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codeName="ThisWorkbook" defaultThemeVersion="166925"/>
  <mc:AlternateContent xmlns:mc="http://schemas.openxmlformats.org/markup-compatibility/2006">
    <mc:Choice Requires="x15">
      <x15ac:absPath xmlns:x15ac="http://schemas.microsoft.com/office/spreadsheetml/2010/11/ac" url="C:\Users\Fizzy\Desktop\Sports Related\SportsDataStuff.com\New Website\2021 CFB\"/>
    </mc:Choice>
  </mc:AlternateContent>
  <xr:revisionPtr revIDLastSave="0" documentId="13_ncr:1_{327AD42B-C337-45AE-B151-ED4D33C04574}" xr6:coauthVersionLast="47" xr6:coauthVersionMax="47" xr10:uidLastSave="{00000000-0000-0000-0000-000000000000}"/>
  <bookViews>
    <workbookView xWindow="28680" yWindow="-120" windowWidth="29040" windowHeight="16440" tabRatio="781" xr2:uid="{3D903610-F0A2-45BA-A5F0-F51453F7B037}"/>
  </bookViews>
  <sheets>
    <sheet name="Configuration" sheetId="4" r:id="rId1"/>
    <sheet name="CONFIG_HIDDEN_PICKLIST" sheetId="24" state="hidden" r:id="rId2"/>
    <sheet name="Cheat Sheet" sheetId="22" r:id="rId3"/>
    <sheet name="QB Projections" sheetId="5" r:id="rId4"/>
    <sheet name="RB Projections" sheetId="15" r:id="rId5"/>
    <sheet name="WR Projections" sheetId="16" r:id="rId6"/>
    <sheet name="TE Projections" sheetId="17" r:id="rId7"/>
    <sheet name="K" sheetId="13" state="hidden" r:id="rId8"/>
    <sheet name="K Projections" sheetId="26" r:id="rId9"/>
    <sheet name="DEF Ranks" sheetId="21" r:id="rId10"/>
    <sheet name="FLEX Settings (DO NOT MODIFY)" sheetId="23" state="hidden" r:id="rId11"/>
  </sheets>
  <definedNames>
    <definedName name="_xlnm._FilterDatabase" localSheetId="9" hidden="1">'DEF Ranks'!$A$1:$D$128</definedName>
    <definedName name="_xlnm._FilterDatabase" localSheetId="7" hidden="1">K!$A$1:$O$106</definedName>
    <definedName name="_xlnm._FilterDatabase" localSheetId="8" hidden="1">'K Projections'!$B$2:$E$24</definedName>
    <definedName name="_xlnm._FilterDatabase" localSheetId="3" hidden="1">'QB Projections'!$A$2:$L$93</definedName>
    <definedName name="_xlnm._FilterDatabase" localSheetId="4" hidden="1">'RB Projections'!$A$2:$L$308</definedName>
    <definedName name="_xlnm._FilterDatabase" localSheetId="6" hidden="1">'TE Projections'!$A$2:$L$126</definedName>
    <definedName name="_xlnm._FilterDatabase" localSheetId="5" hidden="1">'WR Projections'!$A$2:$L$521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27" i="17" l="1"/>
  <c r="E128" i="17"/>
  <c r="E129" i="17"/>
  <c r="E130" i="17"/>
  <c r="E4" i="5"/>
  <c r="L4" i="5" s="1"/>
  <c r="E5" i="5"/>
  <c r="L5" i="5" s="1"/>
  <c r="E6" i="5"/>
  <c r="L6" i="5" s="1"/>
  <c r="E7" i="5"/>
  <c r="E8" i="5"/>
  <c r="L8" i="5" s="1"/>
  <c r="E9" i="5"/>
  <c r="L9" i="5" s="1"/>
  <c r="E10" i="5"/>
  <c r="L10" i="5" s="1"/>
  <c r="E11" i="5"/>
  <c r="L55" i="5" s="1"/>
  <c r="E12" i="5"/>
  <c r="L12" i="5" s="1"/>
  <c r="E13" i="5"/>
  <c r="L13" i="5" s="1"/>
  <c r="E14" i="5"/>
  <c r="L14" i="5" s="1"/>
  <c r="E15" i="5"/>
  <c r="E16" i="5"/>
  <c r="L16" i="5" s="1"/>
  <c r="E17" i="5"/>
  <c r="L17" i="5" s="1"/>
  <c r="E18" i="5"/>
  <c r="L18" i="5" s="1"/>
  <c r="E19" i="5"/>
  <c r="L19" i="5" s="1"/>
  <c r="E20" i="5"/>
  <c r="L20" i="5" s="1"/>
  <c r="E21" i="5"/>
  <c r="L21" i="5" s="1"/>
  <c r="E22" i="5"/>
  <c r="L22" i="5" s="1"/>
  <c r="E23" i="5"/>
  <c r="E24" i="5"/>
  <c r="L24" i="5" s="1"/>
  <c r="E25" i="5"/>
  <c r="L25" i="5" s="1"/>
  <c r="E26" i="5"/>
  <c r="L26" i="5" s="1"/>
  <c r="E27" i="5"/>
  <c r="L27" i="5" s="1"/>
  <c r="E28" i="5"/>
  <c r="L28" i="5" s="1"/>
  <c r="E29" i="5"/>
  <c r="L29" i="5" s="1"/>
  <c r="E30" i="5"/>
  <c r="L30" i="5" s="1"/>
  <c r="E31" i="5"/>
  <c r="E32" i="5"/>
  <c r="L32" i="5" s="1"/>
  <c r="E33" i="5"/>
  <c r="L33" i="5" s="1"/>
  <c r="E34" i="5"/>
  <c r="L34" i="5" s="1"/>
  <c r="E35" i="5"/>
  <c r="L35" i="5" s="1"/>
  <c r="E36" i="5"/>
  <c r="L36" i="5" s="1"/>
  <c r="E37" i="5"/>
  <c r="L37" i="5" s="1"/>
  <c r="E38" i="5"/>
  <c r="L38" i="5" s="1"/>
  <c r="E39" i="5"/>
  <c r="E40" i="5"/>
  <c r="L40" i="5" s="1"/>
  <c r="E41" i="5"/>
  <c r="L41" i="5" s="1"/>
  <c r="E42" i="5"/>
  <c r="L42" i="5" s="1"/>
  <c r="E43" i="5"/>
  <c r="L43" i="5" s="1"/>
  <c r="E44" i="5"/>
  <c r="L44" i="5" s="1"/>
  <c r="E45" i="5"/>
  <c r="L45" i="5" s="1"/>
  <c r="E46" i="5"/>
  <c r="L46" i="5" s="1"/>
  <c r="E47" i="5"/>
  <c r="E48" i="5"/>
  <c r="L48" i="5" s="1"/>
  <c r="E49" i="5"/>
  <c r="L49" i="5" s="1"/>
  <c r="E50" i="5"/>
  <c r="L50" i="5" s="1"/>
  <c r="E51" i="5"/>
  <c r="L51" i="5" s="1"/>
  <c r="E52" i="5"/>
  <c r="L52" i="5" s="1"/>
  <c r="E53" i="5"/>
  <c r="L53" i="5" s="1"/>
  <c r="E54" i="5"/>
  <c r="L54" i="5" s="1"/>
  <c r="E55" i="5"/>
  <c r="E56" i="5"/>
  <c r="L56" i="5" s="1"/>
  <c r="E57" i="5"/>
  <c r="L57" i="5" s="1"/>
  <c r="E58" i="5"/>
  <c r="L58" i="5" s="1"/>
  <c r="E59" i="5"/>
  <c r="L59" i="5" s="1"/>
  <c r="E60" i="5"/>
  <c r="L60" i="5" s="1"/>
  <c r="E61" i="5"/>
  <c r="L61" i="5" s="1"/>
  <c r="E62" i="5"/>
  <c r="L62" i="5" s="1"/>
  <c r="E63" i="5"/>
  <c r="E64" i="5"/>
  <c r="L64" i="5" s="1"/>
  <c r="E65" i="5"/>
  <c r="L65" i="5" s="1"/>
  <c r="E66" i="5"/>
  <c r="L66" i="5" s="1"/>
  <c r="E67" i="5"/>
  <c r="L67" i="5" s="1"/>
  <c r="E68" i="5"/>
  <c r="L68" i="5" s="1"/>
  <c r="E69" i="5"/>
  <c r="L69" i="5" s="1"/>
  <c r="E70" i="5"/>
  <c r="L70" i="5" s="1"/>
  <c r="E71" i="5"/>
  <c r="E72" i="5"/>
  <c r="L72" i="5" s="1"/>
  <c r="E73" i="5"/>
  <c r="L73" i="5" s="1"/>
  <c r="E74" i="5"/>
  <c r="L74" i="5" s="1"/>
  <c r="E75" i="5"/>
  <c r="L75" i="5" s="1"/>
  <c r="E76" i="5"/>
  <c r="L76" i="5" s="1"/>
  <c r="E77" i="5"/>
  <c r="L77" i="5" s="1"/>
  <c r="E78" i="5"/>
  <c r="L78" i="5" s="1"/>
  <c r="E79" i="5"/>
  <c r="E80" i="5"/>
  <c r="L80" i="5" s="1"/>
  <c r="E81" i="5"/>
  <c r="L81" i="5" s="1"/>
  <c r="E82" i="5"/>
  <c r="L82" i="5" s="1"/>
  <c r="E83" i="5"/>
  <c r="L83" i="5" s="1"/>
  <c r="E84" i="5"/>
  <c r="L84" i="5" s="1"/>
  <c r="E85" i="5"/>
  <c r="L85" i="5" s="1"/>
  <c r="E86" i="5"/>
  <c r="L86" i="5" s="1"/>
  <c r="E87" i="5"/>
  <c r="E88" i="5"/>
  <c r="L88" i="5" s="1"/>
  <c r="E89" i="5"/>
  <c r="L89" i="5" s="1"/>
  <c r="E90" i="5"/>
  <c r="L90" i="5" s="1"/>
  <c r="E91" i="5"/>
  <c r="E91" i="23" s="1"/>
  <c r="E92" i="5"/>
  <c r="L92" i="5" s="1"/>
  <c r="E93" i="5"/>
  <c r="L93" i="5" s="1"/>
  <c r="E94" i="5"/>
  <c r="L94" i="5" s="1"/>
  <c r="E95" i="5"/>
  <c r="E524" i="16"/>
  <c r="E525" i="16"/>
  <c r="E526" i="16"/>
  <c r="E527" i="16"/>
  <c r="G528" i="23" s="1"/>
  <c r="E528" i="16"/>
  <c r="E529" i="16"/>
  <c r="E530" i="16"/>
  <c r="E522" i="16"/>
  <c r="E523" i="16"/>
  <c r="G525" i="23"/>
  <c r="G527" i="23"/>
  <c r="G529" i="23"/>
  <c r="G533" i="23"/>
  <c r="E309" i="15"/>
  <c r="E310" i="15"/>
  <c r="E311" i="15"/>
  <c r="E312" i="15"/>
  <c r="E313" i="15"/>
  <c r="E314" i="15"/>
  <c r="F313" i="23" s="1"/>
  <c r="E69" i="17"/>
  <c r="E43" i="17"/>
  <c r="E81" i="17"/>
  <c r="E31" i="17"/>
  <c r="E64" i="17"/>
  <c r="E38" i="17"/>
  <c r="E82" i="17"/>
  <c r="E33" i="17"/>
  <c r="E51" i="17"/>
  <c r="E50" i="17"/>
  <c r="E11" i="17"/>
  <c r="E60" i="17"/>
  <c r="E76" i="17"/>
  <c r="E20" i="17"/>
  <c r="E72" i="17"/>
  <c r="E30" i="17"/>
  <c r="E63" i="17"/>
  <c r="E58" i="17"/>
  <c r="E126" i="17"/>
  <c r="E5" i="16"/>
  <c r="E121" i="16"/>
  <c r="E27" i="16"/>
  <c r="E246" i="16"/>
  <c r="E295" i="16"/>
  <c r="E296" i="16"/>
  <c r="E35" i="16"/>
  <c r="E171" i="16"/>
  <c r="E99" i="16"/>
  <c r="E103" i="16"/>
  <c r="E307" i="16"/>
  <c r="E47" i="16"/>
  <c r="E251" i="16"/>
  <c r="E43" i="16"/>
  <c r="E221" i="16"/>
  <c r="E89" i="16"/>
  <c r="E218" i="16"/>
  <c r="E237" i="16"/>
  <c r="E227" i="16"/>
  <c r="E63" i="16"/>
  <c r="E90" i="16"/>
  <c r="E184" i="16"/>
  <c r="E224" i="16"/>
  <c r="E302" i="16"/>
  <c r="E234" i="16"/>
  <c r="E377" i="16"/>
  <c r="E96" i="16"/>
  <c r="E104" i="16"/>
  <c r="E101" i="16"/>
  <c r="E25" i="16"/>
  <c r="E167" i="16"/>
  <c r="E235" i="16"/>
  <c r="E274" i="16"/>
  <c r="E275" i="16"/>
  <c r="E276" i="16"/>
  <c r="E48" i="16"/>
  <c r="E170" i="16"/>
  <c r="E80" i="16"/>
  <c r="E58" i="16"/>
  <c r="E337" i="16"/>
  <c r="E354" i="16"/>
  <c r="E358" i="16"/>
  <c r="E39" i="16"/>
  <c r="E123" i="16"/>
  <c r="E114" i="16"/>
  <c r="E361" i="16"/>
  <c r="E321" i="16"/>
  <c r="E308" i="16"/>
  <c r="E108" i="16"/>
  <c r="E84" i="16"/>
  <c r="E187" i="16"/>
  <c r="E239" i="16"/>
  <c r="E312" i="16"/>
  <c r="E317" i="16"/>
  <c r="E284" i="16"/>
  <c r="E299" i="16"/>
  <c r="E225" i="16"/>
  <c r="E320" i="16"/>
  <c r="E319" i="16"/>
  <c r="E195" i="16"/>
  <c r="E67" i="16"/>
  <c r="E55" i="16"/>
  <c r="E18" i="16"/>
  <c r="E329" i="16"/>
  <c r="E408" i="16"/>
  <c r="E130" i="16"/>
  <c r="E411" i="16"/>
  <c r="E10" i="16"/>
  <c r="E122" i="16"/>
  <c r="E306" i="16"/>
  <c r="E280" i="16"/>
  <c r="E336" i="16"/>
  <c r="E517" i="16"/>
  <c r="E518" i="16"/>
  <c r="G517" i="23" s="1"/>
  <c r="E519" i="16"/>
  <c r="E520" i="16"/>
  <c r="G519" i="23" s="1"/>
  <c r="E521" i="16"/>
  <c r="E133" i="15"/>
  <c r="E43" i="15"/>
  <c r="E170" i="15"/>
  <c r="E178" i="15"/>
  <c r="E20" i="15"/>
  <c r="E44" i="15"/>
  <c r="E152" i="15"/>
  <c r="E54" i="15"/>
  <c r="E113" i="15"/>
  <c r="E160" i="15"/>
  <c r="E9" i="15"/>
  <c r="E90" i="15"/>
  <c r="E17" i="15"/>
  <c r="E98" i="15"/>
  <c r="E212" i="15"/>
  <c r="E220" i="15"/>
  <c r="E80" i="15"/>
  <c r="E91" i="15"/>
  <c r="E210" i="15"/>
  <c r="E21" i="15"/>
  <c r="E49" i="15"/>
  <c r="E122" i="15"/>
  <c r="E138" i="15"/>
  <c r="E11" i="15"/>
  <c r="E158" i="15"/>
  <c r="E216" i="15"/>
  <c r="E7" i="15"/>
  <c r="E100" i="15"/>
  <c r="E196" i="15"/>
  <c r="E81" i="15"/>
  <c r="E131" i="15"/>
  <c r="E119" i="15"/>
  <c r="E107" i="15"/>
  <c r="E41" i="15"/>
  <c r="E68" i="15"/>
  <c r="E173" i="15"/>
  <c r="E31" i="15"/>
  <c r="E78" i="15"/>
  <c r="E128" i="15"/>
  <c r="E139" i="15"/>
  <c r="E28" i="15"/>
  <c r="E195" i="15"/>
  <c r="E217" i="15"/>
  <c r="E53" i="15"/>
  <c r="E175" i="15"/>
  <c r="E109" i="15"/>
  <c r="E12" i="15"/>
  <c r="E84" i="15"/>
  <c r="E181" i="15"/>
  <c r="E13" i="15"/>
  <c r="E92" i="15"/>
  <c r="E97" i="15"/>
  <c r="E38" i="15"/>
  <c r="E167" i="15"/>
  <c r="E221" i="15"/>
  <c r="E307" i="15"/>
  <c r="F306" i="23" s="1"/>
  <c r="E308" i="15"/>
  <c r="E93" i="23"/>
  <c r="E52" i="17"/>
  <c r="E66" i="17"/>
  <c r="E9" i="17"/>
  <c r="E10" i="17"/>
  <c r="E110" i="17"/>
  <c r="H109" i="23" s="1"/>
  <c r="E13" i="17"/>
  <c r="E70" i="17"/>
  <c r="E417" i="16"/>
  <c r="E154" i="15"/>
  <c r="E326" i="16"/>
  <c r="E420" i="16"/>
  <c r="E116" i="16"/>
  <c r="E498" i="16"/>
  <c r="G497" i="23" s="1"/>
  <c r="E515" i="16"/>
  <c r="E68" i="16"/>
  <c r="E163" i="16"/>
  <c r="E401" i="16"/>
  <c r="E454" i="16"/>
  <c r="E208" i="16"/>
  <c r="E177" i="16"/>
  <c r="E129" i="16"/>
  <c r="E448" i="16"/>
  <c r="G447" i="23" s="1"/>
  <c r="E424" i="16"/>
  <c r="E233" i="16"/>
  <c r="E197" i="16"/>
  <c r="E399" i="16"/>
  <c r="E267" i="16"/>
  <c r="E484" i="16"/>
  <c r="G483" i="23" s="1"/>
  <c r="E145" i="16"/>
  <c r="E313" i="16"/>
  <c r="E194" i="16"/>
  <c r="E186" i="16"/>
  <c r="E391" i="16"/>
  <c r="E407" i="16"/>
  <c r="E255" i="16"/>
  <c r="E53" i="16"/>
  <c r="E490" i="16"/>
  <c r="G489" i="23" s="1"/>
  <c r="E65" i="16"/>
  <c r="E256" i="16"/>
  <c r="E206" i="16"/>
  <c r="E151" i="16"/>
  <c r="E74" i="16"/>
  <c r="E183" i="16"/>
  <c r="E480" i="16"/>
  <c r="G479" i="23" s="1"/>
  <c r="E497" i="16"/>
  <c r="G496" i="23" s="1"/>
  <c r="E185" i="15"/>
  <c r="E263" i="15"/>
  <c r="E180" i="15"/>
  <c r="E61" i="15"/>
  <c r="E161" i="15"/>
  <c r="E148" i="15"/>
  <c r="E301" i="15"/>
  <c r="E238" i="15"/>
  <c r="E283" i="15"/>
  <c r="E56" i="15"/>
  <c r="E102" i="15"/>
  <c r="E269" i="15"/>
  <c r="E289" i="15"/>
  <c r="E214" i="15"/>
  <c r="E197" i="15"/>
  <c r="E65" i="15"/>
  <c r="E74" i="15"/>
  <c r="E275" i="15"/>
  <c r="E305" i="15"/>
  <c r="E3" i="5"/>
  <c r="E36" i="17"/>
  <c r="E32" i="17"/>
  <c r="E475" i="16"/>
  <c r="E476" i="16"/>
  <c r="G475" i="23" s="1"/>
  <c r="E51" i="16"/>
  <c r="E250" i="16"/>
  <c r="E474" i="16"/>
  <c r="G473" i="23" s="1"/>
  <c r="E30" i="15"/>
  <c r="E253" i="15"/>
  <c r="F252" i="23" s="1"/>
  <c r="E281" i="15"/>
  <c r="F25" i="26"/>
  <c r="F26" i="26"/>
  <c r="F27" i="26"/>
  <c r="F28" i="26"/>
  <c r="F29" i="26"/>
  <c r="F30" i="26"/>
  <c r="F31" i="26"/>
  <c r="F32" i="26"/>
  <c r="F33" i="26"/>
  <c r="F34" i="26"/>
  <c r="D2" i="23"/>
  <c r="D3" i="23" s="1"/>
  <c r="D4" i="23" s="1"/>
  <c r="D5" i="23" s="1"/>
  <c r="D6" i="23" s="1"/>
  <c r="D7" i="23" s="1"/>
  <c r="D8" i="23" s="1"/>
  <c r="D9" i="23" s="1"/>
  <c r="D10" i="23" s="1"/>
  <c r="D11" i="23" s="1"/>
  <c r="D12" i="23" s="1"/>
  <c r="D13" i="23" s="1"/>
  <c r="D14" i="23" s="1"/>
  <c r="D15" i="23" s="1"/>
  <c r="D16" i="23" s="1"/>
  <c r="D17" i="23" s="1"/>
  <c r="D18" i="23" s="1"/>
  <c r="D19" i="23" s="1"/>
  <c r="D20" i="23" s="1"/>
  <c r="D21" i="23" s="1"/>
  <c r="D22" i="23" s="1"/>
  <c r="D23" i="23" s="1"/>
  <c r="D24" i="23" s="1"/>
  <c r="D25" i="23" s="1"/>
  <c r="D26" i="23" s="1"/>
  <c r="D27" i="23" s="1"/>
  <c r="D28" i="23" s="1"/>
  <c r="D29" i="23" s="1"/>
  <c r="D30" i="23" s="1"/>
  <c r="D31" i="23" s="1"/>
  <c r="D32" i="23" s="1"/>
  <c r="D33" i="23" s="1"/>
  <c r="D34" i="23" s="1"/>
  <c r="D35" i="23" s="1"/>
  <c r="D36" i="23" s="1"/>
  <c r="D37" i="23" s="1"/>
  <c r="D38" i="23" s="1"/>
  <c r="D39" i="23" s="1"/>
  <c r="D40" i="23" s="1"/>
  <c r="D41" i="23" s="1"/>
  <c r="D42" i="23" s="1"/>
  <c r="D43" i="23" s="1"/>
  <c r="D44" i="23" s="1"/>
  <c r="D45" i="23" s="1"/>
  <c r="D46" i="23" s="1"/>
  <c r="D47" i="23" s="1"/>
  <c r="D48" i="23" s="1"/>
  <c r="D49" i="23" s="1"/>
  <c r="D50" i="23" s="1"/>
  <c r="D51" i="23" s="1"/>
  <c r="D52" i="23" s="1"/>
  <c r="D53" i="23" s="1"/>
  <c r="D54" i="23" s="1"/>
  <c r="D55" i="23" s="1"/>
  <c r="D56" i="23" s="1"/>
  <c r="D57" i="23" s="1"/>
  <c r="D58" i="23" s="1"/>
  <c r="D59" i="23" s="1"/>
  <c r="D60" i="23" s="1"/>
  <c r="D61" i="23" s="1"/>
  <c r="D62" i="23" s="1"/>
  <c r="D63" i="23" s="1"/>
  <c r="D64" i="23" s="1"/>
  <c r="D65" i="23" s="1"/>
  <c r="D66" i="23" s="1"/>
  <c r="D67" i="23" s="1"/>
  <c r="D68" i="23" s="1"/>
  <c r="D69" i="23" s="1"/>
  <c r="D70" i="23" s="1"/>
  <c r="D71" i="23" s="1"/>
  <c r="D72" i="23" s="1"/>
  <c r="D73" i="23" s="1"/>
  <c r="D74" i="23" s="1"/>
  <c r="D75" i="23" s="1"/>
  <c r="D76" i="23" s="1"/>
  <c r="D77" i="23" s="1"/>
  <c r="D78" i="23" s="1"/>
  <c r="D79" i="23" s="1"/>
  <c r="D80" i="23" s="1"/>
  <c r="D81" i="23" s="1"/>
  <c r="D82" i="23" s="1"/>
  <c r="D83" i="23" s="1"/>
  <c r="D84" i="23" s="1"/>
  <c r="D85" i="23" s="1"/>
  <c r="D86" i="23" s="1"/>
  <c r="D87" i="23" s="1"/>
  <c r="D88" i="23" s="1"/>
  <c r="D89" i="23" s="1"/>
  <c r="D90" i="23" s="1"/>
  <c r="D91" i="23" s="1"/>
  <c r="D92" i="23" s="1"/>
  <c r="D93" i="23" s="1"/>
  <c r="D94" i="23" s="1"/>
  <c r="D95" i="23" s="1"/>
  <c r="D96" i="23" s="1"/>
  <c r="D97" i="23" s="1"/>
  <c r="D98" i="23" s="1"/>
  <c r="D99" i="23" s="1"/>
  <c r="D100" i="23" s="1"/>
  <c r="D101" i="23" s="1"/>
  <c r="D102" i="23" s="1"/>
  <c r="D103" i="23" s="1"/>
  <c r="D104" i="23" s="1"/>
  <c r="D105" i="23" s="1"/>
  <c r="D106" i="23" s="1"/>
  <c r="D107" i="23" s="1"/>
  <c r="D108" i="23" s="1"/>
  <c r="D109" i="23" s="1"/>
  <c r="D110" i="23" s="1"/>
  <c r="D111" i="23" s="1"/>
  <c r="D112" i="23" s="1"/>
  <c r="D113" i="23" s="1"/>
  <c r="D114" i="23" s="1"/>
  <c r="D115" i="23" s="1"/>
  <c r="D116" i="23" s="1"/>
  <c r="D117" i="23" s="1"/>
  <c r="D118" i="23" s="1"/>
  <c r="D119" i="23" s="1"/>
  <c r="D120" i="23" s="1"/>
  <c r="D121" i="23" s="1"/>
  <c r="D122" i="23" s="1"/>
  <c r="D123" i="23" s="1"/>
  <c r="D124" i="23" s="1"/>
  <c r="D125" i="23" s="1"/>
  <c r="D126" i="23" s="1"/>
  <c r="D127" i="23" s="1"/>
  <c r="D128" i="23" s="1"/>
  <c r="D129" i="23" s="1"/>
  <c r="D130" i="23" s="1"/>
  <c r="D131" i="23" s="1"/>
  <c r="D132" i="23" s="1"/>
  <c r="D133" i="23" s="1"/>
  <c r="D134" i="23" s="1"/>
  <c r="D135" i="23" s="1"/>
  <c r="D136" i="23" s="1"/>
  <c r="D137" i="23" s="1"/>
  <c r="D138" i="23" s="1"/>
  <c r="D139" i="23" s="1"/>
  <c r="D140" i="23" s="1"/>
  <c r="D141" i="23" s="1"/>
  <c r="D142" i="23" s="1"/>
  <c r="D143" i="23" s="1"/>
  <c r="D144" i="23" s="1"/>
  <c r="D145" i="23" s="1"/>
  <c r="D146" i="23" s="1"/>
  <c r="D147" i="23" s="1"/>
  <c r="D148" i="23" s="1"/>
  <c r="D149" i="23" s="1"/>
  <c r="D150" i="23" s="1"/>
  <c r="D151" i="23" s="1"/>
  <c r="D152" i="23" s="1"/>
  <c r="D153" i="23" s="1"/>
  <c r="D154" i="23" s="1"/>
  <c r="D155" i="23" s="1"/>
  <c r="D156" i="23" s="1"/>
  <c r="D157" i="23" s="1"/>
  <c r="D158" i="23" s="1"/>
  <c r="D159" i="23" s="1"/>
  <c r="D160" i="23" s="1"/>
  <c r="D161" i="23" s="1"/>
  <c r="D162" i="23" s="1"/>
  <c r="D163" i="23" s="1"/>
  <c r="D164" i="23" s="1"/>
  <c r="D165" i="23" s="1"/>
  <c r="D166" i="23" s="1"/>
  <c r="D167" i="23" s="1"/>
  <c r="D168" i="23" s="1"/>
  <c r="D169" i="23" s="1"/>
  <c r="D170" i="23" s="1"/>
  <c r="D171" i="23" s="1"/>
  <c r="D172" i="23" s="1"/>
  <c r="D173" i="23" s="1"/>
  <c r="D174" i="23" s="1"/>
  <c r="D175" i="23" s="1"/>
  <c r="D176" i="23" s="1"/>
  <c r="D177" i="23" s="1"/>
  <c r="D178" i="23" s="1"/>
  <c r="D179" i="23" s="1"/>
  <c r="D180" i="23" s="1"/>
  <c r="D181" i="23" s="1"/>
  <c r="D182" i="23" s="1"/>
  <c r="D183" i="23" s="1"/>
  <c r="D184" i="23" s="1"/>
  <c r="D185" i="23" s="1"/>
  <c r="D186" i="23" s="1"/>
  <c r="D187" i="23" s="1"/>
  <c r="D188" i="23" s="1"/>
  <c r="D189" i="23" s="1"/>
  <c r="D190" i="23" s="1"/>
  <c r="D191" i="23" s="1"/>
  <c r="D192" i="23" s="1"/>
  <c r="D193" i="23" s="1"/>
  <c r="D194" i="23" s="1"/>
  <c r="D195" i="23" s="1"/>
  <c r="D196" i="23" s="1"/>
  <c r="D197" i="23" s="1"/>
  <c r="D198" i="23" s="1"/>
  <c r="D199" i="23" s="1"/>
  <c r="D200" i="23" s="1"/>
  <c r="D201" i="23" s="1"/>
  <c r="D202" i="23" s="1"/>
  <c r="D203" i="23" s="1"/>
  <c r="D204" i="23" s="1"/>
  <c r="D205" i="23" s="1"/>
  <c r="D206" i="23" s="1"/>
  <c r="D207" i="23" s="1"/>
  <c r="D208" i="23" s="1"/>
  <c r="D209" i="23" s="1"/>
  <c r="D210" i="23" s="1"/>
  <c r="D211" i="23" s="1"/>
  <c r="D212" i="23" s="1"/>
  <c r="D213" i="23" s="1"/>
  <c r="D214" i="23" s="1"/>
  <c r="D215" i="23" s="1"/>
  <c r="D216" i="23" s="1"/>
  <c r="D217" i="23" s="1"/>
  <c r="D218" i="23" s="1"/>
  <c r="D219" i="23" s="1"/>
  <c r="D220" i="23" s="1"/>
  <c r="D221" i="23" s="1"/>
  <c r="D222" i="23" s="1"/>
  <c r="D223" i="23" s="1"/>
  <c r="D224" i="23" s="1"/>
  <c r="D225" i="23" s="1"/>
  <c r="D226" i="23" s="1"/>
  <c r="D227" i="23" s="1"/>
  <c r="D228" i="23" s="1"/>
  <c r="D229" i="23" s="1"/>
  <c r="D230" i="23" s="1"/>
  <c r="D231" i="23" s="1"/>
  <c r="D232" i="23" s="1"/>
  <c r="D233" i="23" s="1"/>
  <c r="D234" i="23" s="1"/>
  <c r="D235" i="23" s="1"/>
  <c r="D236" i="23" s="1"/>
  <c r="D237" i="23" s="1"/>
  <c r="D238" i="23" s="1"/>
  <c r="D239" i="23" s="1"/>
  <c r="D240" i="23" s="1"/>
  <c r="D241" i="23" s="1"/>
  <c r="D242" i="23" s="1"/>
  <c r="D243" i="23" s="1"/>
  <c r="D244" i="23" s="1"/>
  <c r="D245" i="23" s="1"/>
  <c r="D246" i="23" s="1"/>
  <c r="D247" i="23" s="1"/>
  <c r="D248" i="23" s="1"/>
  <c r="D249" i="23" s="1"/>
  <c r="D250" i="23" s="1"/>
  <c r="D251" i="23" s="1"/>
  <c r="D252" i="23" s="1"/>
  <c r="D253" i="23" s="1"/>
  <c r="D254" i="23" s="1"/>
  <c r="D255" i="23" s="1"/>
  <c r="D256" i="23" s="1"/>
  <c r="D257" i="23" s="1"/>
  <c r="D258" i="23" s="1"/>
  <c r="D259" i="23" s="1"/>
  <c r="D260" i="23" s="1"/>
  <c r="D261" i="23" s="1"/>
  <c r="D262" i="23" s="1"/>
  <c r="D263" i="23" s="1"/>
  <c r="D264" i="23" s="1"/>
  <c r="D265" i="23" s="1"/>
  <c r="D266" i="23" s="1"/>
  <c r="D267" i="23" s="1"/>
  <c r="D268" i="23" s="1"/>
  <c r="D269" i="23" s="1"/>
  <c r="D270" i="23" s="1"/>
  <c r="D271" i="23" s="1"/>
  <c r="D272" i="23" s="1"/>
  <c r="D273" i="23" s="1"/>
  <c r="D274" i="23" s="1"/>
  <c r="D275" i="23" s="1"/>
  <c r="D276" i="23" s="1"/>
  <c r="D277" i="23" s="1"/>
  <c r="D278" i="23" s="1"/>
  <c r="D279" i="23" s="1"/>
  <c r="D280" i="23" s="1"/>
  <c r="D281" i="23" s="1"/>
  <c r="D282" i="23" s="1"/>
  <c r="D283" i="23" s="1"/>
  <c r="D284" i="23" s="1"/>
  <c r="D285" i="23" s="1"/>
  <c r="D286" i="23" s="1"/>
  <c r="D287" i="23" s="1"/>
  <c r="D288" i="23" s="1"/>
  <c r="D289" i="23" s="1"/>
  <c r="D290" i="23" s="1"/>
  <c r="D291" i="23" s="1"/>
  <c r="D292" i="23" s="1"/>
  <c r="D293" i="23" s="1"/>
  <c r="D294" i="23" s="1"/>
  <c r="D295" i="23" s="1"/>
  <c r="D296" i="23" s="1"/>
  <c r="D297" i="23" s="1"/>
  <c r="D298" i="23" s="1"/>
  <c r="D299" i="23" s="1"/>
  <c r="D300" i="23" s="1"/>
  <c r="D301" i="23" s="1"/>
  <c r="D302" i="23" s="1"/>
  <c r="D303" i="23" s="1"/>
  <c r="D304" i="23" s="1"/>
  <c r="D305" i="23" s="1"/>
  <c r="D306" i="23" s="1"/>
  <c r="D307" i="23" s="1"/>
  <c r="D308" i="23" s="1"/>
  <c r="D309" i="23" s="1"/>
  <c r="D310" i="23" s="1"/>
  <c r="D311" i="23" s="1"/>
  <c r="D312" i="23" s="1"/>
  <c r="D313" i="23" s="1"/>
  <c r="D314" i="23" s="1"/>
  <c r="D315" i="23" s="1"/>
  <c r="D316" i="23" s="1"/>
  <c r="D317" i="23" s="1"/>
  <c r="D318" i="23" s="1"/>
  <c r="D319" i="23" s="1"/>
  <c r="D320" i="23" s="1"/>
  <c r="D321" i="23" s="1"/>
  <c r="D322" i="23" s="1"/>
  <c r="D323" i="23" s="1"/>
  <c r="D324" i="23" s="1"/>
  <c r="D325" i="23" s="1"/>
  <c r="D326" i="23" s="1"/>
  <c r="D327" i="23" s="1"/>
  <c r="D328" i="23" s="1"/>
  <c r="D329" i="23" s="1"/>
  <c r="D330" i="23" s="1"/>
  <c r="D331" i="23" s="1"/>
  <c r="D332" i="23" s="1"/>
  <c r="D333" i="23" s="1"/>
  <c r="D334" i="23" s="1"/>
  <c r="D335" i="23" s="1"/>
  <c r="D336" i="23" s="1"/>
  <c r="D337" i="23" s="1"/>
  <c r="D338" i="23" s="1"/>
  <c r="D339" i="23" s="1"/>
  <c r="D340" i="23" s="1"/>
  <c r="D341" i="23" s="1"/>
  <c r="D342" i="23" s="1"/>
  <c r="D343" i="23" s="1"/>
  <c r="D344" i="23" s="1"/>
  <c r="D345" i="23" s="1"/>
  <c r="D346" i="23" s="1"/>
  <c r="D347" i="23" s="1"/>
  <c r="D348" i="23" s="1"/>
  <c r="D349" i="23" s="1"/>
  <c r="D350" i="23" s="1"/>
  <c r="D351" i="23" s="1"/>
  <c r="D352" i="23" s="1"/>
  <c r="D353" i="23" s="1"/>
  <c r="D354" i="23" s="1"/>
  <c r="D355" i="23" s="1"/>
  <c r="D356" i="23" s="1"/>
  <c r="D357" i="23" s="1"/>
  <c r="D358" i="23" s="1"/>
  <c r="D359" i="23" s="1"/>
  <c r="D360" i="23" s="1"/>
  <c r="D361" i="23" s="1"/>
  <c r="D362" i="23" s="1"/>
  <c r="D363" i="23" s="1"/>
  <c r="D364" i="23" s="1"/>
  <c r="D365" i="23" s="1"/>
  <c r="D366" i="23" s="1"/>
  <c r="D367" i="23" s="1"/>
  <c r="D368" i="23" s="1"/>
  <c r="D369" i="23" s="1"/>
  <c r="D370" i="23" s="1"/>
  <c r="D371" i="23" s="1"/>
  <c r="D372" i="23" s="1"/>
  <c r="D373" i="23" s="1"/>
  <c r="D374" i="23" s="1"/>
  <c r="D375" i="23" s="1"/>
  <c r="D376" i="23" s="1"/>
  <c r="D377" i="23" s="1"/>
  <c r="D378" i="23" s="1"/>
  <c r="D379" i="23" s="1"/>
  <c r="D380" i="23" s="1"/>
  <c r="D381" i="23" s="1"/>
  <c r="D382" i="23" s="1"/>
  <c r="D383" i="23" s="1"/>
  <c r="D384" i="23" s="1"/>
  <c r="D385" i="23" s="1"/>
  <c r="D386" i="23" s="1"/>
  <c r="D387" i="23" s="1"/>
  <c r="D388" i="23" s="1"/>
  <c r="D389" i="23" s="1"/>
  <c r="D390" i="23" s="1"/>
  <c r="D391" i="23" s="1"/>
  <c r="D392" i="23" s="1"/>
  <c r="D393" i="23" s="1"/>
  <c r="D394" i="23" s="1"/>
  <c r="D395" i="23" s="1"/>
  <c r="D396" i="23" s="1"/>
  <c r="D397" i="23" s="1"/>
  <c r="D398" i="23" s="1"/>
  <c r="D399" i="23" s="1"/>
  <c r="D400" i="23" s="1"/>
  <c r="D401" i="23" s="1"/>
  <c r="D402" i="23" s="1"/>
  <c r="D403" i="23" s="1"/>
  <c r="D404" i="23" s="1"/>
  <c r="D405" i="23" s="1"/>
  <c r="D406" i="23" s="1"/>
  <c r="D407" i="23" s="1"/>
  <c r="D408" i="23" s="1"/>
  <c r="D409" i="23" s="1"/>
  <c r="D410" i="23" s="1"/>
  <c r="D411" i="23" s="1"/>
  <c r="D412" i="23" s="1"/>
  <c r="D413" i="23" s="1"/>
  <c r="D414" i="23" s="1"/>
  <c r="D415" i="23" s="1"/>
  <c r="D416" i="23" s="1"/>
  <c r="D417" i="23" s="1"/>
  <c r="D418" i="23" s="1"/>
  <c r="D419" i="23" s="1"/>
  <c r="D420" i="23" s="1"/>
  <c r="D421" i="23" s="1"/>
  <c r="D422" i="23" s="1"/>
  <c r="D423" i="23" s="1"/>
  <c r="D424" i="23" s="1"/>
  <c r="D425" i="23" s="1"/>
  <c r="D426" i="23" s="1"/>
  <c r="D427" i="23" s="1"/>
  <c r="D428" i="23" s="1"/>
  <c r="D429" i="23" s="1"/>
  <c r="D430" i="23" s="1"/>
  <c r="D431" i="23" s="1"/>
  <c r="D432" i="23" s="1"/>
  <c r="D433" i="23" s="1"/>
  <c r="D434" i="23" s="1"/>
  <c r="D435" i="23" s="1"/>
  <c r="D436" i="23" s="1"/>
  <c r="D437" i="23" s="1"/>
  <c r="D438" i="23" s="1"/>
  <c r="D439" i="23" s="1"/>
  <c r="D440" i="23" s="1"/>
  <c r="D441" i="23" s="1"/>
  <c r="D442" i="23" s="1"/>
  <c r="D443" i="23" s="1"/>
  <c r="D444" i="23" s="1"/>
  <c r="D445" i="23" s="1"/>
  <c r="D446" i="23" s="1"/>
  <c r="D447" i="23" s="1"/>
  <c r="D448" i="23" s="1"/>
  <c r="D449" i="23" s="1"/>
  <c r="D450" i="23" s="1"/>
  <c r="D451" i="23" s="1"/>
  <c r="D452" i="23" s="1"/>
  <c r="D453" i="23" s="1"/>
  <c r="D454" i="23" s="1"/>
  <c r="D455" i="23" s="1"/>
  <c r="D456" i="23" s="1"/>
  <c r="D457" i="23" s="1"/>
  <c r="D458" i="23" s="1"/>
  <c r="D459" i="23" s="1"/>
  <c r="D460" i="23" s="1"/>
  <c r="D461" i="23" s="1"/>
  <c r="D462" i="23" s="1"/>
  <c r="D463" i="23" s="1"/>
  <c r="D464" i="23" s="1"/>
  <c r="D465" i="23" s="1"/>
  <c r="D466" i="23" s="1"/>
  <c r="D467" i="23" s="1"/>
  <c r="D468" i="23" s="1"/>
  <c r="D469" i="23" s="1"/>
  <c r="D470" i="23" s="1"/>
  <c r="D471" i="23" s="1"/>
  <c r="D472" i="23" s="1"/>
  <c r="D473" i="23" s="1"/>
  <c r="D474" i="23" s="1"/>
  <c r="D475" i="23" s="1"/>
  <c r="D476" i="23" s="1"/>
  <c r="D477" i="23" s="1"/>
  <c r="D478" i="23" s="1"/>
  <c r="D479" i="23" s="1"/>
  <c r="D480" i="23" s="1"/>
  <c r="D481" i="23" s="1"/>
  <c r="D482" i="23" s="1"/>
  <c r="D483" i="23" s="1"/>
  <c r="D484" i="23" s="1"/>
  <c r="D485" i="23" s="1"/>
  <c r="D486" i="23" s="1"/>
  <c r="D487" i="23" s="1"/>
  <c r="D488" i="23" s="1"/>
  <c r="D489" i="23" s="1"/>
  <c r="D490" i="23" s="1"/>
  <c r="D491" i="23" s="1"/>
  <c r="D492" i="23" s="1"/>
  <c r="D493" i="23" s="1"/>
  <c r="D494" i="23" s="1"/>
  <c r="D495" i="23" s="1"/>
  <c r="D496" i="23" s="1"/>
  <c r="D497" i="23" s="1"/>
  <c r="D498" i="23" s="1"/>
  <c r="D499" i="23" s="1"/>
  <c r="D500" i="23" s="1"/>
  <c r="D501" i="23" s="1"/>
  <c r="D502" i="23" s="1"/>
  <c r="D503" i="23" s="1"/>
  <c r="D504" i="23" s="1"/>
  <c r="D505" i="23" s="1"/>
  <c r="D506" i="23" s="1"/>
  <c r="D507" i="23" s="1"/>
  <c r="D508" i="23" s="1"/>
  <c r="D509" i="23" s="1"/>
  <c r="D510" i="23" s="1"/>
  <c r="D511" i="23" s="1"/>
  <c r="D512" i="23" s="1"/>
  <c r="D513" i="23" s="1"/>
  <c r="D514" i="23" s="1"/>
  <c r="D515" i="23" s="1"/>
  <c r="D516" i="23" s="1"/>
  <c r="D517" i="23" s="1"/>
  <c r="D518" i="23" s="1"/>
  <c r="D519" i="23" s="1"/>
  <c r="D520" i="23" s="1"/>
  <c r="D521" i="23" s="1"/>
  <c r="D522" i="23" s="1"/>
  <c r="D523" i="23" s="1"/>
  <c r="D524" i="23" s="1"/>
  <c r="D525" i="23" s="1"/>
  <c r="D526" i="23" s="1"/>
  <c r="D527" i="23" s="1"/>
  <c r="D528" i="23" s="1"/>
  <c r="D529" i="23" s="1"/>
  <c r="D530" i="23" s="1"/>
  <c r="D531" i="23" s="1"/>
  <c r="D532" i="23" s="1"/>
  <c r="D533" i="23" s="1"/>
  <c r="D534" i="23" s="1"/>
  <c r="D535" i="23" s="1"/>
  <c r="D536" i="23" s="1"/>
  <c r="D537" i="23" s="1"/>
  <c r="D538" i="23" s="1"/>
  <c r="D539" i="23" s="1"/>
  <c r="D540" i="23" s="1"/>
  <c r="D541" i="23" s="1"/>
  <c r="D542" i="23" s="1"/>
  <c r="D543" i="23" s="1"/>
  <c r="D544" i="23" s="1"/>
  <c r="D545" i="23" s="1"/>
  <c r="D546" i="23" s="1"/>
  <c r="D547" i="23" s="1"/>
  <c r="D548" i="23" s="1"/>
  <c r="D549" i="23" s="1"/>
  <c r="D550" i="23" s="1"/>
  <c r="D551" i="23" s="1"/>
  <c r="D552" i="23" s="1"/>
  <c r="D553" i="23" s="1"/>
  <c r="D554" i="23" s="1"/>
  <c r="D555" i="23" s="1"/>
  <c r="D556" i="23" s="1"/>
  <c r="D557" i="23" s="1"/>
  <c r="D558" i="23" s="1"/>
  <c r="D559" i="23" s="1"/>
  <c r="D560" i="23" s="1"/>
  <c r="D561" i="23" s="1"/>
  <c r="D562" i="23" s="1"/>
  <c r="D563" i="23" s="1"/>
  <c r="D564" i="23" s="1"/>
  <c r="D565" i="23" s="1"/>
  <c r="D566" i="23" s="1"/>
  <c r="D567" i="23" s="1"/>
  <c r="D568" i="23" s="1"/>
  <c r="D569" i="23" s="1"/>
  <c r="D570" i="23" s="1"/>
  <c r="D571" i="23" s="1"/>
  <c r="D572" i="23" s="1"/>
  <c r="D573" i="23" s="1"/>
  <c r="D574" i="23" s="1"/>
  <c r="D575" i="23" s="1"/>
  <c r="D576" i="23" s="1"/>
  <c r="D577" i="23" s="1"/>
  <c r="D578" i="23" s="1"/>
  <c r="D579" i="23" s="1"/>
  <c r="D580" i="23" s="1"/>
  <c r="D581" i="23" s="1"/>
  <c r="D582" i="23" s="1"/>
  <c r="D583" i="23" s="1"/>
  <c r="D584" i="23" s="1"/>
  <c r="D585" i="23" s="1"/>
  <c r="D586" i="23" s="1"/>
  <c r="D587" i="23" s="1"/>
  <c r="D588" i="23" s="1"/>
  <c r="D589" i="23" s="1"/>
  <c r="D590" i="23" s="1"/>
  <c r="D591" i="23" s="1"/>
  <c r="D592" i="23" s="1"/>
  <c r="D593" i="23" s="1"/>
  <c r="D594" i="23" s="1"/>
  <c r="D595" i="23" s="1"/>
  <c r="D596" i="23" s="1"/>
  <c r="D597" i="23" s="1"/>
  <c r="D598" i="23" s="1"/>
  <c r="D599" i="23" s="1"/>
  <c r="D600" i="23" s="1"/>
  <c r="D601" i="23" s="1"/>
  <c r="D602" i="23" s="1"/>
  <c r="D603" i="23" s="1"/>
  <c r="D604" i="23" s="1"/>
  <c r="D605" i="23" s="1"/>
  <c r="D606" i="23" s="1"/>
  <c r="D607" i="23" s="1"/>
  <c r="D608" i="23" s="1"/>
  <c r="D609" i="23" s="1"/>
  <c r="D610" i="23" s="1"/>
  <c r="D611" i="23" s="1"/>
  <c r="D612" i="23" s="1"/>
  <c r="D613" i="23" s="1"/>
  <c r="D614" i="23" s="1"/>
  <c r="D615" i="23" s="1"/>
  <c r="D616" i="23" s="1"/>
  <c r="D617" i="23" s="1"/>
  <c r="D618" i="23" s="1"/>
  <c r="D619" i="23" s="1"/>
  <c r="D620" i="23" s="1"/>
  <c r="D621" i="23" s="1"/>
  <c r="D622" i="23" s="1"/>
  <c r="D623" i="23" s="1"/>
  <c r="D624" i="23" s="1"/>
  <c r="D625" i="23" s="1"/>
  <c r="D626" i="23" s="1"/>
  <c r="D627" i="23" s="1"/>
  <c r="D628" i="23" s="1"/>
  <c r="D629" i="23" s="1"/>
  <c r="D630" i="23" s="1"/>
  <c r="D631" i="23" s="1"/>
  <c r="D632" i="23" s="1"/>
  <c r="D633" i="23" s="1"/>
  <c r="D634" i="23" s="1"/>
  <c r="D635" i="23" s="1"/>
  <c r="D636" i="23" s="1"/>
  <c r="D637" i="23" s="1"/>
  <c r="D638" i="23" s="1"/>
  <c r="D639" i="23" s="1"/>
  <c r="D640" i="23" s="1"/>
  <c r="D641" i="23" s="1"/>
  <c r="D642" i="23" s="1"/>
  <c r="D643" i="23" s="1"/>
  <c r="D644" i="23" s="1"/>
  <c r="D645" i="23" s="1"/>
  <c r="D646" i="23" s="1"/>
  <c r="D647" i="23" s="1"/>
  <c r="D648" i="23" s="1"/>
  <c r="D649" i="23" s="1"/>
  <c r="D650" i="23" s="1"/>
  <c r="D651" i="23" s="1"/>
  <c r="D652" i="23" s="1"/>
  <c r="D653" i="23" s="1"/>
  <c r="D654" i="23" s="1"/>
  <c r="D655" i="23" s="1"/>
  <c r="D656" i="23" s="1"/>
  <c r="D657" i="23" s="1"/>
  <c r="D658" i="23" s="1"/>
  <c r="D659" i="23" s="1"/>
  <c r="D660" i="23" s="1"/>
  <c r="D661" i="23" s="1"/>
  <c r="D662" i="23" s="1"/>
  <c r="D663" i="23" s="1"/>
  <c r="D664" i="23" s="1"/>
  <c r="D665" i="23" s="1"/>
  <c r="D666" i="23" s="1"/>
  <c r="D667" i="23" s="1"/>
  <c r="D668" i="23" s="1"/>
  <c r="D669" i="23" s="1"/>
  <c r="D670" i="23" s="1"/>
  <c r="D671" i="23" s="1"/>
  <c r="D672" i="23" s="1"/>
  <c r="D673" i="23" s="1"/>
  <c r="D674" i="23" s="1"/>
  <c r="D675" i="23" s="1"/>
  <c r="D676" i="23" s="1"/>
  <c r="D677" i="23" s="1"/>
  <c r="D678" i="23" s="1"/>
  <c r="D679" i="23" s="1"/>
  <c r="D680" i="23" s="1"/>
  <c r="D681" i="23" s="1"/>
  <c r="D682" i="23" s="1"/>
  <c r="D683" i="23" s="1"/>
  <c r="D684" i="23" s="1"/>
  <c r="D685" i="23" s="1"/>
  <c r="D686" i="23" s="1"/>
  <c r="D687" i="23" s="1"/>
  <c r="D688" i="23" s="1"/>
  <c r="D689" i="23" s="1"/>
  <c r="D690" i="23" s="1"/>
  <c r="D691" i="23" s="1"/>
  <c r="D692" i="23" s="1"/>
  <c r="D693" i="23" s="1"/>
  <c r="D694" i="23" s="1"/>
  <c r="D695" i="23" s="1"/>
  <c r="D696" i="23" s="1"/>
  <c r="D697" i="23" s="1"/>
  <c r="D698" i="23" s="1"/>
  <c r="D699" i="23" s="1"/>
  <c r="D700" i="23" s="1"/>
  <c r="D701" i="23" s="1"/>
  <c r="D702" i="23" s="1"/>
  <c r="D703" i="23" s="1"/>
  <c r="D704" i="23" s="1"/>
  <c r="D705" i="23" s="1"/>
  <c r="D706" i="23" s="1"/>
  <c r="D707" i="23" s="1"/>
  <c r="D708" i="23" s="1"/>
  <c r="D709" i="23" s="1"/>
  <c r="D710" i="23" s="1"/>
  <c r="D711" i="23" s="1"/>
  <c r="D712" i="23" s="1"/>
  <c r="D713" i="23" s="1"/>
  <c r="D714" i="23" s="1"/>
  <c r="D715" i="23" s="1"/>
  <c r="D716" i="23" s="1"/>
  <c r="D717" i="23" s="1"/>
  <c r="D718" i="23" s="1"/>
  <c r="D719" i="23" s="1"/>
  <c r="D720" i="23" s="1"/>
  <c r="D721" i="23" s="1"/>
  <c r="D722" i="23" s="1"/>
  <c r="D723" i="23" s="1"/>
  <c r="D724" i="23" s="1"/>
  <c r="D725" i="23" s="1"/>
  <c r="D726" i="23" s="1"/>
  <c r="D727" i="23" s="1"/>
  <c r="D728" i="23" s="1"/>
  <c r="D729" i="23" s="1"/>
  <c r="D730" i="23" s="1"/>
  <c r="D731" i="23" s="1"/>
  <c r="D732" i="23" s="1"/>
  <c r="D733" i="23" s="1"/>
  <c r="D734" i="23" s="1"/>
  <c r="D735" i="23" s="1"/>
  <c r="D736" i="23" s="1"/>
  <c r="D737" i="23" s="1"/>
  <c r="D738" i="23" s="1"/>
  <c r="D739" i="23" s="1"/>
  <c r="D740" i="23" s="1"/>
  <c r="D741" i="23" s="1"/>
  <c r="D742" i="23" s="1"/>
  <c r="D743" i="23" s="1"/>
  <c r="D744" i="23" s="1"/>
  <c r="D745" i="23" s="1"/>
  <c r="D746" i="23" s="1"/>
  <c r="D747" i="23" s="1"/>
  <c r="D748" i="23" s="1"/>
  <c r="D749" i="23" s="1"/>
  <c r="D750" i="23" s="1"/>
  <c r="D751" i="23" s="1"/>
  <c r="D752" i="23" s="1"/>
  <c r="D753" i="23" s="1"/>
  <c r="D754" i="23" s="1"/>
  <c r="D755" i="23" s="1"/>
  <c r="D756" i="23" s="1"/>
  <c r="D757" i="23" s="1"/>
  <c r="D758" i="23" s="1"/>
  <c r="D759" i="23" s="1"/>
  <c r="D760" i="23" s="1"/>
  <c r="D761" i="23" s="1"/>
  <c r="D762" i="23" s="1"/>
  <c r="D763" i="23" s="1"/>
  <c r="D764" i="23" s="1"/>
  <c r="D765" i="23" s="1"/>
  <c r="D766" i="23" s="1"/>
  <c r="D767" i="23" s="1"/>
  <c r="D768" i="23" s="1"/>
  <c r="D769" i="23" s="1"/>
  <c r="D770" i="23" s="1"/>
  <c r="D771" i="23" s="1"/>
  <c r="D772" i="23" s="1"/>
  <c r="D773" i="23" s="1"/>
  <c r="D774" i="23" s="1"/>
  <c r="D775" i="23" s="1"/>
  <c r="D776" i="23" s="1"/>
  <c r="D777" i="23" s="1"/>
  <c r="D778" i="23" s="1"/>
  <c r="D779" i="23" s="1"/>
  <c r="D780" i="23" s="1"/>
  <c r="D781" i="23" s="1"/>
  <c r="D782" i="23" s="1"/>
  <c r="D783" i="23" s="1"/>
  <c r="D784" i="23" s="1"/>
  <c r="D785" i="23" s="1"/>
  <c r="D786" i="23" s="1"/>
  <c r="D787" i="23" s="1"/>
  <c r="D788" i="23" s="1"/>
  <c r="D789" i="23" s="1"/>
  <c r="D790" i="23" s="1"/>
  <c r="D791" i="23" s="1"/>
  <c r="D792" i="23" s="1"/>
  <c r="D793" i="23" s="1"/>
  <c r="D794" i="23" s="1"/>
  <c r="D795" i="23" s="1"/>
  <c r="D796" i="23" s="1"/>
  <c r="D797" i="23" s="1"/>
  <c r="D798" i="23" s="1"/>
  <c r="D799" i="23" s="1"/>
  <c r="D800" i="23" s="1"/>
  <c r="D801" i="23" s="1"/>
  <c r="D802" i="23" s="1"/>
  <c r="D803" i="23" s="1"/>
  <c r="D804" i="23" s="1"/>
  <c r="D805" i="23" s="1"/>
  <c r="D806" i="23" s="1"/>
  <c r="D807" i="23" s="1"/>
  <c r="D808" i="23" s="1"/>
  <c r="D809" i="23" s="1"/>
  <c r="D810" i="23" s="1"/>
  <c r="D811" i="23" s="1"/>
  <c r="D812" i="23" s="1"/>
  <c r="D813" i="23" s="1"/>
  <c r="D814" i="23" s="1"/>
  <c r="D815" i="23" s="1"/>
  <c r="D816" i="23" s="1"/>
  <c r="D817" i="23" s="1"/>
  <c r="D818" i="23" s="1"/>
  <c r="D819" i="23" s="1"/>
  <c r="D820" i="23" s="1"/>
  <c r="D821" i="23" s="1"/>
  <c r="D822" i="23" s="1"/>
  <c r="D823" i="23" s="1"/>
  <c r="D824" i="23" s="1"/>
  <c r="D825" i="23" s="1"/>
  <c r="D826" i="23" s="1"/>
  <c r="D827" i="23" s="1"/>
  <c r="D828" i="23" s="1"/>
  <c r="D829" i="23" s="1"/>
  <c r="D830" i="23" s="1"/>
  <c r="D831" i="23" s="1"/>
  <c r="D832" i="23" s="1"/>
  <c r="D833" i="23" s="1"/>
  <c r="D834" i="23" s="1"/>
  <c r="D835" i="23" s="1"/>
  <c r="D836" i="23" s="1"/>
  <c r="D837" i="23" s="1"/>
  <c r="D838" i="23" s="1"/>
  <c r="D839" i="23" s="1"/>
  <c r="D840" i="23" s="1"/>
  <c r="D841" i="23" s="1"/>
  <c r="D842" i="23" s="1"/>
  <c r="D843" i="23" s="1"/>
  <c r="D844" i="23" s="1"/>
  <c r="D845" i="23" s="1"/>
  <c r="D846" i="23" s="1"/>
  <c r="D847" i="23" s="1"/>
  <c r="D848" i="23" s="1"/>
  <c r="D849" i="23" s="1"/>
  <c r="D850" i="23" s="1"/>
  <c r="D851" i="23" s="1"/>
  <c r="D852" i="23" s="1"/>
  <c r="D853" i="23" s="1"/>
  <c r="D854" i="23" s="1"/>
  <c r="D855" i="23" s="1"/>
  <c r="D856" i="23" s="1"/>
  <c r="D857" i="23" s="1"/>
  <c r="D858" i="23" s="1"/>
  <c r="D859" i="23" s="1"/>
  <c r="D860" i="23" s="1"/>
  <c r="D861" i="23" s="1"/>
  <c r="D862" i="23" s="1"/>
  <c r="D863" i="23" s="1"/>
  <c r="D864" i="23" s="1"/>
  <c r="D865" i="23" s="1"/>
  <c r="D866" i="23" s="1"/>
  <c r="D867" i="23" s="1"/>
  <c r="D868" i="23" s="1"/>
  <c r="D869" i="23" s="1"/>
  <c r="D870" i="23" s="1"/>
  <c r="D871" i="23" s="1"/>
  <c r="D872" i="23" s="1"/>
  <c r="D873" i="23" s="1"/>
  <c r="D874" i="23" s="1"/>
  <c r="D875" i="23" s="1"/>
  <c r="D876" i="23" s="1"/>
  <c r="D877" i="23" s="1"/>
  <c r="D878" i="23" s="1"/>
  <c r="D879" i="23" s="1"/>
  <c r="D880" i="23" s="1"/>
  <c r="D881" i="23" s="1"/>
  <c r="D882" i="23" s="1"/>
  <c r="D883" i="23" s="1"/>
  <c r="D884" i="23" s="1"/>
  <c r="D885" i="23" s="1"/>
  <c r="D886" i="23" s="1"/>
  <c r="D887" i="23" s="1"/>
  <c r="D888" i="23" s="1"/>
  <c r="D889" i="23" s="1"/>
  <c r="D890" i="23" s="1"/>
  <c r="D891" i="23" s="1"/>
  <c r="D892" i="23" s="1"/>
  <c r="C2" i="23"/>
  <c r="C3" i="23" s="1"/>
  <c r="C4" i="23" s="1"/>
  <c r="C5" i="23" s="1"/>
  <c r="C6" i="23" s="1"/>
  <c r="C7" i="23" s="1"/>
  <c r="C8" i="23" s="1"/>
  <c r="C9" i="23" s="1"/>
  <c r="C10" i="23" s="1"/>
  <c r="C11" i="23" s="1"/>
  <c r="C12" i="23" s="1"/>
  <c r="C13" i="23" s="1"/>
  <c r="C14" i="23" s="1"/>
  <c r="C15" i="23" s="1"/>
  <c r="C16" i="23" s="1"/>
  <c r="C17" i="23" s="1"/>
  <c r="C18" i="23" s="1"/>
  <c r="C19" i="23" s="1"/>
  <c r="C20" i="23" s="1"/>
  <c r="C21" i="23" s="1"/>
  <c r="C22" i="23" s="1"/>
  <c r="C23" i="23" s="1"/>
  <c r="C24" i="23" s="1"/>
  <c r="C25" i="23" s="1"/>
  <c r="C26" i="23" s="1"/>
  <c r="C27" i="23" s="1"/>
  <c r="C28" i="23" s="1"/>
  <c r="C29" i="23" s="1"/>
  <c r="C30" i="23" s="1"/>
  <c r="C31" i="23" s="1"/>
  <c r="C32" i="23" s="1"/>
  <c r="C33" i="23" s="1"/>
  <c r="C34" i="23" s="1"/>
  <c r="C35" i="23" s="1"/>
  <c r="C36" i="23" s="1"/>
  <c r="C37" i="23" s="1"/>
  <c r="C38" i="23" s="1"/>
  <c r="C39" i="23" s="1"/>
  <c r="C40" i="23" s="1"/>
  <c r="C41" i="23" s="1"/>
  <c r="C42" i="23" s="1"/>
  <c r="C43" i="23" s="1"/>
  <c r="C44" i="23" s="1"/>
  <c r="C45" i="23" s="1"/>
  <c r="C46" i="23" s="1"/>
  <c r="C47" i="23" s="1"/>
  <c r="C48" i="23" s="1"/>
  <c r="C49" i="23" s="1"/>
  <c r="C50" i="23" s="1"/>
  <c r="C51" i="23" s="1"/>
  <c r="C52" i="23" s="1"/>
  <c r="C53" i="23" s="1"/>
  <c r="C54" i="23" s="1"/>
  <c r="C55" i="23" s="1"/>
  <c r="C56" i="23" s="1"/>
  <c r="C57" i="23" s="1"/>
  <c r="C58" i="23" s="1"/>
  <c r="C59" i="23" s="1"/>
  <c r="C60" i="23" s="1"/>
  <c r="C61" i="23" s="1"/>
  <c r="C62" i="23" s="1"/>
  <c r="C63" i="23" s="1"/>
  <c r="C64" i="23" s="1"/>
  <c r="C65" i="23" s="1"/>
  <c r="C66" i="23" s="1"/>
  <c r="C67" i="23" s="1"/>
  <c r="C68" i="23" s="1"/>
  <c r="C69" i="23" s="1"/>
  <c r="C70" i="23" s="1"/>
  <c r="C71" i="23" s="1"/>
  <c r="C72" i="23" s="1"/>
  <c r="C73" i="23" s="1"/>
  <c r="C74" i="23" s="1"/>
  <c r="C75" i="23" s="1"/>
  <c r="C76" i="23" s="1"/>
  <c r="C77" i="23" s="1"/>
  <c r="C78" i="23" s="1"/>
  <c r="C79" i="23" s="1"/>
  <c r="C80" i="23" s="1"/>
  <c r="C81" i="23" s="1"/>
  <c r="C82" i="23" s="1"/>
  <c r="C83" i="23" s="1"/>
  <c r="C84" i="23" s="1"/>
  <c r="C85" i="23" s="1"/>
  <c r="C86" i="23" s="1"/>
  <c r="C87" i="23" s="1"/>
  <c r="C88" i="23" s="1"/>
  <c r="C89" i="23" s="1"/>
  <c r="C90" i="23" s="1"/>
  <c r="C91" i="23" s="1"/>
  <c r="C92" i="23" s="1"/>
  <c r="C93" i="23" s="1"/>
  <c r="C94" i="23" s="1"/>
  <c r="C95" i="23" s="1"/>
  <c r="C96" i="23" s="1"/>
  <c r="C97" i="23" s="1"/>
  <c r="C98" i="23" s="1"/>
  <c r="C99" i="23" s="1"/>
  <c r="C100" i="23" s="1"/>
  <c r="C101" i="23" s="1"/>
  <c r="C102" i="23" s="1"/>
  <c r="C103" i="23" s="1"/>
  <c r="C104" i="23" s="1"/>
  <c r="C105" i="23" s="1"/>
  <c r="C106" i="23" s="1"/>
  <c r="C107" i="23" s="1"/>
  <c r="C108" i="23" s="1"/>
  <c r="C109" i="23" s="1"/>
  <c r="C110" i="23" s="1"/>
  <c r="C111" i="23" s="1"/>
  <c r="C112" i="23" s="1"/>
  <c r="C113" i="23" s="1"/>
  <c r="C114" i="23" s="1"/>
  <c r="C115" i="23" s="1"/>
  <c r="C116" i="23" s="1"/>
  <c r="C117" i="23" s="1"/>
  <c r="C118" i="23" s="1"/>
  <c r="C119" i="23" s="1"/>
  <c r="C120" i="23" s="1"/>
  <c r="C121" i="23" s="1"/>
  <c r="C122" i="23" s="1"/>
  <c r="C123" i="23" s="1"/>
  <c r="C124" i="23" s="1"/>
  <c r="C125" i="23" s="1"/>
  <c r="C126" i="23" s="1"/>
  <c r="C127" i="23" s="1"/>
  <c r="C128" i="23" s="1"/>
  <c r="C129" i="23" s="1"/>
  <c r="C130" i="23" s="1"/>
  <c r="C131" i="23" s="1"/>
  <c r="C132" i="23" s="1"/>
  <c r="C133" i="23" s="1"/>
  <c r="C134" i="23" s="1"/>
  <c r="C135" i="23" s="1"/>
  <c r="C136" i="23" s="1"/>
  <c r="C137" i="23" s="1"/>
  <c r="C138" i="23" s="1"/>
  <c r="C139" i="23" s="1"/>
  <c r="C140" i="23" s="1"/>
  <c r="C141" i="23" s="1"/>
  <c r="C142" i="23" s="1"/>
  <c r="C143" i="23" s="1"/>
  <c r="C144" i="23" s="1"/>
  <c r="C145" i="23" s="1"/>
  <c r="C146" i="23" s="1"/>
  <c r="C147" i="23" s="1"/>
  <c r="C148" i="23" s="1"/>
  <c r="C149" i="23" s="1"/>
  <c r="C150" i="23" s="1"/>
  <c r="C151" i="23" s="1"/>
  <c r="C152" i="23" s="1"/>
  <c r="C153" i="23" s="1"/>
  <c r="C154" i="23" s="1"/>
  <c r="C155" i="23" s="1"/>
  <c r="C156" i="23" s="1"/>
  <c r="C157" i="23" s="1"/>
  <c r="C158" i="23" s="1"/>
  <c r="C159" i="23" s="1"/>
  <c r="C160" i="23" s="1"/>
  <c r="C161" i="23" s="1"/>
  <c r="C162" i="23" s="1"/>
  <c r="C163" i="23" s="1"/>
  <c r="C164" i="23" s="1"/>
  <c r="C165" i="23" s="1"/>
  <c r="C166" i="23" s="1"/>
  <c r="C167" i="23" s="1"/>
  <c r="C168" i="23" s="1"/>
  <c r="C169" i="23" s="1"/>
  <c r="C170" i="23" s="1"/>
  <c r="C171" i="23" s="1"/>
  <c r="C172" i="23" s="1"/>
  <c r="C173" i="23" s="1"/>
  <c r="C174" i="23" s="1"/>
  <c r="C175" i="23" s="1"/>
  <c r="C176" i="23" s="1"/>
  <c r="C177" i="23" s="1"/>
  <c r="C178" i="23" s="1"/>
  <c r="C179" i="23" s="1"/>
  <c r="C180" i="23" s="1"/>
  <c r="C181" i="23" s="1"/>
  <c r="C182" i="23" s="1"/>
  <c r="C183" i="23" s="1"/>
  <c r="C184" i="23" s="1"/>
  <c r="C185" i="23" s="1"/>
  <c r="C186" i="23" s="1"/>
  <c r="C187" i="23" s="1"/>
  <c r="C188" i="23" s="1"/>
  <c r="C189" i="23" s="1"/>
  <c r="C190" i="23" s="1"/>
  <c r="C191" i="23" s="1"/>
  <c r="C192" i="23" s="1"/>
  <c r="C193" i="23" s="1"/>
  <c r="C194" i="23" s="1"/>
  <c r="C195" i="23" s="1"/>
  <c r="C196" i="23" s="1"/>
  <c r="C197" i="23" s="1"/>
  <c r="C198" i="23" s="1"/>
  <c r="C199" i="23" s="1"/>
  <c r="C200" i="23" s="1"/>
  <c r="C201" i="23" s="1"/>
  <c r="C202" i="23" s="1"/>
  <c r="C203" i="23" s="1"/>
  <c r="C204" i="23" s="1"/>
  <c r="C205" i="23" s="1"/>
  <c r="C206" i="23" s="1"/>
  <c r="C207" i="23" s="1"/>
  <c r="C208" i="23" s="1"/>
  <c r="C209" i="23" s="1"/>
  <c r="C210" i="23" s="1"/>
  <c r="C211" i="23" s="1"/>
  <c r="C212" i="23" s="1"/>
  <c r="C213" i="23" s="1"/>
  <c r="C214" i="23" s="1"/>
  <c r="C215" i="23" s="1"/>
  <c r="C216" i="23" s="1"/>
  <c r="C217" i="23" s="1"/>
  <c r="C218" i="23" s="1"/>
  <c r="C219" i="23" s="1"/>
  <c r="C220" i="23" s="1"/>
  <c r="C221" i="23" s="1"/>
  <c r="C222" i="23" s="1"/>
  <c r="C223" i="23" s="1"/>
  <c r="C224" i="23" s="1"/>
  <c r="C225" i="23" s="1"/>
  <c r="C226" i="23" s="1"/>
  <c r="C227" i="23" s="1"/>
  <c r="C228" i="23" s="1"/>
  <c r="C229" i="23" s="1"/>
  <c r="C230" i="23" s="1"/>
  <c r="C231" i="23" s="1"/>
  <c r="C232" i="23" s="1"/>
  <c r="C233" i="23" s="1"/>
  <c r="C234" i="23" s="1"/>
  <c r="C235" i="23" s="1"/>
  <c r="C236" i="23" s="1"/>
  <c r="C237" i="23" s="1"/>
  <c r="C238" i="23" s="1"/>
  <c r="C239" i="23" s="1"/>
  <c r="C240" i="23" s="1"/>
  <c r="C241" i="23" s="1"/>
  <c r="C242" i="23" s="1"/>
  <c r="C243" i="23" s="1"/>
  <c r="C244" i="23" s="1"/>
  <c r="C245" i="23" s="1"/>
  <c r="C246" i="23" s="1"/>
  <c r="C247" i="23" s="1"/>
  <c r="C248" i="23" s="1"/>
  <c r="C249" i="23" s="1"/>
  <c r="C250" i="23" s="1"/>
  <c r="C251" i="23" s="1"/>
  <c r="C252" i="23" s="1"/>
  <c r="C253" i="23" s="1"/>
  <c r="C254" i="23" s="1"/>
  <c r="C255" i="23" s="1"/>
  <c r="C256" i="23" s="1"/>
  <c r="C257" i="23" s="1"/>
  <c r="C258" i="23" s="1"/>
  <c r="C259" i="23" s="1"/>
  <c r="C260" i="23" s="1"/>
  <c r="C261" i="23" s="1"/>
  <c r="C262" i="23" s="1"/>
  <c r="C263" i="23" s="1"/>
  <c r="C264" i="23" s="1"/>
  <c r="C265" i="23" s="1"/>
  <c r="C266" i="23" s="1"/>
  <c r="C267" i="23" s="1"/>
  <c r="C268" i="23" s="1"/>
  <c r="C269" i="23" s="1"/>
  <c r="C270" i="23" s="1"/>
  <c r="C271" i="23" s="1"/>
  <c r="C272" i="23" s="1"/>
  <c r="C273" i="23" s="1"/>
  <c r="C274" i="23" s="1"/>
  <c r="C275" i="23" s="1"/>
  <c r="C276" i="23" s="1"/>
  <c r="C277" i="23" s="1"/>
  <c r="C278" i="23" s="1"/>
  <c r="C279" i="23" s="1"/>
  <c r="C280" i="23" s="1"/>
  <c r="C281" i="23" s="1"/>
  <c r="C282" i="23" s="1"/>
  <c r="C283" i="23" s="1"/>
  <c r="C284" i="23" s="1"/>
  <c r="C285" i="23" s="1"/>
  <c r="C286" i="23" s="1"/>
  <c r="C287" i="23" s="1"/>
  <c r="C288" i="23" s="1"/>
  <c r="C289" i="23" s="1"/>
  <c r="C290" i="23" s="1"/>
  <c r="C291" i="23" s="1"/>
  <c r="C292" i="23" s="1"/>
  <c r="C293" i="23" s="1"/>
  <c r="C294" i="23" s="1"/>
  <c r="C295" i="23" s="1"/>
  <c r="C296" i="23" s="1"/>
  <c r="C297" i="23" s="1"/>
  <c r="C298" i="23" s="1"/>
  <c r="C299" i="23" s="1"/>
  <c r="C300" i="23" s="1"/>
  <c r="C301" i="23" s="1"/>
  <c r="C302" i="23" s="1"/>
  <c r="C303" i="23" s="1"/>
  <c r="C304" i="23" s="1"/>
  <c r="C305" i="23" s="1"/>
  <c r="C306" i="23" s="1"/>
  <c r="C307" i="23" s="1"/>
  <c r="C308" i="23" s="1"/>
  <c r="C309" i="23" s="1"/>
  <c r="C310" i="23" s="1"/>
  <c r="C311" i="23" s="1"/>
  <c r="C312" i="23" s="1"/>
  <c r="C313" i="23" s="1"/>
  <c r="C314" i="23" s="1"/>
  <c r="C315" i="23" s="1"/>
  <c r="C316" i="23" s="1"/>
  <c r="C317" i="23" s="1"/>
  <c r="C318" i="23" s="1"/>
  <c r="C319" i="23" s="1"/>
  <c r="C320" i="23" s="1"/>
  <c r="C321" i="23" s="1"/>
  <c r="C322" i="23" s="1"/>
  <c r="C323" i="23" s="1"/>
  <c r="C324" i="23" s="1"/>
  <c r="C325" i="23" s="1"/>
  <c r="C326" i="23" s="1"/>
  <c r="C327" i="23" s="1"/>
  <c r="C328" i="23" s="1"/>
  <c r="C329" i="23" s="1"/>
  <c r="C330" i="23" s="1"/>
  <c r="C331" i="23" s="1"/>
  <c r="C332" i="23" s="1"/>
  <c r="C333" i="23" s="1"/>
  <c r="C334" i="23" s="1"/>
  <c r="C335" i="23" s="1"/>
  <c r="C336" i="23" s="1"/>
  <c r="C337" i="23" s="1"/>
  <c r="C338" i="23" s="1"/>
  <c r="C339" i="23" s="1"/>
  <c r="C340" i="23" s="1"/>
  <c r="C341" i="23" s="1"/>
  <c r="C342" i="23" s="1"/>
  <c r="C343" i="23" s="1"/>
  <c r="C344" i="23" s="1"/>
  <c r="C345" i="23" s="1"/>
  <c r="C346" i="23" s="1"/>
  <c r="C347" i="23" s="1"/>
  <c r="C348" i="23" s="1"/>
  <c r="C349" i="23" s="1"/>
  <c r="C350" i="23" s="1"/>
  <c r="C351" i="23" s="1"/>
  <c r="C352" i="23" s="1"/>
  <c r="C353" i="23" s="1"/>
  <c r="C354" i="23" s="1"/>
  <c r="C355" i="23" s="1"/>
  <c r="C356" i="23" s="1"/>
  <c r="C357" i="23" s="1"/>
  <c r="C358" i="23" s="1"/>
  <c r="C359" i="23" s="1"/>
  <c r="C360" i="23" s="1"/>
  <c r="C361" i="23" s="1"/>
  <c r="C362" i="23" s="1"/>
  <c r="C363" i="23" s="1"/>
  <c r="C364" i="23" s="1"/>
  <c r="C365" i="23" s="1"/>
  <c r="C366" i="23" s="1"/>
  <c r="C367" i="23" s="1"/>
  <c r="C368" i="23" s="1"/>
  <c r="C369" i="23" s="1"/>
  <c r="C370" i="23" s="1"/>
  <c r="C371" i="23" s="1"/>
  <c r="C372" i="23" s="1"/>
  <c r="C373" i="23" s="1"/>
  <c r="C374" i="23" s="1"/>
  <c r="C375" i="23" s="1"/>
  <c r="C376" i="23" s="1"/>
  <c r="C377" i="23" s="1"/>
  <c r="C378" i="23" s="1"/>
  <c r="C379" i="23" s="1"/>
  <c r="C380" i="23" s="1"/>
  <c r="C381" i="23" s="1"/>
  <c r="C382" i="23" s="1"/>
  <c r="C383" i="23" s="1"/>
  <c r="C384" i="23" s="1"/>
  <c r="C385" i="23" s="1"/>
  <c r="C386" i="23" s="1"/>
  <c r="C387" i="23" s="1"/>
  <c r="C388" i="23" s="1"/>
  <c r="C389" i="23" s="1"/>
  <c r="C390" i="23" s="1"/>
  <c r="C391" i="23" s="1"/>
  <c r="C392" i="23" s="1"/>
  <c r="C393" i="23" s="1"/>
  <c r="C394" i="23" s="1"/>
  <c r="C395" i="23" s="1"/>
  <c r="C396" i="23" s="1"/>
  <c r="C397" i="23" s="1"/>
  <c r="C398" i="23" s="1"/>
  <c r="C399" i="23" s="1"/>
  <c r="C400" i="23" s="1"/>
  <c r="C401" i="23" s="1"/>
  <c r="C402" i="23" s="1"/>
  <c r="C403" i="23" s="1"/>
  <c r="C404" i="23" s="1"/>
  <c r="C405" i="23" s="1"/>
  <c r="C406" i="23" s="1"/>
  <c r="C407" i="23" s="1"/>
  <c r="C408" i="23" s="1"/>
  <c r="C409" i="23" s="1"/>
  <c r="C410" i="23" s="1"/>
  <c r="C411" i="23" s="1"/>
  <c r="C412" i="23" s="1"/>
  <c r="C413" i="23" s="1"/>
  <c r="C414" i="23" s="1"/>
  <c r="C415" i="23" s="1"/>
  <c r="C416" i="23" s="1"/>
  <c r="C417" i="23" s="1"/>
  <c r="C418" i="23" s="1"/>
  <c r="C419" i="23" s="1"/>
  <c r="C420" i="23" s="1"/>
  <c r="C421" i="23" s="1"/>
  <c r="C422" i="23" s="1"/>
  <c r="C423" i="23" s="1"/>
  <c r="C424" i="23" s="1"/>
  <c r="C425" i="23" s="1"/>
  <c r="C426" i="23" s="1"/>
  <c r="C427" i="23" s="1"/>
  <c r="C428" i="23" s="1"/>
  <c r="C429" i="23" s="1"/>
  <c r="C430" i="23" s="1"/>
  <c r="C431" i="23" s="1"/>
  <c r="C432" i="23" s="1"/>
  <c r="C433" i="23" s="1"/>
  <c r="C434" i="23" s="1"/>
  <c r="C435" i="23" s="1"/>
  <c r="C436" i="23" s="1"/>
  <c r="C437" i="23" s="1"/>
  <c r="C438" i="23" s="1"/>
  <c r="C439" i="23" s="1"/>
  <c r="C440" i="23" s="1"/>
  <c r="C441" i="23" s="1"/>
  <c r="C442" i="23" s="1"/>
  <c r="C443" i="23" s="1"/>
  <c r="C444" i="23" s="1"/>
  <c r="C445" i="23" s="1"/>
  <c r="C446" i="23" s="1"/>
  <c r="C447" i="23" s="1"/>
  <c r="C448" i="23" s="1"/>
  <c r="C449" i="23" s="1"/>
  <c r="C450" i="23" s="1"/>
  <c r="C451" i="23" s="1"/>
  <c r="C452" i="23" s="1"/>
  <c r="C453" i="23" s="1"/>
  <c r="C454" i="23" s="1"/>
  <c r="C455" i="23" s="1"/>
  <c r="C456" i="23" s="1"/>
  <c r="C457" i="23" s="1"/>
  <c r="C458" i="23" s="1"/>
  <c r="C459" i="23" s="1"/>
  <c r="C460" i="23" s="1"/>
  <c r="C461" i="23" s="1"/>
  <c r="C462" i="23" s="1"/>
  <c r="C463" i="23" s="1"/>
  <c r="C464" i="23" s="1"/>
  <c r="C465" i="23" s="1"/>
  <c r="C466" i="23" s="1"/>
  <c r="C467" i="23" s="1"/>
  <c r="C468" i="23" s="1"/>
  <c r="C469" i="23" s="1"/>
  <c r="C470" i="23" s="1"/>
  <c r="C471" i="23" s="1"/>
  <c r="C472" i="23" s="1"/>
  <c r="C473" i="23" s="1"/>
  <c r="C474" i="23" s="1"/>
  <c r="C475" i="23" s="1"/>
  <c r="C476" i="23" s="1"/>
  <c r="C477" i="23" s="1"/>
  <c r="C478" i="23" s="1"/>
  <c r="C479" i="23" s="1"/>
  <c r="C480" i="23" s="1"/>
  <c r="C481" i="23" s="1"/>
  <c r="C482" i="23" s="1"/>
  <c r="C483" i="23" s="1"/>
  <c r="C484" i="23" s="1"/>
  <c r="C485" i="23" s="1"/>
  <c r="C486" i="23" s="1"/>
  <c r="C487" i="23" s="1"/>
  <c r="C488" i="23" s="1"/>
  <c r="C489" i="23" s="1"/>
  <c r="C490" i="23" s="1"/>
  <c r="C491" i="23" s="1"/>
  <c r="C492" i="23" s="1"/>
  <c r="C493" i="23" s="1"/>
  <c r="C494" i="23" s="1"/>
  <c r="C495" i="23" s="1"/>
  <c r="C496" i="23" s="1"/>
  <c r="C497" i="23" s="1"/>
  <c r="C498" i="23" s="1"/>
  <c r="C499" i="23" s="1"/>
  <c r="C500" i="23" s="1"/>
  <c r="C501" i="23" s="1"/>
  <c r="C502" i="23" s="1"/>
  <c r="C503" i="23" s="1"/>
  <c r="C504" i="23" s="1"/>
  <c r="C505" i="23" s="1"/>
  <c r="C506" i="23" s="1"/>
  <c r="C507" i="23" s="1"/>
  <c r="C508" i="23" s="1"/>
  <c r="C509" i="23" s="1"/>
  <c r="C510" i="23" s="1"/>
  <c r="C511" i="23" s="1"/>
  <c r="C512" i="23" s="1"/>
  <c r="C513" i="23" s="1"/>
  <c r="C514" i="23" s="1"/>
  <c r="C515" i="23" s="1"/>
  <c r="C516" i="23" s="1"/>
  <c r="C517" i="23" s="1"/>
  <c r="C518" i="23" s="1"/>
  <c r="C519" i="23" s="1"/>
  <c r="C520" i="23" s="1"/>
  <c r="C521" i="23" s="1"/>
  <c r="C522" i="23" s="1"/>
  <c r="C523" i="23" s="1"/>
  <c r="C524" i="23" s="1"/>
  <c r="C525" i="23" s="1"/>
  <c r="C526" i="23" s="1"/>
  <c r="C527" i="23" s="1"/>
  <c r="C528" i="23" s="1"/>
  <c r="C529" i="23" s="1"/>
  <c r="C530" i="23" s="1"/>
  <c r="C531" i="23" s="1"/>
  <c r="C532" i="23" s="1"/>
  <c r="C533" i="23" s="1"/>
  <c r="C534" i="23" s="1"/>
  <c r="C535" i="23" s="1"/>
  <c r="C536" i="23" s="1"/>
  <c r="C537" i="23" s="1"/>
  <c r="C538" i="23" s="1"/>
  <c r="C539" i="23" s="1"/>
  <c r="C540" i="23" s="1"/>
  <c r="C541" i="23" s="1"/>
  <c r="C542" i="23" s="1"/>
  <c r="C543" i="23" s="1"/>
  <c r="C544" i="23" s="1"/>
  <c r="C545" i="23" s="1"/>
  <c r="C546" i="23" s="1"/>
  <c r="C547" i="23" s="1"/>
  <c r="C548" i="23" s="1"/>
  <c r="C549" i="23" s="1"/>
  <c r="C550" i="23" s="1"/>
  <c r="C551" i="23" s="1"/>
  <c r="C552" i="23" s="1"/>
  <c r="C553" i="23" s="1"/>
  <c r="C554" i="23" s="1"/>
  <c r="C555" i="23" s="1"/>
  <c r="C556" i="23" s="1"/>
  <c r="C557" i="23" s="1"/>
  <c r="C558" i="23" s="1"/>
  <c r="C559" i="23" s="1"/>
  <c r="C560" i="23" s="1"/>
  <c r="C561" i="23" s="1"/>
  <c r="C562" i="23" s="1"/>
  <c r="C563" i="23" s="1"/>
  <c r="C564" i="23" s="1"/>
  <c r="C565" i="23" s="1"/>
  <c r="C566" i="23" s="1"/>
  <c r="C567" i="23" s="1"/>
  <c r="C568" i="23" s="1"/>
  <c r="C569" i="23" s="1"/>
  <c r="C570" i="23" s="1"/>
  <c r="C571" i="23" s="1"/>
  <c r="C572" i="23" s="1"/>
  <c r="C573" i="23" s="1"/>
  <c r="C574" i="23" s="1"/>
  <c r="C575" i="23" s="1"/>
  <c r="C576" i="23" s="1"/>
  <c r="C577" i="23" s="1"/>
  <c r="C578" i="23" s="1"/>
  <c r="C579" i="23" s="1"/>
  <c r="C580" i="23" s="1"/>
  <c r="C581" i="23" s="1"/>
  <c r="C582" i="23" s="1"/>
  <c r="C583" i="23" s="1"/>
  <c r="C584" i="23" s="1"/>
  <c r="C585" i="23" s="1"/>
  <c r="C586" i="23" s="1"/>
  <c r="C587" i="23" s="1"/>
  <c r="C588" i="23" s="1"/>
  <c r="C589" i="23" s="1"/>
  <c r="C590" i="23" s="1"/>
  <c r="C591" i="23" s="1"/>
  <c r="C592" i="23" s="1"/>
  <c r="C593" i="23" s="1"/>
  <c r="C594" i="23" s="1"/>
  <c r="C595" i="23" s="1"/>
  <c r="C596" i="23" s="1"/>
  <c r="C597" i="23" s="1"/>
  <c r="C598" i="23" s="1"/>
  <c r="C599" i="23" s="1"/>
  <c r="C600" i="23" s="1"/>
  <c r="C601" i="23" s="1"/>
  <c r="C602" i="23" s="1"/>
  <c r="C603" i="23" s="1"/>
  <c r="C604" i="23" s="1"/>
  <c r="C605" i="23" s="1"/>
  <c r="C606" i="23" s="1"/>
  <c r="C607" i="23" s="1"/>
  <c r="C608" i="23" s="1"/>
  <c r="C609" i="23" s="1"/>
  <c r="C610" i="23" s="1"/>
  <c r="C611" i="23" s="1"/>
  <c r="C612" i="23" s="1"/>
  <c r="C613" i="23" s="1"/>
  <c r="C614" i="23" s="1"/>
  <c r="C615" i="23" s="1"/>
  <c r="C616" i="23" s="1"/>
  <c r="C617" i="23" s="1"/>
  <c r="C618" i="23" s="1"/>
  <c r="C619" i="23" s="1"/>
  <c r="C620" i="23" s="1"/>
  <c r="C621" i="23" s="1"/>
  <c r="C622" i="23" s="1"/>
  <c r="C623" i="23" s="1"/>
  <c r="C624" i="23" s="1"/>
  <c r="C625" i="23" s="1"/>
  <c r="C626" i="23" s="1"/>
  <c r="C627" i="23" s="1"/>
  <c r="C628" i="23" s="1"/>
  <c r="C629" i="23" s="1"/>
  <c r="C630" i="23" s="1"/>
  <c r="C631" i="23" s="1"/>
  <c r="C632" i="23" s="1"/>
  <c r="C633" i="23" s="1"/>
  <c r="C634" i="23" s="1"/>
  <c r="C635" i="23" s="1"/>
  <c r="C636" i="23" s="1"/>
  <c r="C637" i="23" s="1"/>
  <c r="C638" i="23" s="1"/>
  <c r="C639" i="23" s="1"/>
  <c r="C640" i="23" s="1"/>
  <c r="C641" i="23" s="1"/>
  <c r="C642" i="23" s="1"/>
  <c r="C643" i="23" s="1"/>
  <c r="C644" i="23" s="1"/>
  <c r="C645" i="23" s="1"/>
  <c r="C646" i="23" s="1"/>
  <c r="C647" i="23" s="1"/>
  <c r="C648" i="23" s="1"/>
  <c r="C649" i="23" s="1"/>
  <c r="C650" i="23" s="1"/>
  <c r="C651" i="23" s="1"/>
  <c r="C652" i="23" s="1"/>
  <c r="C653" i="23" s="1"/>
  <c r="C654" i="23" s="1"/>
  <c r="C655" i="23" s="1"/>
  <c r="C656" i="23" s="1"/>
  <c r="C657" i="23" s="1"/>
  <c r="C658" i="23" s="1"/>
  <c r="C659" i="23" s="1"/>
  <c r="C660" i="23" s="1"/>
  <c r="C661" i="23" s="1"/>
  <c r="C662" i="23" s="1"/>
  <c r="C663" i="23" s="1"/>
  <c r="C664" i="23" s="1"/>
  <c r="C665" i="23" s="1"/>
  <c r="C666" i="23" s="1"/>
  <c r="C667" i="23" s="1"/>
  <c r="C668" i="23" s="1"/>
  <c r="C669" i="23" s="1"/>
  <c r="C670" i="23" s="1"/>
  <c r="C671" i="23" s="1"/>
  <c r="C672" i="23" s="1"/>
  <c r="C673" i="23" s="1"/>
  <c r="C674" i="23" s="1"/>
  <c r="C675" i="23" s="1"/>
  <c r="C676" i="23" s="1"/>
  <c r="C677" i="23" s="1"/>
  <c r="C678" i="23" s="1"/>
  <c r="C679" i="23" s="1"/>
  <c r="C680" i="23" s="1"/>
  <c r="C681" i="23" s="1"/>
  <c r="C682" i="23" s="1"/>
  <c r="C683" i="23" s="1"/>
  <c r="C684" i="23" s="1"/>
  <c r="C685" i="23" s="1"/>
  <c r="C686" i="23" s="1"/>
  <c r="C687" i="23" s="1"/>
  <c r="C688" i="23" s="1"/>
  <c r="C689" i="23" s="1"/>
  <c r="C690" i="23" s="1"/>
  <c r="C691" i="23" s="1"/>
  <c r="C692" i="23" s="1"/>
  <c r="C693" i="23" s="1"/>
  <c r="C694" i="23" s="1"/>
  <c r="C695" i="23" s="1"/>
  <c r="C696" i="23" s="1"/>
  <c r="C697" i="23" s="1"/>
  <c r="C698" i="23" s="1"/>
  <c r="C699" i="23" s="1"/>
  <c r="C700" i="23" s="1"/>
  <c r="C701" i="23" s="1"/>
  <c r="C702" i="23" s="1"/>
  <c r="C703" i="23" s="1"/>
  <c r="C704" i="23" s="1"/>
  <c r="C705" i="23" s="1"/>
  <c r="C706" i="23" s="1"/>
  <c r="C707" i="23" s="1"/>
  <c r="C708" i="23" s="1"/>
  <c r="C709" i="23" s="1"/>
  <c r="C710" i="23" s="1"/>
  <c r="C711" i="23" s="1"/>
  <c r="C712" i="23" s="1"/>
  <c r="C713" i="23" s="1"/>
  <c r="C714" i="23" s="1"/>
  <c r="C715" i="23" s="1"/>
  <c r="C716" i="23" s="1"/>
  <c r="C717" i="23" s="1"/>
  <c r="C718" i="23" s="1"/>
  <c r="C719" i="23" s="1"/>
  <c r="C720" i="23" s="1"/>
  <c r="C721" i="23" s="1"/>
  <c r="C722" i="23" s="1"/>
  <c r="C723" i="23" s="1"/>
  <c r="C724" i="23" s="1"/>
  <c r="C725" i="23" s="1"/>
  <c r="C726" i="23" s="1"/>
  <c r="C727" i="23" s="1"/>
  <c r="C728" i="23" s="1"/>
  <c r="C729" i="23" s="1"/>
  <c r="C730" i="23" s="1"/>
  <c r="C731" i="23" s="1"/>
  <c r="C732" i="23" s="1"/>
  <c r="C733" i="23" s="1"/>
  <c r="C734" i="23" s="1"/>
  <c r="C735" i="23" s="1"/>
  <c r="C736" i="23" s="1"/>
  <c r="C737" i="23" s="1"/>
  <c r="C738" i="23" s="1"/>
  <c r="C739" i="23" s="1"/>
  <c r="C740" i="23" s="1"/>
  <c r="C741" i="23" s="1"/>
  <c r="C742" i="23" s="1"/>
  <c r="C743" i="23" s="1"/>
  <c r="C744" i="23" s="1"/>
  <c r="C745" i="23" s="1"/>
  <c r="C746" i="23" s="1"/>
  <c r="C747" i="23" s="1"/>
  <c r="C748" i="23" s="1"/>
  <c r="C749" i="23" s="1"/>
  <c r="C750" i="23" s="1"/>
  <c r="C751" i="23" s="1"/>
  <c r="C752" i="23" s="1"/>
  <c r="C753" i="23" s="1"/>
  <c r="C754" i="23" s="1"/>
  <c r="C755" i="23" s="1"/>
  <c r="C756" i="23" s="1"/>
  <c r="C757" i="23" s="1"/>
  <c r="C758" i="23" s="1"/>
  <c r="C759" i="23" s="1"/>
  <c r="C760" i="23" s="1"/>
  <c r="C761" i="23" s="1"/>
  <c r="C762" i="23" s="1"/>
  <c r="C763" i="23" s="1"/>
  <c r="C764" i="23" s="1"/>
  <c r="C765" i="23" s="1"/>
  <c r="C766" i="23" s="1"/>
  <c r="C767" i="23" s="1"/>
  <c r="C768" i="23" s="1"/>
  <c r="C769" i="23" s="1"/>
  <c r="C770" i="23" s="1"/>
  <c r="C771" i="23" s="1"/>
  <c r="C772" i="23" s="1"/>
  <c r="C773" i="23" s="1"/>
  <c r="C774" i="23" s="1"/>
  <c r="C775" i="23" s="1"/>
  <c r="C776" i="23" s="1"/>
  <c r="C777" i="23" s="1"/>
  <c r="C778" i="23" s="1"/>
  <c r="C779" i="23" s="1"/>
  <c r="C780" i="23" s="1"/>
  <c r="C781" i="23" s="1"/>
  <c r="C782" i="23" s="1"/>
  <c r="C783" i="23" s="1"/>
  <c r="C784" i="23" s="1"/>
  <c r="C785" i="23" s="1"/>
  <c r="C786" i="23" s="1"/>
  <c r="C787" i="23" s="1"/>
  <c r="C788" i="23" s="1"/>
  <c r="C789" i="23" s="1"/>
  <c r="C790" i="23" s="1"/>
  <c r="C791" i="23" s="1"/>
  <c r="C792" i="23" s="1"/>
  <c r="C793" i="23" s="1"/>
  <c r="C794" i="23" s="1"/>
  <c r="C795" i="23" s="1"/>
  <c r="C796" i="23" s="1"/>
  <c r="C797" i="23" s="1"/>
  <c r="C798" i="23" s="1"/>
  <c r="C799" i="23" s="1"/>
  <c r="C800" i="23" s="1"/>
  <c r="C801" i="23" s="1"/>
  <c r="C802" i="23" s="1"/>
  <c r="C803" i="23" s="1"/>
  <c r="C804" i="23" s="1"/>
  <c r="C805" i="23" s="1"/>
  <c r="C806" i="23" s="1"/>
  <c r="C807" i="23" s="1"/>
  <c r="C808" i="23" s="1"/>
  <c r="C809" i="23" s="1"/>
  <c r="C810" i="23" s="1"/>
  <c r="C811" i="23" s="1"/>
  <c r="C812" i="23" s="1"/>
  <c r="C813" i="23" s="1"/>
  <c r="C814" i="23" s="1"/>
  <c r="C815" i="23" s="1"/>
  <c r="C816" i="23" s="1"/>
  <c r="C817" i="23" s="1"/>
  <c r="C818" i="23" s="1"/>
  <c r="C819" i="23" s="1"/>
  <c r="C820" i="23" s="1"/>
  <c r="C821" i="23" s="1"/>
  <c r="C822" i="23" s="1"/>
  <c r="C823" i="23" s="1"/>
  <c r="C824" i="23" s="1"/>
  <c r="C825" i="23" s="1"/>
  <c r="C826" i="23" s="1"/>
  <c r="C827" i="23" s="1"/>
  <c r="C828" i="23" s="1"/>
  <c r="C829" i="23" s="1"/>
  <c r="C830" i="23" s="1"/>
  <c r="C831" i="23" s="1"/>
  <c r="C832" i="23" s="1"/>
  <c r="C833" i="23" s="1"/>
  <c r="C834" i="23" s="1"/>
  <c r="C835" i="23" s="1"/>
  <c r="C836" i="23" s="1"/>
  <c r="C837" i="23" s="1"/>
  <c r="C838" i="23" s="1"/>
  <c r="C839" i="23" s="1"/>
  <c r="C840" i="23" s="1"/>
  <c r="C841" i="23" s="1"/>
  <c r="C842" i="23" s="1"/>
  <c r="C843" i="23" s="1"/>
  <c r="C844" i="23" s="1"/>
  <c r="C845" i="23" s="1"/>
  <c r="C846" i="23" s="1"/>
  <c r="C847" i="23" s="1"/>
  <c r="C848" i="23" s="1"/>
  <c r="C849" i="23" s="1"/>
  <c r="C850" i="23" s="1"/>
  <c r="C851" i="23" s="1"/>
  <c r="C852" i="23" s="1"/>
  <c r="C853" i="23" s="1"/>
  <c r="C854" i="23" s="1"/>
  <c r="C855" i="23" s="1"/>
  <c r="C856" i="23" s="1"/>
  <c r="C857" i="23" s="1"/>
  <c r="C858" i="23" s="1"/>
  <c r="C859" i="23" s="1"/>
  <c r="C860" i="23" s="1"/>
  <c r="C861" i="23" s="1"/>
  <c r="C862" i="23" s="1"/>
  <c r="C863" i="23" s="1"/>
  <c r="C864" i="23" s="1"/>
  <c r="C865" i="23" s="1"/>
  <c r="C866" i="23" s="1"/>
  <c r="C867" i="23" s="1"/>
  <c r="C868" i="23" s="1"/>
  <c r="C869" i="23" s="1"/>
  <c r="C870" i="23" s="1"/>
  <c r="C871" i="23" s="1"/>
  <c r="C872" i="23" s="1"/>
  <c r="C873" i="23" s="1"/>
  <c r="C874" i="23" s="1"/>
  <c r="C875" i="23" s="1"/>
  <c r="C876" i="23" s="1"/>
  <c r="C877" i="23" s="1"/>
  <c r="C878" i="23" s="1"/>
  <c r="C879" i="23" s="1"/>
  <c r="C880" i="23" s="1"/>
  <c r="C881" i="23" s="1"/>
  <c r="C882" i="23" s="1"/>
  <c r="C883" i="23" s="1"/>
  <c r="C884" i="23" s="1"/>
  <c r="C885" i="23" s="1"/>
  <c r="C886" i="23" s="1"/>
  <c r="C887" i="23" s="1"/>
  <c r="C888" i="23" s="1"/>
  <c r="C889" i="23" s="1"/>
  <c r="C890" i="23" s="1"/>
  <c r="C891" i="23" s="1"/>
  <c r="C892" i="23" s="1"/>
  <c r="B2" i="23"/>
  <c r="B3" i="23" s="1"/>
  <c r="B4" i="23" s="1"/>
  <c r="B5" i="23" s="1"/>
  <c r="B6" i="23" s="1"/>
  <c r="B7" i="23" s="1"/>
  <c r="B8" i="23" s="1"/>
  <c r="B9" i="23" s="1"/>
  <c r="B10" i="23" s="1"/>
  <c r="B11" i="23" s="1"/>
  <c r="B12" i="23" s="1"/>
  <c r="B13" i="23" s="1"/>
  <c r="B14" i="23" s="1"/>
  <c r="B15" i="23" s="1"/>
  <c r="B16" i="23" s="1"/>
  <c r="B17" i="23" s="1"/>
  <c r="B18" i="23" s="1"/>
  <c r="B19" i="23" s="1"/>
  <c r="B20" i="23" s="1"/>
  <c r="B21" i="23" s="1"/>
  <c r="B22" i="23" s="1"/>
  <c r="B23" i="23" s="1"/>
  <c r="B24" i="23" s="1"/>
  <c r="B25" i="23" s="1"/>
  <c r="B26" i="23" s="1"/>
  <c r="B27" i="23" s="1"/>
  <c r="B28" i="23" s="1"/>
  <c r="B29" i="23" s="1"/>
  <c r="B30" i="23" s="1"/>
  <c r="B31" i="23" s="1"/>
  <c r="B32" i="23" s="1"/>
  <c r="B33" i="23" s="1"/>
  <c r="B34" i="23" s="1"/>
  <c r="B35" i="23" s="1"/>
  <c r="B36" i="23" s="1"/>
  <c r="B37" i="23" s="1"/>
  <c r="B38" i="23" s="1"/>
  <c r="B39" i="23" s="1"/>
  <c r="B40" i="23" s="1"/>
  <c r="B41" i="23" s="1"/>
  <c r="B42" i="23" s="1"/>
  <c r="B43" i="23" s="1"/>
  <c r="B44" i="23" s="1"/>
  <c r="B45" i="23" s="1"/>
  <c r="B46" i="23" s="1"/>
  <c r="B47" i="23" s="1"/>
  <c r="B48" i="23" s="1"/>
  <c r="B49" i="23" s="1"/>
  <c r="B50" i="23" s="1"/>
  <c r="B51" i="23" s="1"/>
  <c r="B52" i="23" s="1"/>
  <c r="B53" i="23" s="1"/>
  <c r="B54" i="23" s="1"/>
  <c r="B55" i="23" s="1"/>
  <c r="B56" i="23" s="1"/>
  <c r="B57" i="23" s="1"/>
  <c r="B58" i="23" s="1"/>
  <c r="B59" i="23" s="1"/>
  <c r="B60" i="23" s="1"/>
  <c r="B61" i="23" s="1"/>
  <c r="B62" i="23" s="1"/>
  <c r="B63" i="23" s="1"/>
  <c r="B64" i="23" s="1"/>
  <c r="B65" i="23" s="1"/>
  <c r="B66" i="23" s="1"/>
  <c r="B67" i="23" s="1"/>
  <c r="B68" i="23" s="1"/>
  <c r="B69" i="23" s="1"/>
  <c r="B70" i="23" s="1"/>
  <c r="B71" i="23" s="1"/>
  <c r="B72" i="23" s="1"/>
  <c r="B73" i="23" s="1"/>
  <c r="B74" i="23" s="1"/>
  <c r="B75" i="23" s="1"/>
  <c r="B76" i="23" s="1"/>
  <c r="B77" i="23" s="1"/>
  <c r="B78" i="23" s="1"/>
  <c r="B79" i="23" s="1"/>
  <c r="B80" i="23" s="1"/>
  <c r="B81" i="23" s="1"/>
  <c r="B82" i="23" s="1"/>
  <c r="B83" i="23" s="1"/>
  <c r="B84" i="23" s="1"/>
  <c r="B85" i="23" s="1"/>
  <c r="B86" i="23" s="1"/>
  <c r="B87" i="23" s="1"/>
  <c r="B88" i="23" s="1"/>
  <c r="B89" i="23" s="1"/>
  <c r="B90" i="23" s="1"/>
  <c r="B91" i="23" s="1"/>
  <c r="B92" i="23" s="1"/>
  <c r="B93" i="23" s="1"/>
  <c r="B94" i="23" s="1"/>
  <c r="B95" i="23" s="1"/>
  <c r="B96" i="23" s="1"/>
  <c r="B97" i="23" s="1"/>
  <c r="B98" i="23" s="1"/>
  <c r="B99" i="23" s="1"/>
  <c r="B100" i="23" s="1"/>
  <c r="B101" i="23" s="1"/>
  <c r="B102" i="23" s="1"/>
  <c r="B103" i="23" s="1"/>
  <c r="B104" i="23" s="1"/>
  <c r="B105" i="23" s="1"/>
  <c r="B106" i="23" s="1"/>
  <c r="B107" i="23" s="1"/>
  <c r="B108" i="23" s="1"/>
  <c r="B109" i="23" s="1"/>
  <c r="B110" i="23" s="1"/>
  <c r="B111" i="23" s="1"/>
  <c r="B112" i="23" s="1"/>
  <c r="B113" i="23" s="1"/>
  <c r="B114" i="23" s="1"/>
  <c r="B115" i="23" s="1"/>
  <c r="B116" i="23" s="1"/>
  <c r="B117" i="23" s="1"/>
  <c r="B118" i="23" s="1"/>
  <c r="B119" i="23" s="1"/>
  <c r="B120" i="23" s="1"/>
  <c r="B121" i="23" s="1"/>
  <c r="B122" i="23" s="1"/>
  <c r="B123" i="23" s="1"/>
  <c r="B124" i="23" s="1"/>
  <c r="B125" i="23" s="1"/>
  <c r="B126" i="23" s="1"/>
  <c r="B127" i="23" s="1"/>
  <c r="B128" i="23" s="1"/>
  <c r="B129" i="23" s="1"/>
  <c r="B130" i="23" s="1"/>
  <c r="B131" i="23" s="1"/>
  <c r="B132" i="23" s="1"/>
  <c r="B133" i="23" s="1"/>
  <c r="B134" i="23" s="1"/>
  <c r="B135" i="23" s="1"/>
  <c r="B136" i="23" s="1"/>
  <c r="B137" i="23" s="1"/>
  <c r="B138" i="23" s="1"/>
  <c r="B139" i="23" s="1"/>
  <c r="B140" i="23" s="1"/>
  <c r="B141" i="23" s="1"/>
  <c r="B142" i="23" s="1"/>
  <c r="B143" i="23" s="1"/>
  <c r="B144" i="23" s="1"/>
  <c r="B145" i="23" s="1"/>
  <c r="B146" i="23" s="1"/>
  <c r="B147" i="23" s="1"/>
  <c r="B148" i="23" s="1"/>
  <c r="B149" i="23" s="1"/>
  <c r="B150" i="23" s="1"/>
  <c r="B151" i="23" s="1"/>
  <c r="B152" i="23" s="1"/>
  <c r="B153" i="23" s="1"/>
  <c r="B154" i="23" s="1"/>
  <c r="B155" i="23" s="1"/>
  <c r="B156" i="23" s="1"/>
  <c r="B157" i="23" s="1"/>
  <c r="B158" i="23" s="1"/>
  <c r="B159" i="23" s="1"/>
  <c r="B160" i="23" s="1"/>
  <c r="B161" i="23" s="1"/>
  <c r="B162" i="23" s="1"/>
  <c r="B163" i="23" s="1"/>
  <c r="B164" i="23" s="1"/>
  <c r="B165" i="23" s="1"/>
  <c r="B166" i="23" s="1"/>
  <c r="B167" i="23" s="1"/>
  <c r="B168" i="23" s="1"/>
  <c r="B169" i="23" s="1"/>
  <c r="B170" i="23" s="1"/>
  <c r="B171" i="23" s="1"/>
  <c r="B172" i="23" s="1"/>
  <c r="B173" i="23" s="1"/>
  <c r="B174" i="23" s="1"/>
  <c r="B175" i="23" s="1"/>
  <c r="B176" i="23" s="1"/>
  <c r="B177" i="23" s="1"/>
  <c r="B178" i="23" s="1"/>
  <c r="B179" i="23" s="1"/>
  <c r="B180" i="23" s="1"/>
  <c r="B181" i="23" s="1"/>
  <c r="B182" i="23" s="1"/>
  <c r="B183" i="23" s="1"/>
  <c r="B184" i="23" s="1"/>
  <c r="B185" i="23" s="1"/>
  <c r="B186" i="23" s="1"/>
  <c r="B187" i="23" s="1"/>
  <c r="B188" i="23" s="1"/>
  <c r="B189" i="23" s="1"/>
  <c r="B190" i="23" s="1"/>
  <c r="B191" i="23" s="1"/>
  <c r="B192" i="23" s="1"/>
  <c r="B193" i="23" s="1"/>
  <c r="B194" i="23" s="1"/>
  <c r="B195" i="23" s="1"/>
  <c r="B196" i="23" s="1"/>
  <c r="B197" i="23" s="1"/>
  <c r="B198" i="23" s="1"/>
  <c r="B199" i="23" s="1"/>
  <c r="B200" i="23" s="1"/>
  <c r="B201" i="23" s="1"/>
  <c r="B202" i="23" s="1"/>
  <c r="B203" i="23" s="1"/>
  <c r="B204" i="23" s="1"/>
  <c r="B205" i="23" s="1"/>
  <c r="B206" i="23" s="1"/>
  <c r="B207" i="23" s="1"/>
  <c r="B208" i="23" s="1"/>
  <c r="B209" i="23" s="1"/>
  <c r="B210" i="23" s="1"/>
  <c r="B211" i="23" s="1"/>
  <c r="B212" i="23" s="1"/>
  <c r="B213" i="23" s="1"/>
  <c r="B214" i="23" s="1"/>
  <c r="B215" i="23" s="1"/>
  <c r="B216" i="23" s="1"/>
  <c r="B217" i="23" s="1"/>
  <c r="B218" i="23" s="1"/>
  <c r="B219" i="23" s="1"/>
  <c r="B220" i="23" s="1"/>
  <c r="B221" i="23" s="1"/>
  <c r="B222" i="23" s="1"/>
  <c r="B223" i="23" s="1"/>
  <c r="B224" i="23" s="1"/>
  <c r="B225" i="23" s="1"/>
  <c r="B226" i="23" s="1"/>
  <c r="B227" i="23" s="1"/>
  <c r="B228" i="23" s="1"/>
  <c r="B229" i="23" s="1"/>
  <c r="B230" i="23" s="1"/>
  <c r="B231" i="23" s="1"/>
  <c r="B232" i="23" s="1"/>
  <c r="B233" i="23" s="1"/>
  <c r="B234" i="23" s="1"/>
  <c r="B235" i="23" s="1"/>
  <c r="B236" i="23" s="1"/>
  <c r="B237" i="23" s="1"/>
  <c r="B238" i="23" s="1"/>
  <c r="B239" i="23" s="1"/>
  <c r="B240" i="23" s="1"/>
  <c r="B241" i="23" s="1"/>
  <c r="B242" i="23" s="1"/>
  <c r="B243" i="23" s="1"/>
  <c r="B244" i="23" s="1"/>
  <c r="B245" i="23" s="1"/>
  <c r="B246" i="23" s="1"/>
  <c r="B247" i="23" s="1"/>
  <c r="B248" i="23" s="1"/>
  <c r="B249" i="23" s="1"/>
  <c r="B250" i="23" s="1"/>
  <c r="B251" i="23" s="1"/>
  <c r="B252" i="23" s="1"/>
  <c r="B253" i="23" s="1"/>
  <c r="B254" i="23" s="1"/>
  <c r="B255" i="23" s="1"/>
  <c r="B256" i="23" s="1"/>
  <c r="B257" i="23" s="1"/>
  <c r="B258" i="23" s="1"/>
  <c r="B259" i="23" s="1"/>
  <c r="B260" i="23" s="1"/>
  <c r="B261" i="23" s="1"/>
  <c r="B262" i="23" s="1"/>
  <c r="B263" i="23" s="1"/>
  <c r="B264" i="23" s="1"/>
  <c r="B265" i="23" s="1"/>
  <c r="B266" i="23" s="1"/>
  <c r="B267" i="23" s="1"/>
  <c r="B268" i="23" s="1"/>
  <c r="B269" i="23" s="1"/>
  <c r="B270" i="23" s="1"/>
  <c r="B271" i="23" s="1"/>
  <c r="B272" i="23" s="1"/>
  <c r="B273" i="23" s="1"/>
  <c r="B274" i="23" s="1"/>
  <c r="B275" i="23" s="1"/>
  <c r="B276" i="23" s="1"/>
  <c r="B277" i="23" s="1"/>
  <c r="B278" i="23" s="1"/>
  <c r="B279" i="23" s="1"/>
  <c r="B280" i="23" s="1"/>
  <c r="B281" i="23" s="1"/>
  <c r="B282" i="23" s="1"/>
  <c r="B283" i="23" s="1"/>
  <c r="B284" i="23" s="1"/>
  <c r="B285" i="23" s="1"/>
  <c r="B286" i="23" s="1"/>
  <c r="B287" i="23" s="1"/>
  <c r="B288" i="23" s="1"/>
  <c r="B289" i="23" s="1"/>
  <c r="B290" i="23" s="1"/>
  <c r="B291" i="23" s="1"/>
  <c r="B292" i="23" s="1"/>
  <c r="B293" i="23" s="1"/>
  <c r="B294" i="23" s="1"/>
  <c r="B295" i="23" s="1"/>
  <c r="B296" i="23" s="1"/>
  <c r="B297" i="23" s="1"/>
  <c r="B298" i="23" s="1"/>
  <c r="B299" i="23" s="1"/>
  <c r="B300" i="23" s="1"/>
  <c r="B301" i="23" s="1"/>
  <c r="B302" i="23" s="1"/>
  <c r="B303" i="23" s="1"/>
  <c r="B304" i="23" s="1"/>
  <c r="B305" i="23" s="1"/>
  <c r="B306" i="23" s="1"/>
  <c r="B307" i="23" s="1"/>
  <c r="B308" i="23" s="1"/>
  <c r="B309" i="23" s="1"/>
  <c r="B310" i="23" s="1"/>
  <c r="B311" i="23" s="1"/>
  <c r="B312" i="23" s="1"/>
  <c r="B313" i="23" s="1"/>
  <c r="B314" i="23" s="1"/>
  <c r="B315" i="23" s="1"/>
  <c r="B316" i="23" s="1"/>
  <c r="B317" i="23" s="1"/>
  <c r="B318" i="23" s="1"/>
  <c r="B319" i="23" s="1"/>
  <c r="B320" i="23" s="1"/>
  <c r="B321" i="23" s="1"/>
  <c r="B322" i="23" s="1"/>
  <c r="B323" i="23" s="1"/>
  <c r="B324" i="23" s="1"/>
  <c r="B325" i="23" s="1"/>
  <c r="B326" i="23" s="1"/>
  <c r="B327" i="23" s="1"/>
  <c r="B328" i="23" s="1"/>
  <c r="B329" i="23" s="1"/>
  <c r="B330" i="23" s="1"/>
  <c r="B331" i="23" s="1"/>
  <c r="B332" i="23" s="1"/>
  <c r="B333" i="23" s="1"/>
  <c r="B334" i="23" s="1"/>
  <c r="B335" i="23" s="1"/>
  <c r="B336" i="23" s="1"/>
  <c r="B337" i="23" s="1"/>
  <c r="B338" i="23" s="1"/>
  <c r="B339" i="23" s="1"/>
  <c r="B340" i="23" s="1"/>
  <c r="B341" i="23" s="1"/>
  <c r="B342" i="23" s="1"/>
  <c r="B343" i="23" s="1"/>
  <c r="B344" i="23" s="1"/>
  <c r="B345" i="23" s="1"/>
  <c r="B346" i="23" s="1"/>
  <c r="B347" i="23" s="1"/>
  <c r="B348" i="23" s="1"/>
  <c r="B349" i="23" s="1"/>
  <c r="B350" i="23" s="1"/>
  <c r="B351" i="23" s="1"/>
  <c r="B352" i="23" s="1"/>
  <c r="B353" i="23" s="1"/>
  <c r="B354" i="23" s="1"/>
  <c r="B355" i="23" s="1"/>
  <c r="B356" i="23" s="1"/>
  <c r="B357" i="23" s="1"/>
  <c r="B358" i="23" s="1"/>
  <c r="B359" i="23" s="1"/>
  <c r="B360" i="23" s="1"/>
  <c r="B361" i="23" s="1"/>
  <c r="B362" i="23" s="1"/>
  <c r="B363" i="23" s="1"/>
  <c r="B364" i="23" s="1"/>
  <c r="B365" i="23" s="1"/>
  <c r="B366" i="23" s="1"/>
  <c r="B367" i="23" s="1"/>
  <c r="B368" i="23" s="1"/>
  <c r="B369" i="23" s="1"/>
  <c r="B370" i="23" s="1"/>
  <c r="B371" i="23" s="1"/>
  <c r="B372" i="23" s="1"/>
  <c r="B373" i="23" s="1"/>
  <c r="B374" i="23" s="1"/>
  <c r="B375" i="23" s="1"/>
  <c r="B376" i="23" s="1"/>
  <c r="B377" i="23" s="1"/>
  <c r="B378" i="23" s="1"/>
  <c r="B379" i="23" s="1"/>
  <c r="B380" i="23" s="1"/>
  <c r="B381" i="23" s="1"/>
  <c r="B382" i="23" s="1"/>
  <c r="B383" i="23" s="1"/>
  <c r="B384" i="23" s="1"/>
  <c r="B385" i="23" s="1"/>
  <c r="B386" i="23" s="1"/>
  <c r="B387" i="23" s="1"/>
  <c r="B388" i="23" s="1"/>
  <c r="B389" i="23" s="1"/>
  <c r="B390" i="23" s="1"/>
  <c r="B391" i="23" s="1"/>
  <c r="B392" i="23" s="1"/>
  <c r="B393" i="23" s="1"/>
  <c r="B394" i="23" s="1"/>
  <c r="B395" i="23" s="1"/>
  <c r="B396" i="23" s="1"/>
  <c r="B397" i="23" s="1"/>
  <c r="B398" i="23" s="1"/>
  <c r="B399" i="23" s="1"/>
  <c r="B400" i="23" s="1"/>
  <c r="B401" i="23" s="1"/>
  <c r="B402" i="23" s="1"/>
  <c r="B403" i="23" s="1"/>
  <c r="B404" i="23" s="1"/>
  <c r="B405" i="23" s="1"/>
  <c r="B406" i="23" s="1"/>
  <c r="B407" i="23" s="1"/>
  <c r="B408" i="23" s="1"/>
  <c r="B409" i="23" s="1"/>
  <c r="B410" i="23" s="1"/>
  <c r="B411" i="23" s="1"/>
  <c r="B412" i="23" s="1"/>
  <c r="B413" i="23" s="1"/>
  <c r="B414" i="23" s="1"/>
  <c r="B415" i="23" s="1"/>
  <c r="B416" i="23" s="1"/>
  <c r="B417" i="23" s="1"/>
  <c r="B418" i="23" s="1"/>
  <c r="B419" i="23" s="1"/>
  <c r="B420" i="23" s="1"/>
  <c r="B421" i="23" s="1"/>
  <c r="B422" i="23" s="1"/>
  <c r="B423" i="23" s="1"/>
  <c r="B424" i="23" s="1"/>
  <c r="B425" i="23" s="1"/>
  <c r="B426" i="23" s="1"/>
  <c r="B427" i="23" s="1"/>
  <c r="B428" i="23" s="1"/>
  <c r="B429" i="23" s="1"/>
  <c r="B430" i="23" s="1"/>
  <c r="B431" i="23" s="1"/>
  <c r="B432" i="23" s="1"/>
  <c r="B433" i="23" s="1"/>
  <c r="B434" i="23" s="1"/>
  <c r="B435" i="23" s="1"/>
  <c r="B436" i="23" s="1"/>
  <c r="B437" i="23" s="1"/>
  <c r="B438" i="23" s="1"/>
  <c r="B439" i="23" s="1"/>
  <c r="B440" i="23" s="1"/>
  <c r="B441" i="23" s="1"/>
  <c r="B442" i="23" s="1"/>
  <c r="B443" i="23" s="1"/>
  <c r="B444" i="23" s="1"/>
  <c r="B445" i="23" s="1"/>
  <c r="B446" i="23" s="1"/>
  <c r="B447" i="23" s="1"/>
  <c r="B448" i="23" s="1"/>
  <c r="B449" i="23" s="1"/>
  <c r="B450" i="23" s="1"/>
  <c r="B451" i="23" s="1"/>
  <c r="B452" i="23" s="1"/>
  <c r="B453" i="23" s="1"/>
  <c r="B454" i="23" s="1"/>
  <c r="B455" i="23" s="1"/>
  <c r="B456" i="23" s="1"/>
  <c r="B457" i="23" s="1"/>
  <c r="B458" i="23" s="1"/>
  <c r="B459" i="23" s="1"/>
  <c r="B460" i="23" s="1"/>
  <c r="B461" i="23" s="1"/>
  <c r="B462" i="23" s="1"/>
  <c r="B463" i="23" s="1"/>
  <c r="B464" i="23" s="1"/>
  <c r="B465" i="23" s="1"/>
  <c r="B466" i="23" s="1"/>
  <c r="B467" i="23" s="1"/>
  <c r="B468" i="23" s="1"/>
  <c r="B469" i="23" s="1"/>
  <c r="B470" i="23" s="1"/>
  <c r="B471" i="23" s="1"/>
  <c r="B472" i="23" s="1"/>
  <c r="B473" i="23" s="1"/>
  <c r="B474" i="23" s="1"/>
  <c r="B475" i="23" s="1"/>
  <c r="B476" i="23" s="1"/>
  <c r="B477" i="23" s="1"/>
  <c r="B478" i="23" s="1"/>
  <c r="B479" i="23" s="1"/>
  <c r="B480" i="23" s="1"/>
  <c r="B481" i="23" s="1"/>
  <c r="B482" i="23" s="1"/>
  <c r="B483" i="23" s="1"/>
  <c r="B484" i="23" s="1"/>
  <c r="B485" i="23" s="1"/>
  <c r="B486" i="23" s="1"/>
  <c r="B487" i="23" s="1"/>
  <c r="B488" i="23" s="1"/>
  <c r="B489" i="23" s="1"/>
  <c r="B490" i="23" s="1"/>
  <c r="B491" i="23" s="1"/>
  <c r="B492" i="23" s="1"/>
  <c r="B493" i="23" s="1"/>
  <c r="B494" i="23" s="1"/>
  <c r="B495" i="23" s="1"/>
  <c r="B496" i="23" s="1"/>
  <c r="B497" i="23" s="1"/>
  <c r="B498" i="23" s="1"/>
  <c r="B499" i="23" s="1"/>
  <c r="B500" i="23" s="1"/>
  <c r="B501" i="23" s="1"/>
  <c r="B502" i="23" s="1"/>
  <c r="B503" i="23" s="1"/>
  <c r="B504" i="23" s="1"/>
  <c r="B505" i="23" s="1"/>
  <c r="B506" i="23" s="1"/>
  <c r="B507" i="23" s="1"/>
  <c r="B508" i="23" s="1"/>
  <c r="B509" i="23" s="1"/>
  <c r="B510" i="23" s="1"/>
  <c r="B511" i="23" s="1"/>
  <c r="B512" i="23" s="1"/>
  <c r="B513" i="23" s="1"/>
  <c r="B514" i="23" s="1"/>
  <c r="B515" i="23" s="1"/>
  <c r="B516" i="23" s="1"/>
  <c r="B517" i="23" s="1"/>
  <c r="B518" i="23" s="1"/>
  <c r="B519" i="23" s="1"/>
  <c r="B520" i="23" s="1"/>
  <c r="B521" i="23" s="1"/>
  <c r="B522" i="23" s="1"/>
  <c r="B523" i="23" s="1"/>
  <c r="B524" i="23" s="1"/>
  <c r="B525" i="23" s="1"/>
  <c r="B526" i="23" s="1"/>
  <c r="B527" i="23" s="1"/>
  <c r="B528" i="23" s="1"/>
  <c r="B529" i="23" s="1"/>
  <c r="B530" i="23" s="1"/>
  <c r="B531" i="23" s="1"/>
  <c r="B532" i="23" s="1"/>
  <c r="B533" i="23" s="1"/>
  <c r="B534" i="23" s="1"/>
  <c r="B535" i="23" s="1"/>
  <c r="B536" i="23" s="1"/>
  <c r="B537" i="23" s="1"/>
  <c r="B538" i="23" s="1"/>
  <c r="B539" i="23" s="1"/>
  <c r="B540" i="23" s="1"/>
  <c r="B541" i="23" s="1"/>
  <c r="B542" i="23" s="1"/>
  <c r="B543" i="23" s="1"/>
  <c r="B544" i="23" s="1"/>
  <c r="B545" i="23" s="1"/>
  <c r="B546" i="23" s="1"/>
  <c r="B547" i="23" s="1"/>
  <c r="B548" i="23" s="1"/>
  <c r="B549" i="23" s="1"/>
  <c r="B550" i="23" s="1"/>
  <c r="B551" i="23" s="1"/>
  <c r="B552" i="23" s="1"/>
  <c r="B553" i="23" s="1"/>
  <c r="B554" i="23" s="1"/>
  <c r="B555" i="23" s="1"/>
  <c r="B556" i="23" s="1"/>
  <c r="B557" i="23" s="1"/>
  <c r="B558" i="23" s="1"/>
  <c r="B559" i="23" s="1"/>
  <c r="B560" i="23" s="1"/>
  <c r="B561" i="23" s="1"/>
  <c r="B562" i="23" s="1"/>
  <c r="B563" i="23" s="1"/>
  <c r="B564" i="23" s="1"/>
  <c r="B565" i="23" s="1"/>
  <c r="B566" i="23" s="1"/>
  <c r="B567" i="23" s="1"/>
  <c r="B568" i="23" s="1"/>
  <c r="B569" i="23" s="1"/>
  <c r="B570" i="23" s="1"/>
  <c r="B571" i="23" s="1"/>
  <c r="B572" i="23" s="1"/>
  <c r="B573" i="23" s="1"/>
  <c r="B574" i="23" s="1"/>
  <c r="B575" i="23" s="1"/>
  <c r="B576" i="23" s="1"/>
  <c r="B577" i="23" s="1"/>
  <c r="B578" i="23" s="1"/>
  <c r="B579" i="23" s="1"/>
  <c r="B580" i="23" s="1"/>
  <c r="B581" i="23" s="1"/>
  <c r="B582" i="23" s="1"/>
  <c r="B583" i="23" s="1"/>
  <c r="B584" i="23" s="1"/>
  <c r="B585" i="23" s="1"/>
  <c r="B586" i="23" s="1"/>
  <c r="B587" i="23" s="1"/>
  <c r="B588" i="23" s="1"/>
  <c r="B589" i="23" s="1"/>
  <c r="B590" i="23" s="1"/>
  <c r="B591" i="23" s="1"/>
  <c r="B592" i="23" s="1"/>
  <c r="B593" i="23" s="1"/>
  <c r="B594" i="23" s="1"/>
  <c r="B595" i="23" s="1"/>
  <c r="B596" i="23" s="1"/>
  <c r="B597" i="23" s="1"/>
  <c r="B598" i="23" s="1"/>
  <c r="B599" i="23" s="1"/>
  <c r="B600" i="23" s="1"/>
  <c r="B601" i="23" s="1"/>
  <c r="B602" i="23" s="1"/>
  <c r="B603" i="23" s="1"/>
  <c r="B604" i="23" s="1"/>
  <c r="B605" i="23" s="1"/>
  <c r="B606" i="23" s="1"/>
  <c r="B607" i="23" s="1"/>
  <c r="B608" i="23" s="1"/>
  <c r="B609" i="23" s="1"/>
  <c r="B610" i="23" s="1"/>
  <c r="B611" i="23" s="1"/>
  <c r="B612" i="23" s="1"/>
  <c r="B613" i="23" s="1"/>
  <c r="B614" i="23" s="1"/>
  <c r="B615" i="23" s="1"/>
  <c r="B616" i="23" s="1"/>
  <c r="B617" i="23" s="1"/>
  <c r="B618" i="23" s="1"/>
  <c r="B619" i="23" s="1"/>
  <c r="B620" i="23" s="1"/>
  <c r="B621" i="23" s="1"/>
  <c r="B622" i="23" s="1"/>
  <c r="B623" i="23" s="1"/>
  <c r="B624" i="23" s="1"/>
  <c r="B625" i="23" s="1"/>
  <c r="B626" i="23" s="1"/>
  <c r="B627" i="23" s="1"/>
  <c r="B628" i="23" s="1"/>
  <c r="B629" i="23" s="1"/>
  <c r="B630" i="23" s="1"/>
  <c r="B631" i="23" s="1"/>
  <c r="B632" i="23" s="1"/>
  <c r="B633" i="23" s="1"/>
  <c r="B634" i="23" s="1"/>
  <c r="B635" i="23" s="1"/>
  <c r="B636" i="23" s="1"/>
  <c r="B637" i="23" s="1"/>
  <c r="B638" i="23" s="1"/>
  <c r="B639" i="23" s="1"/>
  <c r="B640" i="23" s="1"/>
  <c r="B641" i="23" s="1"/>
  <c r="B642" i="23" s="1"/>
  <c r="B643" i="23" s="1"/>
  <c r="B644" i="23" s="1"/>
  <c r="B645" i="23" s="1"/>
  <c r="B646" i="23" s="1"/>
  <c r="B647" i="23" s="1"/>
  <c r="B648" i="23" s="1"/>
  <c r="B649" i="23" s="1"/>
  <c r="B650" i="23" s="1"/>
  <c r="B651" i="23" s="1"/>
  <c r="B652" i="23" s="1"/>
  <c r="B653" i="23" s="1"/>
  <c r="B654" i="23" s="1"/>
  <c r="B655" i="23" s="1"/>
  <c r="B656" i="23" s="1"/>
  <c r="B657" i="23" s="1"/>
  <c r="B658" i="23" s="1"/>
  <c r="B659" i="23" s="1"/>
  <c r="B660" i="23" s="1"/>
  <c r="B661" i="23" s="1"/>
  <c r="B662" i="23" s="1"/>
  <c r="B663" i="23" s="1"/>
  <c r="B664" i="23" s="1"/>
  <c r="B665" i="23" s="1"/>
  <c r="B666" i="23" s="1"/>
  <c r="B667" i="23" s="1"/>
  <c r="B668" i="23" s="1"/>
  <c r="B669" i="23" s="1"/>
  <c r="B670" i="23" s="1"/>
  <c r="B671" i="23" s="1"/>
  <c r="B672" i="23" s="1"/>
  <c r="B673" i="23" s="1"/>
  <c r="B674" i="23" s="1"/>
  <c r="B675" i="23" s="1"/>
  <c r="B676" i="23" s="1"/>
  <c r="B677" i="23" s="1"/>
  <c r="B678" i="23" s="1"/>
  <c r="B679" i="23" s="1"/>
  <c r="B680" i="23" s="1"/>
  <c r="B681" i="23" s="1"/>
  <c r="B682" i="23" s="1"/>
  <c r="B683" i="23" s="1"/>
  <c r="B684" i="23" s="1"/>
  <c r="B685" i="23" s="1"/>
  <c r="B686" i="23" s="1"/>
  <c r="B687" i="23" s="1"/>
  <c r="B688" i="23" s="1"/>
  <c r="B689" i="23" s="1"/>
  <c r="B690" i="23" s="1"/>
  <c r="B691" i="23" s="1"/>
  <c r="B692" i="23" s="1"/>
  <c r="B693" i="23" s="1"/>
  <c r="B694" i="23" s="1"/>
  <c r="B695" i="23" s="1"/>
  <c r="B696" i="23" s="1"/>
  <c r="B697" i="23" s="1"/>
  <c r="B698" i="23" s="1"/>
  <c r="B699" i="23" s="1"/>
  <c r="B700" i="23" s="1"/>
  <c r="B701" i="23" s="1"/>
  <c r="B702" i="23" s="1"/>
  <c r="B703" i="23" s="1"/>
  <c r="B704" i="23" s="1"/>
  <c r="B705" i="23" s="1"/>
  <c r="B706" i="23" s="1"/>
  <c r="B707" i="23" s="1"/>
  <c r="B708" i="23" s="1"/>
  <c r="B709" i="23" s="1"/>
  <c r="B710" i="23" s="1"/>
  <c r="B711" i="23" s="1"/>
  <c r="B712" i="23" s="1"/>
  <c r="B713" i="23" s="1"/>
  <c r="B714" i="23" s="1"/>
  <c r="B715" i="23" s="1"/>
  <c r="B716" i="23" s="1"/>
  <c r="B717" i="23" s="1"/>
  <c r="B718" i="23" s="1"/>
  <c r="B719" i="23" s="1"/>
  <c r="B720" i="23" s="1"/>
  <c r="B721" i="23" s="1"/>
  <c r="B722" i="23" s="1"/>
  <c r="B723" i="23" s="1"/>
  <c r="B724" i="23" s="1"/>
  <c r="B725" i="23" s="1"/>
  <c r="B726" i="23" s="1"/>
  <c r="B727" i="23" s="1"/>
  <c r="B728" i="23" s="1"/>
  <c r="B729" i="23" s="1"/>
  <c r="B730" i="23" s="1"/>
  <c r="B731" i="23" s="1"/>
  <c r="B732" i="23" s="1"/>
  <c r="B733" i="23" s="1"/>
  <c r="B734" i="23" s="1"/>
  <c r="B735" i="23" s="1"/>
  <c r="B736" i="23" s="1"/>
  <c r="B737" i="23" s="1"/>
  <c r="B738" i="23" s="1"/>
  <c r="B739" i="23" s="1"/>
  <c r="B740" i="23" s="1"/>
  <c r="B741" i="23" s="1"/>
  <c r="B742" i="23" s="1"/>
  <c r="B743" i="23" s="1"/>
  <c r="B744" i="23" s="1"/>
  <c r="B745" i="23" s="1"/>
  <c r="B746" i="23" s="1"/>
  <c r="B747" i="23" s="1"/>
  <c r="B748" i="23" s="1"/>
  <c r="B749" i="23" s="1"/>
  <c r="B750" i="23" s="1"/>
  <c r="B751" i="23" s="1"/>
  <c r="B752" i="23" s="1"/>
  <c r="B753" i="23" s="1"/>
  <c r="B754" i="23" s="1"/>
  <c r="B755" i="23" s="1"/>
  <c r="B756" i="23" s="1"/>
  <c r="B757" i="23" s="1"/>
  <c r="B758" i="23" s="1"/>
  <c r="B759" i="23" s="1"/>
  <c r="B760" i="23" s="1"/>
  <c r="B761" i="23" s="1"/>
  <c r="B762" i="23" s="1"/>
  <c r="B763" i="23" s="1"/>
  <c r="B764" i="23" s="1"/>
  <c r="B765" i="23" s="1"/>
  <c r="B766" i="23" s="1"/>
  <c r="B767" i="23" s="1"/>
  <c r="B768" i="23" s="1"/>
  <c r="B769" i="23" s="1"/>
  <c r="B770" i="23" s="1"/>
  <c r="B771" i="23" s="1"/>
  <c r="B772" i="23" s="1"/>
  <c r="B773" i="23" s="1"/>
  <c r="B774" i="23" s="1"/>
  <c r="B775" i="23" s="1"/>
  <c r="B776" i="23" s="1"/>
  <c r="B777" i="23" s="1"/>
  <c r="B778" i="23" s="1"/>
  <c r="B779" i="23" s="1"/>
  <c r="B780" i="23" s="1"/>
  <c r="B781" i="23" s="1"/>
  <c r="B782" i="23" s="1"/>
  <c r="B783" i="23" s="1"/>
  <c r="B784" i="23" s="1"/>
  <c r="B785" i="23" s="1"/>
  <c r="B786" i="23" s="1"/>
  <c r="B787" i="23" s="1"/>
  <c r="B788" i="23" s="1"/>
  <c r="B789" i="23" s="1"/>
  <c r="B790" i="23" s="1"/>
  <c r="B791" i="23" s="1"/>
  <c r="B792" i="23" s="1"/>
  <c r="B793" i="23" s="1"/>
  <c r="B794" i="23" s="1"/>
  <c r="B795" i="23" s="1"/>
  <c r="B796" i="23" s="1"/>
  <c r="B797" i="23" s="1"/>
  <c r="B798" i="23" s="1"/>
  <c r="B799" i="23" s="1"/>
  <c r="B800" i="23" s="1"/>
  <c r="B801" i="23" s="1"/>
  <c r="B802" i="23" s="1"/>
  <c r="B803" i="23" s="1"/>
  <c r="B804" i="23" s="1"/>
  <c r="B805" i="23" s="1"/>
  <c r="B806" i="23" s="1"/>
  <c r="B807" i="23" s="1"/>
  <c r="B808" i="23" s="1"/>
  <c r="B809" i="23" s="1"/>
  <c r="B810" i="23" s="1"/>
  <c r="B811" i="23" s="1"/>
  <c r="B812" i="23" s="1"/>
  <c r="B813" i="23" s="1"/>
  <c r="B814" i="23" s="1"/>
  <c r="B815" i="23" s="1"/>
  <c r="B816" i="23" s="1"/>
  <c r="B817" i="23" s="1"/>
  <c r="B818" i="23" s="1"/>
  <c r="B819" i="23" s="1"/>
  <c r="B820" i="23" s="1"/>
  <c r="B821" i="23" s="1"/>
  <c r="B822" i="23" s="1"/>
  <c r="B823" i="23" s="1"/>
  <c r="B824" i="23" s="1"/>
  <c r="B825" i="23" s="1"/>
  <c r="B826" i="23" s="1"/>
  <c r="B827" i="23" s="1"/>
  <c r="B828" i="23" s="1"/>
  <c r="B829" i="23" s="1"/>
  <c r="B830" i="23" s="1"/>
  <c r="B831" i="23" s="1"/>
  <c r="B832" i="23" s="1"/>
  <c r="B833" i="23" s="1"/>
  <c r="B834" i="23" s="1"/>
  <c r="B835" i="23" s="1"/>
  <c r="B836" i="23" s="1"/>
  <c r="B837" i="23" s="1"/>
  <c r="B838" i="23" s="1"/>
  <c r="B839" i="23" s="1"/>
  <c r="B840" i="23" s="1"/>
  <c r="B841" i="23" s="1"/>
  <c r="B842" i="23" s="1"/>
  <c r="B843" i="23" s="1"/>
  <c r="B844" i="23" s="1"/>
  <c r="B845" i="23" s="1"/>
  <c r="B846" i="23" s="1"/>
  <c r="B847" i="23" s="1"/>
  <c r="B848" i="23" s="1"/>
  <c r="B849" i="23" s="1"/>
  <c r="B850" i="23" s="1"/>
  <c r="B851" i="23" s="1"/>
  <c r="B852" i="23" s="1"/>
  <c r="B853" i="23" s="1"/>
  <c r="B854" i="23" s="1"/>
  <c r="B855" i="23" s="1"/>
  <c r="B856" i="23" s="1"/>
  <c r="B857" i="23" s="1"/>
  <c r="B858" i="23" s="1"/>
  <c r="B859" i="23" s="1"/>
  <c r="B860" i="23" s="1"/>
  <c r="B861" i="23" s="1"/>
  <c r="B862" i="23" s="1"/>
  <c r="B863" i="23" s="1"/>
  <c r="B864" i="23" s="1"/>
  <c r="B865" i="23" s="1"/>
  <c r="B866" i="23" s="1"/>
  <c r="B867" i="23" s="1"/>
  <c r="B868" i="23" s="1"/>
  <c r="B869" i="23" s="1"/>
  <c r="B870" i="23" s="1"/>
  <c r="B871" i="23" s="1"/>
  <c r="B872" i="23" s="1"/>
  <c r="B873" i="23" s="1"/>
  <c r="B874" i="23" s="1"/>
  <c r="B875" i="23" s="1"/>
  <c r="B876" i="23" s="1"/>
  <c r="B877" i="23" s="1"/>
  <c r="B878" i="23" s="1"/>
  <c r="B879" i="23" s="1"/>
  <c r="B880" i="23" s="1"/>
  <c r="B881" i="23" s="1"/>
  <c r="B882" i="23" s="1"/>
  <c r="B883" i="23" s="1"/>
  <c r="B884" i="23" s="1"/>
  <c r="B885" i="23" s="1"/>
  <c r="B886" i="23" s="1"/>
  <c r="B887" i="23" s="1"/>
  <c r="B888" i="23" s="1"/>
  <c r="B889" i="23" s="1"/>
  <c r="B890" i="23" s="1"/>
  <c r="B891" i="23" s="1"/>
  <c r="B892" i="23" s="1"/>
  <c r="A2" i="23"/>
  <c r="A3" i="23" s="1"/>
  <c r="A4" i="23" s="1"/>
  <c r="A5" i="23" s="1"/>
  <c r="A6" i="23" s="1"/>
  <c r="A7" i="23" s="1"/>
  <c r="A8" i="23" s="1"/>
  <c r="A9" i="23" s="1"/>
  <c r="A10" i="23" s="1"/>
  <c r="A11" i="23" s="1"/>
  <c r="A12" i="23" s="1"/>
  <c r="A13" i="23" s="1"/>
  <c r="A14" i="23" s="1"/>
  <c r="A15" i="23" s="1"/>
  <c r="A16" i="23" s="1"/>
  <c r="A17" i="23" s="1"/>
  <c r="A18" i="23" s="1"/>
  <c r="A19" i="23" s="1"/>
  <c r="A20" i="23" s="1"/>
  <c r="A21" i="23" s="1"/>
  <c r="A22" i="23" s="1"/>
  <c r="A23" i="23" s="1"/>
  <c r="A24" i="23" s="1"/>
  <c r="A25" i="23" s="1"/>
  <c r="A26" i="23" s="1"/>
  <c r="A27" i="23" s="1"/>
  <c r="A28" i="23" s="1"/>
  <c r="A29" i="23" s="1"/>
  <c r="A30" i="23" s="1"/>
  <c r="A31" i="23" s="1"/>
  <c r="A32" i="23" s="1"/>
  <c r="A33" i="23" s="1"/>
  <c r="A34" i="23" s="1"/>
  <c r="A35" i="23" s="1"/>
  <c r="A36" i="23" s="1"/>
  <c r="A37" i="23" s="1"/>
  <c r="A38" i="23" s="1"/>
  <c r="A39" i="23" s="1"/>
  <c r="A40" i="23" s="1"/>
  <c r="A41" i="23" s="1"/>
  <c r="A42" i="23" s="1"/>
  <c r="A43" i="23" s="1"/>
  <c r="A44" i="23" s="1"/>
  <c r="A45" i="23" s="1"/>
  <c r="A46" i="23" s="1"/>
  <c r="A47" i="23" s="1"/>
  <c r="A48" i="23" s="1"/>
  <c r="A49" i="23" s="1"/>
  <c r="A50" i="23" s="1"/>
  <c r="A51" i="23" s="1"/>
  <c r="A52" i="23" s="1"/>
  <c r="A53" i="23" s="1"/>
  <c r="A54" i="23" s="1"/>
  <c r="A55" i="23" s="1"/>
  <c r="A56" i="23" s="1"/>
  <c r="A57" i="23" s="1"/>
  <c r="A58" i="23" s="1"/>
  <c r="A59" i="23" s="1"/>
  <c r="A60" i="23" s="1"/>
  <c r="A61" i="23" s="1"/>
  <c r="A62" i="23" s="1"/>
  <c r="A63" i="23" s="1"/>
  <c r="A64" i="23" s="1"/>
  <c r="A65" i="23" s="1"/>
  <c r="A66" i="23" s="1"/>
  <c r="A67" i="23" s="1"/>
  <c r="A68" i="23" s="1"/>
  <c r="A69" i="23" s="1"/>
  <c r="A70" i="23" s="1"/>
  <c r="A71" i="23" s="1"/>
  <c r="A72" i="23" s="1"/>
  <c r="A73" i="23" s="1"/>
  <c r="A74" i="23" s="1"/>
  <c r="A75" i="23" s="1"/>
  <c r="A76" i="23" s="1"/>
  <c r="A77" i="23" s="1"/>
  <c r="A78" i="23" s="1"/>
  <c r="A79" i="23" s="1"/>
  <c r="A80" i="23" s="1"/>
  <c r="A81" i="23" s="1"/>
  <c r="A82" i="23" s="1"/>
  <c r="A83" i="23" s="1"/>
  <c r="A84" i="23" s="1"/>
  <c r="A85" i="23" s="1"/>
  <c r="A86" i="23" s="1"/>
  <c r="A87" i="23" s="1"/>
  <c r="A88" i="23" s="1"/>
  <c r="A89" i="23" s="1"/>
  <c r="A90" i="23" s="1"/>
  <c r="A91" i="23" s="1"/>
  <c r="A92" i="23" s="1"/>
  <c r="A93" i="23" s="1"/>
  <c r="A94" i="23" s="1"/>
  <c r="A95" i="23" s="1"/>
  <c r="A96" i="23" s="1"/>
  <c r="A97" i="23" s="1"/>
  <c r="A98" i="23" s="1"/>
  <c r="A99" i="23" s="1"/>
  <c r="A100" i="23" s="1"/>
  <c r="A101" i="23" s="1"/>
  <c r="A102" i="23" s="1"/>
  <c r="A103" i="23" s="1"/>
  <c r="A104" i="23" s="1"/>
  <c r="A105" i="23" s="1"/>
  <c r="A106" i="23" s="1"/>
  <c r="A107" i="23" s="1"/>
  <c r="A108" i="23" s="1"/>
  <c r="A109" i="23" s="1"/>
  <c r="A110" i="23" s="1"/>
  <c r="A111" i="23" s="1"/>
  <c r="A112" i="23" s="1"/>
  <c r="A113" i="23" s="1"/>
  <c r="A114" i="23" s="1"/>
  <c r="A115" i="23" s="1"/>
  <c r="A116" i="23" s="1"/>
  <c r="A117" i="23" s="1"/>
  <c r="A118" i="23" s="1"/>
  <c r="A119" i="23" s="1"/>
  <c r="A120" i="23" s="1"/>
  <c r="A121" i="23" s="1"/>
  <c r="A122" i="23" s="1"/>
  <c r="A123" i="23" s="1"/>
  <c r="A124" i="23" s="1"/>
  <c r="A125" i="23" s="1"/>
  <c r="A126" i="23" s="1"/>
  <c r="A127" i="23" s="1"/>
  <c r="A128" i="23" s="1"/>
  <c r="A129" i="23" s="1"/>
  <c r="A130" i="23" s="1"/>
  <c r="A131" i="23" s="1"/>
  <c r="A132" i="23" s="1"/>
  <c r="A133" i="23" s="1"/>
  <c r="A134" i="23" s="1"/>
  <c r="A135" i="23" s="1"/>
  <c r="A136" i="23" s="1"/>
  <c r="A137" i="23" s="1"/>
  <c r="A138" i="23" s="1"/>
  <c r="A139" i="23" s="1"/>
  <c r="A140" i="23" s="1"/>
  <c r="A141" i="23" s="1"/>
  <c r="A142" i="23" s="1"/>
  <c r="A143" i="23" s="1"/>
  <c r="A144" i="23" s="1"/>
  <c r="A145" i="23" s="1"/>
  <c r="A146" i="23" s="1"/>
  <c r="A147" i="23" s="1"/>
  <c r="A148" i="23" s="1"/>
  <c r="A149" i="23" s="1"/>
  <c r="A150" i="23" s="1"/>
  <c r="A151" i="23" s="1"/>
  <c r="A152" i="23" s="1"/>
  <c r="A153" i="23" s="1"/>
  <c r="A154" i="23" s="1"/>
  <c r="A155" i="23" s="1"/>
  <c r="A156" i="23" s="1"/>
  <c r="A157" i="23" s="1"/>
  <c r="A158" i="23" s="1"/>
  <c r="A159" i="23" s="1"/>
  <c r="A160" i="23" s="1"/>
  <c r="A161" i="23" s="1"/>
  <c r="A162" i="23" s="1"/>
  <c r="A163" i="23" s="1"/>
  <c r="A164" i="23" s="1"/>
  <c r="A165" i="23" s="1"/>
  <c r="A166" i="23" s="1"/>
  <c r="A167" i="23" s="1"/>
  <c r="A168" i="23" s="1"/>
  <c r="A169" i="23" s="1"/>
  <c r="A170" i="23" s="1"/>
  <c r="A171" i="23" s="1"/>
  <c r="A172" i="23" s="1"/>
  <c r="A173" i="23" s="1"/>
  <c r="A174" i="23" s="1"/>
  <c r="A175" i="23" s="1"/>
  <c r="A176" i="23" s="1"/>
  <c r="A177" i="23" s="1"/>
  <c r="A178" i="23" s="1"/>
  <c r="A179" i="23" s="1"/>
  <c r="A180" i="23" s="1"/>
  <c r="A181" i="23" s="1"/>
  <c r="A182" i="23" s="1"/>
  <c r="A183" i="23" s="1"/>
  <c r="A184" i="23" s="1"/>
  <c r="A185" i="23" s="1"/>
  <c r="A186" i="23" s="1"/>
  <c r="A187" i="23" s="1"/>
  <c r="A188" i="23" s="1"/>
  <c r="A189" i="23" s="1"/>
  <c r="A190" i="23" s="1"/>
  <c r="A191" i="23" s="1"/>
  <c r="A192" i="23" s="1"/>
  <c r="A193" i="23" s="1"/>
  <c r="A194" i="23" s="1"/>
  <c r="A195" i="23" s="1"/>
  <c r="A196" i="23" s="1"/>
  <c r="A197" i="23" s="1"/>
  <c r="A198" i="23" s="1"/>
  <c r="A199" i="23" s="1"/>
  <c r="A200" i="23" s="1"/>
  <c r="A201" i="23" s="1"/>
  <c r="A202" i="23" s="1"/>
  <c r="A203" i="23" s="1"/>
  <c r="A204" i="23" s="1"/>
  <c r="A205" i="23" s="1"/>
  <c r="A206" i="23" s="1"/>
  <c r="A207" i="23" s="1"/>
  <c r="A208" i="23" s="1"/>
  <c r="A209" i="23" s="1"/>
  <c r="A210" i="23" s="1"/>
  <c r="A211" i="23" s="1"/>
  <c r="A212" i="23" s="1"/>
  <c r="A213" i="23" s="1"/>
  <c r="A214" i="23" s="1"/>
  <c r="A215" i="23" s="1"/>
  <c r="A216" i="23" s="1"/>
  <c r="A217" i="23" s="1"/>
  <c r="A218" i="23" s="1"/>
  <c r="A219" i="23" s="1"/>
  <c r="A220" i="23" s="1"/>
  <c r="A221" i="23" s="1"/>
  <c r="A222" i="23" s="1"/>
  <c r="A223" i="23" s="1"/>
  <c r="A224" i="23" s="1"/>
  <c r="A225" i="23" s="1"/>
  <c r="A226" i="23" s="1"/>
  <c r="A227" i="23" s="1"/>
  <c r="A228" i="23" s="1"/>
  <c r="A229" i="23" s="1"/>
  <c r="A230" i="23" s="1"/>
  <c r="A231" i="23" s="1"/>
  <c r="A232" i="23" s="1"/>
  <c r="A233" i="23" s="1"/>
  <c r="A234" i="23" s="1"/>
  <c r="A235" i="23" s="1"/>
  <c r="A236" i="23" s="1"/>
  <c r="A237" i="23" s="1"/>
  <c r="A238" i="23" s="1"/>
  <c r="A239" i="23" s="1"/>
  <c r="A240" i="23" s="1"/>
  <c r="A241" i="23" s="1"/>
  <c r="A242" i="23" s="1"/>
  <c r="A243" i="23" s="1"/>
  <c r="A244" i="23" s="1"/>
  <c r="A245" i="23" s="1"/>
  <c r="A246" i="23" s="1"/>
  <c r="A247" i="23" s="1"/>
  <c r="A248" i="23" s="1"/>
  <c r="A249" i="23" s="1"/>
  <c r="A250" i="23" s="1"/>
  <c r="A251" i="23" s="1"/>
  <c r="A252" i="23" s="1"/>
  <c r="A253" i="23" s="1"/>
  <c r="A254" i="23" s="1"/>
  <c r="A255" i="23" s="1"/>
  <c r="A256" i="23" s="1"/>
  <c r="A257" i="23" s="1"/>
  <c r="A258" i="23" s="1"/>
  <c r="A259" i="23" s="1"/>
  <c r="A260" i="23" s="1"/>
  <c r="A261" i="23" s="1"/>
  <c r="A262" i="23" s="1"/>
  <c r="A263" i="23" s="1"/>
  <c r="A264" i="23" s="1"/>
  <c r="A265" i="23" s="1"/>
  <c r="A266" i="23" s="1"/>
  <c r="A267" i="23" s="1"/>
  <c r="A268" i="23" s="1"/>
  <c r="A269" i="23" s="1"/>
  <c r="A270" i="23" s="1"/>
  <c r="A271" i="23" s="1"/>
  <c r="A272" i="23" s="1"/>
  <c r="A273" i="23" s="1"/>
  <c r="A274" i="23" s="1"/>
  <c r="A275" i="23" s="1"/>
  <c r="A276" i="23" s="1"/>
  <c r="A277" i="23" s="1"/>
  <c r="A278" i="23" s="1"/>
  <c r="A279" i="23" s="1"/>
  <c r="A280" i="23" s="1"/>
  <c r="A281" i="23" s="1"/>
  <c r="A282" i="23" s="1"/>
  <c r="A283" i="23" s="1"/>
  <c r="A284" i="23" s="1"/>
  <c r="A285" i="23" s="1"/>
  <c r="A286" i="23" s="1"/>
  <c r="A287" i="23" s="1"/>
  <c r="A288" i="23" s="1"/>
  <c r="A289" i="23" s="1"/>
  <c r="A290" i="23" s="1"/>
  <c r="A291" i="23" s="1"/>
  <c r="A292" i="23" s="1"/>
  <c r="A293" i="23" s="1"/>
  <c r="A294" i="23" s="1"/>
  <c r="A295" i="23" s="1"/>
  <c r="A296" i="23" s="1"/>
  <c r="A297" i="23" s="1"/>
  <c r="A298" i="23" s="1"/>
  <c r="A299" i="23" s="1"/>
  <c r="A300" i="23" s="1"/>
  <c r="A301" i="23" s="1"/>
  <c r="A302" i="23" s="1"/>
  <c r="A303" i="23" s="1"/>
  <c r="A304" i="23" s="1"/>
  <c r="A305" i="23" s="1"/>
  <c r="A306" i="23" s="1"/>
  <c r="A307" i="23" s="1"/>
  <c r="A308" i="23" s="1"/>
  <c r="A309" i="23" s="1"/>
  <c r="A310" i="23" s="1"/>
  <c r="A311" i="23" s="1"/>
  <c r="A312" i="23" s="1"/>
  <c r="A313" i="23" s="1"/>
  <c r="A314" i="23" s="1"/>
  <c r="A315" i="23" s="1"/>
  <c r="A316" i="23" s="1"/>
  <c r="A317" i="23" s="1"/>
  <c r="A318" i="23" s="1"/>
  <c r="A319" i="23" s="1"/>
  <c r="A320" i="23" s="1"/>
  <c r="A321" i="23" s="1"/>
  <c r="A322" i="23" s="1"/>
  <c r="A323" i="23" s="1"/>
  <c r="A324" i="23" s="1"/>
  <c r="A325" i="23" s="1"/>
  <c r="A326" i="23" s="1"/>
  <c r="A327" i="23" s="1"/>
  <c r="A328" i="23" s="1"/>
  <c r="A329" i="23" s="1"/>
  <c r="A330" i="23" s="1"/>
  <c r="A331" i="23" s="1"/>
  <c r="A332" i="23" s="1"/>
  <c r="A333" i="23" s="1"/>
  <c r="A334" i="23" s="1"/>
  <c r="A335" i="23" s="1"/>
  <c r="A336" i="23" s="1"/>
  <c r="A337" i="23" s="1"/>
  <c r="A338" i="23" s="1"/>
  <c r="A339" i="23" s="1"/>
  <c r="A340" i="23" s="1"/>
  <c r="A341" i="23" s="1"/>
  <c r="A342" i="23" s="1"/>
  <c r="A343" i="23" s="1"/>
  <c r="A344" i="23" s="1"/>
  <c r="A345" i="23" s="1"/>
  <c r="A346" i="23" s="1"/>
  <c r="A347" i="23" s="1"/>
  <c r="A348" i="23" s="1"/>
  <c r="A349" i="23" s="1"/>
  <c r="A350" i="23" s="1"/>
  <c r="A351" i="23" s="1"/>
  <c r="A352" i="23" s="1"/>
  <c r="A353" i="23" s="1"/>
  <c r="A354" i="23" s="1"/>
  <c r="A355" i="23" s="1"/>
  <c r="A356" i="23" s="1"/>
  <c r="A357" i="23" s="1"/>
  <c r="A358" i="23" s="1"/>
  <c r="A359" i="23" s="1"/>
  <c r="A360" i="23" s="1"/>
  <c r="A361" i="23" s="1"/>
  <c r="A362" i="23" s="1"/>
  <c r="A363" i="23" s="1"/>
  <c r="A364" i="23" s="1"/>
  <c r="A365" i="23" s="1"/>
  <c r="A366" i="23" s="1"/>
  <c r="A367" i="23" s="1"/>
  <c r="A368" i="23" s="1"/>
  <c r="A369" i="23" s="1"/>
  <c r="A370" i="23" s="1"/>
  <c r="A371" i="23" s="1"/>
  <c r="A372" i="23" s="1"/>
  <c r="A373" i="23" s="1"/>
  <c r="A374" i="23" s="1"/>
  <c r="A375" i="23" s="1"/>
  <c r="A376" i="23" s="1"/>
  <c r="A377" i="23" s="1"/>
  <c r="A378" i="23" s="1"/>
  <c r="A379" i="23" s="1"/>
  <c r="A380" i="23" s="1"/>
  <c r="A381" i="23" s="1"/>
  <c r="A382" i="23" s="1"/>
  <c r="A383" i="23" s="1"/>
  <c r="A384" i="23" s="1"/>
  <c r="A385" i="23" s="1"/>
  <c r="A386" i="23" s="1"/>
  <c r="A387" i="23" s="1"/>
  <c r="A388" i="23" s="1"/>
  <c r="A389" i="23" s="1"/>
  <c r="A390" i="23" s="1"/>
  <c r="A391" i="23" s="1"/>
  <c r="A392" i="23" s="1"/>
  <c r="A393" i="23" s="1"/>
  <c r="A394" i="23" s="1"/>
  <c r="A395" i="23" s="1"/>
  <c r="A396" i="23" s="1"/>
  <c r="A397" i="23" s="1"/>
  <c r="A398" i="23" s="1"/>
  <c r="A399" i="23" s="1"/>
  <c r="A400" i="23" s="1"/>
  <c r="A401" i="23" s="1"/>
  <c r="A402" i="23" s="1"/>
  <c r="A403" i="23" s="1"/>
  <c r="A404" i="23" s="1"/>
  <c r="A405" i="23" s="1"/>
  <c r="A406" i="23" s="1"/>
  <c r="A407" i="23" s="1"/>
  <c r="A408" i="23" s="1"/>
  <c r="A409" i="23" s="1"/>
  <c r="A410" i="23" s="1"/>
  <c r="A411" i="23" s="1"/>
  <c r="A412" i="23" s="1"/>
  <c r="A413" i="23" s="1"/>
  <c r="A414" i="23" s="1"/>
  <c r="A415" i="23" s="1"/>
  <c r="A416" i="23" s="1"/>
  <c r="A417" i="23" s="1"/>
  <c r="A418" i="23" s="1"/>
  <c r="A419" i="23" s="1"/>
  <c r="A420" i="23" s="1"/>
  <c r="A421" i="23" s="1"/>
  <c r="A422" i="23" s="1"/>
  <c r="A423" i="23" s="1"/>
  <c r="A424" i="23" s="1"/>
  <c r="A425" i="23" s="1"/>
  <c r="A426" i="23" s="1"/>
  <c r="A427" i="23" s="1"/>
  <c r="A428" i="23" s="1"/>
  <c r="A429" i="23" s="1"/>
  <c r="A430" i="23" s="1"/>
  <c r="A431" i="23" s="1"/>
  <c r="A432" i="23" s="1"/>
  <c r="A433" i="23" s="1"/>
  <c r="A434" i="23" s="1"/>
  <c r="A435" i="23" s="1"/>
  <c r="A436" i="23" s="1"/>
  <c r="A437" i="23" s="1"/>
  <c r="A438" i="23" s="1"/>
  <c r="A439" i="23" s="1"/>
  <c r="A440" i="23" s="1"/>
  <c r="A441" i="23" s="1"/>
  <c r="A442" i="23" s="1"/>
  <c r="A443" i="23" s="1"/>
  <c r="A444" i="23" s="1"/>
  <c r="A445" i="23" s="1"/>
  <c r="A446" i="23" s="1"/>
  <c r="A447" i="23" s="1"/>
  <c r="A448" i="23" s="1"/>
  <c r="A449" i="23" s="1"/>
  <c r="A450" i="23" s="1"/>
  <c r="A451" i="23" s="1"/>
  <c r="A452" i="23" s="1"/>
  <c r="A453" i="23" s="1"/>
  <c r="A454" i="23" s="1"/>
  <c r="A455" i="23" s="1"/>
  <c r="A456" i="23" s="1"/>
  <c r="A457" i="23" s="1"/>
  <c r="A458" i="23" s="1"/>
  <c r="A459" i="23" s="1"/>
  <c r="A460" i="23" s="1"/>
  <c r="A461" i="23" s="1"/>
  <c r="A462" i="23" s="1"/>
  <c r="A463" i="23" s="1"/>
  <c r="A464" i="23" s="1"/>
  <c r="A465" i="23" s="1"/>
  <c r="A466" i="23" s="1"/>
  <c r="A467" i="23" s="1"/>
  <c r="A468" i="23" s="1"/>
  <c r="A469" i="23" s="1"/>
  <c r="A470" i="23" s="1"/>
  <c r="A471" i="23" s="1"/>
  <c r="A472" i="23" s="1"/>
  <c r="A473" i="23" s="1"/>
  <c r="A474" i="23" s="1"/>
  <c r="A475" i="23" s="1"/>
  <c r="A476" i="23" s="1"/>
  <c r="A477" i="23" s="1"/>
  <c r="A478" i="23" s="1"/>
  <c r="A479" i="23" s="1"/>
  <c r="A480" i="23" s="1"/>
  <c r="A481" i="23" s="1"/>
  <c r="A482" i="23" s="1"/>
  <c r="A483" i="23" s="1"/>
  <c r="A484" i="23" s="1"/>
  <c r="A485" i="23" s="1"/>
  <c r="A486" i="23" s="1"/>
  <c r="A487" i="23" s="1"/>
  <c r="A488" i="23" s="1"/>
  <c r="A489" i="23" s="1"/>
  <c r="A490" i="23" s="1"/>
  <c r="A491" i="23" s="1"/>
  <c r="A492" i="23" s="1"/>
  <c r="A493" i="23" s="1"/>
  <c r="A494" i="23" s="1"/>
  <c r="A495" i="23" s="1"/>
  <c r="A496" i="23" s="1"/>
  <c r="A497" i="23" s="1"/>
  <c r="A498" i="23" s="1"/>
  <c r="A499" i="23" s="1"/>
  <c r="A500" i="23" s="1"/>
  <c r="A501" i="23" s="1"/>
  <c r="A502" i="23" s="1"/>
  <c r="A503" i="23" s="1"/>
  <c r="A504" i="23" s="1"/>
  <c r="A505" i="23" s="1"/>
  <c r="A506" i="23" s="1"/>
  <c r="A507" i="23" s="1"/>
  <c r="A508" i="23" s="1"/>
  <c r="A509" i="23" s="1"/>
  <c r="A510" i="23" s="1"/>
  <c r="A511" i="23" s="1"/>
  <c r="A512" i="23" s="1"/>
  <c r="A513" i="23" s="1"/>
  <c r="A514" i="23" s="1"/>
  <c r="A515" i="23" s="1"/>
  <c r="A516" i="23" s="1"/>
  <c r="A517" i="23" s="1"/>
  <c r="A518" i="23" s="1"/>
  <c r="A519" i="23" s="1"/>
  <c r="A520" i="23" s="1"/>
  <c r="A521" i="23" s="1"/>
  <c r="A522" i="23" s="1"/>
  <c r="A523" i="23" s="1"/>
  <c r="A524" i="23" s="1"/>
  <c r="A525" i="23" s="1"/>
  <c r="A526" i="23" s="1"/>
  <c r="A527" i="23" s="1"/>
  <c r="A528" i="23" s="1"/>
  <c r="A529" i="23" s="1"/>
  <c r="A530" i="23" s="1"/>
  <c r="A531" i="23" s="1"/>
  <c r="A532" i="23" s="1"/>
  <c r="A533" i="23" s="1"/>
  <c r="A534" i="23" s="1"/>
  <c r="A535" i="23" s="1"/>
  <c r="A536" i="23" s="1"/>
  <c r="A537" i="23" s="1"/>
  <c r="A538" i="23" s="1"/>
  <c r="A539" i="23" s="1"/>
  <c r="A540" i="23" s="1"/>
  <c r="A541" i="23" s="1"/>
  <c r="A542" i="23" s="1"/>
  <c r="A543" i="23" s="1"/>
  <c r="A544" i="23" s="1"/>
  <c r="A545" i="23" s="1"/>
  <c r="A546" i="23" s="1"/>
  <c r="A547" i="23" s="1"/>
  <c r="A548" i="23" s="1"/>
  <c r="A549" i="23" s="1"/>
  <c r="A550" i="23" s="1"/>
  <c r="A551" i="23" s="1"/>
  <c r="A552" i="23" s="1"/>
  <c r="A553" i="23" s="1"/>
  <c r="A554" i="23" s="1"/>
  <c r="A555" i="23" s="1"/>
  <c r="A556" i="23" s="1"/>
  <c r="A557" i="23" s="1"/>
  <c r="A558" i="23" s="1"/>
  <c r="A559" i="23" s="1"/>
  <c r="A560" i="23" s="1"/>
  <c r="A561" i="23" s="1"/>
  <c r="A562" i="23" s="1"/>
  <c r="A563" i="23" s="1"/>
  <c r="A564" i="23" s="1"/>
  <c r="A565" i="23" s="1"/>
  <c r="A566" i="23" s="1"/>
  <c r="A567" i="23" s="1"/>
  <c r="A568" i="23" s="1"/>
  <c r="A569" i="23" s="1"/>
  <c r="A570" i="23" s="1"/>
  <c r="A571" i="23" s="1"/>
  <c r="A572" i="23" s="1"/>
  <c r="A573" i="23" s="1"/>
  <c r="A574" i="23" s="1"/>
  <c r="A575" i="23" s="1"/>
  <c r="A576" i="23" s="1"/>
  <c r="A577" i="23" s="1"/>
  <c r="A578" i="23" s="1"/>
  <c r="A579" i="23" s="1"/>
  <c r="A580" i="23" s="1"/>
  <c r="A581" i="23" s="1"/>
  <c r="A582" i="23" s="1"/>
  <c r="A583" i="23" s="1"/>
  <c r="A584" i="23" s="1"/>
  <c r="A585" i="23" s="1"/>
  <c r="A586" i="23" s="1"/>
  <c r="A587" i="23" s="1"/>
  <c r="A588" i="23" s="1"/>
  <c r="A589" i="23" s="1"/>
  <c r="A590" i="23" s="1"/>
  <c r="A591" i="23" s="1"/>
  <c r="A592" i="23" s="1"/>
  <c r="A593" i="23" s="1"/>
  <c r="A594" i="23" s="1"/>
  <c r="A595" i="23" s="1"/>
  <c r="A596" i="23" s="1"/>
  <c r="A597" i="23" s="1"/>
  <c r="A598" i="23" s="1"/>
  <c r="A599" i="23" s="1"/>
  <c r="A600" i="23" s="1"/>
  <c r="A601" i="23" s="1"/>
  <c r="A602" i="23" s="1"/>
  <c r="A603" i="23" s="1"/>
  <c r="A604" i="23" s="1"/>
  <c r="A605" i="23" s="1"/>
  <c r="A606" i="23" s="1"/>
  <c r="A607" i="23" s="1"/>
  <c r="A608" i="23" s="1"/>
  <c r="A609" i="23" s="1"/>
  <c r="A610" i="23" s="1"/>
  <c r="A611" i="23" s="1"/>
  <c r="A612" i="23" s="1"/>
  <c r="A613" i="23" s="1"/>
  <c r="A614" i="23" s="1"/>
  <c r="A615" i="23" s="1"/>
  <c r="A616" i="23" s="1"/>
  <c r="A617" i="23" s="1"/>
  <c r="A618" i="23" s="1"/>
  <c r="A619" i="23" s="1"/>
  <c r="A620" i="23" s="1"/>
  <c r="A621" i="23" s="1"/>
  <c r="A622" i="23" s="1"/>
  <c r="A623" i="23" s="1"/>
  <c r="A624" i="23" s="1"/>
  <c r="A625" i="23" s="1"/>
  <c r="A626" i="23" s="1"/>
  <c r="A627" i="23" s="1"/>
  <c r="A628" i="23" s="1"/>
  <c r="A629" i="23" s="1"/>
  <c r="A630" i="23" s="1"/>
  <c r="A631" i="23" s="1"/>
  <c r="A632" i="23" s="1"/>
  <c r="A633" i="23" s="1"/>
  <c r="A634" i="23" s="1"/>
  <c r="A635" i="23" s="1"/>
  <c r="A636" i="23" s="1"/>
  <c r="A637" i="23" s="1"/>
  <c r="A638" i="23" s="1"/>
  <c r="A639" i="23" s="1"/>
  <c r="A640" i="23" s="1"/>
  <c r="A641" i="23" s="1"/>
  <c r="A642" i="23" s="1"/>
  <c r="A643" i="23" s="1"/>
  <c r="A644" i="23" s="1"/>
  <c r="A645" i="23" s="1"/>
  <c r="A646" i="23" s="1"/>
  <c r="A647" i="23" s="1"/>
  <c r="A648" i="23" s="1"/>
  <c r="A649" i="23" s="1"/>
  <c r="A650" i="23" s="1"/>
  <c r="A651" i="23" s="1"/>
  <c r="A652" i="23" s="1"/>
  <c r="A653" i="23" s="1"/>
  <c r="A654" i="23" s="1"/>
  <c r="A655" i="23" s="1"/>
  <c r="A656" i="23" s="1"/>
  <c r="A657" i="23" s="1"/>
  <c r="A658" i="23" s="1"/>
  <c r="A659" i="23" s="1"/>
  <c r="A660" i="23" s="1"/>
  <c r="A661" i="23" s="1"/>
  <c r="A662" i="23" s="1"/>
  <c r="A663" i="23" s="1"/>
  <c r="A664" i="23" s="1"/>
  <c r="A665" i="23" s="1"/>
  <c r="A666" i="23" s="1"/>
  <c r="A667" i="23" s="1"/>
  <c r="A668" i="23" s="1"/>
  <c r="A669" i="23" s="1"/>
  <c r="A670" i="23" s="1"/>
  <c r="A671" i="23" s="1"/>
  <c r="A672" i="23" s="1"/>
  <c r="A673" i="23" s="1"/>
  <c r="A674" i="23" s="1"/>
  <c r="A675" i="23" s="1"/>
  <c r="A676" i="23" s="1"/>
  <c r="A677" i="23" s="1"/>
  <c r="A678" i="23" s="1"/>
  <c r="A679" i="23" s="1"/>
  <c r="A680" i="23" s="1"/>
  <c r="A681" i="23" s="1"/>
  <c r="A682" i="23" s="1"/>
  <c r="A683" i="23" s="1"/>
  <c r="A684" i="23" s="1"/>
  <c r="A685" i="23" s="1"/>
  <c r="A686" i="23" s="1"/>
  <c r="A687" i="23" s="1"/>
  <c r="A688" i="23" s="1"/>
  <c r="A689" i="23" s="1"/>
  <c r="A690" i="23" s="1"/>
  <c r="A691" i="23" s="1"/>
  <c r="A692" i="23" s="1"/>
  <c r="A693" i="23" s="1"/>
  <c r="A694" i="23" s="1"/>
  <c r="A695" i="23" s="1"/>
  <c r="A696" i="23" s="1"/>
  <c r="A697" i="23" s="1"/>
  <c r="A698" i="23" s="1"/>
  <c r="A699" i="23" s="1"/>
  <c r="A700" i="23" s="1"/>
  <c r="A701" i="23" s="1"/>
  <c r="A702" i="23" s="1"/>
  <c r="A703" i="23" s="1"/>
  <c r="A704" i="23" s="1"/>
  <c r="A705" i="23" s="1"/>
  <c r="A706" i="23" s="1"/>
  <c r="A707" i="23" s="1"/>
  <c r="A708" i="23" s="1"/>
  <c r="A709" i="23" s="1"/>
  <c r="A710" i="23" s="1"/>
  <c r="A711" i="23" s="1"/>
  <c r="A712" i="23" s="1"/>
  <c r="A713" i="23" s="1"/>
  <c r="A714" i="23" s="1"/>
  <c r="A715" i="23" s="1"/>
  <c r="A716" i="23" s="1"/>
  <c r="A717" i="23" s="1"/>
  <c r="A718" i="23" s="1"/>
  <c r="A719" i="23" s="1"/>
  <c r="A720" i="23" s="1"/>
  <c r="A721" i="23" s="1"/>
  <c r="A722" i="23" s="1"/>
  <c r="A723" i="23" s="1"/>
  <c r="A724" i="23" s="1"/>
  <c r="A725" i="23" s="1"/>
  <c r="A726" i="23" s="1"/>
  <c r="A727" i="23" s="1"/>
  <c r="A728" i="23" s="1"/>
  <c r="A729" i="23" s="1"/>
  <c r="A730" i="23" s="1"/>
  <c r="A731" i="23" s="1"/>
  <c r="A732" i="23" s="1"/>
  <c r="A733" i="23" s="1"/>
  <c r="A734" i="23" s="1"/>
  <c r="A735" i="23" s="1"/>
  <c r="A736" i="23" s="1"/>
  <c r="A737" i="23" s="1"/>
  <c r="A738" i="23" s="1"/>
  <c r="A739" i="23" s="1"/>
  <c r="A740" i="23" s="1"/>
  <c r="A741" i="23" s="1"/>
  <c r="A742" i="23" s="1"/>
  <c r="A743" i="23" s="1"/>
  <c r="A744" i="23" s="1"/>
  <c r="A745" i="23" s="1"/>
  <c r="A746" i="23" s="1"/>
  <c r="A747" i="23" s="1"/>
  <c r="A748" i="23" s="1"/>
  <c r="A749" i="23" s="1"/>
  <c r="A750" i="23" s="1"/>
  <c r="A751" i="23" s="1"/>
  <c r="A752" i="23" s="1"/>
  <c r="A753" i="23" s="1"/>
  <c r="A754" i="23" s="1"/>
  <c r="A755" i="23" s="1"/>
  <c r="A756" i="23" s="1"/>
  <c r="A757" i="23" s="1"/>
  <c r="A758" i="23" s="1"/>
  <c r="A759" i="23" s="1"/>
  <c r="A760" i="23" s="1"/>
  <c r="A761" i="23" s="1"/>
  <c r="A762" i="23" s="1"/>
  <c r="A763" i="23" s="1"/>
  <c r="A764" i="23" s="1"/>
  <c r="A765" i="23" s="1"/>
  <c r="A766" i="23" s="1"/>
  <c r="A767" i="23" s="1"/>
  <c r="A768" i="23" s="1"/>
  <c r="A769" i="23" s="1"/>
  <c r="A770" i="23" s="1"/>
  <c r="A771" i="23" s="1"/>
  <c r="A772" i="23" s="1"/>
  <c r="A773" i="23" s="1"/>
  <c r="A774" i="23" s="1"/>
  <c r="A775" i="23" s="1"/>
  <c r="A776" i="23" s="1"/>
  <c r="A777" i="23" s="1"/>
  <c r="A778" i="23" s="1"/>
  <c r="A779" i="23" s="1"/>
  <c r="A780" i="23" s="1"/>
  <c r="A781" i="23" s="1"/>
  <c r="A782" i="23" s="1"/>
  <c r="A783" i="23" s="1"/>
  <c r="A784" i="23" s="1"/>
  <c r="A785" i="23" s="1"/>
  <c r="A786" i="23" s="1"/>
  <c r="A787" i="23" s="1"/>
  <c r="A788" i="23" s="1"/>
  <c r="A789" i="23" s="1"/>
  <c r="A790" i="23" s="1"/>
  <c r="A791" i="23" s="1"/>
  <c r="A792" i="23" s="1"/>
  <c r="A793" i="23" s="1"/>
  <c r="A794" i="23" s="1"/>
  <c r="A795" i="23" s="1"/>
  <c r="A796" i="23" s="1"/>
  <c r="A797" i="23" s="1"/>
  <c r="A798" i="23" s="1"/>
  <c r="A799" i="23" s="1"/>
  <c r="A800" i="23" s="1"/>
  <c r="A801" i="23" s="1"/>
  <c r="A802" i="23" s="1"/>
  <c r="A803" i="23" s="1"/>
  <c r="A804" i="23" s="1"/>
  <c r="A805" i="23" s="1"/>
  <c r="A806" i="23" s="1"/>
  <c r="A807" i="23" s="1"/>
  <c r="A808" i="23" s="1"/>
  <c r="A809" i="23" s="1"/>
  <c r="A810" i="23" s="1"/>
  <c r="A811" i="23" s="1"/>
  <c r="A812" i="23" s="1"/>
  <c r="A813" i="23" s="1"/>
  <c r="A814" i="23" s="1"/>
  <c r="A815" i="23" s="1"/>
  <c r="A816" i="23" s="1"/>
  <c r="A817" i="23" s="1"/>
  <c r="A818" i="23" s="1"/>
  <c r="A819" i="23" s="1"/>
  <c r="A820" i="23" s="1"/>
  <c r="A821" i="23" s="1"/>
  <c r="A822" i="23" s="1"/>
  <c r="A823" i="23" s="1"/>
  <c r="A824" i="23" s="1"/>
  <c r="A825" i="23" s="1"/>
  <c r="A826" i="23" s="1"/>
  <c r="A827" i="23" s="1"/>
  <c r="A828" i="23" s="1"/>
  <c r="A829" i="23" s="1"/>
  <c r="A830" i="23" s="1"/>
  <c r="A831" i="23" s="1"/>
  <c r="A832" i="23" s="1"/>
  <c r="A833" i="23" s="1"/>
  <c r="A834" i="23" s="1"/>
  <c r="A835" i="23" s="1"/>
  <c r="A836" i="23" s="1"/>
  <c r="A837" i="23" s="1"/>
  <c r="A838" i="23" s="1"/>
  <c r="A839" i="23" s="1"/>
  <c r="A840" i="23" s="1"/>
  <c r="A841" i="23" s="1"/>
  <c r="A842" i="23" s="1"/>
  <c r="A843" i="23" s="1"/>
  <c r="A844" i="23" s="1"/>
  <c r="A845" i="23" s="1"/>
  <c r="A846" i="23" s="1"/>
  <c r="A847" i="23" s="1"/>
  <c r="A848" i="23" s="1"/>
  <c r="A849" i="23" s="1"/>
  <c r="A850" i="23" s="1"/>
  <c r="A851" i="23" s="1"/>
  <c r="A852" i="23" s="1"/>
  <c r="A853" i="23" s="1"/>
  <c r="A854" i="23" s="1"/>
  <c r="A855" i="23" s="1"/>
  <c r="A856" i="23" s="1"/>
  <c r="A857" i="23" s="1"/>
  <c r="A858" i="23" s="1"/>
  <c r="A859" i="23" s="1"/>
  <c r="A860" i="23" s="1"/>
  <c r="A861" i="23" s="1"/>
  <c r="A862" i="23" s="1"/>
  <c r="A863" i="23" s="1"/>
  <c r="A864" i="23" s="1"/>
  <c r="A865" i="23" s="1"/>
  <c r="A866" i="23" s="1"/>
  <c r="A867" i="23" s="1"/>
  <c r="A868" i="23" s="1"/>
  <c r="A869" i="23" s="1"/>
  <c r="A870" i="23" s="1"/>
  <c r="A871" i="23" s="1"/>
  <c r="A872" i="23" s="1"/>
  <c r="A873" i="23" s="1"/>
  <c r="A874" i="23" s="1"/>
  <c r="A875" i="23" s="1"/>
  <c r="A876" i="23" s="1"/>
  <c r="A877" i="23" s="1"/>
  <c r="A878" i="23" s="1"/>
  <c r="A879" i="23" s="1"/>
  <c r="A880" i="23" s="1"/>
  <c r="A881" i="23" s="1"/>
  <c r="A882" i="23" s="1"/>
  <c r="A883" i="23" s="1"/>
  <c r="A884" i="23" s="1"/>
  <c r="A885" i="23" s="1"/>
  <c r="A886" i="23" s="1"/>
  <c r="A887" i="23" s="1"/>
  <c r="A888" i="23" s="1"/>
  <c r="A889" i="23" s="1"/>
  <c r="A890" i="23" s="1"/>
  <c r="A891" i="23" s="1"/>
  <c r="A892" i="23" s="1"/>
  <c r="E252" i="23"/>
  <c r="H252" i="23"/>
  <c r="E253" i="23"/>
  <c r="H253" i="23"/>
  <c r="E254" i="23"/>
  <c r="H254" i="23"/>
  <c r="E255" i="23"/>
  <c r="H255" i="23"/>
  <c r="E256" i="23"/>
  <c r="H256" i="23"/>
  <c r="E257" i="23"/>
  <c r="H257" i="23"/>
  <c r="E258" i="23"/>
  <c r="H258" i="23"/>
  <c r="E259" i="23"/>
  <c r="H259" i="23"/>
  <c r="E260" i="23"/>
  <c r="H260" i="23"/>
  <c r="E261" i="23"/>
  <c r="H261" i="23"/>
  <c r="E262" i="23"/>
  <c r="F262" i="23"/>
  <c r="H262" i="23"/>
  <c r="E263" i="23"/>
  <c r="H263" i="23"/>
  <c r="E264" i="23"/>
  <c r="H264" i="23"/>
  <c r="E265" i="23"/>
  <c r="H265" i="23"/>
  <c r="E266" i="23"/>
  <c r="H266" i="23"/>
  <c r="E267" i="23"/>
  <c r="H267" i="23"/>
  <c r="E268" i="23"/>
  <c r="F268" i="23"/>
  <c r="H268" i="23"/>
  <c r="E269" i="23"/>
  <c r="H269" i="23"/>
  <c r="E270" i="23"/>
  <c r="H270" i="23"/>
  <c r="E271" i="23"/>
  <c r="H271" i="23"/>
  <c r="E272" i="23"/>
  <c r="H272" i="23"/>
  <c r="E273" i="23"/>
  <c r="H273" i="23"/>
  <c r="E274" i="23"/>
  <c r="H274" i="23"/>
  <c r="E275" i="23"/>
  <c r="H275" i="23"/>
  <c r="E276" i="23"/>
  <c r="H276" i="23"/>
  <c r="E277" i="23"/>
  <c r="H277" i="23"/>
  <c r="E278" i="23"/>
  <c r="H278" i="23"/>
  <c r="E279" i="23"/>
  <c r="H279" i="23"/>
  <c r="E280" i="23"/>
  <c r="F280" i="23"/>
  <c r="H280" i="23"/>
  <c r="E281" i="23"/>
  <c r="H281" i="23"/>
  <c r="E282" i="23"/>
  <c r="H282" i="23"/>
  <c r="E283" i="23"/>
  <c r="H283" i="23"/>
  <c r="E284" i="23"/>
  <c r="H284" i="23"/>
  <c r="E285" i="23"/>
  <c r="H285" i="23"/>
  <c r="E286" i="23"/>
  <c r="H286" i="23"/>
  <c r="E287" i="23"/>
  <c r="H287" i="23"/>
  <c r="E288" i="23"/>
  <c r="F288" i="23"/>
  <c r="H288" i="23"/>
  <c r="E289" i="23"/>
  <c r="H289" i="23"/>
  <c r="E290" i="23"/>
  <c r="H290" i="23"/>
  <c r="E291" i="23"/>
  <c r="H291" i="23"/>
  <c r="E292" i="23"/>
  <c r="H292" i="23"/>
  <c r="E293" i="23"/>
  <c r="H293" i="23"/>
  <c r="E294" i="23"/>
  <c r="H294" i="23"/>
  <c r="E295" i="23"/>
  <c r="H295" i="23"/>
  <c r="E296" i="23"/>
  <c r="H296" i="23"/>
  <c r="E297" i="23"/>
  <c r="H297" i="23"/>
  <c r="E298" i="23"/>
  <c r="H298" i="23"/>
  <c r="E299" i="23"/>
  <c r="H299" i="23"/>
  <c r="E300" i="23"/>
  <c r="F300" i="23"/>
  <c r="H300" i="23"/>
  <c r="E301" i="23"/>
  <c r="H301" i="23"/>
  <c r="E302" i="23"/>
  <c r="H302" i="23"/>
  <c r="E303" i="23"/>
  <c r="H303" i="23"/>
  <c r="E304" i="23"/>
  <c r="F304" i="23"/>
  <c r="H304" i="23"/>
  <c r="E305" i="23"/>
  <c r="H305" i="23"/>
  <c r="E306" i="23"/>
  <c r="H306" i="23"/>
  <c r="E307" i="23"/>
  <c r="F307" i="23"/>
  <c r="H307" i="23"/>
  <c r="E308" i="23"/>
  <c r="F308" i="23"/>
  <c r="H308" i="23"/>
  <c r="E309" i="23"/>
  <c r="H309" i="23"/>
  <c r="E310" i="23"/>
  <c r="F310" i="23"/>
  <c r="H310" i="23"/>
  <c r="E311" i="23"/>
  <c r="F311" i="23"/>
  <c r="H311" i="23"/>
  <c r="E312" i="23"/>
  <c r="F312" i="23"/>
  <c r="H312" i="23"/>
  <c r="E313" i="23"/>
  <c r="H313" i="23"/>
  <c r="E314" i="23"/>
  <c r="F314" i="23"/>
  <c r="H314" i="23"/>
  <c r="E315" i="23"/>
  <c r="F315" i="23"/>
  <c r="H315" i="23"/>
  <c r="E316" i="23"/>
  <c r="F316" i="23"/>
  <c r="H316" i="23"/>
  <c r="E317" i="23"/>
  <c r="F317" i="23"/>
  <c r="H317" i="23"/>
  <c r="E318" i="23"/>
  <c r="F318" i="23"/>
  <c r="H318" i="23"/>
  <c r="E319" i="23"/>
  <c r="F319" i="23"/>
  <c r="H319" i="23"/>
  <c r="E320" i="23"/>
  <c r="F320" i="23"/>
  <c r="H320" i="23"/>
  <c r="E321" i="23"/>
  <c r="F321" i="23"/>
  <c r="H321" i="23"/>
  <c r="E322" i="23"/>
  <c r="F322" i="23"/>
  <c r="H322" i="23"/>
  <c r="E323" i="23"/>
  <c r="F323" i="23"/>
  <c r="H323" i="23"/>
  <c r="E324" i="23"/>
  <c r="F324" i="23"/>
  <c r="H324" i="23"/>
  <c r="E325" i="23"/>
  <c r="F325" i="23"/>
  <c r="H325" i="23"/>
  <c r="E326" i="23"/>
  <c r="F326" i="23"/>
  <c r="H326" i="23"/>
  <c r="E327" i="23"/>
  <c r="F327" i="23"/>
  <c r="H327" i="23"/>
  <c r="E328" i="23"/>
  <c r="F328" i="23"/>
  <c r="H328" i="23"/>
  <c r="E329" i="23"/>
  <c r="F329" i="23"/>
  <c r="H329" i="23"/>
  <c r="E330" i="23"/>
  <c r="F330" i="23"/>
  <c r="H330" i="23"/>
  <c r="E331" i="23"/>
  <c r="F331" i="23"/>
  <c r="H331" i="23"/>
  <c r="E332" i="23"/>
  <c r="F332" i="23"/>
  <c r="H332" i="23"/>
  <c r="E333" i="23"/>
  <c r="F333" i="23"/>
  <c r="H333" i="23"/>
  <c r="E334" i="23"/>
  <c r="F334" i="23"/>
  <c r="H334" i="23"/>
  <c r="E335" i="23"/>
  <c r="F335" i="23"/>
  <c r="H335" i="23"/>
  <c r="E336" i="23"/>
  <c r="F336" i="23"/>
  <c r="H336" i="23"/>
  <c r="E337" i="23"/>
  <c r="F337" i="23"/>
  <c r="H337" i="23"/>
  <c r="E338" i="23"/>
  <c r="F338" i="23"/>
  <c r="H338" i="23"/>
  <c r="E339" i="23"/>
  <c r="F339" i="23"/>
  <c r="H339" i="23"/>
  <c r="E340" i="23"/>
  <c r="F340" i="23"/>
  <c r="H340" i="23"/>
  <c r="E341" i="23"/>
  <c r="F341" i="23"/>
  <c r="H341" i="23"/>
  <c r="E342" i="23"/>
  <c r="F342" i="23"/>
  <c r="H342" i="23"/>
  <c r="E343" i="23"/>
  <c r="F343" i="23"/>
  <c r="H343" i="23"/>
  <c r="E344" i="23"/>
  <c r="F344" i="23"/>
  <c r="H344" i="23"/>
  <c r="E345" i="23"/>
  <c r="F345" i="23"/>
  <c r="H345" i="23"/>
  <c r="E346" i="23"/>
  <c r="F346" i="23"/>
  <c r="H346" i="23"/>
  <c r="E347" i="23"/>
  <c r="F347" i="23"/>
  <c r="H347" i="23"/>
  <c r="E348" i="23"/>
  <c r="F348" i="23"/>
  <c r="H348" i="23"/>
  <c r="E349" i="23"/>
  <c r="F349" i="23"/>
  <c r="H349" i="23"/>
  <c r="E350" i="23"/>
  <c r="F350" i="23"/>
  <c r="H350" i="23"/>
  <c r="E351" i="23"/>
  <c r="F351" i="23"/>
  <c r="H351" i="23"/>
  <c r="E352" i="23"/>
  <c r="F352" i="23"/>
  <c r="H352" i="23"/>
  <c r="E353" i="23"/>
  <c r="F353" i="23"/>
  <c r="H353" i="23"/>
  <c r="E354" i="23"/>
  <c r="F354" i="23"/>
  <c r="H354" i="23"/>
  <c r="E355" i="23"/>
  <c r="F355" i="23"/>
  <c r="H355" i="23"/>
  <c r="E356" i="23"/>
  <c r="F356" i="23"/>
  <c r="H356" i="23"/>
  <c r="E357" i="23"/>
  <c r="F357" i="23"/>
  <c r="H357" i="23"/>
  <c r="E358" i="23"/>
  <c r="F358" i="23"/>
  <c r="H358" i="23"/>
  <c r="E359" i="23"/>
  <c r="F359" i="23"/>
  <c r="H359" i="23"/>
  <c r="E360" i="23"/>
  <c r="F360" i="23"/>
  <c r="H360" i="23"/>
  <c r="E361" i="23"/>
  <c r="F361" i="23"/>
  <c r="H361" i="23"/>
  <c r="E362" i="23"/>
  <c r="F362" i="23"/>
  <c r="H362" i="23"/>
  <c r="E363" i="23"/>
  <c r="F363" i="23"/>
  <c r="H363" i="23"/>
  <c r="E364" i="23"/>
  <c r="F364" i="23"/>
  <c r="H364" i="23"/>
  <c r="E365" i="23"/>
  <c r="F365" i="23"/>
  <c r="H365" i="23"/>
  <c r="E366" i="23"/>
  <c r="F366" i="23"/>
  <c r="H366" i="23"/>
  <c r="E367" i="23"/>
  <c r="F367" i="23"/>
  <c r="H367" i="23"/>
  <c r="E368" i="23"/>
  <c r="F368" i="23"/>
  <c r="H368" i="23"/>
  <c r="E369" i="23"/>
  <c r="F369" i="23"/>
  <c r="H369" i="23"/>
  <c r="E370" i="23"/>
  <c r="F370" i="23"/>
  <c r="H370" i="23"/>
  <c r="E371" i="23"/>
  <c r="F371" i="23"/>
  <c r="H371" i="23"/>
  <c r="E372" i="23"/>
  <c r="F372" i="23"/>
  <c r="H372" i="23"/>
  <c r="E373" i="23"/>
  <c r="F373" i="23"/>
  <c r="H373" i="23"/>
  <c r="E374" i="23"/>
  <c r="F374" i="23"/>
  <c r="H374" i="23"/>
  <c r="E375" i="23"/>
  <c r="F375" i="23"/>
  <c r="H375" i="23"/>
  <c r="E376" i="23"/>
  <c r="F376" i="23"/>
  <c r="H376" i="23"/>
  <c r="E377" i="23"/>
  <c r="F377" i="23"/>
  <c r="H377" i="23"/>
  <c r="E378" i="23"/>
  <c r="F378" i="23"/>
  <c r="H378" i="23"/>
  <c r="E379" i="23"/>
  <c r="F379" i="23"/>
  <c r="H379" i="23"/>
  <c r="E380" i="23"/>
  <c r="F380" i="23"/>
  <c r="H380" i="23"/>
  <c r="E381" i="23"/>
  <c r="F381" i="23"/>
  <c r="H381" i="23"/>
  <c r="E382" i="23"/>
  <c r="F382" i="23"/>
  <c r="H382" i="23"/>
  <c r="E383" i="23"/>
  <c r="F383" i="23"/>
  <c r="H383" i="23"/>
  <c r="E384" i="23"/>
  <c r="F384" i="23"/>
  <c r="H384" i="23"/>
  <c r="E385" i="23"/>
  <c r="F385" i="23"/>
  <c r="H385" i="23"/>
  <c r="E386" i="23"/>
  <c r="F386" i="23"/>
  <c r="H386" i="23"/>
  <c r="E387" i="23"/>
  <c r="F387" i="23"/>
  <c r="H387" i="23"/>
  <c r="E388" i="23"/>
  <c r="F388" i="23"/>
  <c r="H388" i="23"/>
  <c r="E389" i="23"/>
  <c r="F389" i="23"/>
  <c r="H389" i="23"/>
  <c r="E390" i="23"/>
  <c r="F390" i="23"/>
  <c r="H390" i="23"/>
  <c r="E391" i="23"/>
  <c r="F391" i="23"/>
  <c r="H391" i="23"/>
  <c r="E392" i="23"/>
  <c r="F392" i="23"/>
  <c r="H392" i="23"/>
  <c r="E393" i="23"/>
  <c r="F393" i="23"/>
  <c r="H393" i="23"/>
  <c r="E394" i="23"/>
  <c r="F394" i="23"/>
  <c r="H394" i="23"/>
  <c r="E395" i="23"/>
  <c r="F395" i="23"/>
  <c r="H395" i="23"/>
  <c r="E396" i="23"/>
  <c r="F396" i="23"/>
  <c r="H396" i="23"/>
  <c r="E397" i="23"/>
  <c r="F397" i="23"/>
  <c r="H397" i="23"/>
  <c r="E398" i="23"/>
  <c r="F398" i="23"/>
  <c r="H398" i="23"/>
  <c r="E399" i="23"/>
  <c r="F399" i="23"/>
  <c r="H399" i="23"/>
  <c r="E400" i="23"/>
  <c r="F400" i="23"/>
  <c r="H400" i="23"/>
  <c r="E401" i="23"/>
  <c r="F401" i="23"/>
  <c r="H401" i="23"/>
  <c r="E402" i="23"/>
  <c r="F402" i="23"/>
  <c r="H402" i="23"/>
  <c r="E403" i="23"/>
  <c r="F403" i="23"/>
  <c r="H403" i="23"/>
  <c r="E404" i="23"/>
  <c r="F404" i="23"/>
  <c r="H404" i="23"/>
  <c r="E405" i="23"/>
  <c r="F405" i="23"/>
  <c r="H405" i="23"/>
  <c r="E406" i="23"/>
  <c r="F406" i="23"/>
  <c r="H406" i="23"/>
  <c r="E407" i="23"/>
  <c r="F407" i="23"/>
  <c r="H407" i="23"/>
  <c r="E408" i="23"/>
  <c r="F408" i="23"/>
  <c r="H408" i="23"/>
  <c r="E409" i="23"/>
  <c r="F409" i="23"/>
  <c r="H409" i="23"/>
  <c r="E410" i="23"/>
  <c r="F410" i="23"/>
  <c r="H410" i="23"/>
  <c r="E411" i="23"/>
  <c r="F411" i="23"/>
  <c r="H411" i="23"/>
  <c r="E412" i="23"/>
  <c r="F412" i="23"/>
  <c r="H412" i="23"/>
  <c r="E413" i="23"/>
  <c r="F413" i="23"/>
  <c r="H413" i="23"/>
  <c r="E414" i="23"/>
  <c r="F414" i="23"/>
  <c r="H414" i="23"/>
  <c r="E415" i="23"/>
  <c r="F415" i="23"/>
  <c r="H415" i="23"/>
  <c r="E416" i="23"/>
  <c r="F416" i="23"/>
  <c r="H416" i="23"/>
  <c r="E417" i="23"/>
  <c r="F417" i="23"/>
  <c r="H417" i="23"/>
  <c r="E418" i="23"/>
  <c r="F418" i="23"/>
  <c r="H418" i="23"/>
  <c r="E419" i="23"/>
  <c r="F419" i="23"/>
  <c r="H419" i="23"/>
  <c r="E420" i="23"/>
  <c r="F420" i="23"/>
  <c r="H420" i="23"/>
  <c r="E421" i="23"/>
  <c r="F421" i="23"/>
  <c r="H421" i="23"/>
  <c r="E422" i="23"/>
  <c r="F422" i="23"/>
  <c r="H422" i="23"/>
  <c r="E423" i="23"/>
  <c r="F423" i="23"/>
  <c r="H423" i="23"/>
  <c r="E424" i="23"/>
  <c r="F424" i="23"/>
  <c r="H424" i="23"/>
  <c r="E425" i="23"/>
  <c r="F425" i="23"/>
  <c r="H425" i="23"/>
  <c r="E426" i="23"/>
  <c r="F426" i="23"/>
  <c r="H426" i="23"/>
  <c r="E427" i="23"/>
  <c r="F427" i="23"/>
  <c r="H427" i="23"/>
  <c r="E428" i="23"/>
  <c r="F428" i="23"/>
  <c r="H428" i="23"/>
  <c r="E429" i="23"/>
  <c r="F429" i="23"/>
  <c r="H429" i="23"/>
  <c r="E430" i="23"/>
  <c r="F430" i="23"/>
  <c r="H430" i="23"/>
  <c r="E431" i="23"/>
  <c r="F431" i="23"/>
  <c r="H431" i="23"/>
  <c r="E432" i="23"/>
  <c r="F432" i="23"/>
  <c r="H432" i="23"/>
  <c r="E433" i="23"/>
  <c r="F433" i="23"/>
  <c r="H433" i="23"/>
  <c r="E434" i="23"/>
  <c r="F434" i="23"/>
  <c r="H434" i="23"/>
  <c r="E435" i="23"/>
  <c r="F435" i="23"/>
  <c r="H435" i="23"/>
  <c r="E436" i="23"/>
  <c r="F436" i="23"/>
  <c r="H436" i="23"/>
  <c r="E437" i="23"/>
  <c r="F437" i="23"/>
  <c r="H437" i="23"/>
  <c r="E438" i="23"/>
  <c r="F438" i="23"/>
  <c r="H438" i="23"/>
  <c r="E439" i="23"/>
  <c r="F439" i="23"/>
  <c r="H439" i="23"/>
  <c r="E440" i="23"/>
  <c r="F440" i="23"/>
  <c r="H440" i="23"/>
  <c r="E441" i="23"/>
  <c r="F441" i="23"/>
  <c r="H441" i="23"/>
  <c r="E442" i="23"/>
  <c r="F442" i="23"/>
  <c r="H442" i="23"/>
  <c r="E443" i="23"/>
  <c r="F443" i="23"/>
  <c r="H443" i="23"/>
  <c r="E444" i="23"/>
  <c r="F444" i="23"/>
  <c r="H444" i="23"/>
  <c r="E445" i="23"/>
  <c r="F445" i="23"/>
  <c r="H445" i="23"/>
  <c r="E446" i="23"/>
  <c r="F446" i="23"/>
  <c r="H446" i="23"/>
  <c r="E447" i="23"/>
  <c r="F447" i="23"/>
  <c r="H447" i="23"/>
  <c r="E448" i="23"/>
  <c r="F448" i="23"/>
  <c r="H448" i="23"/>
  <c r="E449" i="23"/>
  <c r="F449" i="23"/>
  <c r="H449" i="23"/>
  <c r="E450" i="23"/>
  <c r="F450" i="23"/>
  <c r="H450" i="23"/>
  <c r="E451" i="23"/>
  <c r="F451" i="23"/>
  <c r="H451" i="23"/>
  <c r="E452" i="23"/>
  <c r="F452" i="23"/>
  <c r="H452" i="23"/>
  <c r="E453" i="23"/>
  <c r="F453" i="23"/>
  <c r="G453" i="23"/>
  <c r="H453" i="23"/>
  <c r="E454" i="23"/>
  <c r="F454" i="23"/>
  <c r="H454" i="23"/>
  <c r="E455" i="23"/>
  <c r="F455" i="23"/>
  <c r="H455" i="23"/>
  <c r="E456" i="23"/>
  <c r="F456" i="23"/>
  <c r="H456" i="23"/>
  <c r="E457" i="23"/>
  <c r="F457" i="23"/>
  <c r="H457" i="23"/>
  <c r="E458" i="23"/>
  <c r="F458" i="23"/>
  <c r="H458" i="23"/>
  <c r="E459" i="23"/>
  <c r="F459" i="23"/>
  <c r="H459" i="23"/>
  <c r="E460" i="23"/>
  <c r="F460" i="23"/>
  <c r="H460" i="23"/>
  <c r="E461" i="23"/>
  <c r="F461" i="23"/>
  <c r="H461" i="23"/>
  <c r="E462" i="23"/>
  <c r="F462" i="23"/>
  <c r="H462" i="23"/>
  <c r="E463" i="23"/>
  <c r="F463" i="23"/>
  <c r="H463" i="23"/>
  <c r="E464" i="23"/>
  <c r="F464" i="23"/>
  <c r="H464" i="23"/>
  <c r="E465" i="23"/>
  <c r="F465" i="23"/>
  <c r="H465" i="23"/>
  <c r="E466" i="23"/>
  <c r="F466" i="23"/>
  <c r="H466" i="23"/>
  <c r="E467" i="23"/>
  <c r="F467" i="23"/>
  <c r="H467" i="23"/>
  <c r="E468" i="23"/>
  <c r="F468" i="23"/>
  <c r="H468" i="23"/>
  <c r="E469" i="23"/>
  <c r="F469" i="23"/>
  <c r="H469" i="23"/>
  <c r="E470" i="23"/>
  <c r="F470" i="23"/>
  <c r="H470" i="23"/>
  <c r="E471" i="23"/>
  <c r="F471" i="23"/>
  <c r="H471" i="23"/>
  <c r="E472" i="23"/>
  <c r="F472" i="23"/>
  <c r="H472" i="23"/>
  <c r="E473" i="23"/>
  <c r="F473" i="23"/>
  <c r="H473" i="23"/>
  <c r="E474" i="23"/>
  <c r="F474" i="23"/>
  <c r="H474" i="23"/>
  <c r="E475" i="23"/>
  <c r="F475" i="23"/>
  <c r="H475" i="23"/>
  <c r="E476" i="23"/>
  <c r="F476" i="23"/>
  <c r="H476" i="23"/>
  <c r="E477" i="23"/>
  <c r="F477" i="23"/>
  <c r="H477" i="23"/>
  <c r="E478" i="23"/>
  <c r="F478" i="23"/>
  <c r="H478" i="23"/>
  <c r="E479" i="23"/>
  <c r="F479" i="23"/>
  <c r="H479" i="23"/>
  <c r="E480" i="23"/>
  <c r="F480" i="23"/>
  <c r="H480" i="23"/>
  <c r="E481" i="23"/>
  <c r="F481" i="23"/>
  <c r="H481" i="23"/>
  <c r="E482" i="23"/>
  <c r="F482" i="23"/>
  <c r="H482" i="23"/>
  <c r="E483" i="23"/>
  <c r="F483" i="23"/>
  <c r="H483" i="23"/>
  <c r="E484" i="23"/>
  <c r="F484" i="23"/>
  <c r="H484" i="23"/>
  <c r="E485" i="23"/>
  <c r="F485" i="23"/>
  <c r="H485" i="23"/>
  <c r="E486" i="23"/>
  <c r="F486" i="23"/>
  <c r="H486" i="23"/>
  <c r="E487" i="23"/>
  <c r="F487" i="23"/>
  <c r="H487" i="23"/>
  <c r="E488" i="23"/>
  <c r="F488" i="23"/>
  <c r="H488" i="23"/>
  <c r="E489" i="23"/>
  <c r="F489" i="23"/>
  <c r="H489" i="23"/>
  <c r="E490" i="23"/>
  <c r="F490" i="23"/>
  <c r="H490" i="23"/>
  <c r="E491" i="23"/>
  <c r="F491" i="23"/>
  <c r="H491" i="23"/>
  <c r="E492" i="23"/>
  <c r="F492" i="23"/>
  <c r="H492" i="23"/>
  <c r="E493" i="23"/>
  <c r="F493" i="23"/>
  <c r="H493" i="23"/>
  <c r="E494" i="23"/>
  <c r="F494" i="23"/>
  <c r="H494" i="23"/>
  <c r="E495" i="23"/>
  <c r="F495" i="23"/>
  <c r="H495" i="23"/>
  <c r="E496" i="23"/>
  <c r="F496" i="23"/>
  <c r="H496" i="23"/>
  <c r="E497" i="23"/>
  <c r="F497" i="23"/>
  <c r="H497" i="23"/>
  <c r="E498" i="23"/>
  <c r="F498" i="23"/>
  <c r="H498" i="23"/>
  <c r="E499" i="23"/>
  <c r="F499" i="23"/>
  <c r="H499" i="23"/>
  <c r="E500" i="23"/>
  <c r="F500" i="23"/>
  <c r="H500" i="23"/>
  <c r="E501" i="23"/>
  <c r="F501" i="23"/>
  <c r="H501" i="23"/>
  <c r="E502" i="23"/>
  <c r="F502" i="23"/>
  <c r="H502" i="23"/>
  <c r="E503" i="23"/>
  <c r="F503" i="23"/>
  <c r="H503" i="23"/>
  <c r="E504" i="23"/>
  <c r="F504" i="23"/>
  <c r="H504" i="23"/>
  <c r="E505" i="23"/>
  <c r="F505" i="23"/>
  <c r="H505" i="23"/>
  <c r="E506" i="23"/>
  <c r="F506" i="23"/>
  <c r="H506" i="23"/>
  <c r="E507" i="23"/>
  <c r="F507" i="23"/>
  <c r="H507" i="23"/>
  <c r="E508" i="23"/>
  <c r="F508" i="23"/>
  <c r="H508" i="23"/>
  <c r="E509" i="23"/>
  <c r="F509" i="23"/>
  <c r="H509" i="23"/>
  <c r="E510" i="23"/>
  <c r="F510" i="23"/>
  <c r="H510" i="23"/>
  <c r="E511" i="23"/>
  <c r="F511" i="23"/>
  <c r="H511" i="23"/>
  <c r="E512" i="23"/>
  <c r="F512" i="23"/>
  <c r="H512" i="23"/>
  <c r="E513" i="23"/>
  <c r="F513" i="23"/>
  <c r="H513" i="23"/>
  <c r="E514" i="23"/>
  <c r="F514" i="23"/>
  <c r="H514" i="23"/>
  <c r="E515" i="23"/>
  <c r="F515" i="23"/>
  <c r="H515" i="23"/>
  <c r="E516" i="23"/>
  <c r="F516" i="23"/>
  <c r="G516" i="23"/>
  <c r="H516" i="23"/>
  <c r="E517" i="23"/>
  <c r="F517" i="23"/>
  <c r="H517" i="23"/>
  <c r="E518" i="23"/>
  <c r="F518" i="23"/>
  <c r="G518" i="23"/>
  <c r="H518" i="23"/>
  <c r="E519" i="23"/>
  <c r="F519" i="23"/>
  <c r="H519" i="23"/>
  <c r="E520" i="23"/>
  <c r="F520" i="23"/>
  <c r="G520" i="23"/>
  <c r="H520" i="23"/>
  <c r="E521" i="23"/>
  <c r="F521" i="23"/>
  <c r="G521" i="23"/>
  <c r="H521" i="23"/>
  <c r="E522" i="23"/>
  <c r="F522" i="23"/>
  <c r="G522" i="23"/>
  <c r="H522" i="23"/>
  <c r="E523" i="23"/>
  <c r="F523" i="23"/>
  <c r="G523" i="23"/>
  <c r="H523" i="23"/>
  <c r="E524" i="23"/>
  <c r="F524" i="23"/>
  <c r="G524" i="23"/>
  <c r="H524" i="23"/>
  <c r="E525" i="23"/>
  <c r="F525" i="23"/>
  <c r="H525" i="23"/>
  <c r="E526" i="23"/>
  <c r="F526" i="23"/>
  <c r="G526" i="23"/>
  <c r="H526" i="23"/>
  <c r="E527" i="23"/>
  <c r="F527" i="23"/>
  <c r="H527" i="23"/>
  <c r="E528" i="23"/>
  <c r="F528" i="23"/>
  <c r="H528" i="23"/>
  <c r="E529" i="23"/>
  <c r="F529" i="23"/>
  <c r="H529" i="23"/>
  <c r="E530" i="23"/>
  <c r="F530" i="23"/>
  <c r="G530" i="23"/>
  <c r="H530" i="23"/>
  <c r="E531" i="23"/>
  <c r="F531" i="23"/>
  <c r="G531" i="23"/>
  <c r="H531" i="23"/>
  <c r="E532" i="23"/>
  <c r="F532" i="23"/>
  <c r="G532" i="23"/>
  <c r="H532" i="23"/>
  <c r="E533" i="23"/>
  <c r="F533" i="23"/>
  <c r="H533" i="23"/>
  <c r="E534" i="23"/>
  <c r="F534" i="23"/>
  <c r="G534" i="23"/>
  <c r="H534" i="23"/>
  <c r="E535" i="23"/>
  <c r="F535" i="23"/>
  <c r="G535" i="23"/>
  <c r="H535" i="23"/>
  <c r="E536" i="23"/>
  <c r="F536" i="23"/>
  <c r="G536" i="23"/>
  <c r="H536" i="23"/>
  <c r="E537" i="23"/>
  <c r="F537" i="23"/>
  <c r="G537" i="23"/>
  <c r="H537" i="23"/>
  <c r="E538" i="23"/>
  <c r="F538" i="23"/>
  <c r="G538" i="23"/>
  <c r="H538" i="23"/>
  <c r="E539" i="23"/>
  <c r="F539" i="23"/>
  <c r="G539" i="23"/>
  <c r="H539" i="23"/>
  <c r="E540" i="23"/>
  <c r="F540" i="23"/>
  <c r="G540" i="23"/>
  <c r="H540" i="23"/>
  <c r="E541" i="23"/>
  <c r="F541" i="23"/>
  <c r="G541" i="23"/>
  <c r="H541" i="23"/>
  <c r="E542" i="23"/>
  <c r="F542" i="23"/>
  <c r="G542" i="23"/>
  <c r="H542" i="23"/>
  <c r="E543" i="23"/>
  <c r="F543" i="23"/>
  <c r="G543" i="23"/>
  <c r="H543" i="23"/>
  <c r="E544" i="23"/>
  <c r="F544" i="23"/>
  <c r="G544" i="23"/>
  <c r="H544" i="23"/>
  <c r="E545" i="23"/>
  <c r="F545" i="23"/>
  <c r="G545" i="23"/>
  <c r="H545" i="23"/>
  <c r="E546" i="23"/>
  <c r="F546" i="23"/>
  <c r="G546" i="23"/>
  <c r="H546" i="23"/>
  <c r="E547" i="23"/>
  <c r="F547" i="23"/>
  <c r="G547" i="23"/>
  <c r="H547" i="23"/>
  <c r="E548" i="23"/>
  <c r="F548" i="23"/>
  <c r="G548" i="23"/>
  <c r="H548" i="23"/>
  <c r="E549" i="23"/>
  <c r="F549" i="23"/>
  <c r="G549" i="23"/>
  <c r="H549" i="23"/>
  <c r="E550" i="23"/>
  <c r="F550" i="23"/>
  <c r="G550" i="23"/>
  <c r="H550" i="23"/>
  <c r="E551" i="23"/>
  <c r="F551" i="23"/>
  <c r="G551" i="23"/>
  <c r="H551" i="23"/>
  <c r="E552" i="23"/>
  <c r="F552" i="23"/>
  <c r="G552" i="23"/>
  <c r="H552" i="23"/>
  <c r="E553" i="23"/>
  <c r="F553" i="23"/>
  <c r="G553" i="23"/>
  <c r="H553" i="23"/>
  <c r="E554" i="23"/>
  <c r="F554" i="23"/>
  <c r="G554" i="23"/>
  <c r="H554" i="23"/>
  <c r="E555" i="23"/>
  <c r="F555" i="23"/>
  <c r="G555" i="23"/>
  <c r="H555" i="23"/>
  <c r="E556" i="23"/>
  <c r="F556" i="23"/>
  <c r="G556" i="23"/>
  <c r="H556" i="23"/>
  <c r="E557" i="23"/>
  <c r="F557" i="23"/>
  <c r="G557" i="23"/>
  <c r="H557" i="23"/>
  <c r="E558" i="23"/>
  <c r="F558" i="23"/>
  <c r="G558" i="23"/>
  <c r="H558" i="23"/>
  <c r="E559" i="23"/>
  <c r="F559" i="23"/>
  <c r="G559" i="23"/>
  <c r="H559" i="23"/>
  <c r="E560" i="23"/>
  <c r="F560" i="23"/>
  <c r="G560" i="23"/>
  <c r="H560" i="23"/>
  <c r="E561" i="23"/>
  <c r="F561" i="23"/>
  <c r="G561" i="23"/>
  <c r="H561" i="23"/>
  <c r="E562" i="23"/>
  <c r="F562" i="23"/>
  <c r="G562" i="23"/>
  <c r="H562" i="23"/>
  <c r="E563" i="23"/>
  <c r="F563" i="23"/>
  <c r="G563" i="23"/>
  <c r="H563" i="23"/>
  <c r="E564" i="23"/>
  <c r="F564" i="23"/>
  <c r="G564" i="23"/>
  <c r="H564" i="23"/>
  <c r="E565" i="23"/>
  <c r="F565" i="23"/>
  <c r="G565" i="23"/>
  <c r="H565" i="23"/>
  <c r="E566" i="23"/>
  <c r="F566" i="23"/>
  <c r="G566" i="23"/>
  <c r="H566" i="23"/>
  <c r="E567" i="23"/>
  <c r="F567" i="23"/>
  <c r="G567" i="23"/>
  <c r="H567" i="23"/>
  <c r="E568" i="23"/>
  <c r="F568" i="23"/>
  <c r="G568" i="23"/>
  <c r="H568" i="23"/>
  <c r="E569" i="23"/>
  <c r="F569" i="23"/>
  <c r="G569" i="23"/>
  <c r="H569" i="23"/>
  <c r="E570" i="23"/>
  <c r="F570" i="23"/>
  <c r="G570" i="23"/>
  <c r="H570" i="23"/>
  <c r="E571" i="23"/>
  <c r="F571" i="23"/>
  <c r="G571" i="23"/>
  <c r="H571" i="23"/>
  <c r="E572" i="23"/>
  <c r="F572" i="23"/>
  <c r="G572" i="23"/>
  <c r="H572" i="23"/>
  <c r="E573" i="23"/>
  <c r="F573" i="23"/>
  <c r="G573" i="23"/>
  <c r="H573" i="23"/>
  <c r="E574" i="23"/>
  <c r="F574" i="23"/>
  <c r="G574" i="23"/>
  <c r="H574" i="23"/>
  <c r="E575" i="23"/>
  <c r="F575" i="23"/>
  <c r="G575" i="23"/>
  <c r="H575" i="23"/>
  <c r="E576" i="23"/>
  <c r="F576" i="23"/>
  <c r="G576" i="23"/>
  <c r="H576" i="23"/>
  <c r="E577" i="23"/>
  <c r="F577" i="23"/>
  <c r="G577" i="23"/>
  <c r="H577" i="23"/>
  <c r="E578" i="23"/>
  <c r="F578" i="23"/>
  <c r="G578" i="23"/>
  <c r="H578" i="23"/>
  <c r="E579" i="23"/>
  <c r="F579" i="23"/>
  <c r="G579" i="23"/>
  <c r="H579" i="23"/>
  <c r="E580" i="23"/>
  <c r="F580" i="23"/>
  <c r="G580" i="23"/>
  <c r="H580" i="23"/>
  <c r="E581" i="23"/>
  <c r="F581" i="23"/>
  <c r="G581" i="23"/>
  <c r="H581" i="23"/>
  <c r="E582" i="23"/>
  <c r="F582" i="23"/>
  <c r="G582" i="23"/>
  <c r="H582" i="23"/>
  <c r="E583" i="23"/>
  <c r="F583" i="23"/>
  <c r="G583" i="23"/>
  <c r="H583" i="23"/>
  <c r="E584" i="23"/>
  <c r="F584" i="23"/>
  <c r="G584" i="23"/>
  <c r="H584" i="23"/>
  <c r="E585" i="23"/>
  <c r="F585" i="23"/>
  <c r="G585" i="23"/>
  <c r="H585" i="23"/>
  <c r="E586" i="23"/>
  <c r="F586" i="23"/>
  <c r="G586" i="23"/>
  <c r="H586" i="23"/>
  <c r="E587" i="23"/>
  <c r="F587" i="23"/>
  <c r="G587" i="23"/>
  <c r="H587" i="23"/>
  <c r="E588" i="23"/>
  <c r="F588" i="23"/>
  <c r="G588" i="23"/>
  <c r="H588" i="23"/>
  <c r="E589" i="23"/>
  <c r="F589" i="23"/>
  <c r="G589" i="23"/>
  <c r="H589" i="23"/>
  <c r="E590" i="23"/>
  <c r="F590" i="23"/>
  <c r="G590" i="23"/>
  <c r="H590" i="23"/>
  <c r="E591" i="23"/>
  <c r="F591" i="23"/>
  <c r="G591" i="23"/>
  <c r="H591" i="23"/>
  <c r="E592" i="23"/>
  <c r="F592" i="23"/>
  <c r="G592" i="23"/>
  <c r="H592" i="23"/>
  <c r="E593" i="23"/>
  <c r="F593" i="23"/>
  <c r="G593" i="23"/>
  <c r="H593" i="23"/>
  <c r="E594" i="23"/>
  <c r="F594" i="23"/>
  <c r="G594" i="23"/>
  <c r="H594" i="23"/>
  <c r="E595" i="23"/>
  <c r="F595" i="23"/>
  <c r="G595" i="23"/>
  <c r="H595" i="23"/>
  <c r="E596" i="23"/>
  <c r="F596" i="23"/>
  <c r="G596" i="23"/>
  <c r="H596" i="23"/>
  <c r="E597" i="23"/>
  <c r="F597" i="23"/>
  <c r="G597" i="23"/>
  <c r="H597" i="23"/>
  <c r="E598" i="23"/>
  <c r="F598" i="23"/>
  <c r="G598" i="23"/>
  <c r="H598" i="23"/>
  <c r="E599" i="23"/>
  <c r="F599" i="23"/>
  <c r="G599" i="23"/>
  <c r="H599" i="23"/>
  <c r="E600" i="23"/>
  <c r="F600" i="23"/>
  <c r="G600" i="23"/>
  <c r="H600" i="23"/>
  <c r="E601" i="23"/>
  <c r="F601" i="23"/>
  <c r="G601" i="23"/>
  <c r="H601" i="23"/>
  <c r="E602" i="23"/>
  <c r="F602" i="23"/>
  <c r="G602" i="23"/>
  <c r="H602" i="23"/>
  <c r="E603" i="23"/>
  <c r="F603" i="23"/>
  <c r="G603" i="23"/>
  <c r="H603" i="23"/>
  <c r="E604" i="23"/>
  <c r="F604" i="23"/>
  <c r="G604" i="23"/>
  <c r="H604" i="23"/>
  <c r="E605" i="23"/>
  <c r="F605" i="23"/>
  <c r="G605" i="23"/>
  <c r="H605" i="23"/>
  <c r="E606" i="23"/>
  <c r="F606" i="23"/>
  <c r="G606" i="23"/>
  <c r="H606" i="23"/>
  <c r="E607" i="23"/>
  <c r="F607" i="23"/>
  <c r="G607" i="23"/>
  <c r="H607" i="23"/>
  <c r="E608" i="23"/>
  <c r="F608" i="23"/>
  <c r="G608" i="23"/>
  <c r="H608" i="23"/>
  <c r="E609" i="23"/>
  <c r="F609" i="23"/>
  <c r="G609" i="23"/>
  <c r="H609" i="23"/>
  <c r="E610" i="23"/>
  <c r="F610" i="23"/>
  <c r="G610" i="23"/>
  <c r="H610" i="23"/>
  <c r="E611" i="23"/>
  <c r="F611" i="23"/>
  <c r="G611" i="23"/>
  <c r="H611" i="23"/>
  <c r="E612" i="23"/>
  <c r="F612" i="23"/>
  <c r="G612" i="23"/>
  <c r="H612" i="23"/>
  <c r="E613" i="23"/>
  <c r="F613" i="23"/>
  <c r="G613" i="23"/>
  <c r="H613" i="23"/>
  <c r="E614" i="23"/>
  <c r="F614" i="23"/>
  <c r="G614" i="23"/>
  <c r="H614" i="23"/>
  <c r="E615" i="23"/>
  <c r="F615" i="23"/>
  <c r="G615" i="23"/>
  <c r="H615" i="23"/>
  <c r="E616" i="23"/>
  <c r="F616" i="23"/>
  <c r="G616" i="23"/>
  <c r="H616" i="23"/>
  <c r="E617" i="23"/>
  <c r="F617" i="23"/>
  <c r="G617" i="23"/>
  <c r="H617" i="23"/>
  <c r="E618" i="23"/>
  <c r="F618" i="23"/>
  <c r="G618" i="23"/>
  <c r="H618" i="23"/>
  <c r="E619" i="23"/>
  <c r="F619" i="23"/>
  <c r="G619" i="23"/>
  <c r="H619" i="23"/>
  <c r="E620" i="23"/>
  <c r="F620" i="23"/>
  <c r="G620" i="23"/>
  <c r="H620" i="23"/>
  <c r="E621" i="23"/>
  <c r="F621" i="23"/>
  <c r="G621" i="23"/>
  <c r="H621" i="23"/>
  <c r="E622" i="23"/>
  <c r="F622" i="23"/>
  <c r="G622" i="23"/>
  <c r="H622" i="23"/>
  <c r="E623" i="23"/>
  <c r="F623" i="23"/>
  <c r="G623" i="23"/>
  <c r="H623" i="23"/>
  <c r="E624" i="23"/>
  <c r="F624" i="23"/>
  <c r="G624" i="23"/>
  <c r="H624" i="23"/>
  <c r="E625" i="23"/>
  <c r="F625" i="23"/>
  <c r="G625" i="23"/>
  <c r="H625" i="23"/>
  <c r="E626" i="23"/>
  <c r="F626" i="23"/>
  <c r="G626" i="23"/>
  <c r="H626" i="23"/>
  <c r="E627" i="23"/>
  <c r="F627" i="23"/>
  <c r="G627" i="23"/>
  <c r="H627" i="23"/>
  <c r="E628" i="23"/>
  <c r="F628" i="23"/>
  <c r="G628" i="23"/>
  <c r="H628" i="23"/>
  <c r="E629" i="23"/>
  <c r="F629" i="23"/>
  <c r="G629" i="23"/>
  <c r="H629" i="23"/>
  <c r="E630" i="23"/>
  <c r="F630" i="23"/>
  <c r="G630" i="23"/>
  <c r="H630" i="23"/>
  <c r="E631" i="23"/>
  <c r="F631" i="23"/>
  <c r="G631" i="23"/>
  <c r="H631" i="23"/>
  <c r="E632" i="23"/>
  <c r="F632" i="23"/>
  <c r="G632" i="23"/>
  <c r="H632" i="23"/>
  <c r="E633" i="23"/>
  <c r="F633" i="23"/>
  <c r="G633" i="23"/>
  <c r="H633" i="23"/>
  <c r="E634" i="23"/>
  <c r="F634" i="23"/>
  <c r="G634" i="23"/>
  <c r="H634" i="23"/>
  <c r="E635" i="23"/>
  <c r="F635" i="23"/>
  <c r="G635" i="23"/>
  <c r="H635" i="23"/>
  <c r="E636" i="23"/>
  <c r="F636" i="23"/>
  <c r="G636" i="23"/>
  <c r="H636" i="23"/>
  <c r="E637" i="23"/>
  <c r="F637" i="23"/>
  <c r="G637" i="23"/>
  <c r="H637" i="23"/>
  <c r="E638" i="23"/>
  <c r="F638" i="23"/>
  <c r="G638" i="23"/>
  <c r="H638" i="23"/>
  <c r="E639" i="23"/>
  <c r="F639" i="23"/>
  <c r="G639" i="23"/>
  <c r="H639" i="23"/>
  <c r="E640" i="23"/>
  <c r="F640" i="23"/>
  <c r="G640" i="23"/>
  <c r="H640" i="23"/>
  <c r="E641" i="23"/>
  <c r="F641" i="23"/>
  <c r="G641" i="23"/>
  <c r="H641" i="23"/>
  <c r="E642" i="23"/>
  <c r="F642" i="23"/>
  <c r="G642" i="23"/>
  <c r="H642" i="23"/>
  <c r="E643" i="23"/>
  <c r="F643" i="23"/>
  <c r="G643" i="23"/>
  <c r="H643" i="23"/>
  <c r="E644" i="23"/>
  <c r="F644" i="23"/>
  <c r="G644" i="23"/>
  <c r="H644" i="23"/>
  <c r="E645" i="23"/>
  <c r="F645" i="23"/>
  <c r="G645" i="23"/>
  <c r="H645" i="23"/>
  <c r="E646" i="23"/>
  <c r="F646" i="23"/>
  <c r="G646" i="23"/>
  <c r="H646" i="23"/>
  <c r="E647" i="23"/>
  <c r="F647" i="23"/>
  <c r="G647" i="23"/>
  <c r="H647" i="23"/>
  <c r="E648" i="23"/>
  <c r="F648" i="23"/>
  <c r="G648" i="23"/>
  <c r="H648" i="23"/>
  <c r="E649" i="23"/>
  <c r="F649" i="23"/>
  <c r="G649" i="23"/>
  <c r="H649" i="23"/>
  <c r="E650" i="23"/>
  <c r="F650" i="23"/>
  <c r="G650" i="23"/>
  <c r="H650" i="23"/>
  <c r="E651" i="23"/>
  <c r="F651" i="23"/>
  <c r="G651" i="23"/>
  <c r="H651" i="23"/>
  <c r="E652" i="23"/>
  <c r="F652" i="23"/>
  <c r="G652" i="23"/>
  <c r="H652" i="23"/>
  <c r="E653" i="23"/>
  <c r="F653" i="23"/>
  <c r="G653" i="23"/>
  <c r="H653" i="23"/>
  <c r="E654" i="23"/>
  <c r="F654" i="23"/>
  <c r="G654" i="23"/>
  <c r="H654" i="23"/>
  <c r="E655" i="23"/>
  <c r="F655" i="23"/>
  <c r="G655" i="23"/>
  <c r="H655" i="23"/>
  <c r="E656" i="23"/>
  <c r="F656" i="23"/>
  <c r="G656" i="23"/>
  <c r="H656" i="23"/>
  <c r="E657" i="23"/>
  <c r="F657" i="23"/>
  <c r="G657" i="23"/>
  <c r="H657" i="23"/>
  <c r="E658" i="23"/>
  <c r="F658" i="23"/>
  <c r="G658" i="23"/>
  <c r="H658" i="23"/>
  <c r="E659" i="23"/>
  <c r="F659" i="23"/>
  <c r="G659" i="23"/>
  <c r="H659" i="23"/>
  <c r="E660" i="23"/>
  <c r="F660" i="23"/>
  <c r="G660" i="23"/>
  <c r="H660" i="23"/>
  <c r="E661" i="23"/>
  <c r="F661" i="23"/>
  <c r="G661" i="23"/>
  <c r="H661" i="23"/>
  <c r="E662" i="23"/>
  <c r="F662" i="23"/>
  <c r="G662" i="23"/>
  <c r="H662" i="23"/>
  <c r="E663" i="23"/>
  <c r="F663" i="23"/>
  <c r="G663" i="23"/>
  <c r="H663" i="23"/>
  <c r="E664" i="23"/>
  <c r="F664" i="23"/>
  <c r="G664" i="23"/>
  <c r="H664" i="23"/>
  <c r="E665" i="23"/>
  <c r="F665" i="23"/>
  <c r="G665" i="23"/>
  <c r="H665" i="23"/>
  <c r="E666" i="23"/>
  <c r="F666" i="23"/>
  <c r="G666" i="23"/>
  <c r="H666" i="23"/>
  <c r="E667" i="23"/>
  <c r="F667" i="23"/>
  <c r="G667" i="23"/>
  <c r="H667" i="23"/>
  <c r="E668" i="23"/>
  <c r="F668" i="23"/>
  <c r="G668" i="23"/>
  <c r="H668" i="23"/>
  <c r="E669" i="23"/>
  <c r="F669" i="23"/>
  <c r="G669" i="23"/>
  <c r="H669" i="23"/>
  <c r="E670" i="23"/>
  <c r="F670" i="23"/>
  <c r="G670" i="23"/>
  <c r="H670" i="23"/>
  <c r="E671" i="23"/>
  <c r="F671" i="23"/>
  <c r="G671" i="23"/>
  <c r="H671" i="23"/>
  <c r="E672" i="23"/>
  <c r="F672" i="23"/>
  <c r="G672" i="23"/>
  <c r="H672" i="23"/>
  <c r="E673" i="23"/>
  <c r="F673" i="23"/>
  <c r="G673" i="23"/>
  <c r="H673" i="23"/>
  <c r="E674" i="23"/>
  <c r="F674" i="23"/>
  <c r="G674" i="23"/>
  <c r="H674" i="23"/>
  <c r="E675" i="23"/>
  <c r="F675" i="23"/>
  <c r="G675" i="23"/>
  <c r="H675" i="23"/>
  <c r="E676" i="23"/>
  <c r="F676" i="23"/>
  <c r="G676" i="23"/>
  <c r="H676" i="23"/>
  <c r="E677" i="23"/>
  <c r="F677" i="23"/>
  <c r="G677" i="23"/>
  <c r="H677" i="23"/>
  <c r="E678" i="23"/>
  <c r="F678" i="23"/>
  <c r="G678" i="23"/>
  <c r="H678" i="23"/>
  <c r="E679" i="23"/>
  <c r="F679" i="23"/>
  <c r="G679" i="23"/>
  <c r="H679" i="23"/>
  <c r="E680" i="23"/>
  <c r="F680" i="23"/>
  <c r="G680" i="23"/>
  <c r="H680" i="23"/>
  <c r="E681" i="23"/>
  <c r="F681" i="23"/>
  <c r="G681" i="23"/>
  <c r="H681" i="23"/>
  <c r="E682" i="23"/>
  <c r="F682" i="23"/>
  <c r="G682" i="23"/>
  <c r="H682" i="23"/>
  <c r="E683" i="23"/>
  <c r="F683" i="23"/>
  <c r="G683" i="23"/>
  <c r="H683" i="23"/>
  <c r="E684" i="23"/>
  <c r="F684" i="23"/>
  <c r="G684" i="23"/>
  <c r="H684" i="23"/>
  <c r="E685" i="23"/>
  <c r="F685" i="23"/>
  <c r="G685" i="23"/>
  <c r="H685" i="23"/>
  <c r="E686" i="23"/>
  <c r="F686" i="23"/>
  <c r="G686" i="23"/>
  <c r="H686" i="23"/>
  <c r="E687" i="23"/>
  <c r="F687" i="23"/>
  <c r="G687" i="23"/>
  <c r="H687" i="23"/>
  <c r="E688" i="23"/>
  <c r="F688" i="23"/>
  <c r="G688" i="23"/>
  <c r="H688" i="23"/>
  <c r="E689" i="23"/>
  <c r="F689" i="23"/>
  <c r="G689" i="23"/>
  <c r="H689" i="23"/>
  <c r="E690" i="23"/>
  <c r="F690" i="23"/>
  <c r="G690" i="23"/>
  <c r="H690" i="23"/>
  <c r="E691" i="23"/>
  <c r="F691" i="23"/>
  <c r="G691" i="23"/>
  <c r="H691" i="23"/>
  <c r="E692" i="23"/>
  <c r="F692" i="23"/>
  <c r="G692" i="23"/>
  <c r="H692" i="23"/>
  <c r="E693" i="23"/>
  <c r="F693" i="23"/>
  <c r="G693" i="23"/>
  <c r="H693" i="23"/>
  <c r="E694" i="23"/>
  <c r="F694" i="23"/>
  <c r="G694" i="23"/>
  <c r="H694" i="23"/>
  <c r="E695" i="23"/>
  <c r="F695" i="23"/>
  <c r="G695" i="23"/>
  <c r="H695" i="23"/>
  <c r="E696" i="23"/>
  <c r="F696" i="23"/>
  <c r="G696" i="23"/>
  <c r="H696" i="23"/>
  <c r="E697" i="23"/>
  <c r="F697" i="23"/>
  <c r="G697" i="23"/>
  <c r="H697" i="23"/>
  <c r="E698" i="23"/>
  <c r="F698" i="23"/>
  <c r="G698" i="23"/>
  <c r="H698" i="23"/>
  <c r="E699" i="23"/>
  <c r="F699" i="23"/>
  <c r="G699" i="23"/>
  <c r="H699" i="23"/>
  <c r="E700" i="23"/>
  <c r="F700" i="23"/>
  <c r="G700" i="23"/>
  <c r="H700" i="23"/>
  <c r="E701" i="23"/>
  <c r="F701" i="23"/>
  <c r="G701" i="23"/>
  <c r="H701" i="23"/>
  <c r="E702" i="23"/>
  <c r="F702" i="23"/>
  <c r="G702" i="23"/>
  <c r="H702" i="23"/>
  <c r="E703" i="23"/>
  <c r="F703" i="23"/>
  <c r="G703" i="23"/>
  <c r="H703" i="23"/>
  <c r="E704" i="23"/>
  <c r="F704" i="23"/>
  <c r="G704" i="23"/>
  <c r="H704" i="23"/>
  <c r="E705" i="23"/>
  <c r="F705" i="23"/>
  <c r="G705" i="23"/>
  <c r="H705" i="23"/>
  <c r="E706" i="23"/>
  <c r="F706" i="23"/>
  <c r="G706" i="23"/>
  <c r="H706" i="23"/>
  <c r="E707" i="23"/>
  <c r="F707" i="23"/>
  <c r="G707" i="23"/>
  <c r="H707" i="23"/>
  <c r="E708" i="23"/>
  <c r="F708" i="23"/>
  <c r="G708" i="23"/>
  <c r="H708" i="23"/>
  <c r="E709" i="23"/>
  <c r="F709" i="23"/>
  <c r="G709" i="23"/>
  <c r="H709" i="23"/>
  <c r="E710" i="23"/>
  <c r="F710" i="23"/>
  <c r="G710" i="23"/>
  <c r="H710" i="23"/>
  <c r="E711" i="23"/>
  <c r="F711" i="23"/>
  <c r="G711" i="23"/>
  <c r="H711" i="23"/>
  <c r="E712" i="23"/>
  <c r="F712" i="23"/>
  <c r="G712" i="23"/>
  <c r="H712" i="23"/>
  <c r="E713" i="23"/>
  <c r="F713" i="23"/>
  <c r="G713" i="23"/>
  <c r="H713" i="23"/>
  <c r="E714" i="23"/>
  <c r="F714" i="23"/>
  <c r="G714" i="23"/>
  <c r="H714" i="23"/>
  <c r="E715" i="23"/>
  <c r="F715" i="23"/>
  <c r="G715" i="23"/>
  <c r="H715" i="23"/>
  <c r="E716" i="23"/>
  <c r="F716" i="23"/>
  <c r="G716" i="23"/>
  <c r="H716" i="23"/>
  <c r="E717" i="23"/>
  <c r="F717" i="23"/>
  <c r="G717" i="23"/>
  <c r="H717" i="23"/>
  <c r="E718" i="23"/>
  <c r="F718" i="23"/>
  <c r="G718" i="23"/>
  <c r="H718" i="23"/>
  <c r="E719" i="23"/>
  <c r="F719" i="23"/>
  <c r="G719" i="23"/>
  <c r="H719" i="23"/>
  <c r="E720" i="23"/>
  <c r="F720" i="23"/>
  <c r="G720" i="23"/>
  <c r="H720" i="23"/>
  <c r="E721" i="23"/>
  <c r="F721" i="23"/>
  <c r="G721" i="23"/>
  <c r="H721" i="23"/>
  <c r="E722" i="23"/>
  <c r="F722" i="23"/>
  <c r="G722" i="23"/>
  <c r="H722" i="23"/>
  <c r="E723" i="23"/>
  <c r="F723" i="23"/>
  <c r="G723" i="23"/>
  <c r="H723" i="23"/>
  <c r="E724" i="23"/>
  <c r="F724" i="23"/>
  <c r="G724" i="23"/>
  <c r="H724" i="23"/>
  <c r="E725" i="23"/>
  <c r="F725" i="23"/>
  <c r="G725" i="23"/>
  <c r="H725" i="23"/>
  <c r="E726" i="23"/>
  <c r="F726" i="23"/>
  <c r="G726" i="23"/>
  <c r="H726" i="23"/>
  <c r="E727" i="23"/>
  <c r="F727" i="23"/>
  <c r="G727" i="23"/>
  <c r="H727" i="23"/>
  <c r="E728" i="23"/>
  <c r="F728" i="23"/>
  <c r="G728" i="23"/>
  <c r="H728" i="23"/>
  <c r="E729" i="23"/>
  <c r="F729" i="23"/>
  <c r="G729" i="23"/>
  <c r="H729" i="23"/>
  <c r="E730" i="23"/>
  <c r="F730" i="23"/>
  <c r="G730" i="23"/>
  <c r="H730" i="23"/>
  <c r="E731" i="23"/>
  <c r="F731" i="23"/>
  <c r="G731" i="23"/>
  <c r="H731" i="23"/>
  <c r="E732" i="23"/>
  <c r="F732" i="23"/>
  <c r="G732" i="23"/>
  <c r="H732" i="23"/>
  <c r="E733" i="23"/>
  <c r="F733" i="23"/>
  <c r="G733" i="23"/>
  <c r="H733" i="23"/>
  <c r="E734" i="23"/>
  <c r="F734" i="23"/>
  <c r="G734" i="23"/>
  <c r="H734" i="23"/>
  <c r="E735" i="23"/>
  <c r="F735" i="23"/>
  <c r="G735" i="23"/>
  <c r="H735" i="23"/>
  <c r="E736" i="23"/>
  <c r="F736" i="23"/>
  <c r="G736" i="23"/>
  <c r="H736" i="23"/>
  <c r="E737" i="23"/>
  <c r="F737" i="23"/>
  <c r="G737" i="23"/>
  <c r="H737" i="23"/>
  <c r="E738" i="23"/>
  <c r="F738" i="23"/>
  <c r="G738" i="23"/>
  <c r="H738" i="23"/>
  <c r="E739" i="23"/>
  <c r="F739" i="23"/>
  <c r="G739" i="23"/>
  <c r="H739" i="23"/>
  <c r="E740" i="23"/>
  <c r="F740" i="23"/>
  <c r="G740" i="23"/>
  <c r="H740" i="23"/>
  <c r="E741" i="23"/>
  <c r="F741" i="23"/>
  <c r="G741" i="23"/>
  <c r="H741" i="23"/>
  <c r="E742" i="23"/>
  <c r="F742" i="23"/>
  <c r="G742" i="23"/>
  <c r="H742" i="23"/>
  <c r="E743" i="23"/>
  <c r="F743" i="23"/>
  <c r="G743" i="23"/>
  <c r="H743" i="23"/>
  <c r="E744" i="23"/>
  <c r="F744" i="23"/>
  <c r="G744" i="23"/>
  <c r="H744" i="23"/>
  <c r="E745" i="23"/>
  <c r="F745" i="23"/>
  <c r="G745" i="23"/>
  <c r="H745" i="23"/>
  <c r="E746" i="23"/>
  <c r="F746" i="23"/>
  <c r="G746" i="23"/>
  <c r="H746" i="23"/>
  <c r="E747" i="23"/>
  <c r="F747" i="23"/>
  <c r="G747" i="23"/>
  <c r="H747" i="23"/>
  <c r="E748" i="23"/>
  <c r="F748" i="23"/>
  <c r="G748" i="23"/>
  <c r="H748" i="23"/>
  <c r="E749" i="23"/>
  <c r="F749" i="23"/>
  <c r="G749" i="23"/>
  <c r="H749" i="23"/>
  <c r="E750" i="23"/>
  <c r="F750" i="23"/>
  <c r="G750" i="23"/>
  <c r="H750" i="23"/>
  <c r="E751" i="23"/>
  <c r="F751" i="23"/>
  <c r="G751" i="23"/>
  <c r="H751" i="23"/>
  <c r="E752" i="23"/>
  <c r="F752" i="23"/>
  <c r="G752" i="23"/>
  <c r="H752" i="23"/>
  <c r="E753" i="23"/>
  <c r="F753" i="23"/>
  <c r="G753" i="23"/>
  <c r="H753" i="23"/>
  <c r="E754" i="23"/>
  <c r="F754" i="23"/>
  <c r="G754" i="23"/>
  <c r="H754" i="23"/>
  <c r="E755" i="23"/>
  <c r="F755" i="23"/>
  <c r="G755" i="23"/>
  <c r="H755" i="23"/>
  <c r="E756" i="23"/>
  <c r="F756" i="23"/>
  <c r="G756" i="23"/>
  <c r="H756" i="23"/>
  <c r="E757" i="23"/>
  <c r="F757" i="23"/>
  <c r="G757" i="23"/>
  <c r="H757" i="23"/>
  <c r="E758" i="23"/>
  <c r="F758" i="23"/>
  <c r="G758" i="23"/>
  <c r="H758" i="23"/>
  <c r="E759" i="23"/>
  <c r="F759" i="23"/>
  <c r="G759" i="23"/>
  <c r="H759" i="23"/>
  <c r="E760" i="23"/>
  <c r="F760" i="23"/>
  <c r="G760" i="23"/>
  <c r="H760" i="23"/>
  <c r="E761" i="23"/>
  <c r="F761" i="23"/>
  <c r="G761" i="23"/>
  <c r="H761" i="23"/>
  <c r="E762" i="23"/>
  <c r="F762" i="23"/>
  <c r="G762" i="23"/>
  <c r="H762" i="23"/>
  <c r="E763" i="23"/>
  <c r="F763" i="23"/>
  <c r="G763" i="23"/>
  <c r="H763" i="23"/>
  <c r="E764" i="23"/>
  <c r="F764" i="23"/>
  <c r="G764" i="23"/>
  <c r="H764" i="23"/>
  <c r="E765" i="23"/>
  <c r="F765" i="23"/>
  <c r="G765" i="23"/>
  <c r="H765" i="23"/>
  <c r="E766" i="23"/>
  <c r="F766" i="23"/>
  <c r="G766" i="23"/>
  <c r="H766" i="23"/>
  <c r="E767" i="23"/>
  <c r="F767" i="23"/>
  <c r="G767" i="23"/>
  <c r="H767" i="23"/>
  <c r="E768" i="23"/>
  <c r="F768" i="23"/>
  <c r="G768" i="23"/>
  <c r="H768" i="23"/>
  <c r="E769" i="23"/>
  <c r="F769" i="23"/>
  <c r="G769" i="23"/>
  <c r="H769" i="23"/>
  <c r="E770" i="23"/>
  <c r="F770" i="23"/>
  <c r="G770" i="23"/>
  <c r="H770" i="23"/>
  <c r="E771" i="23"/>
  <c r="F771" i="23"/>
  <c r="G771" i="23"/>
  <c r="H771" i="23"/>
  <c r="E772" i="23"/>
  <c r="F772" i="23"/>
  <c r="G772" i="23"/>
  <c r="H772" i="23"/>
  <c r="E773" i="23"/>
  <c r="F773" i="23"/>
  <c r="G773" i="23"/>
  <c r="H773" i="23"/>
  <c r="E774" i="23"/>
  <c r="F774" i="23"/>
  <c r="G774" i="23"/>
  <c r="H774" i="23"/>
  <c r="E775" i="23"/>
  <c r="F775" i="23"/>
  <c r="G775" i="23"/>
  <c r="H775" i="23"/>
  <c r="E776" i="23"/>
  <c r="F776" i="23"/>
  <c r="G776" i="23"/>
  <c r="H776" i="23"/>
  <c r="E777" i="23"/>
  <c r="F777" i="23"/>
  <c r="G777" i="23"/>
  <c r="H777" i="23"/>
  <c r="E778" i="23"/>
  <c r="F778" i="23"/>
  <c r="G778" i="23"/>
  <c r="H778" i="23"/>
  <c r="E779" i="23"/>
  <c r="F779" i="23"/>
  <c r="G779" i="23"/>
  <c r="H779" i="23"/>
  <c r="E780" i="23"/>
  <c r="F780" i="23"/>
  <c r="G780" i="23"/>
  <c r="H780" i="23"/>
  <c r="E781" i="23"/>
  <c r="F781" i="23"/>
  <c r="G781" i="23"/>
  <c r="H781" i="23"/>
  <c r="E782" i="23"/>
  <c r="F782" i="23"/>
  <c r="G782" i="23"/>
  <c r="H782" i="23"/>
  <c r="E783" i="23"/>
  <c r="F783" i="23"/>
  <c r="G783" i="23"/>
  <c r="H783" i="23"/>
  <c r="E784" i="23"/>
  <c r="F784" i="23"/>
  <c r="G784" i="23"/>
  <c r="H784" i="23"/>
  <c r="E785" i="23"/>
  <c r="F785" i="23"/>
  <c r="G785" i="23"/>
  <c r="H785" i="23"/>
  <c r="E786" i="23"/>
  <c r="F786" i="23"/>
  <c r="G786" i="23"/>
  <c r="H786" i="23"/>
  <c r="E787" i="23"/>
  <c r="F787" i="23"/>
  <c r="G787" i="23"/>
  <c r="H787" i="23"/>
  <c r="E788" i="23"/>
  <c r="F788" i="23"/>
  <c r="G788" i="23"/>
  <c r="H788" i="23"/>
  <c r="E789" i="23"/>
  <c r="F789" i="23"/>
  <c r="G789" i="23"/>
  <c r="H789" i="23"/>
  <c r="E790" i="23"/>
  <c r="F790" i="23"/>
  <c r="G790" i="23"/>
  <c r="H790" i="23"/>
  <c r="E791" i="23"/>
  <c r="F791" i="23"/>
  <c r="G791" i="23"/>
  <c r="H791" i="23"/>
  <c r="E792" i="23"/>
  <c r="F792" i="23"/>
  <c r="G792" i="23"/>
  <c r="H792" i="23"/>
  <c r="E793" i="23"/>
  <c r="F793" i="23"/>
  <c r="G793" i="23"/>
  <c r="H793" i="23"/>
  <c r="E794" i="23"/>
  <c r="F794" i="23"/>
  <c r="G794" i="23"/>
  <c r="H794" i="23"/>
  <c r="E795" i="23"/>
  <c r="F795" i="23"/>
  <c r="G795" i="23"/>
  <c r="H795" i="23"/>
  <c r="E796" i="23"/>
  <c r="F796" i="23"/>
  <c r="G796" i="23"/>
  <c r="H796" i="23"/>
  <c r="E797" i="23"/>
  <c r="F797" i="23"/>
  <c r="G797" i="23"/>
  <c r="H797" i="23"/>
  <c r="E798" i="23"/>
  <c r="F798" i="23"/>
  <c r="G798" i="23"/>
  <c r="H798" i="23"/>
  <c r="E799" i="23"/>
  <c r="F799" i="23"/>
  <c r="G799" i="23"/>
  <c r="H799" i="23"/>
  <c r="E800" i="23"/>
  <c r="F800" i="23"/>
  <c r="G800" i="23"/>
  <c r="H800" i="23"/>
  <c r="E801" i="23"/>
  <c r="F801" i="23"/>
  <c r="G801" i="23"/>
  <c r="H801" i="23"/>
  <c r="E802" i="23"/>
  <c r="F802" i="23"/>
  <c r="G802" i="23"/>
  <c r="H802" i="23"/>
  <c r="E803" i="23"/>
  <c r="F803" i="23"/>
  <c r="G803" i="23"/>
  <c r="H803" i="23"/>
  <c r="E804" i="23"/>
  <c r="F804" i="23"/>
  <c r="G804" i="23"/>
  <c r="H804" i="23"/>
  <c r="E805" i="23"/>
  <c r="F805" i="23"/>
  <c r="G805" i="23"/>
  <c r="H805" i="23"/>
  <c r="E806" i="23"/>
  <c r="F806" i="23"/>
  <c r="G806" i="23"/>
  <c r="H806" i="23"/>
  <c r="E807" i="23"/>
  <c r="F807" i="23"/>
  <c r="G807" i="23"/>
  <c r="H807" i="23"/>
  <c r="E808" i="23"/>
  <c r="F808" i="23"/>
  <c r="G808" i="23"/>
  <c r="H808" i="23"/>
  <c r="E809" i="23"/>
  <c r="F809" i="23"/>
  <c r="G809" i="23"/>
  <c r="H809" i="23"/>
  <c r="E810" i="23"/>
  <c r="F810" i="23"/>
  <c r="G810" i="23"/>
  <c r="H810" i="23"/>
  <c r="E811" i="23"/>
  <c r="F811" i="23"/>
  <c r="G811" i="23"/>
  <c r="H811" i="23"/>
  <c r="E812" i="23"/>
  <c r="F812" i="23"/>
  <c r="G812" i="23"/>
  <c r="H812" i="23"/>
  <c r="E813" i="23"/>
  <c r="F813" i="23"/>
  <c r="G813" i="23"/>
  <c r="H813" i="23"/>
  <c r="E814" i="23"/>
  <c r="F814" i="23"/>
  <c r="G814" i="23"/>
  <c r="H814" i="23"/>
  <c r="E815" i="23"/>
  <c r="F815" i="23"/>
  <c r="G815" i="23"/>
  <c r="H815" i="23"/>
  <c r="E816" i="23"/>
  <c r="F816" i="23"/>
  <c r="G816" i="23"/>
  <c r="H816" i="23"/>
  <c r="E817" i="23"/>
  <c r="F817" i="23"/>
  <c r="G817" i="23"/>
  <c r="H817" i="23"/>
  <c r="E818" i="23"/>
  <c r="F818" i="23"/>
  <c r="G818" i="23"/>
  <c r="H818" i="23"/>
  <c r="E819" i="23"/>
  <c r="F819" i="23"/>
  <c r="G819" i="23"/>
  <c r="H819" i="23"/>
  <c r="E820" i="23"/>
  <c r="F820" i="23"/>
  <c r="G820" i="23"/>
  <c r="H820" i="23"/>
  <c r="E821" i="23"/>
  <c r="F821" i="23"/>
  <c r="G821" i="23"/>
  <c r="H821" i="23"/>
  <c r="E822" i="23"/>
  <c r="F822" i="23"/>
  <c r="G822" i="23"/>
  <c r="H822" i="23"/>
  <c r="E823" i="23"/>
  <c r="F823" i="23"/>
  <c r="G823" i="23"/>
  <c r="H823" i="23"/>
  <c r="E824" i="23"/>
  <c r="F824" i="23"/>
  <c r="G824" i="23"/>
  <c r="H824" i="23"/>
  <c r="E825" i="23"/>
  <c r="F825" i="23"/>
  <c r="G825" i="23"/>
  <c r="H825" i="23"/>
  <c r="E826" i="23"/>
  <c r="F826" i="23"/>
  <c r="G826" i="23"/>
  <c r="H826" i="23"/>
  <c r="E827" i="23"/>
  <c r="F827" i="23"/>
  <c r="G827" i="23"/>
  <c r="H827" i="23"/>
  <c r="E828" i="23"/>
  <c r="F828" i="23"/>
  <c r="G828" i="23"/>
  <c r="H828" i="23"/>
  <c r="E829" i="23"/>
  <c r="F829" i="23"/>
  <c r="G829" i="23"/>
  <c r="H829" i="23"/>
  <c r="E830" i="23"/>
  <c r="F830" i="23"/>
  <c r="G830" i="23"/>
  <c r="H830" i="23"/>
  <c r="E831" i="23"/>
  <c r="F831" i="23"/>
  <c r="G831" i="23"/>
  <c r="H831" i="23"/>
  <c r="E832" i="23"/>
  <c r="F832" i="23"/>
  <c r="G832" i="23"/>
  <c r="H832" i="23"/>
  <c r="E833" i="23"/>
  <c r="F833" i="23"/>
  <c r="G833" i="23"/>
  <c r="H833" i="23"/>
  <c r="E834" i="23"/>
  <c r="F834" i="23"/>
  <c r="G834" i="23"/>
  <c r="H834" i="23"/>
  <c r="E835" i="23"/>
  <c r="F835" i="23"/>
  <c r="G835" i="23"/>
  <c r="H835" i="23"/>
  <c r="E836" i="23"/>
  <c r="F836" i="23"/>
  <c r="G836" i="23"/>
  <c r="H836" i="23"/>
  <c r="E837" i="23"/>
  <c r="F837" i="23"/>
  <c r="G837" i="23"/>
  <c r="H837" i="23"/>
  <c r="E838" i="23"/>
  <c r="F838" i="23"/>
  <c r="G838" i="23"/>
  <c r="H838" i="23"/>
  <c r="E839" i="23"/>
  <c r="F839" i="23"/>
  <c r="G839" i="23"/>
  <c r="H839" i="23"/>
  <c r="E840" i="23"/>
  <c r="F840" i="23"/>
  <c r="G840" i="23"/>
  <c r="H840" i="23"/>
  <c r="E841" i="23"/>
  <c r="F841" i="23"/>
  <c r="G841" i="23"/>
  <c r="H841" i="23"/>
  <c r="E842" i="23"/>
  <c r="F842" i="23"/>
  <c r="G842" i="23"/>
  <c r="H842" i="23"/>
  <c r="E843" i="23"/>
  <c r="F843" i="23"/>
  <c r="G843" i="23"/>
  <c r="H843" i="23"/>
  <c r="E844" i="23"/>
  <c r="F844" i="23"/>
  <c r="G844" i="23"/>
  <c r="H844" i="23"/>
  <c r="E845" i="23"/>
  <c r="F845" i="23"/>
  <c r="G845" i="23"/>
  <c r="H845" i="23"/>
  <c r="E846" i="23"/>
  <c r="F846" i="23"/>
  <c r="G846" i="23"/>
  <c r="H846" i="23"/>
  <c r="E847" i="23"/>
  <c r="F847" i="23"/>
  <c r="G847" i="23"/>
  <c r="H847" i="23"/>
  <c r="E848" i="23"/>
  <c r="F848" i="23"/>
  <c r="G848" i="23"/>
  <c r="H848" i="23"/>
  <c r="E849" i="23"/>
  <c r="F849" i="23"/>
  <c r="G849" i="23"/>
  <c r="H849" i="23"/>
  <c r="E850" i="23"/>
  <c r="F850" i="23"/>
  <c r="G850" i="23"/>
  <c r="H850" i="23"/>
  <c r="E851" i="23"/>
  <c r="F851" i="23"/>
  <c r="G851" i="23"/>
  <c r="H851" i="23"/>
  <c r="E852" i="23"/>
  <c r="F852" i="23"/>
  <c r="G852" i="23"/>
  <c r="H852" i="23"/>
  <c r="E853" i="23"/>
  <c r="F853" i="23"/>
  <c r="G853" i="23"/>
  <c r="H853" i="23"/>
  <c r="E854" i="23"/>
  <c r="F854" i="23"/>
  <c r="G854" i="23"/>
  <c r="H854" i="23"/>
  <c r="E855" i="23"/>
  <c r="F855" i="23"/>
  <c r="G855" i="23"/>
  <c r="H855" i="23"/>
  <c r="E856" i="23"/>
  <c r="F856" i="23"/>
  <c r="G856" i="23"/>
  <c r="H856" i="23"/>
  <c r="E857" i="23"/>
  <c r="F857" i="23"/>
  <c r="G857" i="23"/>
  <c r="H857" i="23"/>
  <c r="E858" i="23"/>
  <c r="F858" i="23"/>
  <c r="G858" i="23"/>
  <c r="H858" i="23"/>
  <c r="E859" i="23"/>
  <c r="F859" i="23"/>
  <c r="G859" i="23"/>
  <c r="H859" i="23"/>
  <c r="E860" i="23"/>
  <c r="F860" i="23"/>
  <c r="G860" i="23"/>
  <c r="H860" i="23"/>
  <c r="E861" i="23"/>
  <c r="F861" i="23"/>
  <c r="G861" i="23"/>
  <c r="H861" i="23"/>
  <c r="E862" i="23"/>
  <c r="F862" i="23"/>
  <c r="G862" i="23"/>
  <c r="H862" i="23"/>
  <c r="E863" i="23"/>
  <c r="F863" i="23"/>
  <c r="G863" i="23"/>
  <c r="H863" i="23"/>
  <c r="E864" i="23"/>
  <c r="F864" i="23"/>
  <c r="G864" i="23"/>
  <c r="H864" i="23"/>
  <c r="E865" i="23"/>
  <c r="F865" i="23"/>
  <c r="G865" i="23"/>
  <c r="H865" i="23"/>
  <c r="E866" i="23"/>
  <c r="F866" i="23"/>
  <c r="G866" i="23"/>
  <c r="H866" i="23"/>
  <c r="E867" i="23"/>
  <c r="F867" i="23"/>
  <c r="G867" i="23"/>
  <c r="H867" i="23"/>
  <c r="E868" i="23"/>
  <c r="F868" i="23"/>
  <c r="G868" i="23"/>
  <c r="H868" i="23"/>
  <c r="E869" i="23"/>
  <c r="F869" i="23"/>
  <c r="G869" i="23"/>
  <c r="H869" i="23"/>
  <c r="E870" i="23"/>
  <c r="F870" i="23"/>
  <c r="G870" i="23"/>
  <c r="H870" i="23"/>
  <c r="E871" i="23"/>
  <c r="F871" i="23"/>
  <c r="G871" i="23"/>
  <c r="H871" i="23"/>
  <c r="E872" i="23"/>
  <c r="F872" i="23"/>
  <c r="G872" i="23"/>
  <c r="H872" i="23"/>
  <c r="E873" i="23"/>
  <c r="F873" i="23"/>
  <c r="G873" i="23"/>
  <c r="H873" i="23"/>
  <c r="E874" i="23"/>
  <c r="F874" i="23"/>
  <c r="G874" i="23"/>
  <c r="H874" i="23"/>
  <c r="E875" i="23"/>
  <c r="F875" i="23"/>
  <c r="G875" i="23"/>
  <c r="H875" i="23"/>
  <c r="E876" i="23"/>
  <c r="F876" i="23"/>
  <c r="G876" i="23"/>
  <c r="H876" i="23"/>
  <c r="E877" i="23"/>
  <c r="F877" i="23"/>
  <c r="G877" i="23"/>
  <c r="H877" i="23"/>
  <c r="E878" i="23"/>
  <c r="F878" i="23"/>
  <c r="G878" i="23"/>
  <c r="H878" i="23"/>
  <c r="E879" i="23"/>
  <c r="F879" i="23"/>
  <c r="G879" i="23"/>
  <c r="H879" i="23"/>
  <c r="E880" i="23"/>
  <c r="F880" i="23"/>
  <c r="G880" i="23"/>
  <c r="H880" i="23"/>
  <c r="E881" i="23"/>
  <c r="F881" i="23"/>
  <c r="G881" i="23"/>
  <c r="H881" i="23"/>
  <c r="E882" i="23"/>
  <c r="F882" i="23"/>
  <c r="G882" i="23"/>
  <c r="H882" i="23"/>
  <c r="E883" i="23"/>
  <c r="F883" i="23"/>
  <c r="G883" i="23"/>
  <c r="H883" i="23"/>
  <c r="E884" i="23"/>
  <c r="F884" i="23"/>
  <c r="G884" i="23"/>
  <c r="H884" i="23"/>
  <c r="E885" i="23"/>
  <c r="F885" i="23"/>
  <c r="G885" i="23"/>
  <c r="H885" i="23"/>
  <c r="E886" i="23"/>
  <c r="F886" i="23"/>
  <c r="G886" i="23"/>
  <c r="H886" i="23"/>
  <c r="E887" i="23"/>
  <c r="F887" i="23"/>
  <c r="G887" i="23"/>
  <c r="H887" i="23"/>
  <c r="E888" i="23"/>
  <c r="F888" i="23"/>
  <c r="G888" i="23"/>
  <c r="H888" i="23"/>
  <c r="E889" i="23"/>
  <c r="F889" i="23"/>
  <c r="G889" i="23"/>
  <c r="H889" i="23"/>
  <c r="E890" i="23"/>
  <c r="F890" i="23"/>
  <c r="G890" i="23"/>
  <c r="H890" i="23"/>
  <c r="E891" i="23"/>
  <c r="F891" i="23"/>
  <c r="G891" i="23"/>
  <c r="H891" i="23"/>
  <c r="E892" i="23"/>
  <c r="F892" i="23"/>
  <c r="G892" i="23"/>
  <c r="H892" i="23"/>
  <c r="F4" i="26"/>
  <c r="G4" i="26" s="1"/>
  <c r="F5" i="26"/>
  <c r="F6" i="26"/>
  <c r="F7" i="26"/>
  <c r="F8" i="26"/>
  <c r="F9" i="26"/>
  <c r="F10" i="26"/>
  <c r="F11" i="26"/>
  <c r="F12" i="26"/>
  <c r="G12" i="26" s="1"/>
  <c r="F13" i="26"/>
  <c r="F14" i="26"/>
  <c r="F15" i="26"/>
  <c r="F16" i="26"/>
  <c r="F17" i="26"/>
  <c r="F18" i="26"/>
  <c r="F19" i="26"/>
  <c r="F20" i="26"/>
  <c r="G20" i="26" s="1"/>
  <c r="F21" i="26"/>
  <c r="F22" i="26"/>
  <c r="F23" i="26"/>
  <c r="F24" i="26"/>
  <c r="F3" i="26"/>
  <c r="D47" i="21"/>
  <c r="D48" i="21"/>
  <c r="D49" i="21"/>
  <c r="D50" i="21"/>
  <c r="D51" i="21"/>
  <c r="D52" i="21"/>
  <c r="D53" i="21"/>
  <c r="D54" i="21"/>
  <c r="D55" i="21"/>
  <c r="D56" i="21"/>
  <c r="D57" i="21"/>
  <c r="D58" i="21"/>
  <c r="D59" i="21"/>
  <c r="D60" i="21"/>
  <c r="D61" i="21"/>
  <c r="D62" i="21"/>
  <c r="D63" i="21"/>
  <c r="D64" i="21"/>
  <c r="D65" i="21"/>
  <c r="D66" i="21"/>
  <c r="D67" i="21"/>
  <c r="D68" i="21"/>
  <c r="D69" i="21"/>
  <c r="D70" i="21"/>
  <c r="D71" i="21"/>
  <c r="D72" i="21"/>
  <c r="D73" i="21"/>
  <c r="D74" i="21"/>
  <c r="D75" i="21"/>
  <c r="D76" i="21"/>
  <c r="D77" i="21"/>
  <c r="D78" i="21"/>
  <c r="D79" i="21"/>
  <c r="D80" i="21"/>
  <c r="D81" i="21"/>
  <c r="D82" i="21"/>
  <c r="D83" i="21"/>
  <c r="D84" i="21"/>
  <c r="D85" i="21"/>
  <c r="D86" i="21"/>
  <c r="D87" i="21"/>
  <c r="D88" i="21"/>
  <c r="D89" i="21"/>
  <c r="D90" i="21"/>
  <c r="D91" i="21"/>
  <c r="D92" i="21"/>
  <c r="D93" i="21"/>
  <c r="D94" i="21"/>
  <c r="D95" i="21"/>
  <c r="D96" i="21"/>
  <c r="D97" i="21"/>
  <c r="D98" i="21"/>
  <c r="D99" i="21"/>
  <c r="D100" i="21"/>
  <c r="D101" i="21"/>
  <c r="D102" i="21"/>
  <c r="D103" i="21"/>
  <c r="D104" i="21"/>
  <c r="D105" i="21"/>
  <c r="D106" i="21"/>
  <c r="D107" i="21"/>
  <c r="D108" i="21"/>
  <c r="D109" i="21"/>
  <c r="D110" i="21"/>
  <c r="D111" i="21"/>
  <c r="D112" i="21"/>
  <c r="D113" i="21"/>
  <c r="D114" i="21"/>
  <c r="D115" i="21"/>
  <c r="D116" i="21"/>
  <c r="D117" i="21"/>
  <c r="D118" i="21"/>
  <c r="D119" i="21"/>
  <c r="D120" i="21"/>
  <c r="D121" i="21"/>
  <c r="D122" i="21"/>
  <c r="D123" i="21"/>
  <c r="D124" i="21"/>
  <c r="D125" i="21"/>
  <c r="D126" i="21"/>
  <c r="D127" i="21"/>
  <c r="D128" i="21"/>
  <c r="E23" i="17"/>
  <c r="E18" i="17"/>
  <c r="E83" i="17"/>
  <c r="E3" i="17"/>
  <c r="E87" i="17"/>
  <c r="E97" i="17"/>
  <c r="E47" i="17"/>
  <c r="E112" i="17"/>
  <c r="E4" i="17"/>
  <c r="E77" i="17"/>
  <c r="E45" i="17"/>
  <c r="E61" i="17"/>
  <c r="E68" i="17"/>
  <c r="E123" i="17"/>
  <c r="E24" i="17"/>
  <c r="E21" i="17"/>
  <c r="E98" i="17"/>
  <c r="E104" i="17"/>
  <c r="E94" i="17"/>
  <c r="E124" i="17"/>
  <c r="E107" i="17"/>
  <c r="E120" i="17"/>
  <c r="E113" i="17"/>
  <c r="E109" i="17"/>
  <c r="E62" i="17"/>
  <c r="E108" i="17"/>
  <c r="H107" i="23" s="1"/>
  <c r="E14" i="17"/>
  <c r="E44" i="17"/>
  <c r="E114" i="17"/>
  <c r="E35" i="17"/>
  <c r="E84" i="17"/>
  <c r="E53" i="17"/>
  <c r="E78" i="17"/>
  <c r="E8" i="17"/>
  <c r="E67" i="17"/>
  <c r="E101" i="17"/>
  <c r="H80" i="23" s="1"/>
  <c r="E42" i="17"/>
  <c r="E75" i="17"/>
  <c r="E119" i="17"/>
  <c r="E12" i="17"/>
  <c r="E111" i="17"/>
  <c r="H110" i="23" s="1"/>
  <c r="E48" i="17"/>
  <c r="E95" i="17"/>
  <c r="E40" i="17"/>
  <c r="E17" i="17"/>
  <c r="E26" i="17"/>
  <c r="E100" i="17"/>
  <c r="E103" i="17"/>
  <c r="E79" i="17"/>
  <c r="E28" i="17"/>
  <c r="E22" i="17"/>
  <c r="E54" i="17"/>
  <c r="E55" i="17"/>
  <c r="E74" i="17"/>
  <c r="E102" i="17"/>
  <c r="E37" i="17"/>
  <c r="E29" i="17"/>
  <c r="E39" i="17"/>
  <c r="E27" i="17"/>
  <c r="E99" i="17"/>
  <c r="E168" i="15"/>
  <c r="E20" i="16"/>
  <c r="E204" i="16"/>
  <c r="E125" i="16"/>
  <c r="E238" i="16"/>
  <c r="E61" i="16"/>
  <c r="E512" i="16"/>
  <c r="G511" i="23" s="1"/>
  <c r="E356" i="16"/>
  <c r="E118" i="16"/>
  <c r="E34" i="16"/>
  <c r="E217" i="16"/>
  <c r="E115" i="16"/>
  <c r="E496" i="16"/>
  <c r="G495" i="23" s="1"/>
  <c r="E278" i="16"/>
  <c r="E422" i="16"/>
  <c r="E7" i="16"/>
  <c r="E230" i="16"/>
  <c r="E158" i="16"/>
  <c r="E395" i="16"/>
  <c r="E402" i="16"/>
  <c r="E305" i="16"/>
  <c r="E176" i="16"/>
  <c r="E504" i="16"/>
  <c r="G503" i="23" s="1"/>
  <c r="E106" i="16"/>
  <c r="E463" i="16"/>
  <c r="G462" i="23" s="1"/>
  <c r="E293" i="16"/>
  <c r="E72" i="16"/>
  <c r="E60" i="16"/>
  <c r="E513" i="16"/>
  <c r="G512" i="23" s="1"/>
  <c r="E375" i="16"/>
  <c r="E425" i="16"/>
  <c r="E201" i="16"/>
  <c r="E332" i="16"/>
  <c r="E323" i="16"/>
  <c r="E100" i="16"/>
  <c r="E495" i="16"/>
  <c r="G494" i="23" s="1"/>
  <c r="E88" i="16"/>
  <c r="E428" i="16"/>
  <c r="E198" i="16"/>
  <c r="E168" i="16"/>
  <c r="E369" i="16"/>
  <c r="E283" i="16"/>
  <c r="E202" i="16"/>
  <c r="E153" i="16"/>
  <c r="E344" i="16"/>
  <c r="E289" i="16"/>
  <c r="E286" i="16"/>
  <c r="E70" i="16"/>
  <c r="E109" i="16"/>
  <c r="E505" i="16"/>
  <c r="G504" i="23" s="1"/>
  <c r="E373" i="16"/>
  <c r="E254" i="16"/>
  <c r="E371" i="16"/>
  <c r="E418" i="16"/>
  <c r="E352" i="16"/>
  <c r="E378" i="16"/>
  <c r="G275" i="23" s="1"/>
  <c r="E232" i="16"/>
  <c r="E311" i="16"/>
  <c r="E49" i="16"/>
  <c r="E175" i="16"/>
  <c r="G249" i="23" s="1"/>
  <c r="E41" i="16"/>
  <c r="E325" i="16"/>
  <c r="E508" i="16"/>
  <c r="G507" i="23" s="1"/>
  <c r="E242" i="16"/>
  <c r="E6" i="16"/>
  <c r="E447" i="16"/>
  <c r="G446" i="23" s="1"/>
  <c r="E507" i="16"/>
  <c r="E207" i="16"/>
  <c r="E459" i="16"/>
  <c r="E386" i="16"/>
  <c r="E210" i="16"/>
  <c r="E440" i="16"/>
  <c r="E44" i="16"/>
  <c r="E241" i="16"/>
  <c r="E445" i="16"/>
  <c r="G444" i="23" s="1"/>
  <c r="E314" i="16"/>
  <c r="E439" i="16"/>
  <c r="E52" i="16"/>
  <c r="E368" i="16"/>
  <c r="E136" i="16"/>
  <c r="E335" i="16"/>
  <c r="E240" i="16"/>
  <c r="E185" i="16"/>
  <c r="E285" i="16"/>
  <c r="E87" i="16"/>
  <c r="E77" i="16"/>
  <c r="E244" i="16"/>
  <c r="E501" i="16"/>
  <c r="G500" i="23" s="1"/>
  <c r="E212" i="16"/>
  <c r="E69" i="16"/>
  <c r="E137" i="16"/>
  <c r="E174" i="16"/>
  <c r="E499" i="16"/>
  <c r="E119" i="16"/>
  <c r="E253" i="16"/>
  <c r="E199" i="16"/>
  <c r="E381" i="16"/>
  <c r="E393" i="16"/>
  <c r="E62" i="16"/>
  <c r="E492" i="16"/>
  <c r="G491" i="23" s="1"/>
  <c r="E182" i="16"/>
  <c r="E458" i="16"/>
  <c r="G457" i="23" s="1"/>
  <c r="E419" i="16"/>
  <c r="E260" i="16"/>
  <c r="E261" i="16"/>
  <c r="E268" i="16"/>
  <c r="E11" i="16"/>
  <c r="E396" i="16"/>
  <c r="E190" i="16"/>
  <c r="E102" i="16"/>
  <c r="G357" i="23" s="1"/>
  <c r="E394" i="16"/>
  <c r="E258" i="16"/>
  <c r="E147" i="16"/>
  <c r="E398" i="16"/>
  <c r="E128" i="16"/>
  <c r="E279" i="16"/>
  <c r="E493" i="16"/>
  <c r="G492" i="23" s="1"/>
  <c r="E506" i="16"/>
  <c r="G505" i="23" s="1"/>
  <c r="E45" i="16"/>
  <c r="E107" i="16"/>
  <c r="E400" i="16"/>
  <c r="E97" i="16"/>
  <c r="E489" i="16"/>
  <c r="G488" i="23" s="1"/>
  <c r="E23" i="16"/>
  <c r="E469" i="16"/>
  <c r="G468" i="23" s="1"/>
  <c r="E33" i="16"/>
  <c r="E8" i="16"/>
  <c r="E434" i="16"/>
  <c r="E262" i="16"/>
  <c r="E343" i="16"/>
  <c r="E117" i="16"/>
  <c r="E205" i="16"/>
  <c r="E430" i="16"/>
  <c r="E141" i="16"/>
  <c r="E112" i="16"/>
  <c r="E273" i="16"/>
  <c r="G407" i="23" s="1"/>
  <c r="E169" i="16"/>
  <c r="E441" i="16"/>
  <c r="E338" i="16"/>
  <c r="E172" i="16"/>
  <c r="E110" i="16"/>
  <c r="E351" i="16"/>
  <c r="E363" i="16"/>
  <c r="E494" i="16"/>
  <c r="G493" i="23" s="1"/>
  <c r="E154" i="16"/>
  <c r="E464" i="16"/>
  <c r="G463" i="23" s="1"/>
  <c r="E231" i="16"/>
  <c r="E423" i="16"/>
  <c r="E414" i="16"/>
  <c r="E303" i="16"/>
  <c r="E19" i="16"/>
  <c r="E487" i="16"/>
  <c r="G486" i="23" s="1"/>
  <c r="E376" i="16"/>
  <c r="E298" i="16"/>
  <c r="E132" i="16"/>
  <c r="E209" i="16"/>
  <c r="E385" i="16"/>
  <c r="E266" i="16"/>
  <c r="E304" i="16"/>
  <c r="E359" i="16"/>
  <c r="E462" i="16"/>
  <c r="G461" i="23" s="1"/>
  <c r="E346" i="16"/>
  <c r="E427" i="16"/>
  <c r="E193" i="16"/>
  <c r="E113" i="16"/>
  <c r="E479" i="16"/>
  <c r="G478" i="23" s="1"/>
  <c r="E191" i="16"/>
  <c r="E486" i="16"/>
  <c r="G485" i="23" s="1"/>
  <c r="E17" i="16"/>
  <c r="E150" i="16"/>
  <c r="E355" i="16"/>
  <c r="E59" i="16"/>
  <c r="E57" i="16"/>
  <c r="E86" i="16"/>
  <c r="E374" i="16"/>
  <c r="E203" i="16"/>
  <c r="E331" i="16"/>
  <c r="E40" i="16"/>
  <c r="E249" i="16"/>
  <c r="E360" i="16"/>
  <c r="E334" i="16"/>
  <c r="E455" i="16"/>
  <c r="G454" i="23" s="1"/>
  <c r="E433" i="16"/>
  <c r="E213" i="16"/>
  <c r="E348" i="16"/>
  <c r="E9" i="16"/>
  <c r="E300" i="16"/>
  <c r="E220" i="16"/>
  <c r="E165" i="16"/>
  <c r="E243" i="16"/>
  <c r="E83" i="16"/>
  <c r="E71" i="16"/>
  <c r="E349" i="16"/>
  <c r="E120" i="16"/>
  <c r="E387" i="16"/>
  <c r="E390" i="16"/>
  <c r="E95" i="16"/>
  <c r="E149" i="16"/>
  <c r="E432" i="16"/>
  <c r="E389" i="16"/>
  <c r="E46" i="16"/>
  <c r="E216" i="16"/>
  <c r="E81" i="16"/>
  <c r="E367" i="16"/>
  <c r="E481" i="16"/>
  <c r="G480" i="23" s="1"/>
  <c r="E392" i="16"/>
  <c r="E415" i="16"/>
  <c r="E140" i="16"/>
  <c r="E28" i="16"/>
  <c r="E502" i="16"/>
  <c r="G501" i="23" s="1"/>
  <c r="E468" i="16"/>
  <c r="G467" i="23" s="1"/>
  <c r="E485" i="16"/>
  <c r="G484" i="23" s="1"/>
  <c r="E181" i="16"/>
  <c r="E270" i="16"/>
  <c r="G366" i="23" s="1"/>
  <c r="E32" i="16"/>
  <c r="E173" i="16"/>
  <c r="E514" i="16"/>
  <c r="G513" i="23" s="1"/>
  <c r="E272" i="16"/>
  <c r="E511" i="16"/>
  <c r="G510" i="23" s="1"/>
  <c r="E143" i="16"/>
  <c r="E488" i="16"/>
  <c r="G487" i="23" s="1"/>
  <c r="E162" i="16"/>
  <c r="E78" i="16"/>
  <c r="E73" i="16"/>
  <c r="E324" i="16"/>
  <c r="E315" i="16"/>
  <c r="G284" i="23" s="1"/>
  <c r="E30" i="16"/>
  <c r="E345" i="16"/>
  <c r="E342" i="16"/>
  <c r="E316" i="16"/>
  <c r="E470" i="16"/>
  <c r="G469" i="23" s="1"/>
  <c r="E431" i="16"/>
  <c r="E437" i="16"/>
  <c r="E94" i="16"/>
  <c r="E382" i="16"/>
  <c r="E460" i="16"/>
  <c r="G459" i="23" s="1"/>
  <c r="E50" i="16"/>
  <c r="E79" i="16"/>
  <c r="E14" i="16"/>
  <c r="E397" i="16"/>
  <c r="E188" i="16"/>
  <c r="E372" i="16"/>
  <c r="E416" i="16"/>
  <c r="E271" i="16"/>
  <c r="E126" i="16"/>
  <c r="E155" i="16"/>
  <c r="G424" i="23" s="1"/>
  <c r="E146" i="16"/>
  <c r="E482" i="16"/>
  <c r="G481" i="23" s="1"/>
  <c r="E509" i="16"/>
  <c r="G508" i="23" s="1"/>
  <c r="E24" i="16"/>
  <c r="E179" i="16"/>
  <c r="E26" i="16"/>
  <c r="E248" i="16"/>
  <c r="E21" i="16"/>
  <c r="E134" i="16"/>
  <c r="E404" i="16"/>
  <c r="E435" i="16"/>
  <c r="E139" i="16"/>
  <c r="E421" i="16"/>
  <c r="E98" i="16"/>
  <c r="E450" i="16"/>
  <c r="G449" i="23" s="1"/>
  <c r="E247" i="16"/>
  <c r="E318" i="16"/>
  <c r="E370" i="16"/>
  <c r="E131" i="16"/>
  <c r="E383" i="16"/>
  <c r="E161" i="16"/>
  <c r="E157" i="16"/>
  <c r="E159" i="16"/>
  <c r="E412" i="16"/>
  <c r="E491" i="16"/>
  <c r="E219" i="16"/>
  <c r="E223" i="16"/>
  <c r="E282" i="16"/>
  <c r="E105" i="16"/>
  <c r="G306" i="23" s="1"/>
  <c r="E92" i="16"/>
  <c r="E29" i="16"/>
  <c r="E263" i="16"/>
  <c r="E327" i="16"/>
  <c r="E38" i="16"/>
  <c r="E364" i="16"/>
  <c r="E301" i="16"/>
  <c r="E403" i="16"/>
  <c r="E42" i="16"/>
  <c r="E152" i="16"/>
  <c r="E135" i="16"/>
  <c r="E384" i="16"/>
  <c r="E133" i="16"/>
  <c r="E410" i="16"/>
  <c r="E503" i="16"/>
  <c r="G502" i="23" s="1"/>
  <c r="E36" i="16"/>
  <c r="E166" i="16"/>
  <c r="E309" i="16"/>
  <c r="E92" i="23"/>
  <c r="E94" i="23"/>
  <c r="E95" i="23"/>
  <c r="E96" i="23"/>
  <c r="E97" i="23"/>
  <c r="E98" i="23"/>
  <c r="E99" i="23"/>
  <c r="E100" i="23"/>
  <c r="E101" i="23"/>
  <c r="E102" i="23"/>
  <c r="E103" i="23"/>
  <c r="E104" i="23"/>
  <c r="E105" i="23"/>
  <c r="E106" i="23"/>
  <c r="E107" i="23"/>
  <c r="E108" i="23"/>
  <c r="E109" i="23"/>
  <c r="E110" i="23"/>
  <c r="E111" i="23"/>
  <c r="E112" i="23"/>
  <c r="E113" i="23"/>
  <c r="E114" i="23"/>
  <c r="E115" i="23"/>
  <c r="E116" i="23"/>
  <c r="E117" i="23"/>
  <c r="E118" i="23"/>
  <c r="E119" i="23"/>
  <c r="E120" i="23"/>
  <c r="E121" i="23"/>
  <c r="E122" i="23"/>
  <c r="E123" i="23"/>
  <c r="E124" i="23"/>
  <c r="E125" i="23"/>
  <c r="E126" i="23"/>
  <c r="E127" i="23"/>
  <c r="E128" i="23"/>
  <c r="E129" i="23"/>
  <c r="E130" i="23"/>
  <c r="E131" i="23"/>
  <c r="E132" i="23"/>
  <c r="E133" i="23"/>
  <c r="E134" i="23"/>
  <c r="E135" i="23"/>
  <c r="E136" i="23"/>
  <c r="E137" i="23"/>
  <c r="E138" i="23"/>
  <c r="E139" i="23"/>
  <c r="E140" i="23"/>
  <c r="E141" i="23"/>
  <c r="E142" i="23"/>
  <c r="E143" i="23"/>
  <c r="E144" i="23"/>
  <c r="E145" i="23"/>
  <c r="E146" i="23"/>
  <c r="E147" i="23"/>
  <c r="E148" i="23"/>
  <c r="E149" i="23"/>
  <c r="E150" i="23"/>
  <c r="E151" i="23"/>
  <c r="E152" i="23"/>
  <c r="E153" i="23"/>
  <c r="E154" i="23"/>
  <c r="E155" i="23"/>
  <c r="E156" i="23"/>
  <c r="E157" i="23"/>
  <c r="E158" i="23"/>
  <c r="E159" i="23"/>
  <c r="E160" i="23"/>
  <c r="E161" i="23"/>
  <c r="E162" i="23"/>
  <c r="E163" i="23"/>
  <c r="E164" i="23"/>
  <c r="E165" i="23"/>
  <c r="E166" i="23"/>
  <c r="E167" i="23"/>
  <c r="E168" i="23"/>
  <c r="E169" i="23"/>
  <c r="E170" i="23"/>
  <c r="E171" i="23"/>
  <c r="E172" i="23"/>
  <c r="E173" i="23"/>
  <c r="E174" i="23"/>
  <c r="E175" i="23"/>
  <c r="E176" i="23"/>
  <c r="E177" i="23"/>
  <c r="E178" i="23"/>
  <c r="E179" i="23"/>
  <c r="E180" i="23"/>
  <c r="E181" i="23"/>
  <c r="E182" i="23"/>
  <c r="E183" i="23"/>
  <c r="E184" i="23"/>
  <c r="E185" i="23"/>
  <c r="E186" i="23"/>
  <c r="E187" i="23"/>
  <c r="E188" i="23"/>
  <c r="E189" i="23"/>
  <c r="E190" i="23"/>
  <c r="E191" i="23"/>
  <c r="E192" i="23"/>
  <c r="E193" i="23"/>
  <c r="E194" i="23"/>
  <c r="E195" i="23"/>
  <c r="E196" i="23"/>
  <c r="E197" i="23"/>
  <c r="E198" i="23"/>
  <c r="E199" i="23"/>
  <c r="E200" i="23"/>
  <c r="E201" i="23"/>
  <c r="E202" i="23"/>
  <c r="E203" i="23"/>
  <c r="E204" i="23"/>
  <c r="E205" i="23"/>
  <c r="E206" i="23"/>
  <c r="E207" i="23"/>
  <c r="E208" i="23"/>
  <c r="E209" i="23"/>
  <c r="E210" i="23"/>
  <c r="E211" i="23"/>
  <c r="E212" i="23"/>
  <c r="E213" i="23"/>
  <c r="E214" i="23"/>
  <c r="E215" i="23"/>
  <c r="E216" i="23"/>
  <c r="E217" i="23"/>
  <c r="E218" i="23"/>
  <c r="E219" i="23"/>
  <c r="E220" i="23"/>
  <c r="E221" i="23"/>
  <c r="E222" i="23"/>
  <c r="E223" i="23"/>
  <c r="E224" i="23"/>
  <c r="E225" i="23"/>
  <c r="E226" i="23"/>
  <c r="E227" i="23"/>
  <c r="E228" i="23"/>
  <c r="E229" i="23"/>
  <c r="E230" i="23"/>
  <c r="E231" i="23"/>
  <c r="E232" i="23"/>
  <c r="E233" i="23"/>
  <c r="E234" i="23"/>
  <c r="E235" i="23"/>
  <c r="E236" i="23"/>
  <c r="E237" i="23"/>
  <c r="E238" i="23"/>
  <c r="E239" i="23"/>
  <c r="E240" i="23"/>
  <c r="E241" i="23"/>
  <c r="E242" i="23"/>
  <c r="E243" i="23"/>
  <c r="E244" i="23"/>
  <c r="E245" i="23"/>
  <c r="E246" i="23"/>
  <c r="E247" i="23"/>
  <c r="E248" i="23"/>
  <c r="E249" i="23"/>
  <c r="E250" i="23"/>
  <c r="E251" i="23"/>
  <c r="H75" i="23"/>
  <c r="H99" i="23"/>
  <c r="H108" i="23"/>
  <c r="H111" i="23"/>
  <c r="H112" i="23"/>
  <c r="H118" i="23"/>
  <c r="H119" i="23"/>
  <c r="H122" i="23"/>
  <c r="H123" i="23"/>
  <c r="H125" i="23"/>
  <c r="H126" i="23"/>
  <c r="H127" i="23"/>
  <c r="H128" i="23"/>
  <c r="H129" i="23"/>
  <c r="H130" i="23"/>
  <c r="H131" i="23"/>
  <c r="H132" i="23"/>
  <c r="H133" i="23"/>
  <c r="H134" i="23"/>
  <c r="H135" i="23"/>
  <c r="H136" i="23"/>
  <c r="H137" i="23"/>
  <c r="H138" i="23"/>
  <c r="H139" i="23"/>
  <c r="H140" i="23"/>
  <c r="H141" i="23"/>
  <c r="H142" i="23"/>
  <c r="H143" i="23"/>
  <c r="H144" i="23"/>
  <c r="H145" i="23"/>
  <c r="H146" i="23"/>
  <c r="H147" i="23"/>
  <c r="H148" i="23"/>
  <c r="H149" i="23"/>
  <c r="H150" i="23"/>
  <c r="H151" i="23"/>
  <c r="H152" i="23"/>
  <c r="H153" i="23"/>
  <c r="H154" i="23"/>
  <c r="H155" i="23"/>
  <c r="H156" i="23"/>
  <c r="H157" i="23"/>
  <c r="H158" i="23"/>
  <c r="H159" i="23"/>
  <c r="H160" i="23"/>
  <c r="H161" i="23"/>
  <c r="H162" i="23"/>
  <c r="H163" i="23"/>
  <c r="H164" i="23"/>
  <c r="H165" i="23"/>
  <c r="H166" i="23"/>
  <c r="H167" i="23"/>
  <c r="H168" i="23"/>
  <c r="H169" i="23"/>
  <c r="H170" i="23"/>
  <c r="H171" i="23"/>
  <c r="H172" i="23"/>
  <c r="H173" i="23"/>
  <c r="H174" i="23"/>
  <c r="H175" i="23"/>
  <c r="H176" i="23"/>
  <c r="H177" i="23"/>
  <c r="H178" i="23"/>
  <c r="H179" i="23"/>
  <c r="H180" i="23"/>
  <c r="H181" i="23"/>
  <c r="H182" i="23"/>
  <c r="H183" i="23"/>
  <c r="H184" i="23"/>
  <c r="H185" i="23"/>
  <c r="H186" i="23"/>
  <c r="H187" i="23"/>
  <c r="H188" i="23"/>
  <c r="H189" i="23"/>
  <c r="H190" i="23"/>
  <c r="H191" i="23"/>
  <c r="H192" i="23"/>
  <c r="H193" i="23"/>
  <c r="H194" i="23"/>
  <c r="H195" i="23"/>
  <c r="H196" i="23"/>
  <c r="H197" i="23"/>
  <c r="H198" i="23"/>
  <c r="H199" i="23"/>
  <c r="H200" i="23"/>
  <c r="H201" i="23"/>
  <c r="H202" i="23"/>
  <c r="H203" i="23"/>
  <c r="H204" i="23"/>
  <c r="H205" i="23"/>
  <c r="H206" i="23"/>
  <c r="H207" i="23"/>
  <c r="H208" i="23"/>
  <c r="H209" i="23"/>
  <c r="H210" i="23"/>
  <c r="H211" i="23"/>
  <c r="H212" i="23"/>
  <c r="H213" i="23"/>
  <c r="H214" i="23"/>
  <c r="H215" i="23"/>
  <c r="H216" i="23"/>
  <c r="H217" i="23"/>
  <c r="H218" i="23"/>
  <c r="H219" i="23"/>
  <c r="H220" i="23"/>
  <c r="H221" i="23"/>
  <c r="H222" i="23"/>
  <c r="H223" i="23"/>
  <c r="H224" i="23"/>
  <c r="H225" i="23"/>
  <c r="H226" i="23"/>
  <c r="H227" i="23"/>
  <c r="H228" i="23"/>
  <c r="H229" i="23"/>
  <c r="H230" i="23"/>
  <c r="H231" i="23"/>
  <c r="H232" i="23"/>
  <c r="H233" i="23"/>
  <c r="H234" i="23"/>
  <c r="H235" i="23"/>
  <c r="H236" i="23"/>
  <c r="H237" i="23"/>
  <c r="H238" i="23"/>
  <c r="H239" i="23"/>
  <c r="H240" i="23"/>
  <c r="H241" i="23"/>
  <c r="H242" i="23"/>
  <c r="H243" i="23"/>
  <c r="H244" i="23"/>
  <c r="H245" i="23"/>
  <c r="H246" i="23"/>
  <c r="H247" i="23"/>
  <c r="H248" i="23"/>
  <c r="H249" i="23"/>
  <c r="H250" i="23"/>
  <c r="H251" i="23"/>
  <c r="E59" i="15"/>
  <c r="E129" i="15"/>
  <c r="E257" i="15"/>
  <c r="F256" i="23" s="1"/>
  <c r="E182" i="15"/>
  <c r="E151" i="15"/>
  <c r="E206" i="15"/>
  <c r="E163" i="15"/>
  <c r="E177" i="15"/>
  <c r="E67" i="15"/>
  <c r="E229" i="15"/>
  <c r="E4" i="15"/>
  <c r="E63" i="15"/>
  <c r="E19" i="15"/>
  <c r="E290" i="15"/>
  <c r="E34" i="15"/>
  <c r="E99" i="15"/>
  <c r="E10" i="15"/>
  <c r="E179" i="15"/>
  <c r="E37" i="15"/>
  <c r="E47" i="15"/>
  <c r="E215" i="15"/>
  <c r="E256" i="15"/>
  <c r="F255" i="23" s="1"/>
  <c r="E286" i="15"/>
  <c r="F285" i="23" s="1"/>
  <c r="E222" i="15"/>
  <c r="E236" i="15"/>
  <c r="E186" i="15"/>
  <c r="E106" i="15"/>
  <c r="E22" i="15"/>
  <c r="E45" i="15"/>
  <c r="E169" i="15"/>
  <c r="E23" i="15"/>
  <c r="E73" i="15"/>
  <c r="E230" i="15"/>
  <c r="E297" i="15"/>
  <c r="F296" i="23" s="1"/>
  <c r="E103" i="15"/>
  <c r="E244" i="15"/>
  <c r="E246" i="15"/>
  <c r="E231" i="15"/>
  <c r="E200" i="15"/>
  <c r="E288" i="15"/>
  <c r="F287" i="23" s="1"/>
  <c r="E272" i="15"/>
  <c r="F271" i="23" s="1"/>
  <c r="E57" i="15"/>
  <c r="E153" i="15"/>
  <c r="E159" i="15"/>
  <c r="E254" i="15"/>
  <c r="F253" i="23" s="1"/>
  <c r="E174" i="15"/>
  <c r="E89" i="15"/>
  <c r="E189" i="15"/>
  <c r="E143" i="15"/>
  <c r="E303" i="15"/>
  <c r="F302" i="23" s="1"/>
  <c r="E270" i="15"/>
  <c r="F269" i="23" s="1"/>
  <c r="E88" i="15"/>
  <c r="E219" i="15"/>
  <c r="E207" i="15"/>
  <c r="E127" i="15"/>
  <c r="E300" i="15"/>
  <c r="F299" i="23" s="1"/>
  <c r="E115" i="15"/>
  <c r="E171" i="15"/>
  <c r="E144" i="15"/>
  <c r="E111" i="15"/>
  <c r="E242" i="15"/>
  <c r="E266" i="15"/>
  <c r="E194" i="15"/>
  <c r="E250" i="15"/>
  <c r="E226" i="15"/>
  <c r="E62" i="15"/>
  <c r="E72" i="15"/>
  <c r="E209" i="15"/>
  <c r="E291" i="15"/>
  <c r="E50" i="15"/>
  <c r="E96" i="15"/>
  <c r="E66" i="15"/>
  <c r="E27" i="15"/>
  <c r="E240" i="15"/>
  <c r="E48" i="15"/>
  <c r="E155" i="15"/>
  <c r="E130" i="15"/>
  <c r="E116" i="15"/>
  <c r="E125" i="15"/>
  <c r="E70" i="15"/>
  <c r="E117" i="15"/>
  <c r="E282" i="15"/>
  <c r="E94" i="15"/>
  <c r="E249" i="15"/>
  <c r="E293" i="15"/>
  <c r="F292" i="23" s="1"/>
  <c r="E284" i="15"/>
  <c r="F283" i="23" s="1"/>
  <c r="E101" i="15"/>
  <c r="F229" i="23" s="1"/>
  <c r="E228" i="15"/>
  <c r="E208" i="15"/>
  <c r="E176" i="15"/>
  <c r="E294" i="15"/>
  <c r="F293" i="23" s="1"/>
  <c r="E258" i="15"/>
  <c r="E262" i="15"/>
  <c r="F261" i="23" s="1"/>
  <c r="E239" i="15"/>
  <c r="E252" i="15"/>
  <c r="F251" i="23" s="1"/>
  <c r="E149" i="15"/>
  <c r="E264" i="15"/>
  <c r="F263" i="23" s="1"/>
  <c r="E136" i="15"/>
  <c r="E76" i="15"/>
  <c r="E104" i="15"/>
  <c r="E296" i="15"/>
  <c r="F295" i="23" s="1"/>
  <c r="E40" i="15"/>
  <c r="E36" i="15"/>
  <c r="E69" i="15"/>
  <c r="E85" i="15"/>
  <c r="E202" i="15"/>
  <c r="E237" i="15"/>
  <c r="E190" i="15"/>
  <c r="E6" i="15"/>
  <c r="E75" i="15"/>
  <c r="E268" i="15"/>
  <c r="F267" i="23" s="1"/>
  <c r="E198" i="15"/>
  <c r="E193" i="15"/>
  <c r="E146" i="15"/>
  <c r="E255" i="15"/>
  <c r="F254" i="23" s="1"/>
  <c r="E25" i="15"/>
  <c r="E71" i="15"/>
  <c r="E304" i="15"/>
  <c r="F303" i="23" s="1"/>
  <c r="E225" i="15"/>
  <c r="E245" i="15"/>
  <c r="E248" i="15"/>
  <c r="E145" i="15"/>
  <c r="E52" i="15"/>
  <c r="E32" i="15"/>
  <c r="E267" i="15"/>
  <c r="E306" i="15"/>
  <c r="E114" i="15"/>
  <c r="E260" i="15"/>
  <c r="F259" i="23" s="1"/>
  <c r="E18" i="15"/>
  <c r="E150" i="15"/>
  <c r="L71" i="5" l="1"/>
  <c r="L7" i="5"/>
  <c r="G19" i="26"/>
  <c r="G11" i="26"/>
  <c r="L87" i="5"/>
  <c r="L23" i="5"/>
  <c r="G18" i="26"/>
  <c r="A11" i="26" s="1"/>
  <c r="I11" i="26" s="1"/>
  <c r="G10" i="26"/>
  <c r="G32" i="26"/>
  <c r="G26" i="26"/>
  <c r="L79" i="5"/>
  <c r="L15" i="5"/>
  <c r="G3" i="26"/>
  <c r="G31" i="26"/>
  <c r="L39" i="5"/>
  <c r="G24" i="26"/>
  <c r="G16" i="26"/>
  <c r="G8" i="26"/>
  <c r="G30" i="26"/>
  <c r="L91" i="5"/>
  <c r="L11" i="5"/>
  <c r="G34" i="26"/>
  <c r="L95" i="5"/>
  <c r="L63" i="5"/>
  <c r="L31" i="5"/>
  <c r="G23" i="26"/>
  <c r="G15" i="26"/>
  <c r="G7" i="26"/>
  <c r="G29" i="26"/>
  <c r="L47" i="5"/>
  <c r="F237" i="23"/>
  <c r="G22" i="26"/>
  <c r="G14" i="26"/>
  <c r="G6" i="26"/>
  <c r="G28" i="26"/>
  <c r="G21" i="26"/>
  <c r="G13" i="26"/>
  <c r="G17" i="26"/>
  <c r="G27" i="26"/>
  <c r="G335" i="23"/>
  <c r="G307" i="23"/>
  <c r="G345" i="23"/>
  <c r="F309" i="23"/>
  <c r="G288" i="23"/>
  <c r="G25" i="26"/>
  <c r="G269" i="23"/>
  <c r="G9" i="26"/>
  <c r="G5" i="26"/>
  <c r="A24" i="26" s="1"/>
  <c r="I24" i="26" s="1"/>
  <c r="G33" i="26"/>
  <c r="G324" i="23"/>
  <c r="G514" i="23"/>
  <c r="H103" i="23"/>
  <c r="H100" i="23"/>
  <c r="H113" i="23"/>
  <c r="H98" i="23"/>
  <c r="H42" i="23"/>
  <c r="H62" i="23"/>
  <c r="H39" i="23"/>
  <c r="H74" i="23"/>
  <c r="H71" i="23"/>
  <c r="H76" i="23"/>
  <c r="G317" i="23"/>
  <c r="G415" i="23"/>
  <c r="G506" i="23"/>
  <c r="G498" i="23"/>
  <c r="G490" i="23"/>
  <c r="G474" i="23"/>
  <c r="G458" i="23"/>
  <c r="G262" i="23"/>
  <c r="G308" i="23"/>
  <c r="G351" i="23"/>
  <c r="G373" i="23"/>
  <c r="G384" i="23"/>
  <c r="G333" i="23"/>
  <c r="G279" i="23"/>
  <c r="G295" i="23"/>
  <c r="G347" i="23"/>
  <c r="F305" i="23"/>
  <c r="F289" i="23"/>
  <c r="F281" i="23"/>
  <c r="F265" i="23"/>
  <c r="F257" i="23"/>
  <c r="F290" i="23"/>
  <c r="F282" i="23"/>
  <c r="F274" i="23"/>
  <c r="F266" i="23"/>
  <c r="H106" i="23"/>
  <c r="H50" i="23"/>
  <c r="H93" i="23"/>
  <c r="G285" i="23"/>
  <c r="G419" i="23"/>
  <c r="G294" i="23"/>
  <c r="G420" i="23"/>
  <c r="G414" i="23"/>
  <c r="G410" i="23"/>
  <c r="G301" i="23"/>
  <c r="G399" i="23"/>
  <c r="G360" i="23"/>
  <c r="G436" i="23"/>
  <c r="G430" i="23"/>
  <c r="G422" i="23"/>
  <c r="G164" i="23"/>
  <c r="G311" i="23"/>
  <c r="G320" i="23"/>
  <c r="G132" i="23"/>
  <c r="G416" i="23"/>
  <c r="G342" i="23"/>
  <c r="G353" i="23"/>
  <c r="G350" i="23"/>
  <c r="G325" i="23"/>
  <c r="G318" i="23"/>
  <c r="G326" i="23"/>
  <c r="G330" i="23"/>
  <c r="G224" i="23"/>
  <c r="F239" i="23"/>
  <c r="F241" i="23"/>
  <c r="F228" i="23"/>
  <c r="F236" i="23"/>
  <c r="G371" i="23"/>
  <c r="G144" i="23"/>
  <c r="G401" i="23"/>
  <c r="G303" i="23"/>
  <c r="G161" i="23"/>
  <c r="G315" i="23"/>
  <c r="G331" i="23"/>
  <c r="G292" i="23"/>
  <c r="G302" i="23"/>
  <c r="G440" i="23"/>
  <c r="G402" i="23"/>
  <c r="G429" i="23"/>
  <c r="G421" i="23"/>
  <c r="G413" i="23"/>
  <c r="G341" i="23"/>
  <c r="G344" i="23"/>
  <c r="G381" i="23"/>
  <c r="G162" i="23"/>
  <c r="G127" i="23"/>
  <c r="G299" i="23"/>
  <c r="G374" i="23"/>
  <c r="G423" i="23"/>
  <c r="G383" i="23"/>
  <c r="G142" i="23"/>
  <c r="G208" i="23"/>
  <c r="G439" i="23"/>
  <c r="G433" i="23"/>
  <c r="G314" i="23"/>
  <c r="G375" i="23"/>
  <c r="G377" i="23"/>
  <c r="G281" i="23"/>
  <c r="G382" i="23"/>
  <c r="G363" i="23"/>
  <c r="G252" i="23"/>
  <c r="G255" i="23"/>
  <c r="G323" i="23"/>
  <c r="G376" i="23"/>
  <c r="F238" i="23"/>
  <c r="G406" i="23"/>
  <c r="H65" i="23"/>
  <c r="F173" i="23"/>
  <c r="F53" i="23"/>
  <c r="F77" i="23"/>
  <c r="F101" i="23"/>
  <c r="F199" i="23"/>
  <c r="G178" i="23"/>
  <c r="G122" i="23"/>
  <c r="F115" i="23"/>
  <c r="G226" i="23"/>
  <c r="F174" i="23"/>
  <c r="F87" i="23"/>
  <c r="F64" i="23"/>
  <c r="F129" i="23"/>
  <c r="G180" i="23"/>
  <c r="G245" i="23"/>
  <c r="G152" i="23"/>
  <c r="F72" i="23"/>
  <c r="F216" i="23"/>
  <c r="F143" i="23"/>
  <c r="G215" i="23"/>
  <c r="F95" i="23"/>
  <c r="F96" i="23"/>
  <c r="G216" i="23"/>
  <c r="F209" i="23"/>
  <c r="F118" i="23"/>
  <c r="F116" i="23"/>
  <c r="F103" i="23"/>
  <c r="G166" i="23"/>
  <c r="G170" i="23"/>
  <c r="G240" i="23"/>
  <c r="G157" i="23"/>
  <c r="G193" i="23"/>
  <c r="G165" i="23"/>
  <c r="G133" i="23"/>
  <c r="F220" i="23"/>
  <c r="F112" i="23"/>
  <c r="G167" i="23"/>
  <c r="G209" i="23"/>
  <c r="G151" i="23"/>
  <c r="G138" i="23"/>
  <c r="G168" i="23"/>
  <c r="G130" i="23"/>
  <c r="G223" i="23"/>
  <c r="F194" i="23"/>
  <c r="F89" i="23"/>
  <c r="F102" i="23"/>
  <c r="F128" i="23"/>
  <c r="F153" i="23"/>
  <c r="G181" i="23"/>
  <c r="G134" i="23"/>
  <c r="G158" i="23"/>
  <c r="G194" i="23"/>
  <c r="F42" i="23"/>
  <c r="G212" i="23"/>
  <c r="F152" i="23"/>
  <c r="F108" i="23"/>
  <c r="F126" i="23"/>
  <c r="F137" i="23"/>
  <c r="G243" i="23"/>
  <c r="H73" i="23"/>
  <c r="I35" i="26"/>
  <c r="I37" i="26"/>
  <c r="I36" i="26"/>
  <c r="I38" i="26"/>
  <c r="G236" i="23"/>
  <c r="G203" i="23"/>
  <c r="F19" i="23"/>
  <c r="F51" i="23"/>
  <c r="F33" i="23"/>
  <c r="F39" i="23"/>
  <c r="F17" i="23"/>
  <c r="F8" i="23"/>
  <c r="F35" i="23"/>
  <c r="F60" i="23"/>
  <c r="F11" i="23"/>
  <c r="F40" i="23"/>
  <c r="F30" i="23"/>
  <c r="F46" i="23"/>
  <c r="H97" i="23"/>
  <c r="H61" i="23"/>
  <c r="H57" i="23"/>
  <c r="H49" i="23"/>
  <c r="H41" i="23"/>
  <c r="G220" i="23"/>
  <c r="G219" i="23"/>
  <c r="G171" i="23"/>
  <c r="G131" i="23"/>
  <c r="G239" i="23"/>
  <c r="G217" i="23"/>
  <c r="G222" i="23"/>
  <c r="A6" i="26" l="1"/>
  <c r="I6" i="26" s="1"/>
  <c r="A25" i="26"/>
  <c r="I25" i="26" s="1"/>
  <c r="A22" i="26"/>
  <c r="I22" i="26" s="1"/>
  <c r="A19" i="26"/>
  <c r="I19" i="26" s="1"/>
  <c r="A8" i="26"/>
  <c r="I8" i="26" s="1"/>
  <c r="A4" i="26"/>
  <c r="A33" i="26"/>
  <c r="I33" i="26" s="1"/>
  <c r="A12" i="26"/>
  <c r="I12" i="26" s="1"/>
  <c r="A18" i="26"/>
  <c r="I18" i="26" s="1"/>
  <c r="A10" i="26"/>
  <c r="I10" i="26" s="1"/>
  <c r="A14" i="26"/>
  <c r="I14" i="26" s="1"/>
  <c r="A20" i="26"/>
  <c r="I20" i="26" s="1"/>
  <c r="A9" i="26"/>
  <c r="I9" i="26" s="1"/>
  <c r="A13" i="26"/>
  <c r="I13" i="26" s="1"/>
  <c r="A16" i="26"/>
  <c r="I16" i="26" s="1"/>
  <c r="A26" i="26"/>
  <c r="I26" i="26" s="1"/>
  <c r="A28" i="26"/>
  <c r="I28" i="26" s="1"/>
  <c r="A30" i="26"/>
  <c r="I30" i="26" s="1"/>
  <c r="A32" i="26"/>
  <c r="I32" i="26" s="1"/>
  <c r="A34" i="26"/>
  <c r="I34" i="26" s="1"/>
  <c r="A5" i="26"/>
  <c r="I5" i="26" s="1"/>
  <c r="A7" i="26"/>
  <c r="I7" i="26" s="1"/>
  <c r="A15" i="26"/>
  <c r="I15" i="26" s="1"/>
  <c r="A17" i="26"/>
  <c r="I17" i="26" s="1"/>
  <c r="A27" i="26"/>
  <c r="I27" i="26" s="1"/>
  <c r="A21" i="26"/>
  <c r="I21" i="26" s="1"/>
  <c r="A23" i="26"/>
  <c r="I23" i="26" s="1"/>
  <c r="A3" i="26"/>
  <c r="A29" i="26"/>
  <c r="I29" i="26" s="1"/>
  <c r="A31" i="26"/>
  <c r="I31" i="26" s="1"/>
  <c r="I4" i="26"/>
  <c r="W46" i="22"/>
  <c r="V48" i="22"/>
  <c r="T46" i="22"/>
  <c r="W47" i="22"/>
  <c r="T55" i="22"/>
  <c r="V45" i="22"/>
  <c r="T48" i="22"/>
  <c r="U46" i="22"/>
  <c r="T81" i="22"/>
  <c r="W45" i="22"/>
  <c r="T58" i="22"/>
  <c r="T45" i="22"/>
  <c r="V61" i="22"/>
  <c r="V77" i="22"/>
  <c r="T51" i="22"/>
  <c r="W52" i="22"/>
  <c r="V46" i="22"/>
  <c r="V62" i="22"/>
  <c r="U57" i="22"/>
  <c r="T52" i="22"/>
  <c r="W53" i="22"/>
  <c r="U45" i="22"/>
  <c r="T53" i="22"/>
  <c r="T61" i="22"/>
  <c r="U50" i="22"/>
  <c r="W85" i="22"/>
  <c r="V47" i="22"/>
  <c r="T85" i="22"/>
  <c r="V63" i="22"/>
  <c r="U82" i="22"/>
  <c r="I3" i="26"/>
  <c r="T77" i="22" l="1"/>
  <c r="V79" i="22"/>
  <c r="U49" i="22"/>
  <c r="U56" i="22"/>
  <c r="U63" i="22"/>
  <c r="U86" i="22"/>
  <c r="U77" i="22"/>
  <c r="T47" i="22"/>
  <c r="U58" i="22"/>
  <c r="W61" i="22"/>
  <c r="V78" i="22"/>
  <c r="U48" i="22"/>
  <c r="U47" i="22"/>
  <c r="U54" i="22"/>
  <c r="U61" i="22"/>
  <c r="V57" i="22"/>
  <c r="U68" i="22"/>
  <c r="V84" i="22"/>
  <c r="V49" i="22"/>
  <c r="T69" i="22"/>
  <c r="V60" i="22"/>
  <c r="W89" i="22"/>
  <c r="V66" i="22"/>
  <c r="T72" i="22"/>
  <c r="V55" i="22"/>
  <c r="W77" i="22"/>
  <c r="T60" i="22"/>
  <c r="W60" i="22"/>
  <c r="W51" i="22"/>
  <c r="W57" i="22"/>
  <c r="W88" i="22"/>
  <c r="T62" i="22"/>
  <c r="W66" i="22"/>
  <c r="W49" i="22"/>
  <c r="W80" i="22"/>
  <c r="V69" i="22"/>
  <c r="U66" i="22"/>
  <c r="V87" i="22"/>
  <c r="U65" i="22"/>
  <c r="T59" i="22"/>
  <c r="T66" i="22"/>
  <c r="T89" i="22"/>
  <c r="T56" i="22"/>
  <c r="W48" i="22"/>
  <c r="V64" i="22"/>
  <c r="U89" i="22"/>
  <c r="V54" i="22"/>
  <c r="U88" i="22"/>
  <c r="V53" i="22"/>
  <c r="T50" i="22"/>
  <c r="V52" i="22"/>
  <c r="T65" i="22"/>
  <c r="V83" i="22"/>
  <c r="T88" i="22"/>
  <c r="U53" i="22"/>
  <c r="W64" i="22"/>
  <c r="U84" i="22"/>
  <c r="W87" i="22"/>
  <c r="T54" i="22"/>
  <c r="V56" i="22"/>
  <c r="W71" i="22"/>
  <c r="W70" i="22"/>
  <c r="V75" i="22"/>
  <c r="T71" i="22"/>
  <c r="V67" i="22"/>
  <c r="U81" i="22"/>
  <c r="U80" i="22"/>
  <c r="W83" i="22"/>
  <c r="U87" i="22"/>
  <c r="T57" i="22"/>
  <c r="V59" i="22"/>
  <c r="T80" i="22"/>
  <c r="W56" i="22"/>
  <c r="U60" i="22"/>
  <c r="W79" i="22"/>
  <c r="V72" i="22"/>
  <c r="T74" i="22"/>
  <c r="U71" i="22"/>
  <c r="U74" i="22"/>
  <c r="V68" i="22"/>
  <c r="W75" i="22"/>
  <c r="W84" i="22"/>
  <c r="U64" i="22"/>
  <c r="W59" i="22"/>
  <c r="U79" i="22"/>
  <c r="W82" i="22"/>
  <c r="T49" i="22"/>
  <c r="V51" i="22"/>
  <c r="T64" i="22"/>
  <c r="V82" i="22"/>
  <c r="U52" i="22"/>
  <c r="W63" i="22"/>
  <c r="U83" i="22"/>
  <c r="W86" i="22"/>
  <c r="T73" i="22"/>
  <c r="W67" i="22"/>
  <c r="V74" i="22"/>
  <c r="T68" i="22"/>
  <c r="V70" i="22"/>
  <c r="T87" i="22"/>
  <c r="V89" i="22"/>
  <c r="W55" i="22"/>
  <c r="U59" i="22"/>
  <c r="W78" i="22"/>
  <c r="W72" i="22"/>
  <c r="U73" i="22"/>
  <c r="U76" i="22"/>
  <c r="V71" i="22"/>
  <c r="W76" i="22"/>
  <c r="U55" i="22"/>
  <c r="W58" i="22"/>
  <c r="U78" i="22"/>
  <c r="W81" i="22"/>
  <c r="V58" i="22"/>
  <c r="T79" i="22"/>
  <c r="V81" i="22"/>
  <c r="U51" i="22"/>
  <c r="W62" i="22"/>
  <c r="T76" i="22"/>
  <c r="T67" i="22"/>
  <c r="T70" i="22"/>
  <c r="U67" i="22"/>
  <c r="T75" i="22"/>
  <c r="T84" i="22"/>
  <c r="V86" i="22"/>
  <c r="T83" i="22"/>
  <c r="V85" i="22"/>
  <c r="T82" i="22"/>
  <c r="W50" i="22"/>
  <c r="U62" i="22"/>
  <c r="W65" i="22"/>
  <c r="U85" i="22"/>
  <c r="V50" i="22"/>
  <c r="T63" i="22"/>
  <c r="V65" i="22"/>
  <c r="T86" i="22"/>
  <c r="V88" i="22"/>
  <c r="W54" i="22"/>
  <c r="W69" i="22"/>
  <c r="V76" i="22"/>
  <c r="V73" i="22"/>
  <c r="U70" i="22"/>
  <c r="W74" i="22"/>
  <c r="T78" i="22"/>
  <c r="V80" i="22"/>
  <c r="U75" i="22"/>
  <c r="W68" i="22"/>
  <c r="U69" i="22"/>
  <c r="W73" i="22"/>
  <c r="U72" i="22"/>
  <c r="E16" i="17"/>
  <c r="E46" i="17"/>
  <c r="E73" i="17"/>
  <c r="E116" i="17"/>
  <c r="E59" i="17"/>
  <c r="H58" i="23" s="1"/>
  <c r="E106" i="17"/>
  <c r="H105" i="23" s="1"/>
  <c r="E92" i="17"/>
  <c r="H91" i="23" s="1"/>
  <c r="E93" i="17"/>
  <c r="E6" i="17"/>
  <c r="E121" i="17"/>
  <c r="H120" i="23" s="1"/>
  <c r="E88" i="17"/>
  <c r="H87" i="23" s="1"/>
  <c r="E34" i="17"/>
  <c r="E125" i="17"/>
  <c r="H124" i="23" s="1"/>
  <c r="E65" i="17"/>
  <c r="H64" i="23" s="1"/>
  <c r="E19" i="17"/>
  <c r="E89" i="17"/>
  <c r="E56" i="17"/>
  <c r="E91" i="17"/>
  <c r="E117" i="17"/>
  <c r="E41" i="17"/>
  <c r="H78" i="23" s="1"/>
  <c r="E80" i="17"/>
  <c r="E105" i="17"/>
  <c r="E90" i="17"/>
  <c r="H102" i="23" s="1"/>
  <c r="E96" i="17"/>
  <c r="E86" i="17"/>
  <c r="E85" i="17"/>
  <c r="E15" i="17"/>
  <c r="E118" i="17"/>
  <c r="H117" i="23" s="1"/>
  <c r="E115" i="17"/>
  <c r="H114" i="23" s="1"/>
  <c r="E49" i="17"/>
  <c r="H48" i="23" s="1"/>
  <c r="E57" i="17"/>
  <c r="E7" i="17"/>
  <c r="H95" i="23" s="1"/>
  <c r="E71" i="17"/>
  <c r="H70" i="23" s="1"/>
  <c r="E25" i="17"/>
  <c r="H55" i="23" s="1"/>
  <c r="E122" i="17"/>
  <c r="E5" i="17"/>
  <c r="E380" i="16"/>
  <c r="G379" i="23" s="1"/>
  <c r="E12" i="16"/>
  <c r="E245" i="16"/>
  <c r="E500" i="16"/>
  <c r="G499" i="23" s="1"/>
  <c r="E259" i="16"/>
  <c r="G258" i="23" s="1"/>
  <c r="E124" i="16"/>
  <c r="E200" i="16"/>
  <c r="E510" i="16"/>
  <c r="G509" i="23" s="1"/>
  <c r="E281" i="16"/>
  <c r="G280" i="23" s="1"/>
  <c r="E127" i="16"/>
  <c r="E196" i="16"/>
  <c r="E277" i="16"/>
  <c r="E350" i="16"/>
  <c r="G305" i="23" s="1"/>
  <c r="E189" i="16"/>
  <c r="E16" i="16"/>
  <c r="E467" i="16"/>
  <c r="G466" i="23" s="1"/>
  <c r="E406" i="16"/>
  <c r="E75" i="16"/>
  <c r="G139" i="23" s="1"/>
  <c r="E449" i="16"/>
  <c r="G448" i="23" s="1"/>
  <c r="E322" i="16"/>
  <c r="G197" i="23" s="1"/>
  <c r="E91" i="16"/>
  <c r="G369" i="23" s="1"/>
  <c r="E222" i="16"/>
  <c r="G221" i="23" s="1"/>
  <c r="E477" i="16"/>
  <c r="G476" i="23" s="1"/>
  <c r="E426" i="16"/>
  <c r="G425" i="23" s="1"/>
  <c r="E156" i="16"/>
  <c r="E85" i="16"/>
  <c r="E413" i="16"/>
  <c r="G126" i="23" s="1"/>
  <c r="E310" i="16"/>
  <c r="E4" i="16"/>
  <c r="G438" i="23" s="1"/>
  <c r="E452" i="16"/>
  <c r="G451" i="23" s="1"/>
  <c r="E226" i="16"/>
  <c r="E257" i="16"/>
  <c r="E294" i="16"/>
  <c r="G293" i="23" s="1"/>
  <c r="E56" i="16"/>
  <c r="G254" i="23" s="1"/>
  <c r="E443" i="16"/>
  <c r="E388" i="16"/>
  <c r="G387" i="23" s="1"/>
  <c r="E3" i="16"/>
  <c r="E297" i="16"/>
  <c r="E229" i="16"/>
  <c r="E472" i="16"/>
  <c r="G471" i="23" s="1"/>
  <c r="E379" i="16"/>
  <c r="E457" i="16"/>
  <c r="G456" i="23" s="1"/>
  <c r="E516" i="16"/>
  <c r="G515" i="23" s="1"/>
  <c r="E290" i="16"/>
  <c r="G289" i="23" s="1"/>
  <c r="E269" i="16"/>
  <c r="G268" i="23" s="1"/>
  <c r="E215" i="16"/>
  <c r="E436" i="16"/>
  <c r="G397" i="23" s="1"/>
  <c r="E236" i="16"/>
  <c r="G235" i="23" s="1"/>
  <c r="E339" i="16"/>
  <c r="E265" i="16"/>
  <c r="E148" i="16"/>
  <c r="E353" i="16"/>
  <c r="E365" i="16"/>
  <c r="E438" i="16"/>
  <c r="E330" i="16"/>
  <c r="E82" i="16"/>
  <c r="E451" i="16"/>
  <c r="E409" i="16"/>
  <c r="G359" i="23" s="1"/>
  <c r="E357" i="16"/>
  <c r="G174" i="23" s="1"/>
  <c r="E466" i="16"/>
  <c r="G465" i="23" s="1"/>
  <c r="E64" i="16"/>
  <c r="E456" i="16"/>
  <c r="E288" i="16"/>
  <c r="E22" i="16"/>
  <c r="G392" i="23" s="1"/>
  <c r="E347" i="16"/>
  <c r="G346" i="23" s="1"/>
  <c r="E405" i="16"/>
  <c r="E366" i="16"/>
  <c r="E442" i="16"/>
  <c r="G441" i="23" s="1"/>
  <c r="E15" i="16"/>
  <c r="E478" i="16"/>
  <c r="E228" i="16"/>
  <c r="G409" i="23" s="1"/>
  <c r="E461" i="16"/>
  <c r="E211" i="16"/>
  <c r="E473" i="16"/>
  <c r="E13" i="16"/>
  <c r="G391" i="23" s="1"/>
  <c r="E362" i="16"/>
  <c r="G192" i="23" s="1"/>
  <c r="E142" i="16"/>
  <c r="G141" i="23" s="1"/>
  <c r="E214" i="16"/>
  <c r="G213" i="23" s="1"/>
  <c r="E429" i="16"/>
  <c r="E264" i="16"/>
  <c r="E31" i="16"/>
  <c r="E444" i="16"/>
  <c r="E93" i="16"/>
  <c r="E291" i="16"/>
  <c r="E111" i="16"/>
  <c r="G232" i="23" s="1"/>
  <c r="E252" i="16"/>
  <c r="E144" i="16"/>
  <c r="E328" i="16"/>
  <c r="G435" i="23" s="1"/>
  <c r="E138" i="16"/>
  <c r="E341" i="16"/>
  <c r="G394" i="23" s="1"/>
  <c r="E66" i="16"/>
  <c r="G154" i="23" s="1"/>
  <c r="E333" i="16"/>
  <c r="E471" i="16"/>
  <c r="G470" i="23" s="1"/>
  <c r="E453" i="16"/>
  <c r="G452" i="23" s="1"/>
  <c r="E483" i="16"/>
  <c r="E180" i="16"/>
  <c r="G179" i="23" s="1"/>
  <c r="E287" i="16"/>
  <c r="E160" i="16"/>
  <c r="E164" i="16"/>
  <c r="G163" i="23" s="1"/>
  <c r="E37" i="16"/>
  <c r="E292" i="16"/>
  <c r="G196" i="23" s="1"/>
  <c r="E465" i="16"/>
  <c r="E54" i="16"/>
  <c r="E446" i="16"/>
  <c r="G445" i="23" s="1"/>
  <c r="E192" i="16"/>
  <c r="G121" i="23" s="1"/>
  <c r="E76" i="16"/>
  <c r="G390" i="23" s="1"/>
  <c r="E178" i="16"/>
  <c r="E340" i="16"/>
  <c r="E298" i="15"/>
  <c r="E265" i="15"/>
  <c r="E29" i="15"/>
  <c r="F10" i="23" s="1"/>
  <c r="E79" i="15"/>
  <c r="F78" i="23" s="1"/>
  <c r="E251" i="15"/>
  <c r="F66" i="23" s="1"/>
  <c r="E192" i="15"/>
  <c r="E110" i="15"/>
  <c r="E172" i="15"/>
  <c r="E14" i="15"/>
  <c r="E33" i="15"/>
  <c r="F16" i="23" s="1"/>
  <c r="E218" i="15"/>
  <c r="E137" i="15"/>
  <c r="E8" i="15"/>
  <c r="E86" i="15"/>
  <c r="F24" i="23" s="1"/>
  <c r="E203" i="15"/>
  <c r="F21" i="23" s="1"/>
  <c r="E35" i="15"/>
  <c r="E213" i="15"/>
  <c r="F212" i="23" s="1"/>
  <c r="E121" i="15"/>
  <c r="E278" i="15"/>
  <c r="F277" i="23" s="1"/>
  <c r="E273" i="15"/>
  <c r="F272" i="23" s="1"/>
  <c r="E39" i="15"/>
  <c r="F22" i="23" s="1"/>
  <c r="E184" i="15"/>
  <c r="F18" i="23" s="1"/>
  <c r="E204" i="15"/>
  <c r="F203" i="23" s="1"/>
  <c r="E157" i="15"/>
  <c r="E147" i="15"/>
  <c r="E201" i="15"/>
  <c r="E241" i="15"/>
  <c r="E87" i="15"/>
  <c r="F193" i="23" s="1"/>
  <c r="E188" i="15"/>
  <c r="E134" i="15"/>
  <c r="E224" i="15"/>
  <c r="E132" i="15"/>
  <c r="E16" i="15"/>
  <c r="E60" i="15"/>
  <c r="F59" i="23" s="1"/>
  <c r="E123" i="15"/>
  <c r="E276" i="15"/>
  <c r="E82" i="15"/>
  <c r="E5" i="15"/>
  <c r="F93" i="23" s="1"/>
  <c r="E261" i="15"/>
  <c r="E42" i="15"/>
  <c r="F41" i="23" s="1"/>
  <c r="E64" i="15"/>
  <c r="E287" i="15"/>
  <c r="F286" i="23" s="1"/>
  <c r="E3" i="15"/>
  <c r="E259" i="15"/>
  <c r="F258" i="23" s="1"/>
  <c r="E223" i="15"/>
  <c r="E58" i="15"/>
  <c r="E118" i="15"/>
  <c r="E211" i="15"/>
  <c r="E140" i="15"/>
  <c r="F100" i="23" s="1"/>
  <c r="E26" i="15"/>
  <c r="E112" i="15"/>
  <c r="E292" i="15"/>
  <c r="F291" i="23" s="1"/>
  <c r="E302" i="15"/>
  <c r="E235" i="15"/>
  <c r="E156" i="15"/>
  <c r="F43" i="23" s="1"/>
  <c r="E108" i="15"/>
  <c r="E299" i="15"/>
  <c r="E164" i="15"/>
  <c r="E183" i="15"/>
  <c r="F156" i="23" s="1"/>
  <c r="E295" i="15"/>
  <c r="E126" i="15"/>
  <c r="E77" i="15"/>
  <c r="E55" i="15"/>
  <c r="F150" i="23" s="1"/>
  <c r="E165" i="15"/>
  <c r="F36" i="23" s="1"/>
  <c r="E274" i="15"/>
  <c r="E135" i="15"/>
  <c r="E205" i="15"/>
  <c r="F157" i="23" s="1"/>
  <c r="E232" i="15"/>
  <c r="E187" i="15"/>
  <c r="E141" i="15"/>
  <c r="E280" i="15"/>
  <c r="F279" i="23" s="1"/>
  <c r="E166" i="15"/>
  <c r="E279" i="15"/>
  <c r="E247" i="15"/>
  <c r="F62" i="23" s="1"/>
  <c r="E15" i="15"/>
  <c r="E243" i="15"/>
  <c r="E83" i="15"/>
  <c r="F82" i="23" s="1"/>
  <c r="E277" i="15"/>
  <c r="E199" i="15"/>
  <c r="F154" i="23" s="1"/>
  <c r="E227" i="15"/>
  <c r="F230" i="23" s="1"/>
  <c r="E271" i="15"/>
  <c r="F270" i="23" s="1"/>
  <c r="E162" i="15"/>
  <c r="E142" i="15"/>
  <c r="F196" i="23" s="1"/>
  <c r="E95" i="15"/>
  <c r="E234" i="15"/>
  <c r="F233" i="23" s="1"/>
  <c r="E93" i="15"/>
  <c r="F92" i="23" s="1"/>
  <c r="E24" i="15"/>
  <c r="E124" i="15"/>
  <c r="E120" i="15"/>
  <c r="F119" i="23" s="1"/>
  <c r="E51" i="15"/>
  <c r="E46" i="15"/>
  <c r="F6" i="23" s="1"/>
  <c r="E285" i="15"/>
  <c r="F284" i="23" s="1"/>
  <c r="E191" i="15"/>
  <c r="E105" i="15"/>
  <c r="F104" i="23" s="1"/>
  <c r="E233" i="15"/>
  <c r="F242" i="23" l="1"/>
  <c r="G404" i="23"/>
  <c r="H56" i="23"/>
  <c r="H60" i="23"/>
  <c r="H92" i="23"/>
  <c r="H104" i="23"/>
  <c r="H67" i="23"/>
  <c r="H115" i="23"/>
  <c r="H83" i="23"/>
  <c r="H121" i="23"/>
  <c r="H68" i="23"/>
  <c r="H116" i="23"/>
  <c r="H52" i="23"/>
  <c r="H72" i="23"/>
  <c r="H101" i="23"/>
  <c r="H90" i="23"/>
  <c r="H79" i="23"/>
  <c r="H85" i="23"/>
  <c r="H88" i="23"/>
  <c r="G432" i="23"/>
  <c r="G332" i="23"/>
  <c r="G182" i="23"/>
  <c r="G352" i="23"/>
  <c r="G396" i="23"/>
  <c r="G365" i="23"/>
  <c r="G380" i="23"/>
  <c r="G442" i="23"/>
  <c r="G367" i="23"/>
  <c r="G159" i="23"/>
  <c r="G398" i="23"/>
  <c r="G443" i="23"/>
  <c r="G273" i="23"/>
  <c r="G472" i="23"/>
  <c r="G110" i="23"/>
  <c r="G450" i="23"/>
  <c r="G385" i="23"/>
  <c r="G378" i="23"/>
  <c r="G313" i="23"/>
  <c r="G405" i="23"/>
  <c r="G319" i="23"/>
  <c r="G263" i="23"/>
  <c r="G261" i="23"/>
  <c r="G460" i="23"/>
  <c r="G283" i="23"/>
  <c r="G482" i="23"/>
  <c r="G386" i="23"/>
  <c r="G428" i="23"/>
  <c r="G370" i="23"/>
  <c r="G287" i="23"/>
  <c r="G400" i="23"/>
  <c r="G225" i="23"/>
  <c r="G264" i="23"/>
  <c r="G464" i="23"/>
  <c r="G229" i="23"/>
  <c r="G251" i="23"/>
  <c r="G278" i="23"/>
  <c r="G477" i="23"/>
  <c r="G115" i="23"/>
  <c r="G455" i="23"/>
  <c r="G173" i="23"/>
  <c r="G214" i="23"/>
  <c r="G187" i="23"/>
  <c r="G364" i="23"/>
  <c r="G200" i="23"/>
  <c r="G355" i="23"/>
  <c r="F123" i="23"/>
  <c r="F15" i="23"/>
  <c r="F224" i="23"/>
  <c r="F117" i="23"/>
  <c r="F75" i="23"/>
  <c r="F260" i="23"/>
  <c r="F198" i="23"/>
  <c r="F168" i="23"/>
  <c r="F276" i="23"/>
  <c r="F14" i="23"/>
  <c r="F217" i="23"/>
  <c r="F301" i="23"/>
  <c r="F7" i="23"/>
  <c r="F187" i="23"/>
  <c r="F210" i="23"/>
  <c r="F294" i="23"/>
  <c r="F167" i="23"/>
  <c r="F275" i="23"/>
  <c r="F162" i="23"/>
  <c r="F136" i="23"/>
  <c r="F134" i="23"/>
  <c r="F106" i="23"/>
  <c r="F56" i="23"/>
  <c r="F240" i="23"/>
  <c r="F246" i="23"/>
  <c r="F79" i="23"/>
  <c r="F264" i="23"/>
  <c r="F170" i="23"/>
  <c r="F278" i="23"/>
  <c r="F165" i="23"/>
  <c r="F273" i="23"/>
  <c r="F214" i="23"/>
  <c r="F298" i="23"/>
  <c r="F3" i="23"/>
  <c r="F13" i="23"/>
  <c r="F213" i="23"/>
  <c r="F297" i="23"/>
  <c r="F190" i="23"/>
  <c r="F189" i="23"/>
  <c r="F185" i="23"/>
  <c r="F48" i="23"/>
  <c r="G296" i="23"/>
  <c r="G297" i="23"/>
  <c r="G348" i="23"/>
  <c r="G349" i="23"/>
  <c r="G321" i="23"/>
  <c r="G322" i="23"/>
  <c r="G309" i="23"/>
  <c r="G310" i="23"/>
  <c r="G417" i="23"/>
  <c r="G418" i="23"/>
  <c r="G336" i="23"/>
  <c r="G228" i="23"/>
  <c r="G146" i="23"/>
  <c r="G147" i="23"/>
  <c r="G411" i="23"/>
  <c r="G412" i="23"/>
  <c r="G188" i="23"/>
  <c r="G265" i="23"/>
  <c r="G241" i="23"/>
  <c r="G242" i="23"/>
  <c r="G290" i="23"/>
  <c r="G291" i="23"/>
  <c r="G189" i="23"/>
  <c r="G190" i="23"/>
  <c r="G388" i="23"/>
  <c r="G389" i="23"/>
  <c r="G338" i="23"/>
  <c r="G339" i="23"/>
  <c r="G395" i="23"/>
  <c r="G234" i="23"/>
  <c r="G340" i="23"/>
  <c r="G393" i="23"/>
  <c r="G128" i="23"/>
  <c r="G129" i="23"/>
  <c r="G426" i="23"/>
  <c r="G427" i="23"/>
  <c r="G199" i="23"/>
  <c r="G210" i="23"/>
  <c r="G211" i="23"/>
  <c r="G237" i="23"/>
  <c r="G238" i="23"/>
  <c r="G175" i="23"/>
  <c r="G176" i="23"/>
  <c r="G361" i="23"/>
  <c r="G362" i="23"/>
  <c r="G118" i="23"/>
  <c r="G119" i="23"/>
  <c r="G230" i="23"/>
  <c r="G231" i="23"/>
  <c r="F176" i="23"/>
  <c r="F177" i="23"/>
  <c r="F113" i="23"/>
  <c r="F114" i="23"/>
  <c r="F57" i="23"/>
  <c r="F58" i="23"/>
  <c r="F73" i="23"/>
  <c r="F74" i="23"/>
  <c r="F243" i="23"/>
  <c r="F169" i="23"/>
  <c r="F110" i="23"/>
  <c r="F111" i="23"/>
  <c r="F231" i="23"/>
  <c r="F232" i="23"/>
  <c r="F147" i="23"/>
  <c r="F205" i="23"/>
  <c r="F206" i="23"/>
  <c r="F85" i="23"/>
  <c r="F86" i="23"/>
  <c r="F158" i="23"/>
  <c r="F141" i="23"/>
  <c r="F142" i="23"/>
  <c r="F201" i="23"/>
  <c r="F202" i="23"/>
  <c r="F244" i="23"/>
  <c r="F245" i="23"/>
  <c r="F130" i="23"/>
  <c r="F131" i="23"/>
  <c r="F226" i="23"/>
  <c r="F227" i="23"/>
  <c r="F49" i="23"/>
  <c r="F50" i="23"/>
  <c r="F132" i="23"/>
  <c r="F133" i="23"/>
  <c r="F249" i="23"/>
  <c r="F250" i="23"/>
  <c r="F247" i="23"/>
  <c r="F248" i="23"/>
  <c r="F26" i="23"/>
  <c r="F27" i="23"/>
  <c r="F234" i="23"/>
  <c r="F235" i="23"/>
  <c r="G257" i="23"/>
  <c r="G266" i="23"/>
  <c r="G300" i="23"/>
  <c r="G282" i="23"/>
  <c r="G286" i="23"/>
  <c r="G408" i="23"/>
  <c r="G316" i="23"/>
  <c r="G276" i="23"/>
  <c r="G356" i="23"/>
  <c r="G112" i="23"/>
  <c r="G327" i="23"/>
  <c r="G111" i="23"/>
  <c r="G354" i="23"/>
  <c r="G195" i="23"/>
  <c r="G343" i="23"/>
  <c r="G270" i="23"/>
  <c r="G277" i="23"/>
  <c r="G437" i="23"/>
  <c r="G328" i="23"/>
  <c r="G304" i="23"/>
  <c r="G256" i="23"/>
  <c r="G260" i="23"/>
  <c r="G337" i="23"/>
  <c r="G184" i="23"/>
  <c r="G271" i="23"/>
  <c r="G431" i="23"/>
  <c r="G298" i="23"/>
  <c r="G201" i="23"/>
  <c r="G259" i="23"/>
  <c r="G185" i="23"/>
  <c r="G274" i="23"/>
  <c r="G434" i="23"/>
  <c r="G334" i="23"/>
  <c r="G272" i="23"/>
  <c r="G267" i="23"/>
  <c r="G358" i="23"/>
  <c r="G312" i="23"/>
  <c r="G116" i="23"/>
  <c r="G368" i="23"/>
  <c r="G253" i="23"/>
  <c r="G372" i="23"/>
  <c r="G120" i="23"/>
  <c r="G329" i="23"/>
  <c r="G403" i="23"/>
  <c r="H32" i="23"/>
  <c r="H23" i="23"/>
  <c r="H15" i="23"/>
  <c r="H7" i="23"/>
  <c r="H63" i="23"/>
  <c r="H6" i="23"/>
  <c r="H37" i="23"/>
  <c r="H29" i="23"/>
  <c r="H5" i="23"/>
  <c r="H27" i="23"/>
  <c r="H19" i="23"/>
  <c r="H11" i="23"/>
  <c r="H10" i="23"/>
  <c r="G109" i="23"/>
  <c r="G101" i="23"/>
  <c r="G85" i="23"/>
  <c r="G45" i="23"/>
  <c r="G21" i="23"/>
  <c r="G108" i="23"/>
  <c r="G100" i="23"/>
  <c r="G92" i="23"/>
  <c r="G84" i="23"/>
  <c r="G76" i="23"/>
  <c r="G44" i="23"/>
  <c r="G36" i="23"/>
  <c r="G107" i="23"/>
  <c r="G99" i="23"/>
  <c r="G83" i="23"/>
  <c r="G75" i="23"/>
  <c r="G67" i="23"/>
  <c r="G51" i="23"/>
  <c r="G27" i="23"/>
  <c r="G106" i="23"/>
  <c r="G98" i="23"/>
  <c r="G90" i="23"/>
  <c r="G82" i="23"/>
  <c r="G74" i="23"/>
  <c r="G66" i="23"/>
  <c r="G34" i="23"/>
  <c r="G18" i="23"/>
  <c r="G105" i="23"/>
  <c r="G97" i="23"/>
  <c r="G81" i="23"/>
  <c r="G65" i="23"/>
  <c r="G33" i="23"/>
  <c r="G25" i="23"/>
  <c r="G17" i="23"/>
  <c r="G80" i="23"/>
  <c r="G64" i="23"/>
  <c r="G56" i="23"/>
  <c r="G40" i="23"/>
  <c r="G32" i="23"/>
  <c r="G16" i="23"/>
  <c r="G8" i="23"/>
  <c r="G103" i="23"/>
  <c r="G71" i="23"/>
  <c r="G47" i="23"/>
  <c r="G39" i="23"/>
  <c r="G31" i="23"/>
  <c r="G15" i="23"/>
  <c r="G102" i="23"/>
  <c r="G94" i="23"/>
  <c r="G86" i="23"/>
  <c r="G78" i="23"/>
  <c r="G46" i="23"/>
  <c r="G22" i="23"/>
  <c r="G96" i="23"/>
  <c r="G49" i="23"/>
  <c r="H8" i="23"/>
  <c r="F34" i="23"/>
  <c r="F148" i="23"/>
  <c r="F161" i="23"/>
  <c r="F175" i="23"/>
  <c r="F180" i="23"/>
  <c r="F122" i="23"/>
  <c r="F20" i="23"/>
  <c r="F200" i="23"/>
  <c r="F5" i="23"/>
  <c r="F29" i="23"/>
  <c r="F91" i="23"/>
  <c r="F81" i="23"/>
  <c r="F65" i="23"/>
  <c r="F225" i="23"/>
  <c r="G37" i="23"/>
  <c r="G29" i="23"/>
  <c r="F47" i="23"/>
  <c r="F32" i="23"/>
  <c r="F98" i="23"/>
  <c r="F109" i="23"/>
  <c r="F140" i="23"/>
  <c r="F4" i="23"/>
  <c r="F164" i="23"/>
  <c r="F83" i="23"/>
  <c r="F179" i="23"/>
  <c r="F186" i="23"/>
  <c r="F127" i="23"/>
  <c r="F182" i="23"/>
  <c r="F208" i="23"/>
  <c r="F23" i="23"/>
  <c r="F52" i="23"/>
  <c r="F84" i="23"/>
  <c r="F172" i="23"/>
  <c r="F38" i="23"/>
  <c r="F68" i="23"/>
  <c r="F125" i="23"/>
  <c r="F37" i="23"/>
  <c r="F121" i="23"/>
  <c r="F44" i="23"/>
  <c r="F159" i="23"/>
  <c r="F71" i="23"/>
  <c r="F221" i="23"/>
  <c r="F223" i="23"/>
  <c r="F45" i="23"/>
  <c r="F219" i="23"/>
  <c r="F135" i="23"/>
  <c r="F191" i="23"/>
  <c r="F184" i="23"/>
  <c r="F160" i="23"/>
  <c r="F70" i="23"/>
  <c r="F197" i="23"/>
  <c r="F55" i="23"/>
  <c r="F218" i="23"/>
  <c r="F195" i="23"/>
  <c r="F171" i="23"/>
  <c r="F54" i="23"/>
  <c r="F105" i="23"/>
  <c r="F204" i="23"/>
  <c r="F183" i="23"/>
  <c r="F163" i="23"/>
  <c r="F138" i="23"/>
  <c r="F9" i="23"/>
  <c r="F151" i="23"/>
  <c r="F69" i="23"/>
  <c r="F155" i="23"/>
  <c r="F145" i="23"/>
  <c r="F207" i="23"/>
  <c r="F211" i="23"/>
  <c r="F107" i="23"/>
  <c r="F144" i="23"/>
  <c r="F215" i="23"/>
  <c r="F192" i="23"/>
  <c r="F25" i="23"/>
  <c r="F90" i="23"/>
  <c r="F2" i="23"/>
  <c r="K2" i="23" s="1"/>
  <c r="F88" i="23"/>
  <c r="F222" i="23"/>
  <c r="F139" i="23"/>
  <c r="F99" i="23"/>
  <c r="F76" i="23"/>
  <c r="F63" i="23"/>
  <c r="F97" i="23"/>
  <c r="F12" i="23"/>
  <c r="F80" i="23"/>
  <c r="F149" i="23"/>
  <c r="F94" i="23"/>
  <c r="F166" i="23"/>
  <c r="F181" i="23"/>
  <c r="F67" i="23"/>
  <c r="F124" i="23"/>
  <c r="F61" i="23"/>
  <c r="F188" i="23"/>
  <c r="F146" i="23"/>
  <c r="F120" i="23"/>
  <c r="F31" i="23"/>
  <c r="F178" i="23"/>
  <c r="F28" i="23"/>
  <c r="H33" i="23"/>
  <c r="H66" i="23"/>
  <c r="H25" i="23"/>
  <c r="H54" i="23"/>
  <c r="H17" i="23"/>
  <c r="H43" i="23"/>
  <c r="H9" i="23"/>
  <c r="H96" i="23"/>
  <c r="H31" i="23"/>
  <c r="H59" i="23"/>
  <c r="H30" i="23"/>
  <c r="H46" i="23"/>
  <c r="H22" i="23"/>
  <c r="H81" i="23"/>
  <c r="H14" i="23"/>
  <c r="H77" i="23"/>
  <c r="H21" i="23"/>
  <c r="H89" i="23"/>
  <c r="H13" i="23"/>
  <c r="H84" i="23"/>
  <c r="H16" i="23"/>
  <c r="H69" i="23"/>
  <c r="H36" i="23"/>
  <c r="H28" i="23"/>
  <c r="H51" i="23"/>
  <c r="H20" i="23"/>
  <c r="H53" i="23"/>
  <c r="H12" i="23"/>
  <c r="H82" i="23"/>
  <c r="H4" i="23"/>
  <c r="H38" i="23"/>
  <c r="H35" i="23"/>
  <c r="H47" i="23"/>
  <c r="H3" i="23"/>
  <c r="H40" i="23"/>
  <c r="H24" i="23"/>
  <c r="H44" i="23"/>
  <c r="H34" i="23"/>
  <c r="H45" i="23"/>
  <c r="H26" i="23"/>
  <c r="H86" i="23"/>
  <c r="H18" i="23"/>
  <c r="H94" i="23"/>
  <c r="H2" i="23"/>
  <c r="G68" i="23"/>
  <c r="G136" i="23"/>
  <c r="G60" i="23"/>
  <c r="G52" i="23"/>
  <c r="G28" i="23"/>
  <c r="G137" i="23"/>
  <c r="G20" i="23"/>
  <c r="G205" i="23"/>
  <c r="G12" i="23"/>
  <c r="G149" i="23"/>
  <c r="G4" i="23"/>
  <c r="G202" i="23"/>
  <c r="G61" i="23"/>
  <c r="G207" i="23"/>
  <c r="G5" i="23"/>
  <c r="G250" i="23"/>
  <c r="G91" i="23"/>
  <c r="G135" i="23"/>
  <c r="G59" i="23"/>
  <c r="G191" i="23"/>
  <c r="G43" i="23"/>
  <c r="G35" i="23"/>
  <c r="G150" i="23"/>
  <c r="G19" i="23"/>
  <c r="G183" i="23"/>
  <c r="G11" i="23"/>
  <c r="G117" i="23"/>
  <c r="G3" i="23"/>
  <c r="G143" i="23"/>
  <c r="G58" i="23"/>
  <c r="G123" i="23"/>
  <c r="G50" i="23"/>
  <c r="G42" i="23"/>
  <c r="G198" i="23"/>
  <c r="G26" i="23"/>
  <c r="G206" i="23"/>
  <c r="G10" i="23"/>
  <c r="G155" i="23"/>
  <c r="G77" i="23"/>
  <c r="G153" i="23"/>
  <c r="G89" i="23"/>
  <c r="G156" i="23"/>
  <c r="G73" i="23"/>
  <c r="G57" i="23"/>
  <c r="G114" i="23"/>
  <c r="G41" i="23"/>
  <c r="G204" i="23"/>
  <c r="G9" i="23"/>
  <c r="G148" i="23"/>
  <c r="G93" i="23"/>
  <c r="G233" i="23"/>
  <c r="G104" i="23"/>
  <c r="G169" i="23"/>
  <c r="G88" i="23"/>
  <c r="G247" i="23"/>
  <c r="G72" i="23"/>
  <c r="G48" i="23"/>
  <c r="G24" i="23"/>
  <c r="G218" i="23"/>
  <c r="G69" i="23"/>
  <c r="G125" i="23"/>
  <c r="G13" i="23"/>
  <c r="G227" i="23"/>
  <c r="G95" i="23"/>
  <c r="G87" i="23"/>
  <c r="G145" i="23"/>
  <c r="G79" i="23"/>
  <c r="G186" i="23"/>
  <c r="G63" i="23"/>
  <c r="G244" i="23"/>
  <c r="G55" i="23"/>
  <c r="G172" i="23"/>
  <c r="G23" i="23"/>
  <c r="G7" i="23"/>
  <c r="G177" i="23"/>
  <c r="G53" i="23"/>
  <c r="G248" i="23"/>
  <c r="G70" i="23"/>
  <c r="G124" i="23"/>
  <c r="G62" i="23"/>
  <c r="G54" i="23"/>
  <c r="G246" i="23"/>
  <c r="G38" i="23"/>
  <c r="G160" i="23"/>
  <c r="G30" i="23"/>
  <c r="G113" i="23"/>
  <c r="G14" i="23"/>
  <c r="G140" i="23"/>
  <c r="G6" i="23"/>
  <c r="G2" i="23"/>
  <c r="K3" i="23" l="1"/>
  <c r="K4" i="23" s="1"/>
  <c r="D3" i="21"/>
  <c r="D4" i="21"/>
  <c r="D5" i="21"/>
  <c r="D6" i="21"/>
  <c r="D7" i="21"/>
  <c r="D8" i="21"/>
  <c r="D9" i="21"/>
  <c r="D10" i="21"/>
  <c r="D11" i="21"/>
  <c r="D12" i="21"/>
  <c r="D13" i="21"/>
  <c r="D14" i="21"/>
  <c r="D15" i="21"/>
  <c r="D16" i="21"/>
  <c r="D17" i="21"/>
  <c r="D18" i="21"/>
  <c r="D19" i="21"/>
  <c r="D20" i="21"/>
  <c r="D21" i="21"/>
  <c r="D22" i="21"/>
  <c r="D23" i="21"/>
  <c r="D24" i="21"/>
  <c r="D25" i="21"/>
  <c r="D26" i="21"/>
  <c r="D27" i="21"/>
  <c r="D28" i="21"/>
  <c r="D29" i="21"/>
  <c r="D30" i="21"/>
  <c r="D31" i="21"/>
  <c r="D32" i="21"/>
  <c r="D33" i="21"/>
  <c r="D34" i="21"/>
  <c r="D35" i="21"/>
  <c r="D36" i="21"/>
  <c r="D37" i="21"/>
  <c r="D38" i="21"/>
  <c r="D39" i="21"/>
  <c r="D40" i="21"/>
  <c r="D41" i="21"/>
  <c r="D42" i="21"/>
  <c r="D43" i="21"/>
  <c r="D44" i="21"/>
  <c r="D45" i="21"/>
  <c r="D46" i="21"/>
  <c r="D2" i="21"/>
  <c r="E81" i="23"/>
  <c r="E86" i="23"/>
  <c r="E78" i="23"/>
  <c r="E89" i="23"/>
  <c r="E90" i="23"/>
  <c r="E87" i="23"/>
  <c r="E79" i="23"/>
  <c r="E84" i="23"/>
  <c r="E73" i="23"/>
  <c r="E85" i="23"/>
  <c r="E48" i="23"/>
  <c r="E80" i="23"/>
  <c r="E74" i="23"/>
  <c r="E82" i="23"/>
  <c r="E88" i="23"/>
  <c r="E83" i="23"/>
  <c r="E77" i="23" l="1"/>
  <c r="E76" i="23"/>
  <c r="E71" i="23"/>
  <c r="E75" i="23"/>
  <c r="E72" i="23"/>
  <c r="L3" i="5"/>
  <c r="K5" i="23"/>
  <c r="K6" i="23" s="1"/>
  <c r="E8" i="23"/>
  <c r="E60" i="23"/>
  <c r="E56" i="23"/>
  <c r="E24" i="23"/>
  <c r="E14" i="23"/>
  <c r="E36" i="23"/>
  <c r="E44" i="23"/>
  <c r="E47" i="23"/>
  <c r="E32" i="23"/>
  <c r="E30" i="23"/>
  <c r="E6" i="23"/>
  <c r="E51" i="23"/>
  <c r="E46" i="23"/>
  <c r="E68" i="23"/>
  <c r="E18" i="23"/>
  <c r="E25" i="23"/>
  <c r="E3" i="23"/>
  <c r="E34" i="23"/>
  <c r="E61" i="23"/>
  <c r="E10" i="23"/>
  <c r="E41" i="23"/>
  <c r="E69" i="23"/>
  <c r="E63" i="23"/>
  <c r="E23" i="23"/>
  <c r="E26" i="23"/>
  <c r="E49" i="23"/>
  <c r="E52" i="23"/>
  <c r="E16" i="23"/>
  <c r="E55" i="23"/>
  <c r="E43" i="23"/>
  <c r="E54" i="23"/>
  <c r="E11" i="23"/>
  <c r="E66" i="23"/>
  <c r="E13" i="23"/>
  <c r="E45" i="23"/>
  <c r="E2" i="23"/>
  <c r="J2" i="23" s="1"/>
  <c r="E29" i="23"/>
  <c r="E20" i="23"/>
  <c r="E64" i="23"/>
  <c r="E67" i="23"/>
  <c r="E58" i="23"/>
  <c r="E5" i="23"/>
  <c r="E42" i="23"/>
  <c r="E39" i="23"/>
  <c r="E21" i="23"/>
  <c r="E9" i="23"/>
  <c r="E65" i="23"/>
  <c r="E19" i="23"/>
  <c r="E4" i="23"/>
  <c r="E17" i="23"/>
  <c r="E70" i="23"/>
  <c r="E37" i="23"/>
  <c r="E35" i="23"/>
  <c r="E27" i="23"/>
  <c r="E59" i="23"/>
  <c r="E50" i="23"/>
  <c r="E31" i="23"/>
  <c r="E15" i="23"/>
  <c r="E7" i="23"/>
  <c r="E28" i="23"/>
  <c r="E22" i="23"/>
  <c r="E12" i="23"/>
  <c r="E57" i="23"/>
  <c r="E62" i="23"/>
  <c r="E40" i="23"/>
  <c r="E38" i="23"/>
  <c r="E33" i="23"/>
  <c r="E53" i="23"/>
  <c r="A8" i="21"/>
  <c r="A11" i="21"/>
  <c r="A19" i="21"/>
  <c r="A27" i="21"/>
  <c r="A35" i="21"/>
  <c r="A43" i="21"/>
  <c r="A51" i="21"/>
  <c r="A59" i="21"/>
  <c r="A67" i="21"/>
  <c r="A75" i="21"/>
  <c r="A83" i="21"/>
  <c r="A91" i="21"/>
  <c r="A99" i="21"/>
  <c r="A107" i="21"/>
  <c r="A115" i="21"/>
  <c r="A123" i="21"/>
  <c r="A7" i="21"/>
  <c r="A40" i="21"/>
  <c r="A56" i="21"/>
  <c r="A80" i="21"/>
  <c r="A104" i="21"/>
  <c r="A128" i="21"/>
  <c r="A9" i="21"/>
  <c r="A25" i="21"/>
  <c r="A65" i="21"/>
  <c r="A81" i="21"/>
  <c r="A105" i="21"/>
  <c r="A121" i="21"/>
  <c r="A3" i="21"/>
  <c r="A12" i="21"/>
  <c r="A20" i="21"/>
  <c r="A28" i="21"/>
  <c r="A36" i="21"/>
  <c r="A44" i="21"/>
  <c r="A52" i="21"/>
  <c r="A60" i="21"/>
  <c r="A68" i="21"/>
  <c r="A76" i="21"/>
  <c r="A84" i="21"/>
  <c r="A92" i="21"/>
  <c r="A100" i="21"/>
  <c r="A108" i="21"/>
  <c r="A116" i="21"/>
  <c r="A124" i="21"/>
  <c r="A4" i="21"/>
  <c r="A13" i="21"/>
  <c r="A21" i="21"/>
  <c r="A29" i="21"/>
  <c r="A37" i="21"/>
  <c r="A45" i="21"/>
  <c r="A53" i="21"/>
  <c r="A61" i="21"/>
  <c r="A69" i="21"/>
  <c r="A77" i="21"/>
  <c r="A85" i="21"/>
  <c r="A93" i="21"/>
  <c r="A101" i="21"/>
  <c r="A109" i="21"/>
  <c r="A117" i="21"/>
  <c r="A125" i="21"/>
  <c r="A24" i="21"/>
  <c r="A88" i="21"/>
  <c r="A112" i="21"/>
  <c r="A89" i="21"/>
  <c r="A5" i="21"/>
  <c r="A14" i="21"/>
  <c r="A22" i="21"/>
  <c r="A30" i="21"/>
  <c r="A38" i="21"/>
  <c r="A46" i="21"/>
  <c r="A54" i="21"/>
  <c r="A62" i="21"/>
  <c r="A70" i="21"/>
  <c r="A78" i="21"/>
  <c r="A86" i="21"/>
  <c r="A94" i="21"/>
  <c r="A102" i="21"/>
  <c r="A110" i="21"/>
  <c r="A118" i="21"/>
  <c r="A126" i="21"/>
  <c r="A64" i="21"/>
  <c r="A49" i="21"/>
  <c r="A6" i="21"/>
  <c r="A15" i="21"/>
  <c r="A23" i="21"/>
  <c r="A31" i="21"/>
  <c r="A39" i="21"/>
  <c r="A47" i="21"/>
  <c r="A55" i="21"/>
  <c r="A63" i="21"/>
  <c r="A71" i="21"/>
  <c r="A79" i="21"/>
  <c r="A87" i="21"/>
  <c r="A95" i="21"/>
  <c r="A103" i="21"/>
  <c r="A111" i="21"/>
  <c r="A119" i="21"/>
  <c r="A127" i="21"/>
  <c r="A16" i="21"/>
  <c r="A32" i="21"/>
  <c r="A48" i="21"/>
  <c r="A72" i="21"/>
  <c r="A96" i="21"/>
  <c r="A120" i="21"/>
  <c r="A17" i="21"/>
  <c r="A33" i="21"/>
  <c r="A57" i="21"/>
  <c r="A73" i="21"/>
  <c r="A97" i="21"/>
  <c r="A113" i="21"/>
  <c r="A10" i="21"/>
  <c r="A18" i="21"/>
  <c r="A26" i="21"/>
  <c r="A34" i="21"/>
  <c r="A42" i="21"/>
  <c r="A50" i="21"/>
  <c r="A58" i="21"/>
  <c r="A66" i="21"/>
  <c r="A74" i="21"/>
  <c r="A82" i="21"/>
  <c r="A90" i="21"/>
  <c r="A98" i="21"/>
  <c r="A106" i="21"/>
  <c r="A114" i="21"/>
  <c r="A122" i="21"/>
  <c r="A41" i="21"/>
  <c r="A2" i="21"/>
  <c r="A94" i="5" l="1"/>
  <c r="A95" i="5"/>
  <c r="A33" i="5"/>
  <c r="A21" i="5"/>
  <c r="A62" i="5"/>
  <c r="A41" i="5"/>
  <c r="A93" i="5"/>
  <c r="A66" i="5"/>
  <c r="A18" i="5"/>
  <c r="A12" i="5"/>
  <c r="A4" i="5"/>
  <c r="A22" i="5"/>
  <c r="A59" i="5"/>
  <c r="A9" i="5"/>
  <c r="A58" i="5"/>
  <c r="A67" i="5"/>
  <c r="A11" i="5"/>
  <c r="A36" i="5"/>
  <c r="A91" i="5"/>
  <c r="A3" i="5"/>
  <c r="A60" i="5"/>
  <c r="A25" i="5"/>
  <c r="A20" i="5"/>
  <c r="A92" i="5"/>
  <c r="J3" i="23"/>
  <c r="J4" i="23" s="1"/>
  <c r="K7" i="23"/>
  <c r="K8" i="23" s="1"/>
  <c r="K9" i="23" s="1"/>
  <c r="A26" i="5"/>
  <c r="H112" i="22"/>
  <c r="H120" i="22"/>
  <c r="B107" i="22"/>
  <c r="B115" i="22"/>
  <c r="B123" i="22"/>
  <c r="H126" i="22"/>
  <c r="H113" i="22"/>
  <c r="H121" i="22"/>
  <c r="B108" i="22"/>
  <c r="B116" i="22"/>
  <c r="B124" i="22"/>
  <c r="H106" i="22"/>
  <c r="H114" i="22"/>
  <c r="H122" i="22"/>
  <c r="B109" i="22"/>
  <c r="B117" i="22"/>
  <c r="B125" i="22"/>
  <c r="H119" i="22"/>
  <c r="H107" i="22"/>
  <c r="H115" i="22"/>
  <c r="H123" i="22"/>
  <c r="B110" i="22"/>
  <c r="B118" i="22"/>
  <c r="B126" i="22"/>
  <c r="H108" i="22"/>
  <c r="H116" i="22"/>
  <c r="H124" i="22"/>
  <c r="B111" i="22"/>
  <c r="B119" i="22"/>
  <c r="B105" i="22"/>
  <c r="H111" i="22"/>
  <c r="B122" i="22"/>
  <c r="H109" i="22"/>
  <c r="H117" i="22"/>
  <c r="H125" i="22"/>
  <c r="B112" i="22"/>
  <c r="B120" i="22"/>
  <c r="B114" i="22"/>
  <c r="H110" i="22"/>
  <c r="H118" i="22"/>
  <c r="H105" i="22"/>
  <c r="B113" i="22"/>
  <c r="B121" i="22"/>
  <c r="B106" i="22"/>
  <c r="J5" i="23" l="1"/>
  <c r="J6" i="23" s="1"/>
  <c r="K10" i="23"/>
  <c r="K11" i="23" s="1"/>
  <c r="G3" i="21"/>
  <c r="G4" i="21"/>
  <c r="G5" i="21"/>
  <c r="G6" i="21"/>
  <c r="G7" i="21"/>
  <c r="G8" i="21"/>
  <c r="G9" i="21"/>
  <c r="G10" i="21"/>
  <c r="G11" i="21"/>
  <c r="G12" i="21"/>
  <c r="G13" i="21"/>
  <c r="G14" i="21"/>
  <c r="G15" i="21"/>
  <c r="G16" i="21"/>
  <c r="G17" i="21"/>
  <c r="G18" i="21"/>
  <c r="G19" i="21"/>
  <c r="G20" i="21"/>
  <c r="G21" i="21"/>
  <c r="G22" i="21"/>
  <c r="G23" i="21"/>
  <c r="G24" i="21"/>
  <c r="G25" i="21"/>
  <c r="G26" i="21"/>
  <c r="G27" i="21"/>
  <c r="G28" i="21"/>
  <c r="G29" i="21"/>
  <c r="G30" i="21"/>
  <c r="G31" i="21"/>
  <c r="G32" i="21"/>
  <c r="G33" i="21"/>
  <c r="G34" i="21"/>
  <c r="G35" i="21"/>
  <c r="G36" i="21"/>
  <c r="G37" i="21"/>
  <c r="G38" i="21"/>
  <c r="G39" i="21"/>
  <c r="G40" i="21"/>
  <c r="G41" i="21"/>
  <c r="G42" i="21"/>
  <c r="G43" i="21"/>
  <c r="G44" i="21"/>
  <c r="G45" i="21"/>
  <c r="G46" i="21"/>
  <c r="G2" i="21"/>
  <c r="K12" i="23" l="1"/>
  <c r="J7" i="23"/>
  <c r="J8" i="23" s="1"/>
  <c r="N3" i="13"/>
  <c r="N7" i="13"/>
  <c r="N10" i="13"/>
  <c r="N4" i="13"/>
  <c r="N6" i="13"/>
  <c r="N8" i="13"/>
  <c r="N14" i="13"/>
  <c r="N5" i="13"/>
  <c r="N12" i="13"/>
  <c r="N24" i="13"/>
  <c r="N16" i="13"/>
  <c r="N11" i="13"/>
  <c r="N21" i="13"/>
  <c r="N13" i="13"/>
  <c r="N35" i="13"/>
  <c r="N15" i="13"/>
  <c r="N19" i="13"/>
  <c r="N20" i="13"/>
  <c r="N25" i="13"/>
  <c r="N29" i="13"/>
  <c r="N36" i="13"/>
  <c r="N22" i="13"/>
  <c r="N51" i="13"/>
  <c r="N26" i="13"/>
  <c r="N23" i="13"/>
  <c r="N53" i="13"/>
  <c r="N18" i="13"/>
  <c r="N17" i="13"/>
  <c r="N9" i="13"/>
  <c r="N38" i="13"/>
  <c r="N52" i="13"/>
  <c r="N31" i="13"/>
  <c r="N44" i="13"/>
  <c r="N33" i="13"/>
  <c r="N40" i="13"/>
  <c r="N32" i="13"/>
  <c r="N47" i="13"/>
  <c r="N42" i="13"/>
  <c r="N39" i="13"/>
  <c r="N46" i="13"/>
  <c r="N50" i="13"/>
  <c r="N43" i="13"/>
  <c r="N30" i="13"/>
  <c r="N63" i="13"/>
  <c r="N27" i="13"/>
  <c r="N55" i="13"/>
  <c r="N70" i="13"/>
  <c r="N79" i="13"/>
  <c r="N37" i="13"/>
  <c r="N28" i="13"/>
  <c r="N48" i="13"/>
  <c r="N60" i="13"/>
  <c r="N61" i="13"/>
  <c r="N49" i="13"/>
  <c r="N66" i="13"/>
  <c r="N41" i="13"/>
  <c r="N34" i="13"/>
  <c r="N59" i="13"/>
  <c r="N64" i="13"/>
  <c r="N78" i="13"/>
  <c r="N65" i="13"/>
  <c r="N62" i="13"/>
  <c r="N54" i="13"/>
  <c r="N77" i="13"/>
  <c r="N45" i="13"/>
  <c r="N76" i="13"/>
  <c r="N68" i="13"/>
  <c r="N58" i="13"/>
  <c r="N75" i="13"/>
  <c r="N96" i="13"/>
  <c r="N73" i="13"/>
  <c r="N82" i="13"/>
  <c r="N71" i="13"/>
  <c r="N85" i="13"/>
  <c r="N84" i="13"/>
  <c r="N69" i="13"/>
  <c r="N90" i="13"/>
  <c r="N93" i="13"/>
  <c r="N56" i="13"/>
  <c r="N74" i="13"/>
  <c r="N57" i="13"/>
  <c r="N87" i="13"/>
  <c r="N72" i="13"/>
  <c r="N83" i="13"/>
  <c r="N67" i="13"/>
  <c r="N88" i="13"/>
  <c r="N94" i="13"/>
  <c r="N101" i="13"/>
  <c r="N86" i="13"/>
  <c r="N81" i="13"/>
  <c r="N98" i="13"/>
  <c r="N99" i="13"/>
  <c r="N92" i="13"/>
  <c r="N89" i="13"/>
  <c r="N100" i="13"/>
  <c r="N95" i="13"/>
  <c r="N91" i="13"/>
  <c r="N97" i="13"/>
  <c r="N80" i="13"/>
  <c r="N105" i="13"/>
  <c r="N104" i="13"/>
  <c r="N102" i="13"/>
  <c r="N106" i="13"/>
  <c r="N103" i="13"/>
  <c r="N2" i="13"/>
  <c r="M72" i="13"/>
  <c r="M20" i="13"/>
  <c r="M47" i="13"/>
  <c r="M6" i="13"/>
  <c r="M44" i="13"/>
  <c r="O44" i="13" s="1"/>
  <c r="M26" i="13"/>
  <c r="M27" i="13"/>
  <c r="M28" i="13"/>
  <c r="M88" i="13"/>
  <c r="M34" i="13"/>
  <c r="M17" i="13"/>
  <c r="O17" i="13" s="1"/>
  <c r="M83" i="13"/>
  <c r="M81" i="13"/>
  <c r="M97" i="13"/>
  <c r="M105" i="13"/>
  <c r="M64" i="13"/>
  <c r="M46" i="13"/>
  <c r="M84" i="13"/>
  <c r="M80" i="13"/>
  <c r="M87" i="13"/>
  <c r="M52" i="13"/>
  <c r="M45" i="13"/>
  <c r="M53" i="13"/>
  <c r="M67" i="13"/>
  <c r="M42" i="13"/>
  <c r="M91" i="13"/>
  <c r="M30" i="13"/>
  <c r="M21" i="13"/>
  <c r="O21" i="13" s="1"/>
  <c r="M51" i="13"/>
  <c r="M78" i="13"/>
  <c r="M11" i="13"/>
  <c r="M76" i="13"/>
  <c r="M40" i="13"/>
  <c r="M54" i="13"/>
  <c r="M95" i="13"/>
  <c r="M82" i="13"/>
  <c r="M63" i="13"/>
  <c r="M58" i="13"/>
  <c r="M89" i="13"/>
  <c r="M106" i="13"/>
  <c r="M7" i="13"/>
  <c r="O7" i="13" s="1"/>
  <c r="M48" i="13"/>
  <c r="O48" i="13" s="1"/>
  <c r="M70" i="13"/>
  <c r="M13" i="13"/>
  <c r="M93" i="13"/>
  <c r="O93" i="13" s="1"/>
  <c r="M23" i="13"/>
  <c r="M85" i="13"/>
  <c r="M49" i="13"/>
  <c r="M43" i="13"/>
  <c r="O43" i="13" s="1"/>
  <c r="M90" i="13"/>
  <c r="M4" i="13"/>
  <c r="O4" i="13" s="1"/>
  <c r="M101" i="13"/>
  <c r="M60" i="13"/>
  <c r="M59" i="13"/>
  <c r="M74" i="13"/>
  <c r="O74" i="13" s="1"/>
  <c r="M9" i="13"/>
  <c r="M14" i="13"/>
  <c r="M25" i="13"/>
  <c r="O25" i="13" s="1"/>
  <c r="M104" i="13"/>
  <c r="M38" i="13"/>
  <c r="M29" i="13"/>
  <c r="M10" i="13"/>
  <c r="M15" i="13"/>
  <c r="O15" i="13" s="1"/>
  <c r="M61" i="13"/>
  <c r="M8" i="13"/>
  <c r="M56" i="13"/>
  <c r="M18" i="13"/>
  <c r="M94" i="13"/>
  <c r="M39" i="13"/>
  <c r="M65" i="13"/>
  <c r="M86" i="13"/>
  <c r="M75" i="13"/>
  <c r="M102" i="13"/>
  <c r="M77" i="13"/>
  <c r="M66" i="13"/>
  <c r="M22" i="13"/>
  <c r="M79" i="13"/>
  <c r="M2" i="13"/>
  <c r="M50" i="13"/>
  <c r="O50" i="13" s="1"/>
  <c r="M98" i="13"/>
  <c r="M32" i="13"/>
  <c r="M5" i="13"/>
  <c r="M24" i="13"/>
  <c r="M19" i="13"/>
  <c r="O19" i="13" s="1"/>
  <c r="M33" i="13"/>
  <c r="M99" i="13"/>
  <c r="M57" i="13"/>
  <c r="M37" i="13"/>
  <c r="O37" i="13" s="1"/>
  <c r="M35" i="13"/>
  <c r="M68" i="13"/>
  <c r="M16" i="13"/>
  <c r="M3" i="13"/>
  <c r="O3" i="13" s="1"/>
  <c r="M103" i="13"/>
  <c r="M92" i="13"/>
  <c r="M41" i="13"/>
  <c r="O41" i="13" s="1"/>
  <c r="M31" i="13"/>
  <c r="M71" i="13"/>
  <c r="M36" i="13"/>
  <c r="M62" i="13"/>
  <c r="M55" i="13"/>
  <c r="M12" i="13"/>
  <c r="O12" i="13" s="1"/>
  <c r="M73" i="13"/>
  <c r="M69" i="13"/>
  <c r="M96" i="13"/>
  <c r="M100" i="13"/>
  <c r="K13" i="23" l="1"/>
  <c r="K14" i="23" s="1"/>
  <c r="K15" i="23" s="1"/>
  <c r="K16" i="23" s="1"/>
  <c r="K17" i="23" s="1"/>
  <c r="K18" i="23" s="1"/>
  <c r="K19" i="23" s="1"/>
  <c r="K20" i="23" s="1"/>
  <c r="K21" i="23" s="1"/>
  <c r="K22" i="23" s="1"/>
  <c r="K23" i="23" s="1"/>
  <c r="K24" i="23" s="1"/>
  <c r="K25" i="23" s="1"/>
  <c r="K26" i="23" s="1"/>
  <c r="K27" i="23" s="1"/>
  <c r="K28" i="23" s="1"/>
  <c r="K29" i="23" s="1"/>
  <c r="K30" i="23" s="1"/>
  <c r="K31" i="23" s="1"/>
  <c r="K32" i="23" s="1"/>
  <c r="K33" i="23" s="1"/>
  <c r="K34" i="23" s="1"/>
  <c r="K35" i="23" s="1"/>
  <c r="K36" i="23" s="1"/>
  <c r="K37" i="23" s="1"/>
  <c r="K38" i="23" s="1"/>
  <c r="K39" i="23" s="1"/>
  <c r="K40" i="23" s="1"/>
  <c r="K41" i="23" s="1"/>
  <c r="K42" i="23" s="1"/>
  <c r="K43" i="23" s="1"/>
  <c r="K44" i="23" s="1"/>
  <c r="K45" i="23" s="1"/>
  <c r="K46" i="23" s="1"/>
  <c r="K47" i="23" s="1"/>
  <c r="K48" i="23" s="1"/>
  <c r="K49" i="23" s="1"/>
  <c r="K50" i="23" s="1"/>
  <c r="K51" i="23" s="1"/>
  <c r="K52" i="23" s="1"/>
  <c r="K53" i="23" s="1"/>
  <c r="K54" i="23" s="1"/>
  <c r="K55" i="23" s="1"/>
  <c r="K56" i="23" s="1"/>
  <c r="K57" i="23" s="1"/>
  <c r="K58" i="23" s="1"/>
  <c r="K59" i="23" s="1"/>
  <c r="K60" i="23" s="1"/>
  <c r="K61" i="23" s="1"/>
  <c r="K62" i="23" s="1"/>
  <c r="K63" i="23" s="1"/>
  <c r="K64" i="23" s="1"/>
  <c r="K65" i="23" s="1"/>
  <c r="K66" i="23" s="1"/>
  <c r="K67" i="23" s="1"/>
  <c r="K68" i="23" s="1"/>
  <c r="K69" i="23" s="1"/>
  <c r="K70" i="23" s="1"/>
  <c r="K71" i="23" s="1"/>
  <c r="K72" i="23" s="1"/>
  <c r="K73" i="23" s="1"/>
  <c r="K74" i="23" s="1"/>
  <c r="K75" i="23" s="1"/>
  <c r="K76" i="23" s="1"/>
  <c r="K77" i="23" s="1"/>
  <c r="K78" i="23" s="1"/>
  <c r="K79" i="23" s="1"/>
  <c r="K80" i="23" s="1"/>
  <c r="K81" i="23" s="1"/>
  <c r="K82" i="23" s="1"/>
  <c r="K83" i="23" s="1"/>
  <c r="K84" i="23" s="1"/>
  <c r="K85" i="23" s="1"/>
  <c r="K86" i="23" s="1"/>
  <c r="K87" i="23" s="1"/>
  <c r="K88" i="23" s="1"/>
  <c r="K89" i="23" s="1"/>
  <c r="K90" i="23" s="1"/>
  <c r="K91" i="23" s="1"/>
  <c r="K92" i="23" s="1"/>
  <c r="K93" i="23" s="1"/>
  <c r="K94" i="23" s="1"/>
  <c r="K95" i="23" s="1"/>
  <c r="K96" i="23" s="1"/>
  <c r="K97" i="23" s="1"/>
  <c r="K98" i="23" s="1"/>
  <c r="K99" i="23" s="1"/>
  <c r="K100" i="23" s="1"/>
  <c r="K101" i="23" s="1"/>
  <c r="K102" i="23" s="1"/>
  <c r="K103" i="23" s="1"/>
  <c r="K104" i="23" s="1"/>
  <c r="K105" i="23" s="1"/>
  <c r="K106" i="23" s="1"/>
  <c r="K107" i="23" s="1"/>
  <c r="K108" i="23" s="1"/>
  <c r="K109" i="23" s="1"/>
  <c r="K110" i="23" s="1"/>
  <c r="K111" i="23" s="1"/>
  <c r="K112" i="23" s="1"/>
  <c r="K113" i="23" s="1"/>
  <c r="K114" i="23" s="1"/>
  <c r="K115" i="23" s="1"/>
  <c r="K116" i="23" s="1"/>
  <c r="K117" i="23" s="1"/>
  <c r="K118" i="23" s="1"/>
  <c r="K119" i="23" s="1"/>
  <c r="K120" i="23" s="1"/>
  <c r="K121" i="23" s="1"/>
  <c r="K122" i="23" s="1"/>
  <c r="K123" i="23" s="1"/>
  <c r="K124" i="23" s="1"/>
  <c r="K125" i="23" s="1"/>
  <c r="K126" i="23" s="1"/>
  <c r="K127" i="23" s="1"/>
  <c r="K128" i="23" s="1"/>
  <c r="K129" i="23" s="1"/>
  <c r="K130" i="23" s="1"/>
  <c r="K131" i="23" s="1"/>
  <c r="K132" i="23" s="1"/>
  <c r="K133" i="23" s="1"/>
  <c r="K134" i="23" s="1"/>
  <c r="K135" i="23" s="1"/>
  <c r="K136" i="23" s="1"/>
  <c r="K137" i="23" s="1"/>
  <c r="K138" i="23" s="1"/>
  <c r="K139" i="23" s="1"/>
  <c r="K140" i="23" s="1"/>
  <c r="K141" i="23" s="1"/>
  <c r="K142" i="23" s="1"/>
  <c r="K143" i="23" s="1"/>
  <c r="K144" i="23" s="1"/>
  <c r="K145" i="23" s="1"/>
  <c r="K146" i="23" s="1"/>
  <c r="K147" i="23" s="1"/>
  <c r="K148" i="23" s="1"/>
  <c r="K149" i="23" s="1"/>
  <c r="K150" i="23" s="1"/>
  <c r="K151" i="23" s="1"/>
  <c r="K152" i="23" s="1"/>
  <c r="K153" i="23" s="1"/>
  <c r="K154" i="23" s="1"/>
  <c r="K155" i="23" s="1"/>
  <c r="K156" i="23" s="1"/>
  <c r="K157" i="23" s="1"/>
  <c r="K158" i="23" s="1"/>
  <c r="K159" i="23" s="1"/>
  <c r="K160" i="23" s="1"/>
  <c r="K161" i="23" s="1"/>
  <c r="K162" i="23" s="1"/>
  <c r="K163" i="23" s="1"/>
  <c r="K164" i="23" s="1"/>
  <c r="K165" i="23" s="1"/>
  <c r="K166" i="23" s="1"/>
  <c r="K167" i="23" s="1"/>
  <c r="K168" i="23" s="1"/>
  <c r="K169" i="23" s="1"/>
  <c r="K170" i="23" s="1"/>
  <c r="K171" i="23" s="1"/>
  <c r="K172" i="23" s="1"/>
  <c r="K173" i="23" s="1"/>
  <c r="K174" i="23" s="1"/>
  <c r="K175" i="23" s="1"/>
  <c r="K176" i="23" s="1"/>
  <c r="K177" i="23" s="1"/>
  <c r="K178" i="23" s="1"/>
  <c r="K179" i="23" s="1"/>
  <c r="K180" i="23" s="1"/>
  <c r="K181" i="23" s="1"/>
  <c r="K182" i="23" s="1"/>
  <c r="K183" i="23" s="1"/>
  <c r="K184" i="23" s="1"/>
  <c r="K185" i="23" s="1"/>
  <c r="K186" i="23" s="1"/>
  <c r="K187" i="23" s="1"/>
  <c r="K188" i="23" s="1"/>
  <c r="K189" i="23" s="1"/>
  <c r="K190" i="23" s="1"/>
  <c r="K191" i="23" s="1"/>
  <c r="K192" i="23" s="1"/>
  <c r="K193" i="23" s="1"/>
  <c r="K194" i="23" s="1"/>
  <c r="K195" i="23" s="1"/>
  <c r="K196" i="23" s="1"/>
  <c r="K197" i="23" s="1"/>
  <c r="K198" i="23" s="1"/>
  <c r="K199" i="23" s="1"/>
  <c r="K200" i="23" s="1"/>
  <c r="K201" i="23" s="1"/>
  <c r="K202" i="23" s="1"/>
  <c r="K203" i="23" s="1"/>
  <c r="K204" i="23" s="1"/>
  <c r="K205" i="23" s="1"/>
  <c r="K206" i="23" s="1"/>
  <c r="K207" i="23" s="1"/>
  <c r="K208" i="23" s="1"/>
  <c r="K209" i="23" s="1"/>
  <c r="K210" i="23" s="1"/>
  <c r="K211" i="23" s="1"/>
  <c r="K212" i="23" s="1"/>
  <c r="K213" i="23" s="1"/>
  <c r="K214" i="23" s="1"/>
  <c r="K215" i="23" s="1"/>
  <c r="K216" i="23" s="1"/>
  <c r="K217" i="23" s="1"/>
  <c r="K218" i="23" s="1"/>
  <c r="K219" i="23" s="1"/>
  <c r="K220" i="23" s="1"/>
  <c r="K221" i="23" s="1"/>
  <c r="K222" i="23" s="1"/>
  <c r="K223" i="23" s="1"/>
  <c r="K224" i="23" s="1"/>
  <c r="K225" i="23" s="1"/>
  <c r="K226" i="23" s="1"/>
  <c r="K227" i="23" s="1"/>
  <c r="K228" i="23" s="1"/>
  <c r="K229" i="23" s="1"/>
  <c r="K230" i="23" s="1"/>
  <c r="K231" i="23" s="1"/>
  <c r="K232" i="23" s="1"/>
  <c r="K233" i="23" s="1"/>
  <c r="K234" i="23" s="1"/>
  <c r="K235" i="23" s="1"/>
  <c r="K236" i="23" s="1"/>
  <c r="K237" i="23" s="1"/>
  <c r="K238" i="23" s="1"/>
  <c r="K239" i="23" s="1"/>
  <c r="K240" i="23" s="1"/>
  <c r="K241" i="23" s="1"/>
  <c r="K242" i="23" s="1"/>
  <c r="K243" i="23" s="1"/>
  <c r="K244" i="23" s="1"/>
  <c r="K245" i="23" s="1"/>
  <c r="K246" i="23" s="1"/>
  <c r="K247" i="23" s="1"/>
  <c r="K248" i="23" s="1"/>
  <c r="K249" i="23" s="1"/>
  <c r="K250" i="23" s="1"/>
  <c r="K251" i="23" s="1"/>
  <c r="K252" i="23" s="1"/>
  <c r="K253" i="23" s="1"/>
  <c r="K254" i="23" s="1"/>
  <c r="K255" i="23" s="1"/>
  <c r="K256" i="23" s="1"/>
  <c r="K257" i="23" s="1"/>
  <c r="K258" i="23" s="1"/>
  <c r="K259" i="23" s="1"/>
  <c r="K260" i="23" s="1"/>
  <c r="K261" i="23" s="1"/>
  <c r="K262" i="23" s="1"/>
  <c r="K263" i="23" s="1"/>
  <c r="K264" i="23" s="1"/>
  <c r="K265" i="23" s="1"/>
  <c r="K266" i="23" s="1"/>
  <c r="K267" i="23" s="1"/>
  <c r="K268" i="23" s="1"/>
  <c r="K269" i="23" s="1"/>
  <c r="K270" i="23" s="1"/>
  <c r="K271" i="23" s="1"/>
  <c r="K272" i="23" s="1"/>
  <c r="K273" i="23" s="1"/>
  <c r="K274" i="23" s="1"/>
  <c r="K275" i="23" s="1"/>
  <c r="K276" i="23" s="1"/>
  <c r="K277" i="23" s="1"/>
  <c r="K278" i="23" s="1"/>
  <c r="K279" i="23" s="1"/>
  <c r="K280" i="23" s="1"/>
  <c r="K281" i="23" s="1"/>
  <c r="K282" i="23" s="1"/>
  <c r="K283" i="23" s="1"/>
  <c r="K284" i="23" s="1"/>
  <c r="K285" i="23" s="1"/>
  <c r="K286" i="23" s="1"/>
  <c r="K287" i="23" s="1"/>
  <c r="K288" i="23" s="1"/>
  <c r="K289" i="23" s="1"/>
  <c r="K290" i="23" s="1"/>
  <c r="K291" i="23" s="1"/>
  <c r="K292" i="23" s="1"/>
  <c r="K293" i="23" s="1"/>
  <c r="K294" i="23" s="1"/>
  <c r="K295" i="23" s="1"/>
  <c r="K296" i="23" s="1"/>
  <c r="K297" i="23" s="1"/>
  <c r="K298" i="23" s="1"/>
  <c r="K299" i="23" s="1"/>
  <c r="K300" i="23" s="1"/>
  <c r="K301" i="23" s="1"/>
  <c r="K302" i="23" s="1"/>
  <c r="K303" i="23" s="1"/>
  <c r="K304" i="23" s="1"/>
  <c r="K305" i="23" s="1"/>
  <c r="K306" i="23" s="1"/>
  <c r="K307" i="23" s="1"/>
  <c r="K308" i="23" s="1"/>
  <c r="K309" i="23" s="1"/>
  <c r="K310" i="23" s="1"/>
  <c r="K311" i="23" s="1"/>
  <c r="K312" i="23" s="1"/>
  <c r="K313" i="23" s="1"/>
  <c r="K314" i="23" s="1"/>
  <c r="K315" i="23" s="1"/>
  <c r="K316" i="23" s="1"/>
  <c r="K317" i="23" s="1"/>
  <c r="K318" i="23" s="1"/>
  <c r="K319" i="23" s="1"/>
  <c r="K320" i="23" s="1"/>
  <c r="K321" i="23" s="1"/>
  <c r="K322" i="23" s="1"/>
  <c r="K323" i="23" s="1"/>
  <c r="K324" i="23" s="1"/>
  <c r="K325" i="23" s="1"/>
  <c r="K326" i="23" s="1"/>
  <c r="K327" i="23" s="1"/>
  <c r="K328" i="23" s="1"/>
  <c r="K329" i="23" s="1"/>
  <c r="K330" i="23" s="1"/>
  <c r="K331" i="23" s="1"/>
  <c r="K332" i="23" s="1"/>
  <c r="K333" i="23" s="1"/>
  <c r="K334" i="23" s="1"/>
  <c r="K335" i="23" s="1"/>
  <c r="K336" i="23" s="1"/>
  <c r="K337" i="23" s="1"/>
  <c r="K338" i="23" s="1"/>
  <c r="K339" i="23" s="1"/>
  <c r="K340" i="23" s="1"/>
  <c r="K341" i="23" s="1"/>
  <c r="K342" i="23" s="1"/>
  <c r="K343" i="23" s="1"/>
  <c r="K344" i="23" s="1"/>
  <c r="K345" i="23" s="1"/>
  <c r="K346" i="23" s="1"/>
  <c r="K347" i="23" s="1"/>
  <c r="K348" i="23" s="1"/>
  <c r="K349" i="23" s="1"/>
  <c r="K350" i="23" s="1"/>
  <c r="K351" i="23" s="1"/>
  <c r="K352" i="23" s="1"/>
  <c r="K353" i="23" s="1"/>
  <c r="K354" i="23" s="1"/>
  <c r="K355" i="23" s="1"/>
  <c r="K356" i="23" s="1"/>
  <c r="K357" i="23" s="1"/>
  <c r="K358" i="23" s="1"/>
  <c r="K359" i="23" s="1"/>
  <c r="K360" i="23" s="1"/>
  <c r="K361" i="23" s="1"/>
  <c r="K362" i="23" s="1"/>
  <c r="K363" i="23" s="1"/>
  <c r="K364" i="23" s="1"/>
  <c r="K365" i="23" s="1"/>
  <c r="K366" i="23" s="1"/>
  <c r="K367" i="23" s="1"/>
  <c r="K368" i="23" s="1"/>
  <c r="K369" i="23" s="1"/>
  <c r="K370" i="23" s="1"/>
  <c r="K371" i="23" s="1"/>
  <c r="K372" i="23" s="1"/>
  <c r="K373" i="23" s="1"/>
  <c r="K374" i="23" s="1"/>
  <c r="K375" i="23" s="1"/>
  <c r="K376" i="23" s="1"/>
  <c r="K377" i="23" s="1"/>
  <c r="K378" i="23" s="1"/>
  <c r="K379" i="23" s="1"/>
  <c r="K380" i="23" s="1"/>
  <c r="K381" i="23" s="1"/>
  <c r="K382" i="23" s="1"/>
  <c r="K383" i="23" s="1"/>
  <c r="K384" i="23" s="1"/>
  <c r="K385" i="23" s="1"/>
  <c r="K386" i="23" s="1"/>
  <c r="K387" i="23" s="1"/>
  <c r="K388" i="23" s="1"/>
  <c r="K389" i="23" s="1"/>
  <c r="K390" i="23" s="1"/>
  <c r="K391" i="23" s="1"/>
  <c r="K392" i="23" s="1"/>
  <c r="K393" i="23" s="1"/>
  <c r="K394" i="23" s="1"/>
  <c r="K395" i="23" s="1"/>
  <c r="K396" i="23" s="1"/>
  <c r="K397" i="23" s="1"/>
  <c r="K398" i="23" s="1"/>
  <c r="K399" i="23" s="1"/>
  <c r="K400" i="23" s="1"/>
  <c r="K401" i="23" s="1"/>
  <c r="K402" i="23" s="1"/>
  <c r="K403" i="23" s="1"/>
  <c r="K404" i="23" s="1"/>
  <c r="K405" i="23" s="1"/>
  <c r="K406" i="23" s="1"/>
  <c r="K407" i="23" s="1"/>
  <c r="K408" i="23" s="1"/>
  <c r="K409" i="23" s="1"/>
  <c r="K410" i="23" s="1"/>
  <c r="K411" i="23" s="1"/>
  <c r="K412" i="23" s="1"/>
  <c r="K413" i="23" s="1"/>
  <c r="K414" i="23" s="1"/>
  <c r="K415" i="23" s="1"/>
  <c r="K416" i="23" s="1"/>
  <c r="K417" i="23" s="1"/>
  <c r="K418" i="23" s="1"/>
  <c r="K419" i="23" s="1"/>
  <c r="K420" i="23" s="1"/>
  <c r="K421" i="23" s="1"/>
  <c r="K422" i="23" s="1"/>
  <c r="K423" i="23" s="1"/>
  <c r="K424" i="23" s="1"/>
  <c r="K425" i="23" s="1"/>
  <c r="K426" i="23" s="1"/>
  <c r="K427" i="23" s="1"/>
  <c r="K428" i="23" s="1"/>
  <c r="K429" i="23" s="1"/>
  <c r="K430" i="23" s="1"/>
  <c r="K431" i="23" s="1"/>
  <c r="K432" i="23" s="1"/>
  <c r="K433" i="23" s="1"/>
  <c r="K434" i="23" s="1"/>
  <c r="K435" i="23" s="1"/>
  <c r="K436" i="23" s="1"/>
  <c r="K437" i="23" s="1"/>
  <c r="K438" i="23" s="1"/>
  <c r="K439" i="23" s="1"/>
  <c r="K440" i="23" s="1"/>
  <c r="K441" i="23" s="1"/>
  <c r="K442" i="23" s="1"/>
  <c r="K443" i="23" s="1"/>
  <c r="K444" i="23" s="1"/>
  <c r="K445" i="23" s="1"/>
  <c r="K446" i="23" s="1"/>
  <c r="K447" i="23" s="1"/>
  <c r="K448" i="23" s="1"/>
  <c r="K449" i="23" s="1"/>
  <c r="K450" i="23" s="1"/>
  <c r="K451" i="23" s="1"/>
  <c r="K452" i="23" s="1"/>
  <c r="K453" i="23" s="1"/>
  <c r="K454" i="23" s="1"/>
  <c r="K455" i="23" s="1"/>
  <c r="K456" i="23" s="1"/>
  <c r="K457" i="23" s="1"/>
  <c r="K458" i="23" s="1"/>
  <c r="K459" i="23" s="1"/>
  <c r="K460" i="23" s="1"/>
  <c r="K461" i="23" s="1"/>
  <c r="K462" i="23" s="1"/>
  <c r="K463" i="23" s="1"/>
  <c r="K464" i="23" s="1"/>
  <c r="K465" i="23" s="1"/>
  <c r="K466" i="23" s="1"/>
  <c r="K467" i="23" s="1"/>
  <c r="K468" i="23" s="1"/>
  <c r="K469" i="23" s="1"/>
  <c r="K470" i="23" s="1"/>
  <c r="K471" i="23" s="1"/>
  <c r="K472" i="23" s="1"/>
  <c r="K473" i="23" s="1"/>
  <c r="K474" i="23" s="1"/>
  <c r="K475" i="23" s="1"/>
  <c r="K476" i="23" s="1"/>
  <c r="K477" i="23" s="1"/>
  <c r="K478" i="23" s="1"/>
  <c r="K479" i="23" s="1"/>
  <c r="K480" i="23" s="1"/>
  <c r="K481" i="23" s="1"/>
  <c r="K482" i="23" s="1"/>
  <c r="K483" i="23" s="1"/>
  <c r="K484" i="23" s="1"/>
  <c r="K485" i="23" s="1"/>
  <c r="K486" i="23" s="1"/>
  <c r="K487" i="23" s="1"/>
  <c r="K488" i="23" s="1"/>
  <c r="K489" i="23" s="1"/>
  <c r="K490" i="23" s="1"/>
  <c r="K491" i="23" s="1"/>
  <c r="K492" i="23" s="1"/>
  <c r="K493" i="23" s="1"/>
  <c r="K494" i="23" s="1"/>
  <c r="K495" i="23" s="1"/>
  <c r="K496" i="23" s="1"/>
  <c r="K497" i="23" s="1"/>
  <c r="K498" i="23" s="1"/>
  <c r="K499" i="23" s="1"/>
  <c r="K500" i="23" s="1"/>
  <c r="K501" i="23" s="1"/>
  <c r="K502" i="23" s="1"/>
  <c r="K503" i="23" s="1"/>
  <c r="K504" i="23" s="1"/>
  <c r="K505" i="23" s="1"/>
  <c r="K506" i="23" s="1"/>
  <c r="K507" i="23" s="1"/>
  <c r="K508" i="23" s="1"/>
  <c r="K509" i="23" s="1"/>
  <c r="K510" i="23" s="1"/>
  <c r="K511" i="23" s="1"/>
  <c r="K512" i="23" s="1"/>
  <c r="K513" i="23" s="1"/>
  <c r="K514" i="23" s="1"/>
  <c r="K515" i="23" s="1"/>
  <c r="K516" i="23" s="1"/>
  <c r="K517" i="23" s="1"/>
  <c r="K518" i="23" s="1"/>
  <c r="K519" i="23" s="1"/>
  <c r="K520" i="23" s="1"/>
  <c r="K521" i="23" s="1"/>
  <c r="K522" i="23" s="1"/>
  <c r="K523" i="23" s="1"/>
  <c r="K524" i="23" s="1"/>
  <c r="K525" i="23" s="1"/>
  <c r="K526" i="23" s="1"/>
  <c r="K527" i="23" s="1"/>
  <c r="K528" i="23" s="1"/>
  <c r="K529" i="23" s="1"/>
  <c r="K530" i="23" s="1"/>
  <c r="K531" i="23" s="1"/>
  <c r="K532" i="23" s="1"/>
  <c r="K533" i="23" s="1"/>
  <c r="K534" i="23" s="1"/>
  <c r="K535" i="23" s="1"/>
  <c r="K536" i="23" s="1"/>
  <c r="K537" i="23" s="1"/>
  <c r="K538" i="23" s="1"/>
  <c r="K539" i="23" s="1"/>
  <c r="K540" i="23" s="1"/>
  <c r="K541" i="23" s="1"/>
  <c r="K542" i="23" s="1"/>
  <c r="K543" i="23" s="1"/>
  <c r="K544" i="23" s="1"/>
  <c r="K545" i="23" s="1"/>
  <c r="K546" i="23" s="1"/>
  <c r="K547" i="23" s="1"/>
  <c r="K548" i="23" s="1"/>
  <c r="K549" i="23" s="1"/>
  <c r="K550" i="23" s="1"/>
  <c r="K551" i="23" s="1"/>
  <c r="K552" i="23" s="1"/>
  <c r="K553" i="23" s="1"/>
  <c r="K554" i="23" s="1"/>
  <c r="K555" i="23" s="1"/>
  <c r="K556" i="23" s="1"/>
  <c r="K557" i="23" s="1"/>
  <c r="K558" i="23" s="1"/>
  <c r="K559" i="23" s="1"/>
  <c r="K560" i="23" s="1"/>
  <c r="K561" i="23" s="1"/>
  <c r="K562" i="23" s="1"/>
  <c r="K563" i="23" s="1"/>
  <c r="K564" i="23" s="1"/>
  <c r="K565" i="23" s="1"/>
  <c r="K566" i="23" s="1"/>
  <c r="K567" i="23" s="1"/>
  <c r="K568" i="23" s="1"/>
  <c r="K569" i="23" s="1"/>
  <c r="K570" i="23" s="1"/>
  <c r="K571" i="23" s="1"/>
  <c r="K572" i="23" s="1"/>
  <c r="K573" i="23" s="1"/>
  <c r="K574" i="23" s="1"/>
  <c r="K575" i="23" s="1"/>
  <c r="K576" i="23" s="1"/>
  <c r="K577" i="23" s="1"/>
  <c r="K578" i="23" s="1"/>
  <c r="K579" i="23" s="1"/>
  <c r="K580" i="23" s="1"/>
  <c r="K581" i="23" s="1"/>
  <c r="K582" i="23" s="1"/>
  <c r="K583" i="23" s="1"/>
  <c r="K584" i="23" s="1"/>
  <c r="K585" i="23" s="1"/>
  <c r="K586" i="23" s="1"/>
  <c r="K587" i="23" s="1"/>
  <c r="K588" i="23" s="1"/>
  <c r="K589" i="23" s="1"/>
  <c r="K590" i="23" s="1"/>
  <c r="K591" i="23" s="1"/>
  <c r="K592" i="23" s="1"/>
  <c r="K593" i="23" s="1"/>
  <c r="K594" i="23" s="1"/>
  <c r="K595" i="23" s="1"/>
  <c r="K596" i="23" s="1"/>
  <c r="K597" i="23" s="1"/>
  <c r="K598" i="23" s="1"/>
  <c r="K599" i="23" s="1"/>
  <c r="K600" i="23" s="1"/>
  <c r="K601" i="23" s="1"/>
  <c r="K602" i="23" s="1"/>
  <c r="K603" i="23" s="1"/>
  <c r="K604" i="23" s="1"/>
  <c r="K605" i="23" s="1"/>
  <c r="K606" i="23" s="1"/>
  <c r="K607" i="23" s="1"/>
  <c r="K608" i="23" s="1"/>
  <c r="K609" i="23" s="1"/>
  <c r="K610" i="23" s="1"/>
  <c r="K611" i="23" s="1"/>
  <c r="K612" i="23" s="1"/>
  <c r="K613" i="23" s="1"/>
  <c r="K614" i="23" s="1"/>
  <c r="K615" i="23" s="1"/>
  <c r="K616" i="23" s="1"/>
  <c r="K617" i="23" s="1"/>
  <c r="K618" i="23" s="1"/>
  <c r="K619" i="23" s="1"/>
  <c r="K620" i="23" s="1"/>
  <c r="K621" i="23" s="1"/>
  <c r="K622" i="23" s="1"/>
  <c r="K623" i="23" s="1"/>
  <c r="K624" i="23" s="1"/>
  <c r="K625" i="23" s="1"/>
  <c r="K626" i="23" s="1"/>
  <c r="K627" i="23" s="1"/>
  <c r="K628" i="23" s="1"/>
  <c r="K629" i="23" s="1"/>
  <c r="K630" i="23" s="1"/>
  <c r="K631" i="23" s="1"/>
  <c r="K632" i="23" s="1"/>
  <c r="K633" i="23" s="1"/>
  <c r="K634" i="23" s="1"/>
  <c r="K635" i="23" s="1"/>
  <c r="K636" i="23" s="1"/>
  <c r="K637" i="23" s="1"/>
  <c r="K638" i="23" s="1"/>
  <c r="K639" i="23" s="1"/>
  <c r="K640" i="23" s="1"/>
  <c r="K641" i="23" s="1"/>
  <c r="K642" i="23" s="1"/>
  <c r="K643" i="23" s="1"/>
  <c r="K644" i="23" s="1"/>
  <c r="K645" i="23" s="1"/>
  <c r="K646" i="23" s="1"/>
  <c r="K647" i="23" s="1"/>
  <c r="K648" i="23" s="1"/>
  <c r="K649" i="23" s="1"/>
  <c r="K650" i="23" s="1"/>
  <c r="K651" i="23" s="1"/>
  <c r="K652" i="23" s="1"/>
  <c r="K653" i="23" s="1"/>
  <c r="K654" i="23" s="1"/>
  <c r="K655" i="23" s="1"/>
  <c r="K656" i="23" s="1"/>
  <c r="K657" i="23" s="1"/>
  <c r="K658" i="23" s="1"/>
  <c r="K659" i="23" s="1"/>
  <c r="K660" i="23" s="1"/>
  <c r="K661" i="23" s="1"/>
  <c r="K662" i="23" s="1"/>
  <c r="K663" i="23" s="1"/>
  <c r="K664" i="23" s="1"/>
  <c r="K665" i="23" s="1"/>
  <c r="K666" i="23" s="1"/>
  <c r="K667" i="23" s="1"/>
  <c r="K668" i="23" s="1"/>
  <c r="K669" i="23" s="1"/>
  <c r="K670" i="23" s="1"/>
  <c r="K671" i="23" s="1"/>
  <c r="K672" i="23" s="1"/>
  <c r="K673" i="23" s="1"/>
  <c r="K674" i="23" s="1"/>
  <c r="K675" i="23" s="1"/>
  <c r="K676" i="23" s="1"/>
  <c r="K677" i="23" s="1"/>
  <c r="K678" i="23" s="1"/>
  <c r="K679" i="23" s="1"/>
  <c r="K680" i="23" s="1"/>
  <c r="K681" i="23" s="1"/>
  <c r="K682" i="23" s="1"/>
  <c r="K683" i="23" s="1"/>
  <c r="K684" i="23" s="1"/>
  <c r="K685" i="23" s="1"/>
  <c r="K686" i="23" s="1"/>
  <c r="K687" i="23" s="1"/>
  <c r="K688" i="23" s="1"/>
  <c r="K689" i="23" s="1"/>
  <c r="K690" i="23" s="1"/>
  <c r="K691" i="23" s="1"/>
  <c r="K692" i="23" s="1"/>
  <c r="K693" i="23" s="1"/>
  <c r="K694" i="23" s="1"/>
  <c r="K695" i="23" s="1"/>
  <c r="K696" i="23" s="1"/>
  <c r="K697" i="23" s="1"/>
  <c r="K698" i="23" s="1"/>
  <c r="K699" i="23" s="1"/>
  <c r="K700" i="23" s="1"/>
  <c r="K701" i="23" s="1"/>
  <c r="K702" i="23" s="1"/>
  <c r="K703" i="23" s="1"/>
  <c r="K704" i="23" s="1"/>
  <c r="K705" i="23" s="1"/>
  <c r="K706" i="23" s="1"/>
  <c r="K707" i="23" s="1"/>
  <c r="K708" i="23" s="1"/>
  <c r="K709" i="23" s="1"/>
  <c r="K710" i="23" s="1"/>
  <c r="K711" i="23" s="1"/>
  <c r="K712" i="23" s="1"/>
  <c r="K713" i="23" s="1"/>
  <c r="K714" i="23" s="1"/>
  <c r="K715" i="23" s="1"/>
  <c r="K716" i="23" s="1"/>
  <c r="K717" i="23" s="1"/>
  <c r="K718" i="23" s="1"/>
  <c r="K719" i="23" s="1"/>
  <c r="K720" i="23" s="1"/>
  <c r="K721" i="23" s="1"/>
  <c r="K722" i="23" s="1"/>
  <c r="K723" i="23" s="1"/>
  <c r="K724" i="23" s="1"/>
  <c r="K725" i="23" s="1"/>
  <c r="K726" i="23" s="1"/>
  <c r="K727" i="23" s="1"/>
  <c r="K728" i="23" s="1"/>
  <c r="K729" i="23" s="1"/>
  <c r="K730" i="23" s="1"/>
  <c r="K731" i="23" s="1"/>
  <c r="K732" i="23" s="1"/>
  <c r="K733" i="23" s="1"/>
  <c r="K734" i="23" s="1"/>
  <c r="K735" i="23" s="1"/>
  <c r="K736" i="23" s="1"/>
  <c r="K737" i="23" s="1"/>
  <c r="K738" i="23" s="1"/>
  <c r="K739" i="23" s="1"/>
  <c r="K740" i="23" s="1"/>
  <c r="K741" i="23" s="1"/>
  <c r="K742" i="23" s="1"/>
  <c r="K743" i="23" s="1"/>
  <c r="K744" i="23" s="1"/>
  <c r="K745" i="23" s="1"/>
  <c r="K746" i="23" s="1"/>
  <c r="K747" i="23" s="1"/>
  <c r="K748" i="23" s="1"/>
  <c r="K749" i="23" s="1"/>
  <c r="K750" i="23" s="1"/>
  <c r="K751" i="23" s="1"/>
  <c r="K752" i="23" s="1"/>
  <c r="K753" i="23" s="1"/>
  <c r="K754" i="23" s="1"/>
  <c r="K755" i="23" s="1"/>
  <c r="K756" i="23" s="1"/>
  <c r="K757" i="23" s="1"/>
  <c r="K758" i="23" s="1"/>
  <c r="K759" i="23" s="1"/>
  <c r="K760" i="23" s="1"/>
  <c r="K761" i="23" s="1"/>
  <c r="K762" i="23" s="1"/>
  <c r="K763" i="23" s="1"/>
  <c r="K764" i="23" s="1"/>
  <c r="K765" i="23" s="1"/>
  <c r="K766" i="23" s="1"/>
  <c r="K767" i="23" s="1"/>
  <c r="K768" i="23" s="1"/>
  <c r="K769" i="23" s="1"/>
  <c r="K770" i="23" s="1"/>
  <c r="K771" i="23" s="1"/>
  <c r="K772" i="23" s="1"/>
  <c r="K773" i="23" s="1"/>
  <c r="K774" i="23" s="1"/>
  <c r="K775" i="23" s="1"/>
  <c r="K776" i="23" s="1"/>
  <c r="K777" i="23" s="1"/>
  <c r="K778" i="23" s="1"/>
  <c r="K779" i="23" s="1"/>
  <c r="K780" i="23" s="1"/>
  <c r="K781" i="23" s="1"/>
  <c r="K782" i="23" s="1"/>
  <c r="K783" i="23" s="1"/>
  <c r="K784" i="23" s="1"/>
  <c r="K785" i="23" s="1"/>
  <c r="K786" i="23" s="1"/>
  <c r="K787" i="23" s="1"/>
  <c r="K788" i="23" s="1"/>
  <c r="K789" i="23" s="1"/>
  <c r="K790" i="23" s="1"/>
  <c r="K791" i="23" s="1"/>
  <c r="K792" i="23" s="1"/>
  <c r="K793" i="23" s="1"/>
  <c r="K794" i="23" s="1"/>
  <c r="K795" i="23" s="1"/>
  <c r="K796" i="23" s="1"/>
  <c r="K797" i="23" s="1"/>
  <c r="K798" i="23" s="1"/>
  <c r="K799" i="23" s="1"/>
  <c r="K800" i="23" s="1"/>
  <c r="K801" i="23" s="1"/>
  <c r="K802" i="23" s="1"/>
  <c r="K803" i="23" s="1"/>
  <c r="K804" i="23" s="1"/>
  <c r="K805" i="23" s="1"/>
  <c r="K806" i="23" s="1"/>
  <c r="K807" i="23" s="1"/>
  <c r="K808" i="23" s="1"/>
  <c r="K809" i="23" s="1"/>
  <c r="K810" i="23" s="1"/>
  <c r="K811" i="23" s="1"/>
  <c r="K812" i="23" s="1"/>
  <c r="K813" i="23" s="1"/>
  <c r="K814" i="23" s="1"/>
  <c r="K815" i="23" s="1"/>
  <c r="K816" i="23" s="1"/>
  <c r="K817" i="23" s="1"/>
  <c r="K818" i="23" s="1"/>
  <c r="K819" i="23" s="1"/>
  <c r="K820" i="23" s="1"/>
  <c r="K821" i="23" s="1"/>
  <c r="K822" i="23" s="1"/>
  <c r="K823" i="23" s="1"/>
  <c r="K824" i="23" s="1"/>
  <c r="K825" i="23" s="1"/>
  <c r="K826" i="23" s="1"/>
  <c r="K827" i="23" s="1"/>
  <c r="K828" i="23" s="1"/>
  <c r="K829" i="23" s="1"/>
  <c r="K830" i="23" s="1"/>
  <c r="K831" i="23" s="1"/>
  <c r="K832" i="23" s="1"/>
  <c r="K833" i="23" s="1"/>
  <c r="K834" i="23" s="1"/>
  <c r="K835" i="23" s="1"/>
  <c r="K836" i="23" s="1"/>
  <c r="K837" i="23" s="1"/>
  <c r="K838" i="23" s="1"/>
  <c r="K839" i="23" s="1"/>
  <c r="K840" i="23" s="1"/>
  <c r="K841" i="23" s="1"/>
  <c r="K842" i="23" s="1"/>
  <c r="K843" i="23" s="1"/>
  <c r="K844" i="23" s="1"/>
  <c r="K845" i="23" s="1"/>
  <c r="K846" i="23" s="1"/>
  <c r="K847" i="23" s="1"/>
  <c r="K848" i="23" s="1"/>
  <c r="K849" i="23" s="1"/>
  <c r="K850" i="23" s="1"/>
  <c r="K851" i="23" s="1"/>
  <c r="K852" i="23" s="1"/>
  <c r="K853" i="23" s="1"/>
  <c r="K854" i="23" s="1"/>
  <c r="K855" i="23" s="1"/>
  <c r="K856" i="23" s="1"/>
  <c r="K857" i="23" s="1"/>
  <c r="K858" i="23" s="1"/>
  <c r="K859" i="23" s="1"/>
  <c r="K860" i="23" s="1"/>
  <c r="K861" i="23" s="1"/>
  <c r="K862" i="23" s="1"/>
  <c r="K863" i="23" s="1"/>
  <c r="K864" i="23" s="1"/>
  <c r="K865" i="23" s="1"/>
  <c r="K866" i="23" s="1"/>
  <c r="K867" i="23" s="1"/>
  <c r="K868" i="23" s="1"/>
  <c r="K869" i="23" s="1"/>
  <c r="K870" i="23" s="1"/>
  <c r="K871" i="23" s="1"/>
  <c r="K872" i="23" s="1"/>
  <c r="K873" i="23" s="1"/>
  <c r="K874" i="23" s="1"/>
  <c r="K875" i="23" s="1"/>
  <c r="K876" i="23" s="1"/>
  <c r="K877" i="23" s="1"/>
  <c r="K878" i="23" s="1"/>
  <c r="K879" i="23" s="1"/>
  <c r="K880" i="23" s="1"/>
  <c r="K881" i="23" s="1"/>
  <c r="K882" i="23" s="1"/>
  <c r="K883" i="23" s="1"/>
  <c r="K884" i="23" s="1"/>
  <c r="K885" i="23" s="1"/>
  <c r="K886" i="23" s="1"/>
  <c r="K887" i="23" s="1"/>
  <c r="K888" i="23" s="1"/>
  <c r="K889" i="23" s="1"/>
  <c r="K890" i="23" s="1"/>
  <c r="K891" i="23" s="1"/>
  <c r="K892" i="23" s="1"/>
  <c r="K893" i="23" s="1"/>
  <c r="K894" i="23" s="1"/>
  <c r="K895" i="23" s="1"/>
  <c r="K896" i="23" s="1"/>
  <c r="K897" i="23" s="1"/>
  <c r="K898" i="23" s="1"/>
  <c r="K899" i="23" s="1"/>
  <c r="K900" i="23" s="1"/>
  <c r="K901" i="23" s="1"/>
  <c r="K902" i="23" s="1"/>
  <c r="K903" i="23" s="1"/>
  <c r="K904" i="23" s="1"/>
  <c r="K905" i="23" s="1"/>
  <c r="K906" i="23" s="1"/>
  <c r="K907" i="23" s="1"/>
  <c r="K908" i="23" s="1"/>
  <c r="K909" i="23" s="1"/>
  <c r="K910" i="23" s="1"/>
  <c r="K911" i="23" s="1"/>
  <c r="K912" i="23" s="1"/>
  <c r="K913" i="23" s="1"/>
  <c r="K914" i="23" s="1"/>
  <c r="K915" i="23" s="1"/>
  <c r="K916" i="23" s="1"/>
  <c r="K917" i="23" s="1"/>
  <c r="K918" i="23" s="1"/>
  <c r="K919" i="23" s="1"/>
  <c r="K920" i="23" s="1"/>
  <c r="K921" i="23" s="1"/>
  <c r="K922" i="23" s="1"/>
  <c r="K923" i="23" s="1"/>
  <c r="K924" i="23" s="1"/>
  <c r="K925" i="23" s="1"/>
  <c r="K926" i="23" s="1"/>
  <c r="K927" i="23" s="1"/>
  <c r="K928" i="23" s="1"/>
  <c r="K929" i="23" s="1"/>
  <c r="K930" i="23" s="1"/>
  <c r="K931" i="23" s="1"/>
  <c r="K932" i="23" s="1"/>
  <c r="K933" i="23" s="1"/>
  <c r="K934" i="23" s="1"/>
  <c r="K935" i="23" s="1"/>
  <c r="K936" i="23" s="1"/>
  <c r="K937" i="23" s="1"/>
  <c r="K938" i="23" s="1"/>
  <c r="K939" i="23" s="1"/>
  <c r="K940" i="23" s="1"/>
  <c r="K941" i="23" s="1"/>
  <c r="K942" i="23" s="1"/>
  <c r="K943" i="23" s="1"/>
  <c r="K944" i="23" s="1"/>
  <c r="K945" i="23" s="1"/>
  <c r="K946" i="23" s="1"/>
  <c r="K947" i="23" s="1"/>
  <c r="K948" i="23" s="1"/>
  <c r="K949" i="23" s="1"/>
  <c r="K950" i="23" s="1"/>
  <c r="K951" i="23" s="1"/>
  <c r="K952" i="23" s="1"/>
  <c r="K953" i="23" s="1"/>
  <c r="K954" i="23" s="1"/>
  <c r="K955" i="23" s="1"/>
  <c r="K956" i="23" s="1"/>
  <c r="K957" i="23" s="1"/>
  <c r="K958" i="23" s="1"/>
  <c r="K959" i="23" s="1"/>
  <c r="K960" i="23" s="1"/>
  <c r="K961" i="23" s="1"/>
  <c r="K962" i="23" s="1"/>
  <c r="K963" i="23" s="1"/>
  <c r="K964" i="23" s="1"/>
  <c r="K965" i="23" s="1"/>
  <c r="K966" i="23" s="1"/>
  <c r="K967" i="23" s="1"/>
  <c r="K968" i="23" s="1"/>
  <c r="K969" i="23" s="1"/>
  <c r="K970" i="23" s="1"/>
  <c r="K971" i="23" s="1"/>
  <c r="K972" i="23" s="1"/>
  <c r="K973" i="23" s="1"/>
  <c r="K974" i="23" s="1"/>
  <c r="K975" i="23" s="1"/>
  <c r="K976" i="23" s="1"/>
  <c r="K977" i="23" s="1"/>
  <c r="K978" i="23" s="1"/>
  <c r="K979" i="23" s="1"/>
  <c r="K980" i="23" s="1"/>
  <c r="K981" i="23" s="1"/>
  <c r="K982" i="23" s="1"/>
  <c r="K983" i="23" s="1"/>
  <c r="K984" i="23" s="1"/>
  <c r="K985" i="23" s="1"/>
  <c r="K986" i="23" s="1"/>
  <c r="K987" i="23" s="1"/>
  <c r="K988" i="23" s="1"/>
  <c r="K989" i="23" s="1"/>
  <c r="K990" i="23" s="1"/>
  <c r="K991" i="23" s="1"/>
  <c r="K992" i="23" s="1"/>
  <c r="K993" i="23" s="1"/>
  <c r="K994" i="23" s="1"/>
  <c r="K995" i="23" s="1"/>
  <c r="K996" i="23" s="1"/>
  <c r="K997" i="23" s="1"/>
  <c r="K998" i="23" s="1"/>
  <c r="K999" i="23" s="1"/>
  <c r="K1000" i="23" s="1"/>
  <c r="J9" i="23"/>
  <c r="J10" i="23" s="1"/>
  <c r="J11" i="23" s="1"/>
  <c r="O16" i="13"/>
  <c r="O18" i="13"/>
  <c r="O30" i="13"/>
  <c r="O2" i="13"/>
  <c r="O23" i="13"/>
  <c r="O85" i="13"/>
  <c r="O33" i="13"/>
  <c r="O81" i="13"/>
  <c r="O39" i="13"/>
  <c r="O51" i="13"/>
  <c r="O52" i="13"/>
  <c r="O66" i="13"/>
  <c r="O70" i="13"/>
  <c r="O6" i="13"/>
  <c r="O54" i="13"/>
  <c r="O35" i="13"/>
  <c r="O14" i="13"/>
  <c r="O53" i="13"/>
  <c r="O10" i="13"/>
  <c r="O40" i="13"/>
  <c r="O64" i="13"/>
  <c r="O59" i="13"/>
  <c r="O97" i="13"/>
  <c r="O103" i="13"/>
  <c r="O101" i="13"/>
  <c r="O82" i="13"/>
  <c r="O87" i="13"/>
  <c r="O24" i="13"/>
  <c r="O95" i="13"/>
  <c r="O34" i="13"/>
  <c r="O20" i="13"/>
  <c r="O76" i="13"/>
  <c r="O28" i="13"/>
  <c r="O89" i="13"/>
  <c r="O55" i="13"/>
  <c r="O22" i="13"/>
  <c r="O38" i="13"/>
  <c r="O13" i="13"/>
  <c r="O62" i="13"/>
  <c r="O102" i="13"/>
  <c r="O8" i="13"/>
  <c r="O42" i="13"/>
  <c r="O88" i="13"/>
  <c r="O96" i="13"/>
  <c r="O49" i="13"/>
  <c r="O47" i="13"/>
  <c r="O36" i="13"/>
  <c r="O80" i="13"/>
  <c r="O32" i="13"/>
  <c r="O61" i="13"/>
  <c r="O9" i="13"/>
  <c r="O11" i="13"/>
  <c r="O27" i="13"/>
  <c r="O77" i="13"/>
  <c r="O79" i="13"/>
  <c r="O46" i="13"/>
  <c r="O31" i="13"/>
  <c r="O26" i="13"/>
  <c r="O5" i="13"/>
  <c r="O65" i="13"/>
  <c r="O78" i="13"/>
  <c r="O29" i="13"/>
  <c r="O60" i="13"/>
  <c r="O63" i="13"/>
  <c r="O106" i="13"/>
  <c r="O100" i="13"/>
  <c r="O94" i="13"/>
  <c r="O56" i="13"/>
  <c r="O73" i="13"/>
  <c r="O104" i="13"/>
  <c r="O92" i="13"/>
  <c r="O67" i="13"/>
  <c r="O90" i="13"/>
  <c r="O75" i="13"/>
  <c r="O105" i="13"/>
  <c r="O99" i="13"/>
  <c r="O83" i="13"/>
  <c r="O69" i="13"/>
  <c r="O58" i="13"/>
  <c r="O98" i="13"/>
  <c r="O72" i="13"/>
  <c r="O84" i="13"/>
  <c r="O68" i="13"/>
  <c r="O91" i="13"/>
  <c r="O86" i="13"/>
  <c r="O57" i="13"/>
  <c r="O71" i="13"/>
  <c r="O45" i="13"/>
  <c r="L129" i="17" l="1"/>
  <c r="L128" i="17"/>
  <c r="L130" i="17"/>
  <c r="L127" i="17"/>
  <c r="L525" i="16"/>
  <c r="L526" i="16"/>
  <c r="L527" i="16"/>
  <c r="L528" i="16"/>
  <c r="L529" i="16"/>
  <c r="L530" i="16"/>
  <c r="L524" i="16"/>
  <c r="L522" i="16"/>
  <c r="L523" i="16"/>
  <c r="L312" i="15"/>
  <c r="L311" i="15"/>
  <c r="L310" i="15"/>
  <c r="L309" i="15"/>
  <c r="L313" i="15"/>
  <c r="L314" i="15"/>
  <c r="L31" i="17"/>
  <c r="L38" i="17"/>
  <c r="L76" i="17"/>
  <c r="L20" i="17"/>
  <c r="L72" i="17"/>
  <c r="L11" i="17"/>
  <c r="L60" i="17"/>
  <c r="L82" i="17"/>
  <c r="L30" i="17"/>
  <c r="L51" i="17"/>
  <c r="L43" i="17"/>
  <c r="L58" i="17"/>
  <c r="L81" i="17"/>
  <c r="L64" i="17"/>
  <c r="L69" i="17"/>
  <c r="L126" i="17"/>
  <c r="L33" i="17"/>
  <c r="L63" i="17"/>
  <c r="L50" i="17"/>
  <c r="L101" i="16"/>
  <c r="L276" i="16"/>
  <c r="L225" i="16"/>
  <c r="L171" i="16"/>
  <c r="L48" i="16"/>
  <c r="L521" i="16"/>
  <c r="L123" i="16"/>
  <c r="L25" i="16"/>
  <c r="L130" i="16"/>
  <c r="L320" i="16"/>
  <c r="L408" i="16"/>
  <c r="L275" i="16"/>
  <c r="L308" i="16"/>
  <c r="L354" i="16"/>
  <c r="L234" i="16"/>
  <c r="L80" i="16"/>
  <c r="L184" i="16"/>
  <c r="L321" i="16"/>
  <c r="L43" i="16"/>
  <c r="L329" i="16"/>
  <c r="L10" i="16"/>
  <c r="L67" i="16"/>
  <c r="L361" i="16"/>
  <c r="L246" i="16"/>
  <c r="L27" i="16"/>
  <c r="L84" i="16"/>
  <c r="L519" i="16"/>
  <c r="L306" i="16"/>
  <c r="L89" i="16"/>
  <c r="L274" i="16"/>
  <c r="L337" i="16"/>
  <c r="L122" i="16"/>
  <c r="L114" i="16"/>
  <c r="L58" i="16"/>
  <c r="L224" i="16"/>
  <c r="L187" i="16"/>
  <c r="L99" i="16"/>
  <c r="L319" i="16"/>
  <c r="L296" i="16"/>
  <c r="L121" i="16"/>
  <c r="L517" i="16"/>
  <c r="L235" i="16"/>
  <c r="L221" i="16"/>
  <c r="L39" i="16"/>
  <c r="L35" i="16"/>
  <c r="L63" i="16"/>
  <c r="L170" i="16"/>
  <c r="L518" i="16"/>
  <c r="L317" i="16"/>
  <c r="L336" i="16"/>
  <c r="L520" i="16"/>
  <c r="L108" i="16"/>
  <c r="L18" i="16"/>
  <c r="L251" i="16"/>
  <c r="L299" i="16"/>
  <c r="L307" i="16"/>
  <c r="L239" i="16"/>
  <c r="L284" i="16"/>
  <c r="L377" i="16"/>
  <c r="L295" i="16"/>
  <c r="L167" i="16"/>
  <c r="L55" i="16"/>
  <c r="L227" i="16"/>
  <c r="L104" i="16"/>
  <c r="L96" i="16"/>
  <c r="L312" i="16"/>
  <c r="L90" i="16"/>
  <c r="L302" i="16"/>
  <c r="L103" i="16"/>
  <c r="L47" i="16"/>
  <c r="L195" i="16"/>
  <c r="L218" i="16"/>
  <c r="L237" i="16"/>
  <c r="L5" i="16"/>
  <c r="L358" i="16"/>
  <c r="L411" i="16"/>
  <c r="L280" i="16"/>
  <c r="L65" i="17"/>
  <c r="L196" i="15"/>
  <c r="L97" i="15"/>
  <c r="L53" i="15"/>
  <c r="L175" i="15"/>
  <c r="L31" i="15"/>
  <c r="L308" i="15"/>
  <c r="L7" i="15"/>
  <c r="L68" i="15"/>
  <c r="L173" i="15"/>
  <c r="L100" i="15"/>
  <c r="L9" i="15"/>
  <c r="L21" i="15"/>
  <c r="L119" i="15"/>
  <c r="L139" i="15"/>
  <c r="L216" i="15"/>
  <c r="L210" i="15"/>
  <c r="L43" i="15"/>
  <c r="L17" i="15"/>
  <c r="L122" i="15"/>
  <c r="L41" i="15"/>
  <c r="L91" i="15"/>
  <c r="L133" i="15"/>
  <c r="L178" i="15"/>
  <c r="L98" i="15"/>
  <c r="L11" i="15"/>
  <c r="L217" i="15"/>
  <c r="L44" i="15"/>
  <c r="L113" i="15"/>
  <c r="L13" i="15"/>
  <c r="L20" i="15"/>
  <c r="L220" i="15"/>
  <c r="L107" i="15"/>
  <c r="L158" i="15"/>
  <c r="L84" i="15"/>
  <c r="L181" i="15"/>
  <c r="L92" i="15"/>
  <c r="L54" i="15"/>
  <c r="L90" i="15"/>
  <c r="L80" i="15"/>
  <c r="L78" i="15"/>
  <c r="L195" i="15"/>
  <c r="L38" i="15"/>
  <c r="L170" i="15"/>
  <c r="L160" i="15"/>
  <c r="L81" i="15"/>
  <c r="L28" i="15"/>
  <c r="L167" i="15"/>
  <c r="L109" i="15"/>
  <c r="L49" i="15"/>
  <c r="L307" i="15"/>
  <c r="L152" i="15"/>
  <c r="L221" i="15"/>
  <c r="L12" i="15"/>
  <c r="L212" i="15"/>
  <c r="L138" i="15"/>
  <c r="L131" i="15"/>
  <c r="L128" i="15"/>
  <c r="L13" i="17"/>
  <c r="L110" i="17"/>
  <c r="L10" i="17"/>
  <c r="L66" i="17"/>
  <c r="L52" i="17"/>
  <c r="L9" i="17"/>
  <c r="L70" i="17"/>
  <c r="L154" i="15"/>
  <c r="L417" i="16"/>
  <c r="L326" i="16"/>
  <c r="L194" i="16"/>
  <c r="L197" i="16"/>
  <c r="L177" i="16"/>
  <c r="L498" i="16"/>
  <c r="L401" i="16"/>
  <c r="L183" i="16"/>
  <c r="L480" i="16"/>
  <c r="L267" i="16"/>
  <c r="L497" i="16"/>
  <c r="L53" i="16"/>
  <c r="L490" i="16"/>
  <c r="L208" i="16"/>
  <c r="L129" i="16"/>
  <c r="L206" i="16"/>
  <c r="L68" i="16"/>
  <c r="L399" i="16"/>
  <c r="L448" i="16"/>
  <c r="L407" i="16"/>
  <c r="L151" i="16"/>
  <c r="L116" i="16"/>
  <c r="L391" i="16"/>
  <c r="L255" i="16"/>
  <c r="L145" i="16"/>
  <c r="L420" i="16"/>
  <c r="L74" i="16"/>
  <c r="L65" i="16"/>
  <c r="L515" i="16"/>
  <c r="L313" i="16"/>
  <c r="L256" i="16"/>
  <c r="L424" i="16"/>
  <c r="L484" i="16"/>
  <c r="L454" i="16"/>
  <c r="L163" i="16"/>
  <c r="L233" i="16"/>
  <c r="L186" i="16"/>
  <c r="L185" i="15"/>
  <c r="L289" i="15"/>
  <c r="L305" i="15"/>
  <c r="L74" i="15"/>
  <c r="L161" i="15"/>
  <c r="L180" i="15"/>
  <c r="L275" i="15"/>
  <c r="L56" i="15"/>
  <c r="L283" i="15"/>
  <c r="L65" i="15"/>
  <c r="L269" i="15"/>
  <c r="L61" i="15"/>
  <c r="L148" i="15"/>
  <c r="L263" i="15"/>
  <c r="L238" i="15"/>
  <c r="L301" i="15"/>
  <c r="L102" i="15"/>
  <c r="L197" i="15"/>
  <c r="L214" i="15"/>
  <c r="J12" i="23"/>
  <c r="J13" i="23" s="1"/>
  <c r="J14" i="23" s="1"/>
  <c r="J15" i="23" s="1"/>
  <c r="J16" i="23" s="1"/>
  <c r="L253" i="15"/>
  <c r="L32" i="17"/>
  <c r="L475" i="16"/>
  <c r="L281" i="15"/>
  <c r="L36" i="17"/>
  <c r="L474" i="16"/>
  <c r="L30" i="15"/>
  <c r="L51" i="16"/>
  <c r="L250" i="16"/>
  <c r="L476" i="16"/>
  <c r="L188" i="15"/>
  <c r="L294" i="16"/>
  <c r="L95" i="15"/>
  <c r="L347" i="16"/>
  <c r="L357" i="16"/>
  <c r="L140" i="15"/>
  <c r="L247" i="15"/>
  <c r="L191" i="15"/>
  <c r="L244" i="15"/>
  <c r="L127" i="16"/>
  <c r="L390" i="16"/>
  <c r="L444" i="16"/>
  <c r="L300" i="16"/>
  <c r="L402" i="16"/>
  <c r="L338" i="16"/>
  <c r="L74" i="17"/>
  <c r="L171" i="15"/>
  <c r="L343" i="16"/>
  <c r="L290" i="15"/>
  <c r="L492" i="16"/>
  <c r="L242" i="16"/>
  <c r="L61" i="17"/>
  <c r="L371" i="16"/>
  <c r="L455" i="16"/>
  <c r="L467" i="16"/>
  <c r="L134" i="16"/>
  <c r="L46" i="16"/>
  <c r="L68" i="17"/>
  <c r="L107" i="16"/>
  <c r="L83" i="15"/>
  <c r="L379" i="16"/>
  <c r="L453" i="16"/>
  <c r="L22" i="17"/>
  <c r="L226" i="15"/>
  <c r="L142" i="16"/>
  <c r="L155" i="16"/>
  <c r="L151" i="15"/>
  <c r="L248" i="15"/>
  <c r="L67" i="17"/>
  <c r="L154" i="16"/>
  <c r="L249" i="15"/>
  <c r="L204" i="16"/>
  <c r="L403" i="16"/>
  <c r="L85" i="16"/>
  <c r="L124" i="16"/>
  <c r="L168" i="15"/>
  <c r="L129" i="15"/>
  <c r="L49" i="16"/>
  <c r="L442" i="16"/>
  <c r="L383" i="16"/>
  <c r="L24" i="17"/>
  <c r="L144" i="16"/>
  <c r="L382" i="16"/>
  <c r="L34" i="16"/>
  <c r="L164" i="16"/>
  <c r="L114" i="17"/>
  <c r="L45" i="16"/>
  <c r="L234" i="15"/>
  <c r="L99" i="17"/>
  <c r="L247" i="16"/>
  <c r="L149" i="16"/>
  <c r="L121" i="15"/>
  <c r="L62" i="17"/>
  <c r="L123" i="17"/>
  <c r="L344" i="16"/>
  <c r="L56" i="17"/>
  <c r="L11" i="16"/>
  <c r="L300" i="15"/>
  <c r="L15" i="17"/>
  <c r="L7" i="17"/>
  <c r="L242" i="15"/>
  <c r="L60" i="16"/>
  <c r="L54" i="16"/>
  <c r="L15" i="16"/>
  <c r="L266" i="16"/>
  <c r="L200" i="15"/>
  <c r="L368" i="16"/>
  <c r="L450" i="16"/>
  <c r="L428" i="16"/>
  <c r="L136" i="15"/>
  <c r="L231" i="16"/>
  <c r="L384" i="16"/>
  <c r="L125" i="15"/>
  <c r="L331" i="16"/>
  <c r="L185" i="16"/>
  <c r="L258" i="15"/>
  <c r="L491" i="16"/>
  <c r="L6" i="15"/>
  <c r="L135" i="15"/>
  <c r="L236" i="16"/>
  <c r="L293" i="15"/>
  <c r="L301" i="16"/>
  <c r="L102" i="17"/>
  <c r="L113" i="17"/>
  <c r="L494" i="16"/>
  <c r="L219" i="15"/>
  <c r="L79" i="17"/>
  <c r="L6" i="17"/>
  <c r="L123" i="15"/>
  <c r="L3" i="17"/>
  <c r="L118" i="17"/>
  <c r="L436" i="16"/>
  <c r="L124" i="17"/>
  <c r="L418" i="16"/>
  <c r="L158" i="16"/>
  <c r="L204" i="15"/>
  <c r="L463" i="16"/>
  <c r="L6" i="16"/>
  <c r="L160" i="16"/>
  <c r="L132" i="16"/>
  <c r="L36" i="15"/>
  <c r="L70" i="16"/>
  <c r="L33" i="15"/>
  <c r="L57" i="15"/>
  <c r="L62" i="15"/>
  <c r="L147" i="16"/>
  <c r="L87" i="16"/>
  <c r="L5" i="15"/>
  <c r="L115" i="15"/>
  <c r="L369" i="16"/>
  <c r="L421" i="16"/>
  <c r="L440" i="16"/>
  <c r="L232" i="16"/>
  <c r="L4" i="17"/>
  <c r="L438" i="16"/>
  <c r="L95" i="17"/>
  <c r="L64" i="15"/>
  <c r="L192" i="15"/>
  <c r="L233" i="15"/>
  <c r="L264" i="16"/>
  <c r="L241" i="15"/>
  <c r="L116" i="17"/>
  <c r="L496" i="16"/>
  <c r="L136" i="16"/>
  <c r="L109" i="16"/>
  <c r="L119" i="16"/>
  <c r="L363" i="16"/>
  <c r="L41" i="17"/>
  <c r="L103" i="15"/>
  <c r="L8" i="17"/>
  <c r="L59" i="17"/>
  <c r="L241" i="16"/>
  <c r="L51" i="15"/>
  <c r="L506" i="16"/>
  <c r="L96" i="15"/>
  <c r="L45" i="15"/>
  <c r="L67" i="15"/>
  <c r="L287" i="16"/>
  <c r="L176" i="16"/>
  <c r="L50" i="16"/>
  <c r="L340" i="16"/>
  <c r="L175" i="16"/>
  <c r="L309" i="16"/>
  <c r="L150" i="15"/>
  <c r="L256" i="15"/>
  <c r="L194" i="15"/>
  <c r="L376" i="16"/>
  <c r="L489" i="16"/>
  <c r="L294" i="15"/>
  <c r="L395" i="16"/>
  <c r="L299" i="15"/>
  <c r="L40" i="16"/>
  <c r="L208" i="15"/>
  <c r="L511" i="16"/>
  <c r="L5" i="17"/>
  <c r="L285" i="15"/>
  <c r="L266" i="15"/>
  <c r="L202" i="15"/>
  <c r="L223" i="15"/>
  <c r="L398" i="16"/>
  <c r="L182" i="16"/>
  <c r="L157" i="15"/>
  <c r="L117" i="15"/>
  <c r="L26" i="17"/>
  <c r="L52" i="16"/>
  <c r="L21" i="17"/>
  <c r="L105" i="16"/>
  <c r="L78" i="16"/>
  <c r="L452" i="16"/>
  <c r="L201" i="15"/>
  <c r="L66" i="15"/>
  <c r="L35" i="17"/>
  <c r="L292" i="15"/>
  <c r="L270" i="15"/>
  <c r="L217" i="16"/>
  <c r="L200" i="16"/>
  <c r="L375" i="16"/>
  <c r="L144" i="15"/>
  <c r="L339" i="16"/>
  <c r="L163" i="15"/>
  <c r="L44" i="17"/>
  <c r="L334" i="16"/>
  <c r="L311" i="16"/>
  <c r="L26" i="16"/>
  <c r="L188" i="16"/>
  <c r="L148" i="16"/>
  <c r="L239" i="15"/>
  <c r="L207" i="16"/>
  <c r="L142" i="15"/>
  <c r="L73" i="17"/>
  <c r="L367" i="16"/>
  <c r="L335" i="16"/>
  <c r="L89" i="17"/>
  <c r="L378" i="16"/>
  <c r="L261" i="15"/>
  <c r="L270" i="16"/>
  <c r="L157" i="16"/>
  <c r="L461" i="16"/>
  <c r="L24" i="16"/>
  <c r="L231" i="15"/>
  <c r="L214" i="16"/>
  <c r="L59" i="15"/>
  <c r="L216" i="16"/>
  <c r="L503" i="16"/>
  <c r="L146" i="15"/>
  <c r="L316" i="16"/>
  <c r="L150" i="16"/>
  <c r="L85" i="17"/>
  <c r="L284" i="15"/>
  <c r="L7" i="16"/>
  <c r="L26" i="15"/>
  <c r="L271" i="16"/>
  <c r="L465" i="16"/>
  <c r="L333" i="16"/>
  <c r="L17" i="17"/>
  <c r="L187" i="15"/>
  <c r="L213" i="16"/>
  <c r="L112" i="15"/>
  <c r="L27" i="17"/>
  <c r="L304" i="16"/>
  <c r="L366" i="16"/>
  <c r="L303" i="15"/>
  <c r="L393" i="16"/>
  <c r="L423" i="16"/>
  <c r="L251" i="15"/>
  <c r="L30" i="16"/>
  <c r="L25" i="17"/>
  <c r="L298" i="16"/>
  <c r="L141" i="15"/>
  <c r="L288" i="16"/>
  <c r="L165" i="15"/>
  <c r="L243" i="16"/>
  <c r="L341" i="16"/>
  <c r="L213" i="15"/>
  <c r="L259" i="15"/>
  <c r="L226" i="16"/>
  <c r="L281" i="16"/>
  <c r="L94" i="17"/>
  <c r="L264" i="15"/>
  <c r="L212" i="16"/>
  <c r="L9" i="16"/>
  <c r="L50" i="15"/>
  <c r="L73" i="16"/>
  <c r="L295" i="15"/>
  <c r="L105" i="17"/>
  <c r="L297" i="15"/>
  <c r="L291" i="16"/>
  <c r="L4" i="15"/>
  <c r="L325" i="16"/>
  <c r="L441" i="16"/>
  <c r="L91" i="16"/>
  <c r="L77" i="15"/>
  <c r="L125" i="16"/>
  <c r="L110" i="15"/>
  <c r="L360" i="16"/>
  <c r="L82" i="16"/>
  <c r="L86" i="16"/>
  <c r="L79" i="16"/>
  <c r="L132" i="15"/>
  <c r="L37" i="16"/>
  <c r="L89" i="15"/>
  <c r="L245" i="16"/>
  <c r="L202" i="16"/>
  <c r="L57" i="17"/>
  <c r="L24" i="15"/>
  <c r="L278" i="16"/>
  <c r="L23" i="16"/>
  <c r="L81" i="16"/>
  <c r="L222" i="15"/>
  <c r="L112" i="16"/>
  <c r="L169" i="15"/>
  <c r="L141" i="16"/>
  <c r="L229" i="16"/>
  <c r="L47" i="15"/>
  <c r="L19" i="15"/>
  <c r="L59" i="16"/>
  <c r="L46" i="15"/>
  <c r="L14" i="17"/>
  <c r="L34" i="15"/>
  <c r="L364" i="16"/>
  <c r="L178" i="16"/>
  <c r="L405" i="16"/>
  <c r="L277" i="15"/>
  <c r="L69" i="15"/>
  <c r="L268" i="15"/>
  <c r="L106" i="17"/>
  <c r="L404" i="16"/>
  <c r="L352" i="16"/>
  <c r="L156" i="15"/>
  <c r="L353" i="16"/>
  <c r="L116" i="15"/>
  <c r="L201" i="16"/>
  <c r="L471" i="16"/>
  <c r="L143" i="15"/>
  <c r="L179" i="16"/>
  <c r="L94" i="16"/>
  <c r="L12" i="16"/>
  <c r="L460" i="16"/>
  <c r="L190" i="16"/>
  <c r="L137" i="15"/>
  <c r="L85" i="15"/>
  <c r="L199" i="16"/>
  <c r="L156" i="16"/>
  <c r="L128" i="16"/>
  <c r="L46" i="17"/>
  <c r="L291" i="15"/>
  <c r="L223" i="16"/>
  <c r="L400" i="16"/>
  <c r="L445" i="16"/>
  <c r="L350" i="16"/>
  <c r="L41" i="16"/>
  <c r="L28" i="16"/>
  <c r="L302" i="15"/>
  <c r="L19" i="16"/>
  <c r="L196" i="16"/>
  <c r="L91" i="17"/>
  <c r="L437" i="16"/>
  <c r="L205" i="15"/>
  <c r="L468" i="16"/>
  <c r="L117" i="17"/>
  <c r="L297" i="16"/>
  <c r="L172" i="16"/>
  <c r="L131" i="16"/>
  <c r="L282" i="15"/>
  <c r="L48" i="15"/>
  <c r="L23" i="15"/>
  <c r="L345" i="16"/>
  <c r="L94" i="15"/>
  <c r="L218" i="15"/>
  <c r="L87" i="15"/>
  <c r="L346" i="16"/>
  <c r="L73" i="15"/>
  <c r="L177" i="15"/>
  <c r="L137" i="16"/>
  <c r="L58" i="15"/>
  <c r="L507" i="16"/>
  <c r="L271" i="15"/>
  <c r="L414" i="16"/>
  <c r="L166" i="16"/>
  <c r="L451" i="16"/>
  <c r="L27" i="15"/>
  <c r="L34" i="17"/>
  <c r="L79" i="15"/>
  <c r="L290" i="16"/>
  <c r="L72" i="16"/>
  <c r="L262" i="15"/>
  <c r="L84" i="17"/>
  <c r="L380" i="16"/>
  <c r="L501" i="16"/>
  <c r="L18" i="17"/>
  <c r="L397" i="16"/>
  <c r="L40" i="15"/>
  <c r="L174" i="15"/>
  <c r="L488" i="16"/>
  <c r="L462" i="16"/>
  <c r="L126" i="15"/>
  <c r="L298" i="15"/>
  <c r="L93" i="16"/>
  <c r="L47" i="17"/>
  <c r="L98" i="16"/>
  <c r="L184" i="15"/>
  <c r="L473" i="16"/>
  <c r="L153" i="16"/>
  <c r="L285" i="16"/>
  <c r="L36" i="16"/>
  <c r="L486" i="16"/>
  <c r="L459" i="16"/>
  <c r="L499" i="16"/>
  <c r="L63" i="15"/>
  <c r="L220" i="16"/>
  <c r="L39" i="17"/>
  <c r="L456" i="16"/>
  <c r="L20" i="16"/>
  <c r="L82" i="15"/>
  <c r="L269" i="16"/>
  <c r="L121" i="17"/>
  <c r="L104" i="17"/>
  <c r="L140" i="16"/>
  <c r="L106" i="15"/>
  <c r="L4" i="16"/>
  <c r="L55" i="17"/>
  <c r="L22" i="15"/>
  <c r="L174" i="16"/>
  <c r="L432" i="16"/>
  <c r="L54" i="17"/>
  <c r="L427" i="16"/>
  <c r="L277" i="16"/>
  <c r="L215" i="15"/>
  <c r="L273" i="16"/>
  <c r="L133" i="16"/>
  <c r="L77" i="17"/>
  <c r="L481" i="16"/>
  <c r="L500" i="16"/>
  <c r="L29" i="17"/>
  <c r="L416" i="16"/>
  <c r="L258" i="16"/>
  <c r="L422" i="16"/>
  <c r="L236" i="15"/>
  <c r="L433" i="16"/>
  <c r="L327" i="16"/>
  <c r="L110" i="16"/>
  <c r="L374" i="16"/>
  <c r="L139" i="16"/>
  <c r="L37" i="15"/>
  <c r="L495" i="16"/>
  <c r="L305" i="16"/>
  <c r="L115" i="16"/>
  <c r="L412" i="16"/>
  <c r="L75" i="17"/>
  <c r="L100" i="16"/>
  <c r="L38" i="16"/>
  <c r="L425" i="16"/>
  <c r="L108" i="15"/>
  <c r="L257" i="16"/>
  <c r="L262" i="16"/>
  <c r="L288" i="15"/>
  <c r="L164" i="15"/>
  <c r="L228" i="16"/>
  <c r="L101" i="17"/>
  <c r="L92" i="16"/>
  <c r="L193" i="15"/>
  <c r="L169" i="16"/>
  <c r="L126" i="16"/>
  <c r="L16" i="15"/>
  <c r="L230" i="16"/>
  <c r="L263" i="16"/>
  <c r="L162" i="15"/>
  <c r="L409" i="16"/>
  <c r="L237" i="15"/>
  <c r="L447" i="16"/>
  <c r="L147" i="15"/>
  <c r="L406" i="16"/>
  <c r="L102" i="16"/>
  <c r="L246" i="15"/>
  <c r="L42" i="15"/>
  <c r="L42" i="16"/>
  <c r="L512" i="16"/>
  <c r="L205" i="16"/>
  <c r="L482" i="16"/>
  <c r="L122" i="17"/>
  <c r="L70" i="15"/>
  <c r="L101" i="15"/>
  <c r="L493" i="16"/>
  <c r="L253" i="16"/>
  <c r="L64" i="16"/>
  <c r="L114" i="15"/>
  <c r="L478" i="16"/>
  <c r="L272" i="16"/>
  <c r="L287" i="15"/>
  <c r="L349" i="16"/>
  <c r="L48" i="17"/>
  <c r="L446" i="16"/>
  <c r="L332" i="16"/>
  <c r="L431" i="16"/>
  <c r="L176" i="15"/>
  <c r="L296" i="15"/>
  <c r="L392" i="16"/>
  <c r="L293" i="16"/>
  <c r="L243" i="15"/>
  <c r="L248" i="16"/>
  <c r="L44" i="16"/>
  <c r="L245" i="15"/>
  <c r="L513" i="16"/>
  <c r="L127" i="15"/>
  <c r="L229" i="15"/>
  <c r="L388" i="16"/>
  <c r="L485" i="16"/>
  <c r="L32" i="16"/>
  <c r="L40" i="17"/>
  <c r="L69" i="16"/>
  <c r="L516" i="16"/>
  <c r="L457" i="16"/>
  <c r="L279" i="15"/>
  <c r="L505" i="16"/>
  <c r="L203" i="15"/>
  <c r="L265" i="16"/>
  <c r="L328" i="16"/>
  <c r="L119" i="17"/>
  <c r="L235" i="15"/>
  <c r="L292" i="16"/>
  <c r="L259" i="16"/>
  <c r="L71" i="17"/>
  <c r="L373" i="16"/>
  <c r="L86" i="17"/>
  <c r="L56" i="16"/>
  <c r="L370" i="16"/>
  <c r="L372" i="16"/>
  <c r="L22" i="16"/>
  <c r="L458" i="16"/>
  <c r="L252" i="16"/>
  <c r="L268" i="16"/>
  <c r="L98" i="17"/>
  <c r="L278" i="15"/>
  <c r="L464" i="16"/>
  <c r="L115" i="17"/>
  <c r="L255" i="15"/>
  <c r="L381" i="16"/>
  <c r="L191" i="16"/>
  <c r="L152" i="16"/>
  <c r="L250" i="15"/>
  <c r="L18" i="15"/>
  <c r="L429" i="16"/>
  <c r="L106" i="16"/>
  <c r="L232" i="15"/>
  <c r="L342" i="16"/>
  <c r="L206" i="15"/>
  <c r="L32" i="15"/>
  <c r="L60" i="15"/>
  <c r="L514" i="16"/>
  <c r="L120" i="15"/>
  <c r="L109" i="17"/>
  <c r="L8" i="15"/>
  <c r="L23" i="17"/>
  <c r="L359" i="16"/>
  <c r="L134" i="15"/>
  <c r="L13" i="16"/>
  <c r="L282" i="16"/>
  <c r="L12" i="17"/>
  <c r="L145" i="15"/>
  <c r="L240" i="15"/>
  <c r="L310" i="16"/>
  <c r="L166" i="15"/>
  <c r="L124" i="15"/>
  <c r="L419" i="16"/>
  <c r="L225" i="15"/>
  <c r="L120" i="16"/>
  <c r="L279" i="16"/>
  <c r="L92" i="17"/>
  <c r="L138" i="16"/>
  <c r="L104" i="15"/>
  <c r="L303" i="16"/>
  <c r="L45" i="17"/>
  <c r="L483" i="16"/>
  <c r="L355" i="16"/>
  <c r="L199" i="15"/>
  <c r="L215" i="16"/>
  <c r="L315" i="16"/>
  <c r="L472" i="16"/>
  <c r="L477" i="16"/>
  <c r="L16" i="16"/>
  <c r="L83" i="17"/>
  <c r="L173" i="16"/>
  <c r="L306" i="15"/>
  <c r="L286" i="16"/>
  <c r="L211" i="16"/>
  <c r="L193" i="16"/>
  <c r="L77" i="16"/>
  <c r="L426" i="16"/>
  <c r="L211" i="15"/>
  <c r="L222" i="16"/>
  <c r="L72" i="15"/>
  <c r="L286" i="15"/>
  <c r="L17" i="16"/>
  <c r="L198" i="16"/>
  <c r="L28" i="17"/>
  <c r="L3" i="16"/>
  <c r="L509" i="16"/>
  <c r="L365" i="16"/>
  <c r="L272" i="15"/>
  <c r="L227" i="15"/>
  <c r="L510" i="16"/>
  <c r="L192" i="16"/>
  <c r="L394" i="16"/>
  <c r="L19" i="17"/>
  <c r="L96" i="17"/>
  <c r="L504" i="16"/>
  <c r="L323" i="16"/>
  <c r="L97" i="17"/>
  <c r="L86" i="15"/>
  <c r="L111" i="15"/>
  <c r="L87" i="17"/>
  <c r="L479" i="16"/>
  <c r="L88" i="15"/>
  <c r="L183" i="15"/>
  <c r="L21" i="16"/>
  <c r="L107" i="17"/>
  <c r="L209" i="15"/>
  <c r="L466" i="16"/>
  <c r="L165" i="16"/>
  <c r="L76" i="15"/>
  <c r="L75" i="16"/>
  <c r="L240" i="16"/>
  <c r="L143" i="16"/>
  <c r="L348" i="16"/>
  <c r="L186" i="15"/>
  <c r="L90" i="17"/>
  <c r="L118" i="16"/>
  <c r="L53" i="17"/>
  <c r="L257" i="15"/>
  <c r="L162" i="16"/>
  <c r="L273" i="15"/>
  <c r="L324" i="16"/>
  <c r="L14" i="16"/>
  <c r="L415" i="16"/>
  <c r="L112" i="17"/>
  <c r="L61" i="16"/>
  <c r="L180" i="16"/>
  <c r="L434" i="16"/>
  <c r="L62" i="16"/>
  <c r="L159" i="15"/>
  <c r="L52" i="15"/>
  <c r="L25" i="15"/>
  <c r="L230" i="15"/>
  <c r="L289" i="16"/>
  <c r="L449" i="16"/>
  <c r="L189" i="16"/>
  <c r="L108" i="17"/>
  <c r="L159" i="16"/>
  <c r="L155" i="15"/>
  <c r="L95" i="16"/>
  <c r="L29" i="16"/>
  <c r="L8" i="16"/>
  <c r="L252" i="15"/>
  <c r="L179" i="15"/>
  <c r="L78" i="17"/>
  <c r="L276" i="15"/>
  <c r="L16" i="17"/>
  <c r="L254" i="15"/>
  <c r="L93" i="15"/>
  <c r="L14" i="15"/>
  <c r="L198" i="15"/>
  <c r="L33" i="16"/>
  <c r="L314" i="16"/>
  <c r="L49" i="17"/>
  <c r="L396" i="16"/>
  <c r="L3" i="15"/>
  <c r="L103" i="17"/>
  <c r="L254" i="16"/>
  <c r="L469" i="16"/>
  <c r="L260" i="16"/>
  <c r="L125" i="17"/>
  <c r="L385" i="16"/>
  <c r="L29" i="15"/>
  <c r="L210" i="16"/>
  <c r="L182" i="15"/>
  <c r="L410" i="16"/>
  <c r="L274" i="15"/>
  <c r="L386" i="16"/>
  <c r="L265" i="15"/>
  <c r="L35" i="15"/>
  <c r="L283" i="16"/>
  <c r="L149" i="15"/>
  <c r="L83" i="16"/>
  <c r="L435" i="16"/>
  <c r="L389" i="16"/>
  <c r="L413" i="16"/>
  <c r="L135" i="16"/>
  <c r="L190" i="15"/>
  <c r="L71" i="16"/>
  <c r="L99" i="15"/>
  <c r="L244" i="16"/>
  <c r="L203" i="16"/>
  <c r="L55" i="15"/>
  <c r="L470" i="16"/>
  <c r="L330" i="16"/>
  <c r="L31" i="16"/>
  <c r="L238" i="16"/>
  <c r="L508" i="16"/>
  <c r="L161" i="16"/>
  <c r="L120" i="17"/>
  <c r="L502" i="16"/>
  <c r="L57" i="16"/>
  <c r="L113" i="16"/>
  <c r="L351" i="16"/>
  <c r="L181" i="16"/>
  <c r="L80" i="17"/>
  <c r="L322" i="16"/>
  <c r="L387" i="16"/>
  <c r="L71" i="15"/>
  <c r="L439" i="16"/>
  <c r="L487" i="16"/>
  <c r="L207" i="15"/>
  <c r="L267" i="15"/>
  <c r="L111" i="16"/>
  <c r="L228" i="15"/>
  <c r="L153" i="15"/>
  <c r="L219" i="16"/>
  <c r="L111" i="17"/>
  <c r="L100" i="17"/>
  <c r="L209" i="16"/>
  <c r="L10" i="15"/>
  <c r="L93" i="17"/>
  <c r="L168" i="16"/>
  <c r="L430" i="16"/>
  <c r="L356" i="16"/>
  <c r="L15" i="15"/>
  <c r="L280" i="15"/>
  <c r="L260" i="15"/>
  <c r="L304" i="15"/>
  <c r="L42" i="17"/>
  <c r="L37" i="17"/>
  <c r="L75" i="15"/>
  <c r="L249" i="16"/>
  <c r="L105" i="15"/>
  <c r="L97" i="16"/>
  <c r="L261" i="16"/>
  <c r="L443" i="16"/>
  <c r="L117" i="16"/>
  <c r="L189" i="15"/>
  <c r="L88" i="16"/>
  <c r="L66" i="16"/>
  <c r="L224" i="15"/>
  <c r="L39" i="15"/>
  <c r="L146" i="16"/>
  <c r="L318" i="16"/>
  <c r="L76" i="16"/>
  <c r="L130" i="15"/>
  <c r="L118" i="15"/>
  <c r="L172" i="15"/>
  <c r="L88" i="17"/>
  <c r="L362" i="16"/>
  <c r="A127" i="17" l="1"/>
  <c r="A130" i="17"/>
  <c r="A128" i="17"/>
  <c r="A129" i="17"/>
  <c r="A530" i="16"/>
  <c r="A528" i="16"/>
  <c r="A524" i="16"/>
  <c r="A523" i="16"/>
  <c r="A525" i="16"/>
  <c r="A527" i="16"/>
  <c r="A529" i="16"/>
  <c r="A526" i="16"/>
  <c r="A522" i="16"/>
  <c r="A311" i="15"/>
  <c r="A312" i="15"/>
  <c r="A309" i="15"/>
  <c r="A313" i="15"/>
  <c r="A314" i="15"/>
  <c r="A310" i="15"/>
  <c r="A88" i="16"/>
  <c r="N88" i="16" s="1"/>
  <c r="A126" i="17"/>
  <c r="A82" i="17"/>
  <c r="A69" i="17"/>
  <c r="A60" i="17"/>
  <c r="A38" i="17"/>
  <c r="A11" i="17"/>
  <c r="A81" i="17"/>
  <c r="A72" i="17"/>
  <c r="A20" i="17"/>
  <c r="A50" i="17"/>
  <c r="A43" i="17"/>
  <c r="A64" i="17"/>
  <c r="A76" i="17"/>
  <c r="A63" i="17"/>
  <c r="A51" i="17"/>
  <c r="A58" i="17"/>
  <c r="A33" i="17"/>
  <c r="A30" i="17"/>
  <c r="A31" i="17"/>
  <c r="A387" i="16"/>
  <c r="A61" i="16"/>
  <c r="A42" i="16"/>
  <c r="A400" i="16"/>
  <c r="A436" i="16"/>
  <c r="A450" i="16"/>
  <c r="A34" i="16"/>
  <c r="A402" i="16"/>
  <c r="A51" i="16"/>
  <c r="A484" i="16"/>
  <c r="A145" i="16"/>
  <c r="A68" i="16"/>
  <c r="A480" i="16"/>
  <c r="A417" i="16"/>
  <c r="A218" i="16"/>
  <c r="A104" i="16"/>
  <c r="A307" i="16"/>
  <c r="A518" i="16"/>
  <c r="A121" i="16"/>
  <c r="A122" i="16"/>
  <c r="A246" i="16"/>
  <c r="N246" i="16" s="1"/>
  <c r="A80" i="16"/>
  <c r="A25" i="16"/>
  <c r="A426" i="16"/>
  <c r="A409" i="16"/>
  <c r="A456" i="16"/>
  <c r="A207" i="16"/>
  <c r="A132" i="16"/>
  <c r="A168" i="16"/>
  <c r="A322" i="16"/>
  <c r="N322" i="16" s="1"/>
  <c r="A161" i="16"/>
  <c r="A244" i="16"/>
  <c r="A83" i="16"/>
  <c r="A29" i="16"/>
  <c r="A118" i="16"/>
  <c r="A165" i="16"/>
  <c r="A394" i="16"/>
  <c r="A77" i="16"/>
  <c r="A477" i="16"/>
  <c r="A303" i="16"/>
  <c r="A152" i="16"/>
  <c r="A268" i="16"/>
  <c r="A373" i="16"/>
  <c r="A485" i="16"/>
  <c r="A493" i="16"/>
  <c r="A38" i="16"/>
  <c r="A139" i="16"/>
  <c r="A416" i="16"/>
  <c r="A277" i="16"/>
  <c r="A153" i="16"/>
  <c r="A462" i="16"/>
  <c r="A166" i="16"/>
  <c r="A346" i="16"/>
  <c r="A131" i="16"/>
  <c r="N131" i="16" s="1"/>
  <c r="A196" i="16"/>
  <c r="A223" i="16"/>
  <c r="A190" i="16"/>
  <c r="A23" i="16"/>
  <c r="A91" i="16"/>
  <c r="A73" i="16"/>
  <c r="A216" i="16"/>
  <c r="A339" i="16"/>
  <c r="A376" i="16"/>
  <c r="A176" i="16"/>
  <c r="A496" i="16"/>
  <c r="A438" i="16"/>
  <c r="A87" i="16"/>
  <c r="A160" i="16"/>
  <c r="A185" i="16"/>
  <c r="A368" i="16"/>
  <c r="A149" i="16"/>
  <c r="A382" i="16"/>
  <c r="A124" i="16"/>
  <c r="A107" i="16"/>
  <c r="A242" i="16"/>
  <c r="A300" i="16"/>
  <c r="A357" i="16"/>
  <c r="A424" i="16"/>
  <c r="A255" i="16"/>
  <c r="A206" i="16"/>
  <c r="A183" i="16"/>
  <c r="A195" i="16"/>
  <c r="A227" i="16"/>
  <c r="A299" i="16"/>
  <c r="A170" i="16"/>
  <c r="N170" i="16" s="1"/>
  <c r="A296" i="16"/>
  <c r="A337" i="16"/>
  <c r="A361" i="16"/>
  <c r="A234" i="16"/>
  <c r="A123" i="16"/>
  <c r="A254" i="16"/>
  <c r="A265" i="16"/>
  <c r="A425" i="16"/>
  <c r="A81" i="16"/>
  <c r="N81" i="16" s="1"/>
  <c r="A270" i="16"/>
  <c r="A50" i="16"/>
  <c r="A76" i="16"/>
  <c r="A95" i="16"/>
  <c r="A415" i="16"/>
  <c r="A466" i="16"/>
  <c r="A192" i="16"/>
  <c r="A198" i="16"/>
  <c r="N198" i="16" s="1"/>
  <c r="A193" i="16"/>
  <c r="A472" i="16"/>
  <c r="A359" i="16"/>
  <c r="A191" i="16"/>
  <c r="A252" i="16"/>
  <c r="A505" i="16"/>
  <c r="A388" i="16"/>
  <c r="A293" i="16"/>
  <c r="A349" i="16"/>
  <c r="A263" i="16"/>
  <c r="A228" i="16"/>
  <c r="A100" i="16"/>
  <c r="A374" i="16"/>
  <c r="A427" i="16"/>
  <c r="A140" i="16"/>
  <c r="A220" i="16"/>
  <c r="A473" i="16"/>
  <c r="A488" i="16"/>
  <c r="A414" i="16"/>
  <c r="A172" i="16"/>
  <c r="A19" i="16"/>
  <c r="A460" i="16"/>
  <c r="A353" i="16"/>
  <c r="A405" i="16"/>
  <c r="A278" i="16"/>
  <c r="A79" i="16"/>
  <c r="A441" i="16"/>
  <c r="A30" i="16"/>
  <c r="A7" i="16"/>
  <c r="A378" i="16"/>
  <c r="A148" i="16"/>
  <c r="A511" i="16"/>
  <c r="A287" i="16"/>
  <c r="A147" i="16"/>
  <c r="A6" i="16"/>
  <c r="A301" i="16"/>
  <c r="A331" i="16"/>
  <c r="A247" i="16"/>
  <c r="A144" i="16"/>
  <c r="A85" i="16"/>
  <c r="A155" i="16"/>
  <c r="A492" i="16"/>
  <c r="A444" i="16"/>
  <c r="A347" i="16"/>
  <c r="A474" i="16"/>
  <c r="A256" i="16"/>
  <c r="A391" i="16"/>
  <c r="A129" i="16"/>
  <c r="A401" i="16"/>
  <c r="A47" i="16"/>
  <c r="A55" i="16"/>
  <c r="A251" i="16"/>
  <c r="A63" i="16"/>
  <c r="A319" i="16"/>
  <c r="A274" i="16"/>
  <c r="A67" i="16"/>
  <c r="N67" i="16" s="1"/>
  <c r="A354" i="16"/>
  <c r="A521" i="16"/>
  <c r="A8" i="16"/>
  <c r="A16" i="16"/>
  <c r="A92" i="16"/>
  <c r="A380" i="16"/>
  <c r="A59" i="16"/>
  <c r="A271" i="16"/>
  <c r="A136" i="16"/>
  <c r="A111" i="16"/>
  <c r="A508" i="16"/>
  <c r="A210" i="16"/>
  <c r="A318" i="16"/>
  <c r="A443" i="16"/>
  <c r="A181" i="16"/>
  <c r="A238" i="16"/>
  <c r="A71" i="16"/>
  <c r="A283" i="16"/>
  <c r="A396" i="16"/>
  <c r="A14" i="16"/>
  <c r="A510" i="16"/>
  <c r="A17" i="16"/>
  <c r="A211" i="16"/>
  <c r="A315" i="16"/>
  <c r="A138" i="16"/>
  <c r="A310" i="16"/>
  <c r="A342" i="16"/>
  <c r="A381" i="16"/>
  <c r="A458" i="16"/>
  <c r="A259" i="16"/>
  <c r="A392" i="16"/>
  <c r="A102" i="16"/>
  <c r="A230" i="16"/>
  <c r="A110" i="16"/>
  <c r="A500" i="16"/>
  <c r="A72" i="16"/>
  <c r="A297" i="16"/>
  <c r="A12" i="16"/>
  <c r="A178" i="16"/>
  <c r="N178" i="16" s="1"/>
  <c r="A229" i="16"/>
  <c r="A86" i="16"/>
  <c r="A325" i="16"/>
  <c r="A9" i="16"/>
  <c r="A341" i="16"/>
  <c r="A213" i="16"/>
  <c r="A214" i="16"/>
  <c r="A188" i="16"/>
  <c r="A375" i="16"/>
  <c r="A452" i="16"/>
  <c r="A182" i="16"/>
  <c r="A232" i="16"/>
  <c r="A463" i="16"/>
  <c r="A266" i="16"/>
  <c r="A11" i="16"/>
  <c r="A403" i="16"/>
  <c r="A142" i="16"/>
  <c r="A46" i="16"/>
  <c r="A390" i="16"/>
  <c r="A313" i="16"/>
  <c r="A116" i="16"/>
  <c r="A208" i="16"/>
  <c r="A498" i="16"/>
  <c r="A280" i="16"/>
  <c r="N280" i="16" s="1"/>
  <c r="A103" i="16"/>
  <c r="A167" i="16"/>
  <c r="A18" i="16"/>
  <c r="A35" i="16"/>
  <c r="A99" i="16"/>
  <c r="A89" i="16"/>
  <c r="A10" i="16"/>
  <c r="A308" i="16"/>
  <c r="A48" i="16"/>
  <c r="N48" i="16" s="1"/>
  <c r="A203" i="16"/>
  <c r="A13" i="16"/>
  <c r="A253" i="16"/>
  <c r="A285" i="16"/>
  <c r="A201" i="16"/>
  <c r="A304" i="16"/>
  <c r="A241" i="16"/>
  <c r="A117" i="16"/>
  <c r="A146" i="16"/>
  <c r="A261" i="16"/>
  <c r="A209" i="16"/>
  <c r="A351" i="16"/>
  <c r="A31" i="16"/>
  <c r="A385" i="16"/>
  <c r="A159" i="16"/>
  <c r="A324" i="16"/>
  <c r="A348" i="16"/>
  <c r="A286" i="16"/>
  <c r="A215" i="16"/>
  <c r="A22" i="16"/>
  <c r="A292" i="16"/>
  <c r="A457" i="16"/>
  <c r="A272" i="16"/>
  <c r="A406" i="16"/>
  <c r="A412" i="16"/>
  <c r="A327" i="16"/>
  <c r="A481" i="16"/>
  <c r="A432" i="16"/>
  <c r="A499" i="16"/>
  <c r="A98" i="16"/>
  <c r="A290" i="16"/>
  <c r="A507" i="16"/>
  <c r="A28" i="16"/>
  <c r="A128" i="16"/>
  <c r="A94" i="16"/>
  <c r="A352" i="16"/>
  <c r="A364" i="16"/>
  <c r="A141" i="16"/>
  <c r="A82" i="16"/>
  <c r="A212" i="16"/>
  <c r="N212" i="16" s="1"/>
  <c r="A243" i="16"/>
  <c r="A423" i="16"/>
  <c r="A335" i="16"/>
  <c r="A26" i="16"/>
  <c r="A200" i="16"/>
  <c r="A78" i="16"/>
  <c r="A398" i="16"/>
  <c r="A40" i="16"/>
  <c r="A264" i="16"/>
  <c r="A440" i="16"/>
  <c r="A236" i="16"/>
  <c r="A384" i="16"/>
  <c r="A15" i="16"/>
  <c r="A383" i="16"/>
  <c r="A204" i="16"/>
  <c r="A134" i="16"/>
  <c r="A343" i="16"/>
  <c r="A127" i="16"/>
  <c r="A294" i="16"/>
  <c r="A186" i="16"/>
  <c r="A515" i="16"/>
  <c r="A151" i="16"/>
  <c r="A490" i="16"/>
  <c r="A177" i="16"/>
  <c r="A411" i="16"/>
  <c r="A302" i="16"/>
  <c r="A295" i="16"/>
  <c r="A108" i="16"/>
  <c r="A39" i="16"/>
  <c r="A187" i="16"/>
  <c r="A306" i="16"/>
  <c r="A329" i="16"/>
  <c r="A275" i="16"/>
  <c r="A171" i="16"/>
  <c r="A410" i="16"/>
  <c r="A32" i="16"/>
  <c r="A258" i="16"/>
  <c r="A226" i="16"/>
  <c r="A97" i="16"/>
  <c r="A487" i="16"/>
  <c r="A113" i="16"/>
  <c r="A330" i="16"/>
  <c r="A135" i="16"/>
  <c r="A314" i="16"/>
  <c r="A62" i="16"/>
  <c r="A143" i="16"/>
  <c r="A21" i="16"/>
  <c r="A323" i="16"/>
  <c r="A279" i="16"/>
  <c r="A106" i="16"/>
  <c r="A372" i="16"/>
  <c r="A516" i="16"/>
  <c r="A513" i="16"/>
  <c r="A478" i="16"/>
  <c r="A482" i="16"/>
  <c r="A126" i="16"/>
  <c r="A262" i="16"/>
  <c r="A115" i="16"/>
  <c r="A433" i="16"/>
  <c r="A174" i="16"/>
  <c r="A269" i="16"/>
  <c r="A459" i="16"/>
  <c r="A397" i="16"/>
  <c r="A345" i="16"/>
  <c r="A468" i="16"/>
  <c r="A41" i="16"/>
  <c r="A156" i="16"/>
  <c r="A179" i="16"/>
  <c r="A404" i="16"/>
  <c r="A202" i="16"/>
  <c r="A360" i="16"/>
  <c r="A291" i="16"/>
  <c r="A393" i="16"/>
  <c r="A150" i="16"/>
  <c r="A24" i="16"/>
  <c r="A367" i="16"/>
  <c r="A311" i="16"/>
  <c r="A217" i="16"/>
  <c r="A105" i="16"/>
  <c r="A309" i="16"/>
  <c r="A363" i="16"/>
  <c r="A421" i="16"/>
  <c r="A158" i="16"/>
  <c r="A231" i="16"/>
  <c r="A54" i="16"/>
  <c r="A344" i="16"/>
  <c r="A45" i="16"/>
  <c r="A442" i="16"/>
  <c r="A467" i="16"/>
  <c r="A475" i="16"/>
  <c r="A233" i="16"/>
  <c r="A65" i="16"/>
  <c r="A407" i="16"/>
  <c r="A53" i="16"/>
  <c r="A197" i="16"/>
  <c r="A358" i="16"/>
  <c r="A90" i="16"/>
  <c r="A377" i="16"/>
  <c r="A520" i="16"/>
  <c r="A221" i="16"/>
  <c r="A224" i="16"/>
  <c r="A519" i="16"/>
  <c r="A43" i="16"/>
  <c r="N43" i="16" s="1"/>
  <c r="A408" i="16"/>
  <c r="A225" i="16"/>
  <c r="A430" i="16"/>
  <c r="A289" i="16"/>
  <c r="A419" i="16"/>
  <c r="A248" i="16"/>
  <c r="A451" i="16"/>
  <c r="A37" i="16"/>
  <c r="A503" i="16"/>
  <c r="A489" i="16"/>
  <c r="A57" i="16"/>
  <c r="A413" i="16"/>
  <c r="A386" i="16"/>
  <c r="A260" i="16"/>
  <c r="A33" i="16"/>
  <c r="A189" i="16"/>
  <c r="A434" i="16"/>
  <c r="A162" i="16"/>
  <c r="A240" i="16"/>
  <c r="N240" i="16" s="1"/>
  <c r="A504" i="16"/>
  <c r="A365" i="16"/>
  <c r="A222" i="16"/>
  <c r="A173" i="16"/>
  <c r="N173" i="16" s="1"/>
  <c r="A355" i="16"/>
  <c r="A120" i="16"/>
  <c r="A429" i="16"/>
  <c r="A464" i="16"/>
  <c r="A370" i="16"/>
  <c r="A69" i="16"/>
  <c r="A431" i="16"/>
  <c r="A205" i="16"/>
  <c r="A447" i="16"/>
  <c r="A169" i="16"/>
  <c r="A257" i="16"/>
  <c r="A305" i="16"/>
  <c r="A133" i="16"/>
  <c r="A486" i="16"/>
  <c r="A93" i="16"/>
  <c r="A137" i="16"/>
  <c r="A350" i="16"/>
  <c r="A199" i="16"/>
  <c r="A112" i="16"/>
  <c r="A245" i="16"/>
  <c r="A288" i="16"/>
  <c r="A333" i="16"/>
  <c r="A316" i="16"/>
  <c r="A461" i="16"/>
  <c r="A334" i="16"/>
  <c r="A395" i="16"/>
  <c r="A175" i="16"/>
  <c r="A506" i="16"/>
  <c r="A119" i="16"/>
  <c r="A369" i="16"/>
  <c r="A70" i="16"/>
  <c r="A418" i="16"/>
  <c r="A60" i="16"/>
  <c r="A49" i="16"/>
  <c r="A154" i="16"/>
  <c r="A453" i="16"/>
  <c r="A455" i="16"/>
  <c r="A476" i="16"/>
  <c r="A163" i="16"/>
  <c r="A74" i="16"/>
  <c r="A448" i="16"/>
  <c r="A497" i="16"/>
  <c r="A194" i="16"/>
  <c r="A5" i="16"/>
  <c r="A312" i="16"/>
  <c r="A284" i="16"/>
  <c r="A336" i="16"/>
  <c r="A235" i="16"/>
  <c r="A58" i="16"/>
  <c r="A84" i="16"/>
  <c r="A321" i="16"/>
  <c r="N321" i="16" s="1"/>
  <c r="A320" i="16"/>
  <c r="N320" i="16" s="1"/>
  <c r="A276" i="16"/>
  <c r="A435" i="16"/>
  <c r="A479" i="16"/>
  <c r="A446" i="16"/>
  <c r="A298" i="16"/>
  <c r="A362" i="16"/>
  <c r="A439" i="16"/>
  <c r="A470" i="16"/>
  <c r="A66" i="16"/>
  <c r="A249" i="16"/>
  <c r="N249" i="16" s="1"/>
  <c r="A356" i="16"/>
  <c r="N356" i="16" s="1"/>
  <c r="A219" i="16"/>
  <c r="A502" i="16"/>
  <c r="A389" i="16"/>
  <c r="A469" i="16"/>
  <c r="A449" i="16"/>
  <c r="A180" i="16"/>
  <c r="A75" i="16"/>
  <c r="A509" i="16"/>
  <c r="A483" i="16"/>
  <c r="A282" i="16"/>
  <c r="A514" i="16"/>
  <c r="A56" i="16"/>
  <c r="A328" i="16"/>
  <c r="A44" i="16"/>
  <c r="A332" i="16"/>
  <c r="A64" i="16"/>
  <c r="A512" i="16"/>
  <c r="A495" i="16"/>
  <c r="A422" i="16"/>
  <c r="A273" i="16"/>
  <c r="A20" i="16"/>
  <c r="A36" i="16"/>
  <c r="N36" i="16" s="1"/>
  <c r="A501" i="16"/>
  <c r="A437" i="16"/>
  <c r="A445" i="16"/>
  <c r="A471" i="16"/>
  <c r="A125" i="16"/>
  <c r="A281" i="16"/>
  <c r="A366" i="16"/>
  <c r="A465" i="16"/>
  <c r="A157" i="16"/>
  <c r="A52" i="16"/>
  <c r="A340" i="16"/>
  <c r="A109" i="16"/>
  <c r="A494" i="16"/>
  <c r="A491" i="16"/>
  <c r="A428" i="16"/>
  <c r="A164" i="16"/>
  <c r="A379" i="16"/>
  <c r="A371" i="16"/>
  <c r="A338" i="16"/>
  <c r="N338" i="16" s="1"/>
  <c r="A250" i="16"/>
  <c r="A454" i="16"/>
  <c r="A420" i="16"/>
  <c r="A399" i="16"/>
  <c r="N399" i="16" s="1"/>
  <c r="A267" i="16"/>
  <c r="N267" i="16" s="1"/>
  <c r="A326" i="16"/>
  <c r="A237" i="16"/>
  <c r="A96" i="16"/>
  <c r="A239" i="16"/>
  <c r="A317" i="16"/>
  <c r="N317" i="16" s="1"/>
  <c r="A517" i="16"/>
  <c r="A114" i="16"/>
  <c r="A27" i="16"/>
  <c r="A184" i="16"/>
  <c r="A130" i="16"/>
  <c r="A101" i="16"/>
  <c r="N101" i="16" s="1"/>
  <c r="A133" i="15"/>
  <c r="A113" i="15"/>
  <c r="A80" i="15"/>
  <c r="A158" i="15"/>
  <c r="A107" i="15"/>
  <c r="A28" i="15"/>
  <c r="A181" i="15"/>
  <c r="A308" i="15"/>
  <c r="A84" i="15"/>
  <c r="A43" i="15"/>
  <c r="A160" i="15"/>
  <c r="A91" i="15"/>
  <c r="A216" i="15"/>
  <c r="A41" i="15"/>
  <c r="A195" i="15"/>
  <c r="A13" i="15"/>
  <c r="A170" i="15"/>
  <c r="A9" i="15"/>
  <c r="A210" i="15"/>
  <c r="A7" i="15"/>
  <c r="A68" i="15"/>
  <c r="A217" i="15"/>
  <c r="A92" i="15"/>
  <c r="A54" i="15"/>
  <c r="A178" i="15"/>
  <c r="A90" i="15"/>
  <c r="A21" i="15"/>
  <c r="A100" i="15"/>
  <c r="A173" i="15"/>
  <c r="A53" i="15"/>
  <c r="A97" i="15"/>
  <c r="A220" i="15"/>
  <c r="A20" i="15"/>
  <c r="A17" i="15"/>
  <c r="A49" i="15"/>
  <c r="A196" i="15"/>
  <c r="A31" i="15"/>
  <c r="A175" i="15"/>
  <c r="A38" i="15"/>
  <c r="A11" i="15"/>
  <c r="A44" i="15"/>
  <c r="A98" i="15"/>
  <c r="A122" i="15"/>
  <c r="A81" i="15"/>
  <c r="A78" i="15"/>
  <c r="A109" i="15"/>
  <c r="A167" i="15"/>
  <c r="A139" i="15"/>
  <c r="A152" i="15"/>
  <c r="A212" i="15"/>
  <c r="A138" i="15"/>
  <c r="A131" i="15"/>
  <c r="A128" i="15"/>
  <c r="A12" i="15"/>
  <c r="A221" i="15"/>
  <c r="A119" i="15"/>
  <c r="A307" i="15"/>
  <c r="A70" i="17"/>
  <c r="A52" i="17"/>
  <c r="A66" i="17"/>
  <c r="A10" i="17"/>
  <c r="A110" i="17"/>
  <c r="A9" i="17"/>
  <c r="A13" i="17"/>
  <c r="A154" i="15"/>
  <c r="A148" i="15"/>
  <c r="A214" i="15"/>
  <c r="A301" i="15"/>
  <c r="A197" i="15"/>
  <c r="A238" i="15"/>
  <c r="A65" i="15"/>
  <c r="A185" i="15"/>
  <c r="A283" i="15"/>
  <c r="A74" i="15"/>
  <c r="A289" i="15"/>
  <c r="A263" i="15"/>
  <c r="A56" i="15"/>
  <c r="A275" i="15"/>
  <c r="A161" i="15"/>
  <c r="A180" i="15"/>
  <c r="A102" i="15"/>
  <c r="A305" i="15"/>
  <c r="A61" i="15"/>
  <c r="A269" i="15"/>
  <c r="J17" i="23"/>
  <c r="J18" i="23" s="1"/>
  <c r="J19" i="23" s="1"/>
  <c r="J20" i="23" s="1"/>
  <c r="J21" i="23" s="1"/>
  <c r="J22" i="23" s="1"/>
  <c r="J23" i="23" s="1"/>
  <c r="J24" i="23" s="1"/>
  <c r="J25" i="23" s="1"/>
  <c r="J26" i="23" s="1"/>
  <c r="J27" i="23" s="1"/>
  <c r="J28" i="23" s="1"/>
  <c r="J29" i="23" s="1"/>
  <c r="J30" i="23" s="1"/>
  <c r="J31" i="23" s="1"/>
  <c r="J32" i="23" s="1"/>
  <c r="J33" i="23" s="1"/>
  <c r="J34" i="23" s="1"/>
  <c r="J35" i="23" s="1"/>
  <c r="J36" i="23" s="1"/>
  <c r="J37" i="23" s="1"/>
  <c r="J38" i="23" s="1"/>
  <c r="J39" i="23" s="1"/>
  <c r="J40" i="23" s="1"/>
  <c r="J41" i="23" s="1"/>
  <c r="J42" i="23" s="1"/>
  <c r="J43" i="23" s="1"/>
  <c r="J44" i="23" s="1"/>
  <c r="J45" i="23" s="1"/>
  <c r="J46" i="23" s="1"/>
  <c r="J47" i="23" s="1"/>
  <c r="J48" i="23" s="1"/>
  <c r="J49" i="23" s="1"/>
  <c r="J50" i="23" s="1"/>
  <c r="J51" i="23" s="1"/>
  <c r="J52" i="23" s="1"/>
  <c r="J53" i="23" s="1"/>
  <c r="J54" i="23" s="1"/>
  <c r="J55" i="23" s="1"/>
  <c r="J56" i="23" s="1"/>
  <c r="J57" i="23" s="1"/>
  <c r="J58" i="23" s="1"/>
  <c r="J59" i="23" s="1"/>
  <c r="J60" i="23" s="1"/>
  <c r="J61" i="23" s="1"/>
  <c r="J62" i="23" s="1"/>
  <c r="J63" i="23" s="1"/>
  <c r="J64" i="23" s="1"/>
  <c r="J65" i="23" s="1"/>
  <c r="J66" i="23" s="1"/>
  <c r="J67" i="23" s="1"/>
  <c r="J68" i="23" s="1"/>
  <c r="J69" i="23" s="1"/>
  <c r="J70" i="23" s="1"/>
  <c r="J71" i="23" s="1"/>
  <c r="J72" i="23" s="1"/>
  <c r="J73" i="23" s="1"/>
  <c r="J74" i="23" s="1"/>
  <c r="J75" i="23" s="1"/>
  <c r="J76" i="23" s="1"/>
  <c r="J77" i="23" s="1"/>
  <c r="J78" i="23" s="1"/>
  <c r="J79" i="23" s="1"/>
  <c r="J80" i="23" s="1"/>
  <c r="J81" i="23" s="1"/>
  <c r="J82" i="23" s="1"/>
  <c r="J83" i="23" s="1"/>
  <c r="J84" i="23" s="1"/>
  <c r="J85" i="23" s="1"/>
  <c r="J86" i="23" s="1"/>
  <c r="J87" i="23" s="1"/>
  <c r="J88" i="23" s="1"/>
  <c r="J89" i="23" s="1"/>
  <c r="J90" i="23" s="1"/>
  <c r="J91" i="23" s="1"/>
  <c r="J92" i="23" s="1"/>
  <c r="J93" i="23" s="1"/>
  <c r="J94" i="23" s="1"/>
  <c r="J95" i="23" s="1"/>
  <c r="J96" i="23" s="1"/>
  <c r="J97" i="23" s="1"/>
  <c r="J98" i="23" s="1"/>
  <c r="J99" i="23" s="1"/>
  <c r="J100" i="23" s="1"/>
  <c r="J101" i="23" s="1"/>
  <c r="J102" i="23" s="1"/>
  <c r="J103" i="23" s="1"/>
  <c r="J104" i="23" s="1"/>
  <c r="J105" i="23" s="1"/>
  <c r="J106" i="23" s="1"/>
  <c r="J107" i="23" s="1"/>
  <c r="J108" i="23" s="1"/>
  <c r="J109" i="23" s="1"/>
  <c r="J110" i="23" s="1"/>
  <c r="J111" i="23" s="1"/>
  <c r="J112" i="23" s="1"/>
  <c r="J113" i="23" s="1"/>
  <c r="J114" i="23" s="1"/>
  <c r="J115" i="23" s="1"/>
  <c r="J116" i="23" s="1"/>
  <c r="J117" i="23" s="1"/>
  <c r="J118" i="23" s="1"/>
  <c r="J119" i="23" s="1"/>
  <c r="J120" i="23" s="1"/>
  <c r="J121" i="23" s="1"/>
  <c r="J122" i="23" s="1"/>
  <c r="J123" i="23" s="1"/>
  <c r="J124" i="23" s="1"/>
  <c r="J125" i="23" s="1"/>
  <c r="J126" i="23" s="1"/>
  <c r="J127" i="23" s="1"/>
  <c r="J128" i="23" s="1"/>
  <c r="J129" i="23" s="1"/>
  <c r="J130" i="23" s="1"/>
  <c r="J131" i="23" s="1"/>
  <c r="J132" i="23" s="1"/>
  <c r="J133" i="23" s="1"/>
  <c r="J134" i="23" s="1"/>
  <c r="J135" i="23" s="1"/>
  <c r="J136" i="23" s="1"/>
  <c r="J137" i="23" s="1"/>
  <c r="J138" i="23" s="1"/>
  <c r="J139" i="23" s="1"/>
  <c r="J140" i="23" s="1"/>
  <c r="J141" i="23" s="1"/>
  <c r="J142" i="23" s="1"/>
  <c r="J143" i="23" s="1"/>
  <c r="J144" i="23" s="1"/>
  <c r="J145" i="23" s="1"/>
  <c r="J146" i="23" s="1"/>
  <c r="J147" i="23" s="1"/>
  <c r="J148" i="23" s="1"/>
  <c r="J149" i="23" s="1"/>
  <c r="J150" i="23" s="1"/>
  <c r="J151" i="23" s="1"/>
  <c r="J152" i="23" s="1"/>
  <c r="J153" i="23" s="1"/>
  <c r="J154" i="23" s="1"/>
  <c r="J155" i="23" s="1"/>
  <c r="J156" i="23" s="1"/>
  <c r="J157" i="23" s="1"/>
  <c r="J158" i="23" s="1"/>
  <c r="J159" i="23" s="1"/>
  <c r="J160" i="23" s="1"/>
  <c r="J161" i="23" s="1"/>
  <c r="J162" i="23" s="1"/>
  <c r="J163" i="23" s="1"/>
  <c r="J164" i="23" s="1"/>
  <c r="J165" i="23" s="1"/>
  <c r="J166" i="23" s="1"/>
  <c r="J167" i="23" s="1"/>
  <c r="J168" i="23" s="1"/>
  <c r="J169" i="23" s="1"/>
  <c r="J170" i="23" s="1"/>
  <c r="J171" i="23" s="1"/>
  <c r="J172" i="23" s="1"/>
  <c r="J173" i="23" s="1"/>
  <c r="J174" i="23" s="1"/>
  <c r="J175" i="23" s="1"/>
  <c r="J176" i="23" s="1"/>
  <c r="J177" i="23" s="1"/>
  <c r="J178" i="23" s="1"/>
  <c r="J179" i="23" s="1"/>
  <c r="J180" i="23" s="1"/>
  <c r="J181" i="23" s="1"/>
  <c r="J182" i="23" s="1"/>
  <c r="J183" i="23" s="1"/>
  <c r="J184" i="23" s="1"/>
  <c r="J185" i="23" s="1"/>
  <c r="J186" i="23" s="1"/>
  <c r="J187" i="23" s="1"/>
  <c r="J188" i="23" s="1"/>
  <c r="J189" i="23" s="1"/>
  <c r="J190" i="23" s="1"/>
  <c r="J191" i="23" s="1"/>
  <c r="J192" i="23" s="1"/>
  <c r="J193" i="23" s="1"/>
  <c r="J194" i="23" s="1"/>
  <c r="J195" i="23" s="1"/>
  <c r="J196" i="23" s="1"/>
  <c r="J197" i="23" s="1"/>
  <c r="J198" i="23" s="1"/>
  <c r="J199" i="23" s="1"/>
  <c r="J200" i="23" s="1"/>
  <c r="J201" i="23" s="1"/>
  <c r="J202" i="23" s="1"/>
  <c r="J203" i="23" s="1"/>
  <c r="J204" i="23" s="1"/>
  <c r="J205" i="23" s="1"/>
  <c r="J206" i="23" s="1"/>
  <c r="J207" i="23" s="1"/>
  <c r="J208" i="23" s="1"/>
  <c r="J209" i="23" s="1"/>
  <c r="J210" i="23" s="1"/>
  <c r="J211" i="23" s="1"/>
  <c r="J212" i="23" s="1"/>
  <c r="J213" i="23" s="1"/>
  <c r="J214" i="23" s="1"/>
  <c r="J215" i="23" s="1"/>
  <c r="J216" i="23" s="1"/>
  <c r="J217" i="23" s="1"/>
  <c r="J218" i="23" s="1"/>
  <c r="J219" i="23" s="1"/>
  <c r="J220" i="23" s="1"/>
  <c r="J221" i="23" s="1"/>
  <c r="J222" i="23" s="1"/>
  <c r="J223" i="23" s="1"/>
  <c r="J224" i="23" s="1"/>
  <c r="J225" i="23" s="1"/>
  <c r="J226" i="23" s="1"/>
  <c r="J227" i="23" s="1"/>
  <c r="J228" i="23" s="1"/>
  <c r="J229" i="23" s="1"/>
  <c r="J230" i="23" s="1"/>
  <c r="J231" i="23" s="1"/>
  <c r="J232" i="23" s="1"/>
  <c r="J233" i="23" s="1"/>
  <c r="J234" i="23" s="1"/>
  <c r="J235" i="23" s="1"/>
  <c r="J236" i="23" s="1"/>
  <c r="J237" i="23" s="1"/>
  <c r="J238" i="23" s="1"/>
  <c r="J239" i="23" s="1"/>
  <c r="J240" i="23" s="1"/>
  <c r="J241" i="23" s="1"/>
  <c r="J242" i="23" s="1"/>
  <c r="J243" i="23" s="1"/>
  <c r="J244" i="23" s="1"/>
  <c r="J245" i="23" s="1"/>
  <c r="J246" i="23" s="1"/>
  <c r="J247" i="23" s="1"/>
  <c r="J248" i="23" s="1"/>
  <c r="J249" i="23" s="1"/>
  <c r="J250" i="23" s="1"/>
  <c r="J251" i="23" s="1"/>
  <c r="J252" i="23" s="1"/>
  <c r="J253" i="23" s="1"/>
  <c r="J254" i="23" s="1"/>
  <c r="J255" i="23" s="1"/>
  <c r="J256" i="23" s="1"/>
  <c r="J257" i="23" s="1"/>
  <c r="J258" i="23" s="1"/>
  <c r="J259" i="23" s="1"/>
  <c r="J260" i="23" s="1"/>
  <c r="J261" i="23" s="1"/>
  <c r="J262" i="23" s="1"/>
  <c r="J263" i="23" s="1"/>
  <c r="J264" i="23" s="1"/>
  <c r="J265" i="23" s="1"/>
  <c r="J266" i="23" s="1"/>
  <c r="J267" i="23" s="1"/>
  <c r="J268" i="23" s="1"/>
  <c r="J269" i="23" s="1"/>
  <c r="J270" i="23" s="1"/>
  <c r="J271" i="23" s="1"/>
  <c r="J272" i="23" s="1"/>
  <c r="J273" i="23" s="1"/>
  <c r="J274" i="23" s="1"/>
  <c r="J275" i="23" s="1"/>
  <c r="J276" i="23" s="1"/>
  <c r="J277" i="23" s="1"/>
  <c r="J278" i="23" s="1"/>
  <c r="J279" i="23" s="1"/>
  <c r="J280" i="23" s="1"/>
  <c r="J281" i="23" s="1"/>
  <c r="J282" i="23" s="1"/>
  <c r="J283" i="23" s="1"/>
  <c r="J284" i="23" s="1"/>
  <c r="J285" i="23" s="1"/>
  <c r="J286" i="23" s="1"/>
  <c r="J287" i="23" s="1"/>
  <c r="J288" i="23" s="1"/>
  <c r="J289" i="23" s="1"/>
  <c r="J290" i="23" s="1"/>
  <c r="J291" i="23" s="1"/>
  <c r="J292" i="23" s="1"/>
  <c r="J293" i="23" s="1"/>
  <c r="J294" i="23" s="1"/>
  <c r="J295" i="23" s="1"/>
  <c r="J296" i="23" s="1"/>
  <c r="J297" i="23" s="1"/>
  <c r="J298" i="23" s="1"/>
  <c r="J299" i="23" s="1"/>
  <c r="J300" i="23" s="1"/>
  <c r="J301" i="23" s="1"/>
  <c r="J302" i="23" s="1"/>
  <c r="J303" i="23" s="1"/>
  <c r="J304" i="23" s="1"/>
  <c r="J305" i="23" s="1"/>
  <c r="J306" i="23" s="1"/>
  <c r="J307" i="23" s="1"/>
  <c r="J308" i="23" s="1"/>
  <c r="J309" i="23" s="1"/>
  <c r="J310" i="23" s="1"/>
  <c r="J311" i="23" s="1"/>
  <c r="J312" i="23" s="1"/>
  <c r="J313" i="23" s="1"/>
  <c r="J314" i="23" s="1"/>
  <c r="J315" i="23" s="1"/>
  <c r="J316" i="23" s="1"/>
  <c r="J317" i="23" s="1"/>
  <c r="J318" i="23" s="1"/>
  <c r="J319" i="23" s="1"/>
  <c r="J320" i="23" s="1"/>
  <c r="J321" i="23" s="1"/>
  <c r="J322" i="23" s="1"/>
  <c r="J323" i="23" s="1"/>
  <c r="J324" i="23" s="1"/>
  <c r="J325" i="23" s="1"/>
  <c r="J326" i="23" s="1"/>
  <c r="J327" i="23" s="1"/>
  <c r="J328" i="23" s="1"/>
  <c r="J329" i="23" s="1"/>
  <c r="J330" i="23" s="1"/>
  <c r="J331" i="23" s="1"/>
  <c r="J332" i="23" s="1"/>
  <c r="J333" i="23" s="1"/>
  <c r="J334" i="23" s="1"/>
  <c r="J335" i="23" s="1"/>
  <c r="J336" i="23" s="1"/>
  <c r="J337" i="23" s="1"/>
  <c r="J338" i="23" s="1"/>
  <c r="J339" i="23" s="1"/>
  <c r="J340" i="23" s="1"/>
  <c r="J341" i="23" s="1"/>
  <c r="J342" i="23" s="1"/>
  <c r="J343" i="23" s="1"/>
  <c r="J344" i="23" s="1"/>
  <c r="J345" i="23" s="1"/>
  <c r="J346" i="23" s="1"/>
  <c r="J347" i="23" s="1"/>
  <c r="J348" i="23" s="1"/>
  <c r="J349" i="23" s="1"/>
  <c r="J350" i="23" s="1"/>
  <c r="J351" i="23" s="1"/>
  <c r="J352" i="23" s="1"/>
  <c r="J353" i="23" s="1"/>
  <c r="J354" i="23" s="1"/>
  <c r="J355" i="23" s="1"/>
  <c r="J356" i="23" s="1"/>
  <c r="J357" i="23" s="1"/>
  <c r="J358" i="23" s="1"/>
  <c r="J359" i="23" s="1"/>
  <c r="J360" i="23" s="1"/>
  <c r="J361" i="23" s="1"/>
  <c r="J362" i="23" s="1"/>
  <c r="J363" i="23" s="1"/>
  <c r="J364" i="23" s="1"/>
  <c r="J365" i="23" s="1"/>
  <c r="J366" i="23" s="1"/>
  <c r="J367" i="23" s="1"/>
  <c r="J368" i="23" s="1"/>
  <c r="J369" i="23" s="1"/>
  <c r="J370" i="23" s="1"/>
  <c r="J371" i="23" s="1"/>
  <c r="J372" i="23" s="1"/>
  <c r="J373" i="23" s="1"/>
  <c r="J374" i="23" s="1"/>
  <c r="J375" i="23" s="1"/>
  <c r="J376" i="23" s="1"/>
  <c r="J377" i="23" s="1"/>
  <c r="J378" i="23" s="1"/>
  <c r="J379" i="23" s="1"/>
  <c r="J380" i="23" s="1"/>
  <c r="J381" i="23" s="1"/>
  <c r="J382" i="23" s="1"/>
  <c r="J383" i="23" s="1"/>
  <c r="J384" i="23" s="1"/>
  <c r="J385" i="23" s="1"/>
  <c r="J386" i="23" s="1"/>
  <c r="J387" i="23" s="1"/>
  <c r="J388" i="23" s="1"/>
  <c r="J389" i="23" s="1"/>
  <c r="J390" i="23" s="1"/>
  <c r="J391" i="23" s="1"/>
  <c r="J392" i="23" s="1"/>
  <c r="J393" i="23" s="1"/>
  <c r="J394" i="23" s="1"/>
  <c r="J395" i="23" s="1"/>
  <c r="J396" i="23" s="1"/>
  <c r="J397" i="23" s="1"/>
  <c r="J398" i="23" s="1"/>
  <c r="J399" i="23" s="1"/>
  <c r="J400" i="23" s="1"/>
  <c r="J401" i="23" s="1"/>
  <c r="J402" i="23" s="1"/>
  <c r="J403" i="23" s="1"/>
  <c r="J404" i="23" s="1"/>
  <c r="J405" i="23" s="1"/>
  <c r="J406" i="23" s="1"/>
  <c r="J407" i="23" s="1"/>
  <c r="J408" i="23" s="1"/>
  <c r="J409" i="23" s="1"/>
  <c r="J410" i="23" s="1"/>
  <c r="J411" i="23" s="1"/>
  <c r="J412" i="23" s="1"/>
  <c r="J413" i="23" s="1"/>
  <c r="J414" i="23" s="1"/>
  <c r="J415" i="23" s="1"/>
  <c r="J416" i="23" s="1"/>
  <c r="J417" i="23" s="1"/>
  <c r="J418" i="23" s="1"/>
  <c r="J419" i="23" s="1"/>
  <c r="J420" i="23" s="1"/>
  <c r="J421" i="23" s="1"/>
  <c r="J422" i="23" s="1"/>
  <c r="J423" i="23" s="1"/>
  <c r="J424" i="23" s="1"/>
  <c r="J425" i="23" s="1"/>
  <c r="J426" i="23" s="1"/>
  <c r="J427" i="23" s="1"/>
  <c r="J428" i="23" s="1"/>
  <c r="J429" i="23" s="1"/>
  <c r="J430" i="23" s="1"/>
  <c r="J431" i="23" s="1"/>
  <c r="J432" i="23" s="1"/>
  <c r="J433" i="23" s="1"/>
  <c r="J434" i="23" s="1"/>
  <c r="J435" i="23" s="1"/>
  <c r="J436" i="23" s="1"/>
  <c r="J437" i="23" s="1"/>
  <c r="J438" i="23" s="1"/>
  <c r="J439" i="23" s="1"/>
  <c r="J440" i="23" s="1"/>
  <c r="J441" i="23" s="1"/>
  <c r="J442" i="23" s="1"/>
  <c r="J443" i="23" s="1"/>
  <c r="J444" i="23" s="1"/>
  <c r="J445" i="23" s="1"/>
  <c r="J446" i="23" s="1"/>
  <c r="J447" i="23" s="1"/>
  <c r="J448" i="23" s="1"/>
  <c r="J449" i="23" s="1"/>
  <c r="J450" i="23" s="1"/>
  <c r="J451" i="23" s="1"/>
  <c r="J452" i="23" s="1"/>
  <c r="J453" i="23" s="1"/>
  <c r="J454" i="23" s="1"/>
  <c r="J455" i="23" s="1"/>
  <c r="J456" i="23" s="1"/>
  <c r="J457" i="23" s="1"/>
  <c r="J458" i="23" s="1"/>
  <c r="J459" i="23" s="1"/>
  <c r="J460" i="23" s="1"/>
  <c r="J461" i="23" s="1"/>
  <c r="J462" i="23" s="1"/>
  <c r="J463" i="23" s="1"/>
  <c r="J464" i="23" s="1"/>
  <c r="J465" i="23" s="1"/>
  <c r="J466" i="23" s="1"/>
  <c r="J467" i="23" s="1"/>
  <c r="J468" i="23" s="1"/>
  <c r="J469" i="23" s="1"/>
  <c r="J470" i="23" s="1"/>
  <c r="J471" i="23" s="1"/>
  <c r="J472" i="23" s="1"/>
  <c r="J473" i="23" s="1"/>
  <c r="J474" i="23" s="1"/>
  <c r="J475" i="23" s="1"/>
  <c r="J476" i="23" s="1"/>
  <c r="J477" i="23" s="1"/>
  <c r="J478" i="23" s="1"/>
  <c r="J479" i="23" s="1"/>
  <c r="J480" i="23" s="1"/>
  <c r="J481" i="23" s="1"/>
  <c r="J482" i="23" s="1"/>
  <c r="J483" i="23" s="1"/>
  <c r="J484" i="23" s="1"/>
  <c r="J485" i="23" s="1"/>
  <c r="J486" i="23" s="1"/>
  <c r="J487" i="23" s="1"/>
  <c r="J488" i="23" s="1"/>
  <c r="J489" i="23" s="1"/>
  <c r="J490" i="23" s="1"/>
  <c r="J491" i="23" s="1"/>
  <c r="J492" i="23" s="1"/>
  <c r="J493" i="23" s="1"/>
  <c r="J494" i="23" s="1"/>
  <c r="J495" i="23" s="1"/>
  <c r="J496" i="23" s="1"/>
  <c r="J497" i="23" s="1"/>
  <c r="J498" i="23" s="1"/>
  <c r="J499" i="23" s="1"/>
  <c r="J500" i="23" s="1"/>
  <c r="J501" i="23" s="1"/>
  <c r="J502" i="23" s="1"/>
  <c r="J503" i="23" s="1"/>
  <c r="J504" i="23" s="1"/>
  <c r="J505" i="23" s="1"/>
  <c r="J506" i="23" s="1"/>
  <c r="J507" i="23" s="1"/>
  <c r="J508" i="23" s="1"/>
  <c r="J509" i="23" s="1"/>
  <c r="J510" i="23" s="1"/>
  <c r="J511" i="23" s="1"/>
  <c r="J512" i="23" s="1"/>
  <c r="J513" i="23" s="1"/>
  <c r="J514" i="23" s="1"/>
  <c r="J515" i="23" s="1"/>
  <c r="J516" i="23" s="1"/>
  <c r="J517" i="23" s="1"/>
  <c r="J518" i="23" s="1"/>
  <c r="J519" i="23" s="1"/>
  <c r="J520" i="23" s="1"/>
  <c r="J521" i="23" s="1"/>
  <c r="J522" i="23" s="1"/>
  <c r="J523" i="23" s="1"/>
  <c r="J524" i="23" s="1"/>
  <c r="J525" i="23" s="1"/>
  <c r="J526" i="23" s="1"/>
  <c r="J527" i="23" s="1"/>
  <c r="J528" i="23" s="1"/>
  <c r="J529" i="23" s="1"/>
  <c r="J530" i="23" s="1"/>
  <c r="J531" i="23" s="1"/>
  <c r="J532" i="23" s="1"/>
  <c r="J533" i="23" s="1"/>
  <c r="J534" i="23" s="1"/>
  <c r="J535" i="23" s="1"/>
  <c r="J536" i="23" s="1"/>
  <c r="J537" i="23" s="1"/>
  <c r="J538" i="23" s="1"/>
  <c r="J539" i="23" s="1"/>
  <c r="J540" i="23" s="1"/>
  <c r="J541" i="23" s="1"/>
  <c r="J542" i="23" s="1"/>
  <c r="J543" i="23" s="1"/>
  <c r="J544" i="23" s="1"/>
  <c r="J545" i="23" s="1"/>
  <c r="J546" i="23" s="1"/>
  <c r="J547" i="23" s="1"/>
  <c r="J548" i="23" s="1"/>
  <c r="J549" i="23" s="1"/>
  <c r="J550" i="23" s="1"/>
  <c r="J551" i="23" s="1"/>
  <c r="J552" i="23" s="1"/>
  <c r="J553" i="23" s="1"/>
  <c r="J554" i="23" s="1"/>
  <c r="J555" i="23" s="1"/>
  <c r="J556" i="23" s="1"/>
  <c r="J557" i="23" s="1"/>
  <c r="J558" i="23" s="1"/>
  <c r="J559" i="23" s="1"/>
  <c r="J560" i="23" s="1"/>
  <c r="J561" i="23" s="1"/>
  <c r="J562" i="23" s="1"/>
  <c r="J563" i="23" s="1"/>
  <c r="J564" i="23" s="1"/>
  <c r="J565" i="23" s="1"/>
  <c r="J566" i="23" s="1"/>
  <c r="J567" i="23" s="1"/>
  <c r="J568" i="23" s="1"/>
  <c r="J569" i="23" s="1"/>
  <c r="J570" i="23" s="1"/>
  <c r="J571" i="23" s="1"/>
  <c r="J572" i="23" s="1"/>
  <c r="J573" i="23" s="1"/>
  <c r="J574" i="23" s="1"/>
  <c r="J575" i="23" s="1"/>
  <c r="J576" i="23" s="1"/>
  <c r="J577" i="23" s="1"/>
  <c r="J578" i="23" s="1"/>
  <c r="J579" i="23" s="1"/>
  <c r="J580" i="23" s="1"/>
  <c r="J581" i="23" s="1"/>
  <c r="J582" i="23" s="1"/>
  <c r="J583" i="23" s="1"/>
  <c r="J584" i="23" s="1"/>
  <c r="J585" i="23" s="1"/>
  <c r="J586" i="23" s="1"/>
  <c r="J587" i="23" s="1"/>
  <c r="J588" i="23" s="1"/>
  <c r="J589" i="23" s="1"/>
  <c r="J590" i="23" s="1"/>
  <c r="J591" i="23" s="1"/>
  <c r="J592" i="23" s="1"/>
  <c r="J593" i="23" s="1"/>
  <c r="J594" i="23" s="1"/>
  <c r="J595" i="23" s="1"/>
  <c r="J596" i="23" s="1"/>
  <c r="J597" i="23" s="1"/>
  <c r="J598" i="23" s="1"/>
  <c r="J599" i="23" s="1"/>
  <c r="J600" i="23" s="1"/>
  <c r="J601" i="23" s="1"/>
  <c r="J602" i="23" s="1"/>
  <c r="J603" i="23" s="1"/>
  <c r="J604" i="23" s="1"/>
  <c r="J605" i="23" s="1"/>
  <c r="J606" i="23" s="1"/>
  <c r="J607" i="23" s="1"/>
  <c r="J608" i="23" s="1"/>
  <c r="J609" i="23" s="1"/>
  <c r="J610" i="23" s="1"/>
  <c r="J611" i="23" s="1"/>
  <c r="J612" i="23" s="1"/>
  <c r="J613" i="23" s="1"/>
  <c r="J614" i="23" s="1"/>
  <c r="J615" i="23" s="1"/>
  <c r="J616" i="23" s="1"/>
  <c r="J617" i="23" s="1"/>
  <c r="J618" i="23" s="1"/>
  <c r="J619" i="23" s="1"/>
  <c r="J620" i="23" s="1"/>
  <c r="J621" i="23" s="1"/>
  <c r="J622" i="23" s="1"/>
  <c r="J623" i="23" s="1"/>
  <c r="J624" i="23" s="1"/>
  <c r="J625" i="23" s="1"/>
  <c r="J626" i="23" s="1"/>
  <c r="J627" i="23" s="1"/>
  <c r="J628" i="23" s="1"/>
  <c r="J629" i="23" s="1"/>
  <c r="J630" i="23" s="1"/>
  <c r="J631" i="23" s="1"/>
  <c r="J632" i="23" s="1"/>
  <c r="J633" i="23" s="1"/>
  <c r="J634" i="23" s="1"/>
  <c r="J635" i="23" s="1"/>
  <c r="J636" i="23" s="1"/>
  <c r="J637" i="23" s="1"/>
  <c r="J638" i="23" s="1"/>
  <c r="J639" i="23" s="1"/>
  <c r="J640" i="23" s="1"/>
  <c r="J641" i="23" s="1"/>
  <c r="J642" i="23" s="1"/>
  <c r="J643" i="23" s="1"/>
  <c r="J644" i="23" s="1"/>
  <c r="J645" i="23" s="1"/>
  <c r="J646" i="23" s="1"/>
  <c r="J647" i="23" s="1"/>
  <c r="J648" i="23" s="1"/>
  <c r="J649" i="23" s="1"/>
  <c r="J650" i="23" s="1"/>
  <c r="J651" i="23" s="1"/>
  <c r="J652" i="23" s="1"/>
  <c r="J653" i="23" s="1"/>
  <c r="J654" i="23" s="1"/>
  <c r="J655" i="23" s="1"/>
  <c r="J656" i="23" s="1"/>
  <c r="J657" i="23" s="1"/>
  <c r="J658" i="23" s="1"/>
  <c r="J659" i="23" s="1"/>
  <c r="J660" i="23" s="1"/>
  <c r="J661" i="23" s="1"/>
  <c r="J662" i="23" s="1"/>
  <c r="J663" i="23" s="1"/>
  <c r="J664" i="23" s="1"/>
  <c r="J665" i="23" s="1"/>
  <c r="J666" i="23" s="1"/>
  <c r="J667" i="23" s="1"/>
  <c r="J668" i="23" s="1"/>
  <c r="J669" i="23" s="1"/>
  <c r="J670" i="23" s="1"/>
  <c r="J671" i="23" s="1"/>
  <c r="J672" i="23" s="1"/>
  <c r="J673" i="23" s="1"/>
  <c r="J674" i="23" s="1"/>
  <c r="J675" i="23" s="1"/>
  <c r="J676" i="23" s="1"/>
  <c r="J677" i="23" s="1"/>
  <c r="J678" i="23" s="1"/>
  <c r="J679" i="23" s="1"/>
  <c r="J680" i="23" s="1"/>
  <c r="J681" i="23" s="1"/>
  <c r="J682" i="23" s="1"/>
  <c r="J683" i="23" s="1"/>
  <c r="J684" i="23" s="1"/>
  <c r="J685" i="23" s="1"/>
  <c r="J686" i="23" s="1"/>
  <c r="J687" i="23" s="1"/>
  <c r="J688" i="23" s="1"/>
  <c r="J689" i="23" s="1"/>
  <c r="J690" i="23" s="1"/>
  <c r="J691" i="23" s="1"/>
  <c r="J692" i="23" s="1"/>
  <c r="J693" i="23" s="1"/>
  <c r="J694" i="23" s="1"/>
  <c r="J695" i="23" s="1"/>
  <c r="J696" i="23" s="1"/>
  <c r="J697" i="23" s="1"/>
  <c r="J698" i="23" s="1"/>
  <c r="J699" i="23" s="1"/>
  <c r="J700" i="23" s="1"/>
  <c r="J701" i="23" s="1"/>
  <c r="J702" i="23" s="1"/>
  <c r="J703" i="23" s="1"/>
  <c r="J704" i="23" s="1"/>
  <c r="J705" i="23" s="1"/>
  <c r="J706" i="23" s="1"/>
  <c r="J707" i="23" s="1"/>
  <c r="J708" i="23" s="1"/>
  <c r="J709" i="23" s="1"/>
  <c r="J710" i="23" s="1"/>
  <c r="J711" i="23" s="1"/>
  <c r="J712" i="23" s="1"/>
  <c r="J713" i="23" s="1"/>
  <c r="J714" i="23" s="1"/>
  <c r="J715" i="23" s="1"/>
  <c r="J716" i="23" s="1"/>
  <c r="J717" i="23" s="1"/>
  <c r="J718" i="23" s="1"/>
  <c r="J719" i="23" s="1"/>
  <c r="J720" i="23" s="1"/>
  <c r="J721" i="23" s="1"/>
  <c r="J722" i="23" s="1"/>
  <c r="J723" i="23" s="1"/>
  <c r="J724" i="23" s="1"/>
  <c r="J725" i="23" s="1"/>
  <c r="J726" i="23" s="1"/>
  <c r="J727" i="23" s="1"/>
  <c r="J728" i="23" s="1"/>
  <c r="J729" i="23" s="1"/>
  <c r="J730" i="23" s="1"/>
  <c r="J731" i="23" s="1"/>
  <c r="J732" i="23" s="1"/>
  <c r="J733" i="23" s="1"/>
  <c r="J734" i="23" s="1"/>
  <c r="J735" i="23" s="1"/>
  <c r="J736" i="23" s="1"/>
  <c r="J737" i="23" s="1"/>
  <c r="J738" i="23" s="1"/>
  <c r="J739" i="23" s="1"/>
  <c r="J740" i="23" s="1"/>
  <c r="J741" i="23" s="1"/>
  <c r="J742" i="23" s="1"/>
  <c r="J743" i="23" s="1"/>
  <c r="J744" i="23" s="1"/>
  <c r="J745" i="23" s="1"/>
  <c r="J746" i="23" s="1"/>
  <c r="J747" i="23" s="1"/>
  <c r="J748" i="23" s="1"/>
  <c r="J749" i="23" s="1"/>
  <c r="J750" i="23" s="1"/>
  <c r="J751" i="23" s="1"/>
  <c r="J752" i="23" s="1"/>
  <c r="J753" i="23" s="1"/>
  <c r="J754" i="23" s="1"/>
  <c r="J755" i="23" s="1"/>
  <c r="J756" i="23" s="1"/>
  <c r="J757" i="23" s="1"/>
  <c r="J758" i="23" s="1"/>
  <c r="J759" i="23" s="1"/>
  <c r="J760" i="23" s="1"/>
  <c r="J761" i="23" s="1"/>
  <c r="J762" i="23" s="1"/>
  <c r="J763" i="23" s="1"/>
  <c r="J764" i="23" s="1"/>
  <c r="J765" i="23" s="1"/>
  <c r="J766" i="23" s="1"/>
  <c r="J767" i="23" s="1"/>
  <c r="J768" i="23" s="1"/>
  <c r="J769" i="23" s="1"/>
  <c r="J770" i="23" s="1"/>
  <c r="J771" i="23" s="1"/>
  <c r="J772" i="23" s="1"/>
  <c r="J773" i="23" s="1"/>
  <c r="J774" i="23" s="1"/>
  <c r="J775" i="23" s="1"/>
  <c r="J776" i="23" s="1"/>
  <c r="J777" i="23" s="1"/>
  <c r="J778" i="23" s="1"/>
  <c r="J779" i="23" s="1"/>
  <c r="J780" i="23" s="1"/>
  <c r="J781" i="23" s="1"/>
  <c r="J782" i="23" s="1"/>
  <c r="J783" i="23" s="1"/>
  <c r="J784" i="23" s="1"/>
  <c r="J785" i="23" s="1"/>
  <c r="J786" i="23" s="1"/>
  <c r="J787" i="23" s="1"/>
  <c r="J788" i="23" s="1"/>
  <c r="J789" i="23" s="1"/>
  <c r="J790" i="23" s="1"/>
  <c r="J791" i="23" s="1"/>
  <c r="J792" i="23" s="1"/>
  <c r="J793" i="23" s="1"/>
  <c r="J794" i="23" s="1"/>
  <c r="J795" i="23" s="1"/>
  <c r="J796" i="23" s="1"/>
  <c r="J797" i="23" s="1"/>
  <c r="J798" i="23" s="1"/>
  <c r="J799" i="23" s="1"/>
  <c r="J800" i="23" s="1"/>
  <c r="J801" i="23" s="1"/>
  <c r="J802" i="23" s="1"/>
  <c r="J803" i="23" s="1"/>
  <c r="J804" i="23" s="1"/>
  <c r="J805" i="23" s="1"/>
  <c r="J806" i="23" s="1"/>
  <c r="J807" i="23" s="1"/>
  <c r="J808" i="23" s="1"/>
  <c r="J809" i="23" s="1"/>
  <c r="J810" i="23" s="1"/>
  <c r="J811" i="23" s="1"/>
  <c r="J812" i="23" s="1"/>
  <c r="J813" i="23" s="1"/>
  <c r="J814" i="23" s="1"/>
  <c r="J815" i="23" s="1"/>
  <c r="J816" i="23" s="1"/>
  <c r="J817" i="23" s="1"/>
  <c r="J818" i="23" s="1"/>
  <c r="J819" i="23" s="1"/>
  <c r="J820" i="23" s="1"/>
  <c r="J821" i="23" s="1"/>
  <c r="J822" i="23" s="1"/>
  <c r="J823" i="23" s="1"/>
  <c r="J824" i="23" s="1"/>
  <c r="J825" i="23" s="1"/>
  <c r="J826" i="23" s="1"/>
  <c r="J827" i="23" s="1"/>
  <c r="J828" i="23" s="1"/>
  <c r="J829" i="23" s="1"/>
  <c r="J830" i="23" s="1"/>
  <c r="J831" i="23" s="1"/>
  <c r="J832" i="23" s="1"/>
  <c r="J833" i="23" s="1"/>
  <c r="J834" i="23" s="1"/>
  <c r="J835" i="23" s="1"/>
  <c r="J836" i="23" s="1"/>
  <c r="J837" i="23" s="1"/>
  <c r="J838" i="23" s="1"/>
  <c r="J839" i="23" s="1"/>
  <c r="J840" i="23" s="1"/>
  <c r="J841" i="23" s="1"/>
  <c r="J842" i="23" s="1"/>
  <c r="J843" i="23" s="1"/>
  <c r="J844" i="23" s="1"/>
  <c r="J845" i="23" s="1"/>
  <c r="J846" i="23" s="1"/>
  <c r="J847" i="23" s="1"/>
  <c r="J848" i="23" s="1"/>
  <c r="J849" i="23" s="1"/>
  <c r="J850" i="23" s="1"/>
  <c r="J851" i="23" s="1"/>
  <c r="J852" i="23" s="1"/>
  <c r="J853" i="23" s="1"/>
  <c r="J854" i="23" s="1"/>
  <c r="J855" i="23" s="1"/>
  <c r="J856" i="23" s="1"/>
  <c r="J857" i="23" s="1"/>
  <c r="J858" i="23" s="1"/>
  <c r="J859" i="23" s="1"/>
  <c r="J860" i="23" s="1"/>
  <c r="J861" i="23" s="1"/>
  <c r="J862" i="23" s="1"/>
  <c r="J863" i="23" s="1"/>
  <c r="J864" i="23" s="1"/>
  <c r="J865" i="23" s="1"/>
  <c r="J866" i="23" s="1"/>
  <c r="J867" i="23" s="1"/>
  <c r="J868" i="23" s="1"/>
  <c r="J869" i="23" s="1"/>
  <c r="J870" i="23" s="1"/>
  <c r="J871" i="23" s="1"/>
  <c r="J872" i="23" s="1"/>
  <c r="J873" i="23" s="1"/>
  <c r="J874" i="23" s="1"/>
  <c r="J875" i="23" s="1"/>
  <c r="J876" i="23" s="1"/>
  <c r="J877" i="23" s="1"/>
  <c r="J878" i="23" s="1"/>
  <c r="J879" i="23" s="1"/>
  <c r="J880" i="23" s="1"/>
  <c r="J881" i="23" s="1"/>
  <c r="J882" i="23" s="1"/>
  <c r="J883" i="23" s="1"/>
  <c r="J884" i="23" s="1"/>
  <c r="J885" i="23" s="1"/>
  <c r="J886" i="23" s="1"/>
  <c r="J887" i="23" s="1"/>
  <c r="J888" i="23" s="1"/>
  <c r="J889" i="23" s="1"/>
  <c r="J890" i="23" s="1"/>
  <c r="J891" i="23" s="1"/>
  <c r="J892" i="23" s="1"/>
  <c r="J893" i="23" s="1"/>
  <c r="J894" i="23" s="1"/>
  <c r="J895" i="23" s="1"/>
  <c r="J896" i="23" s="1"/>
  <c r="J897" i="23" s="1"/>
  <c r="J898" i="23" s="1"/>
  <c r="J899" i="23" s="1"/>
  <c r="J900" i="23" s="1"/>
  <c r="J901" i="23" s="1"/>
  <c r="J902" i="23" s="1"/>
  <c r="J903" i="23" s="1"/>
  <c r="J904" i="23" s="1"/>
  <c r="J905" i="23" s="1"/>
  <c r="J906" i="23" s="1"/>
  <c r="J907" i="23" s="1"/>
  <c r="J908" i="23" s="1"/>
  <c r="J909" i="23" s="1"/>
  <c r="J910" i="23" s="1"/>
  <c r="J911" i="23" s="1"/>
  <c r="J912" i="23" s="1"/>
  <c r="J913" i="23" s="1"/>
  <c r="J914" i="23" s="1"/>
  <c r="J915" i="23" s="1"/>
  <c r="J916" i="23" s="1"/>
  <c r="J917" i="23" s="1"/>
  <c r="J918" i="23" s="1"/>
  <c r="J919" i="23" s="1"/>
  <c r="J920" i="23" s="1"/>
  <c r="J921" i="23" s="1"/>
  <c r="J922" i="23" s="1"/>
  <c r="J923" i="23" s="1"/>
  <c r="J924" i="23" s="1"/>
  <c r="J925" i="23" s="1"/>
  <c r="J926" i="23" s="1"/>
  <c r="J927" i="23" s="1"/>
  <c r="J928" i="23" s="1"/>
  <c r="J929" i="23" s="1"/>
  <c r="J930" i="23" s="1"/>
  <c r="J931" i="23" s="1"/>
  <c r="J932" i="23" s="1"/>
  <c r="J933" i="23" s="1"/>
  <c r="J934" i="23" s="1"/>
  <c r="J935" i="23" s="1"/>
  <c r="J936" i="23" s="1"/>
  <c r="J937" i="23" s="1"/>
  <c r="J938" i="23" s="1"/>
  <c r="J939" i="23" s="1"/>
  <c r="J940" i="23" s="1"/>
  <c r="J941" i="23" s="1"/>
  <c r="J942" i="23" s="1"/>
  <c r="J943" i="23" s="1"/>
  <c r="J944" i="23" s="1"/>
  <c r="J945" i="23" s="1"/>
  <c r="J946" i="23" s="1"/>
  <c r="J947" i="23" s="1"/>
  <c r="J948" i="23" s="1"/>
  <c r="J949" i="23" s="1"/>
  <c r="J950" i="23" s="1"/>
  <c r="J951" i="23" s="1"/>
  <c r="J952" i="23" s="1"/>
  <c r="J953" i="23" s="1"/>
  <c r="J954" i="23" s="1"/>
  <c r="J955" i="23" s="1"/>
  <c r="J956" i="23" s="1"/>
  <c r="J957" i="23" s="1"/>
  <c r="J958" i="23" s="1"/>
  <c r="J959" i="23" s="1"/>
  <c r="J960" i="23" s="1"/>
  <c r="J961" i="23" s="1"/>
  <c r="J962" i="23" s="1"/>
  <c r="J963" i="23" s="1"/>
  <c r="J964" i="23" s="1"/>
  <c r="J965" i="23" s="1"/>
  <c r="J966" i="23" s="1"/>
  <c r="J967" i="23" s="1"/>
  <c r="J968" i="23" s="1"/>
  <c r="J969" i="23" s="1"/>
  <c r="J970" i="23" s="1"/>
  <c r="J971" i="23" s="1"/>
  <c r="J972" i="23" s="1"/>
  <c r="J973" i="23" s="1"/>
  <c r="J974" i="23" s="1"/>
  <c r="J975" i="23" s="1"/>
  <c r="J976" i="23" s="1"/>
  <c r="J977" i="23" s="1"/>
  <c r="J978" i="23" s="1"/>
  <c r="J979" i="23" s="1"/>
  <c r="J980" i="23" s="1"/>
  <c r="J981" i="23" s="1"/>
  <c r="J982" i="23" s="1"/>
  <c r="J983" i="23" s="1"/>
  <c r="J984" i="23" s="1"/>
  <c r="J985" i="23" s="1"/>
  <c r="J986" i="23" s="1"/>
  <c r="J987" i="23" s="1"/>
  <c r="J988" i="23" s="1"/>
  <c r="J989" i="23" s="1"/>
  <c r="J990" i="23" s="1"/>
  <c r="J991" i="23" s="1"/>
  <c r="J992" i="23" s="1"/>
  <c r="J993" i="23" s="1"/>
  <c r="J994" i="23" s="1"/>
  <c r="J995" i="23" s="1"/>
  <c r="J996" i="23" s="1"/>
  <c r="J997" i="23" s="1"/>
  <c r="J998" i="23" s="1"/>
  <c r="J999" i="23" s="1"/>
  <c r="J1000" i="23" s="1"/>
  <c r="A32" i="17"/>
  <c r="A36" i="17"/>
  <c r="A253" i="15"/>
  <c r="A30" i="15"/>
  <c r="A281" i="15"/>
  <c r="A224" i="15"/>
  <c r="A42" i="17"/>
  <c r="A89" i="5"/>
  <c r="A99" i="15"/>
  <c r="A149" i="15"/>
  <c r="A3" i="15"/>
  <c r="A254" i="15"/>
  <c r="A304" i="15"/>
  <c r="A10" i="15"/>
  <c r="A267" i="15"/>
  <c r="A29" i="15"/>
  <c r="A16" i="17"/>
  <c r="A155" i="15"/>
  <c r="A52" i="15"/>
  <c r="A260" i="15"/>
  <c r="A207" i="15"/>
  <c r="A190" i="15"/>
  <c r="A35" i="15"/>
  <c r="A49" i="17"/>
  <c r="A276" i="15"/>
  <c r="A159" i="15"/>
  <c r="A107" i="17"/>
  <c r="A97" i="17"/>
  <c r="A227" i="15"/>
  <c r="A286" i="15"/>
  <c r="A92" i="17"/>
  <c r="A240" i="15"/>
  <c r="A39" i="15"/>
  <c r="A280" i="15"/>
  <c r="A100" i="17"/>
  <c r="A265" i="15"/>
  <c r="A125" i="17"/>
  <c r="A78" i="17"/>
  <c r="A108" i="17"/>
  <c r="A273" i="15"/>
  <c r="A93" i="17"/>
  <c r="A15" i="15"/>
  <c r="A111" i="17"/>
  <c r="A179" i="15"/>
  <c r="A183" i="15"/>
  <c r="A88" i="17"/>
  <c r="A172" i="15"/>
  <c r="A71" i="15"/>
  <c r="A55" i="15"/>
  <c r="A274" i="15"/>
  <c r="A188" i="15"/>
  <c r="A198" i="15"/>
  <c r="A252" i="15"/>
  <c r="A257" i="15"/>
  <c r="A88" i="15"/>
  <c r="A96" i="17"/>
  <c r="A211" i="15"/>
  <c r="A80" i="17"/>
  <c r="A105" i="15"/>
  <c r="A14" i="15"/>
  <c r="A53" i="17"/>
  <c r="A76" i="15"/>
  <c r="A19" i="17"/>
  <c r="A3" i="16"/>
  <c r="A45" i="17"/>
  <c r="A118" i="15"/>
  <c r="A75" i="15"/>
  <c r="A153" i="15"/>
  <c r="A120" i="17"/>
  <c r="A130" i="15"/>
  <c r="A189" i="15"/>
  <c r="A37" i="17"/>
  <c r="A228" i="15"/>
  <c r="A182" i="15"/>
  <c r="A103" i="17"/>
  <c r="A93" i="15"/>
  <c r="A230" i="15"/>
  <c r="A112" i="17"/>
  <c r="A25" i="15"/>
  <c r="A90" i="17"/>
  <c r="A111" i="15"/>
  <c r="A104" i="15"/>
  <c r="A166" i="15"/>
  <c r="A8" i="15"/>
  <c r="A232" i="15"/>
  <c r="A255" i="15"/>
  <c r="A127" i="15"/>
  <c r="A296" i="15"/>
  <c r="A122" i="17"/>
  <c r="A16" i="15"/>
  <c r="A288" i="15"/>
  <c r="A121" i="17"/>
  <c r="A40" i="15"/>
  <c r="A94" i="15"/>
  <c r="A117" i="17"/>
  <c r="A24" i="15"/>
  <c r="A251" i="15"/>
  <c r="A284" i="15"/>
  <c r="A89" i="17"/>
  <c r="A208" i="15"/>
  <c r="A256" i="15"/>
  <c r="A67" i="15"/>
  <c r="A103" i="15"/>
  <c r="A241" i="15"/>
  <c r="A62" i="15"/>
  <c r="A123" i="15"/>
  <c r="A293" i="15"/>
  <c r="A125" i="15"/>
  <c r="A99" i="17"/>
  <c r="A24" i="17"/>
  <c r="A290" i="15"/>
  <c r="A54" i="5"/>
  <c r="A74" i="5"/>
  <c r="N66" i="5" s="1"/>
  <c r="A46" i="5"/>
  <c r="A55" i="5"/>
  <c r="A5" i="5"/>
  <c r="A52" i="5"/>
  <c r="A49" i="5"/>
  <c r="A19" i="5"/>
  <c r="A30" i="5"/>
  <c r="A191" i="15"/>
  <c r="A272" i="15"/>
  <c r="A72" i="15"/>
  <c r="A306" i="15"/>
  <c r="A199" i="15"/>
  <c r="A145" i="15"/>
  <c r="N12" i="15" s="1"/>
  <c r="A109" i="17"/>
  <c r="A115" i="17"/>
  <c r="A235" i="15"/>
  <c r="A176" i="15"/>
  <c r="N95" i="16"/>
  <c r="A147" i="15"/>
  <c r="A77" i="17"/>
  <c r="A47" i="17"/>
  <c r="A79" i="15"/>
  <c r="A58" i="15"/>
  <c r="A34" i="15"/>
  <c r="A57" i="17"/>
  <c r="A4" i="15"/>
  <c r="A187" i="15"/>
  <c r="A85" i="17"/>
  <c r="A231" i="15"/>
  <c r="A150" i="15"/>
  <c r="A45" i="15"/>
  <c r="A41" i="17"/>
  <c r="A57" i="15"/>
  <c r="A204" i="15"/>
  <c r="A6" i="17"/>
  <c r="A56" i="17"/>
  <c r="A234" i="15"/>
  <c r="A226" i="15"/>
  <c r="A61" i="5"/>
  <c r="A31" i="5"/>
  <c r="A68" i="5"/>
  <c r="N36" i="5" s="1"/>
  <c r="A48" i="5"/>
  <c r="A90" i="5"/>
  <c r="A10" i="5"/>
  <c r="A84" i="5"/>
  <c r="A81" i="5"/>
  <c r="A78" i="5"/>
  <c r="A247" i="15"/>
  <c r="A12" i="17"/>
  <c r="A120" i="15"/>
  <c r="N39" i="16"/>
  <c r="A119" i="17"/>
  <c r="A245" i="15"/>
  <c r="A114" i="15"/>
  <c r="A236" i="15"/>
  <c r="A22" i="15"/>
  <c r="A82" i="15"/>
  <c r="A18" i="17"/>
  <c r="A34" i="17"/>
  <c r="A23" i="15"/>
  <c r="A205" i="15"/>
  <c r="N195" i="16"/>
  <c r="A143" i="15"/>
  <c r="A106" i="17"/>
  <c r="A14" i="17"/>
  <c r="A169" i="15"/>
  <c r="A264" i="15"/>
  <c r="N118" i="15" s="1"/>
  <c r="A165" i="15"/>
  <c r="A17" i="17"/>
  <c r="A223" i="15"/>
  <c r="A299" i="15"/>
  <c r="A96" i="15"/>
  <c r="A233" i="15"/>
  <c r="A33" i="15"/>
  <c r="A79" i="17"/>
  <c r="A135" i="15"/>
  <c r="N63" i="16"/>
  <c r="A249" i="15"/>
  <c r="A22" i="17"/>
  <c r="A171" i="15"/>
  <c r="A53" i="5"/>
  <c r="A37" i="5"/>
  <c r="A85" i="5"/>
  <c r="A27" i="5"/>
  <c r="A79" i="5"/>
  <c r="A34" i="5"/>
  <c r="A88" i="5"/>
  <c r="A47" i="5"/>
  <c r="A72" i="5"/>
  <c r="A140" i="15"/>
  <c r="A83" i="17"/>
  <c r="A225" i="15"/>
  <c r="A18" i="15"/>
  <c r="A278" i="15"/>
  <c r="A40" i="17"/>
  <c r="A237" i="15"/>
  <c r="A193" i="15"/>
  <c r="A108" i="15"/>
  <c r="A55" i="17"/>
  <c r="A298" i="15"/>
  <c r="N13" i="15" s="1"/>
  <c r="A27" i="15"/>
  <c r="A177" i="15"/>
  <c r="A48" i="15"/>
  <c r="A85" i="15"/>
  <c r="A268" i="15"/>
  <c r="A46" i="15"/>
  <c r="A110" i="15"/>
  <c r="A297" i="15"/>
  <c r="A94" i="17"/>
  <c r="A303" i="15"/>
  <c r="A73" i="17"/>
  <c r="A270" i="15"/>
  <c r="A21" i="17"/>
  <c r="A202" i="15"/>
  <c r="A192" i="15"/>
  <c r="A219" i="15"/>
  <c r="A6" i="15"/>
  <c r="A136" i="15"/>
  <c r="A123" i="17"/>
  <c r="A114" i="17"/>
  <c r="N365" i="16"/>
  <c r="A74" i="17"/>
  <c r="A16" i="5"/>
  <c r="A24" i="5"/>
  <c r="A44" i="5"/>
  <c r="A75" i="5"/>
  <c r="A56" i="5"/>
  <c r="A86" i="5"/>
  <c r="A51" i="5"/>
  <c r="A23" i="5"/>
  <c r="N4" i="5" s="1"/>
  <c r="A60" i="15"/>
  <c r="A250" i="15"/>
  <c r="A98" i="17"/>
  <c r="A86" i="17"/>
  <c r="N18" i="16"/>
  <c r="A37" i="15"/>
  <c r="A215" i="15"/>
  <c r="A4" i="16"/>
  <c r="A126" i="15"/>
  <c r="A73" i="15"/>
  <c r="A282" i="15"/>
  <c r="A91" i="17"/>
  <c r="A137" i="15"/>
  <c r="A69" i="15"/>
  <c r="A222" i="15"/>
  <c r="A89" i="15"/>
  <c r="N175" i="15" s="1"/>
  <c r="A105" i="17"/>
  <c r="A141" i="15"/>
  <c r="A146" i="15"/>
  <c r="A142" i="15"/>
  <c r="A44" i="17"/>
  <c r="A292" i="15"/>
  <c r="A266" i="15"/>
  <c r="A294" i="15"/>
  <c r="A51" i="15"/>
  <c r="N255" i="16"/>
  <c r="A64" i="15"/>
  <c r="A115" i="15"/>
  <c r="A36" i="15"/>
  <c r="A124" i="17"/>
  <c r="N83" i="16"/>
  <c r="A242" i="15"/>
  <c r="A62" i="17"/>
  <c r="A129" i="15"/>
  <c r="A67" i="17"/>
  <c r="A6" i="5"/>
  <c r="A17" i="5"/>
  <c r="A76" i="5"/>
  <c r="A64" i="5"/>
  <c r="N59" i="5" s="1"/>
  <c r="A65" i="5"/>
  <c r="A87" i="5"/>
  <c r="A83" i="5"/>
  <c r="A82" i="5"/>
  <c r="A87" i="17"/>
  <c r="A28" i="17"/>
  <c r="A124" i="15"/>
  <c r="N167" i="15" s="1"/>
  <c r="A134" i="15"/>
  <c r="A32" i="15"/>
  <c r="A203" i="15"/>
  <c r="A243" i="15"/>
  <c r="A48" i="17"/>
  <c r="A42" i="15"/>
  <c r="A162" i="15"/>
  <c r="A101" i="17"/>
  <c r="N180" i="16"/>
  <c r="A106" i="15"/>
  <c r="A39" i="17"/>
  <c r="N30" i="17" s="1"/>
  <c r="A84" i="17"/>
  <c r="N122" i="16"/>
  <c r="A116" i="15"/>
  <c r="A277" i="15"/>
  <c r="A19" i="15"/>
  <c r="N153" i="16"/>
  <c r="A77" i="15"/>
  <c r="A295" i="15"/>
  <c r="N401" i="16"/>
  <c r="N133" i="16"/>
  <c r="N121" i="16"/>
  <c r="N11" i="16"/>
  <c r="A163" i="15"/>
  <c r="N41" i="15" s="1"/>
  <c r="A35" i="17"/>
  <c r="A26" i="17"/>
  <c r="N31" i="17" s="1"/>
  <c r="A285" i="15"/>
  <c r="A95" i="17"/>
  <c r="A5" i="15"/>
  <c r="N132" i="16"/>
  <c r="A113" i="17"/>
  <c r="A258" i="15"/>
  <c r="A7" i="17"/>
  <c r="A121" i="15"/>
  <c r="A168" i="15"/>
  <c r="A248" i="15"/>
  <c r="A83" i="15"/>
  <c r="A61" i="17"/>
  <c r="A14" i="5"/>
  <c r="N20" i="5" s="1"/>
  <c r="A80" i="5"/>
  <c r="A45" i="5"/>
  <c r="N33" i="5" s="1"/>
  <c r="A77" i="5"/>
  <c r="A69" i="5"/>
  <c r="A50" i="5"/>
  <c r="A70" i="5"/>
  <c r="N62" i="5" s="1"/>
  <c r="A32" i="5"/>
  <c r="A95" i="15"/>
  <c r="A206" i="15"/>
  <c r="A71" i="17"/>
  <c r="A101" i="15"/>
  <c r="A246" i="15"/>
  <c r="N218" i="16"/>
  <c r="N287" i="16"/>
  <c r="A29" i="17"/>
  <c r="N116" i="16"/>
  <c r="N32" i="16"/>
  <c r="A262" i="15"/>
  <c r="N196" i="16"/>
  <c r="A87" i="15"/>
  <c r="A291" i="15"/>
  <c r="N247" i="16"/>
  <c r="A47" i="15"/>
  <c r="N145" i="16"/>
  <c r="A132" i="15"/>
  <c r="A259" i="15"/>
  <c r="A25" i="17"/>
  <c r="A27" i="17"/>
  <c r="A26" i="15"/>
  <c r="A261" i="15"/>
  <c r="A239" i="15"/>
  <c r="A66" i="15"/>
  <c r="N131" i="15" s="1"/>
  <c r="A117" i="15"/>
  <c r="A5" i="17"/>
  <c r="A59" i="17"/>
  <c r="N359" i="16"/>
  <c r="N51" i="16"/>
  <c r="A118" i="17"/>
  <c r="A102" i="17"/>
  <c r="A15" i="17"/>
  <c r="A151" i="15"/>
  <c r="A43" i="5"/>
  <c r="A7" i="5"/>
  <c r="A71" i="5"/>
  <c r="A39" i="5"/>
  <c r="A8" i="5"/>
  <c r="A15" i="5"/>
  <c r="N22" i="5" s="1"/>
  <c r="A40" i="5"/>
  <c r="A63" i="5"/>
  <c r="A186" i="15"/>
  <c r="A209" i="15"/>
  <c r="A86" i="15"/>
  <c r="N13" i="16"/>
  <c r="N285" i="16"/>
  <c r="A23" i="17"/>
  <c r="A279" i="15"/>
  <c r="A229" i="15"/>
  <c r="A287" i="15"/>
  <c r="N152" i="15" s="1"/>
  <c r="A70" i="15"/>
  <c r="A164" i="15"/>
  <c r="A75" i="17"/>
  <c r="A54" i="17"/>
  <c r="A104" i="17"/>
  <c r="A63" i="15"/>
  <c r="A184" i="15"/>
  <c r="A174" i="15"/>
  <c r="A271" i="15"/>
  <c r="A218" i="15"/>
  <c r="A302" i="15"/>
  <c r="A46" i="17"/>
  <c r="A156" i="15"/>
  <c r="N396" i="16"/>
  <c r="A65" i="17"/>
  <c r="N23" i="16"/>
  <c r="A50" i="15"/>
  <c r="A213" i="15"/>
  <c r="A112" i="15"/>
  <c r="A59" i="15"/>
  <c r="N276" i="16"/>
  <c r="A144" i="15"/>
  <c r="A201" i="15"/>
  <c r="A157" i="15"/>
  <c r="A194" i="15"/>
  <c r="N56" i="16"/>
  <c r="A8" i="17"/>
  <c r="A116" i="17"/>
  <c r="A4" i="17"/>
  <c r="N152" i="16"/>
  <c r="A3" i="17"/>
  <c r="A200" i="15"/>
  <c r="A300" i="15"/>
  <c r="N138" i="16"/>
  <c r="N226" i="16"/>
  <c r="A68" i="17"/>
  <c r="N333" i="16"/>
  <c r="A73" i="5"/>
  <c r="A35" i="5"/>
  <c r="A42" i="5"/>
  <c r="A28" i="5"/>
  <c r="A29" i="5"/>
  <c r="A38" i="5"/>
  <c r="A13" i="5"/>
  <c r="A57" i="5"/>
  <c r="N57" i="5" s="1"/>
  <c r="A244" i="15"/>
  <c r="N63" i="15" l="1"/>
  <c r="N97" i="15"/>
  <c r="N11" i="17"/>
  <c r="N4" i="17"/>
  <c r="N30" i="15"/>
  <c r="N54" i="5"/>
  <c r="N27" i="17"/>
  <c r="N19" i="17"/>
  <c r="N7" i="17"/>
  <c r="N29" i="17"/>
  <c r="N15" i="17"/>
  <c r="N5" i="17"/>
  <c r="N38" i="17"/>
  <c r="N95" i="15"/>
  <c r="N4" i="15"/>
  <c r="N26" i="17"/>
  <c r="N21" i="17"/>
  <c r="N137" i="15"/>
  <c r="N70" i="15"/>
  <c r="N83" i="15"/>
  <c r="N166" i="15"/>
  <c r="N65" i="5"/>
  <c r="N32" i="15"/>
  <c r="N36" i="17"/>
  <c r="N16" i="17"/>
  <c r="N20" i="17"/>
  <c r="N229" i="16"/>
  <c r="N7" i="16"/>
  <c r="N378" i="16"/>
  <c r="N41" i="16"/>
  <c r="N124" i="16"/>
  <c r="N109" i="16"/>
  <c r="N73" i="16"/>
  <c r="N217" i="16"/>
  <c r="N150" i="16"/>
  <c r="N46" i="16"/>
  <c r="N137" i="16"/>
  <c r="N316" i="16"/>
  <c r="N141" i="16"/>
  <c r="N58" i="16"/>
  <c r="N65" i="16"/>
  <c r="N278" i="16"/>
  <c r="N106" i="16"/>
  <c r="N239" i="16"/>
  <c r="N84" i="16"/>
  <c r="N275" i="16"/>
  <c r="N143" i="16"/>
  <c r="N165" i="16"/>
  <c r="N204" i="16"/>
  <c r="N158" i="16"/>
  <c r="N216" i="16"/>
  <c r="N230" i="16"/>
  <c r="N334" i="16"/>
  <c r="N205" i="16"/>
  <c r="N310" i="16"/>
  <c r="N366" i="16"/>
  <c r="N127" i="16"/>
  <c r="N179" i="16"/>
  <c r="N238" i="16"/>
  <c r="N330" i="16"/>
  <c r="N49" i="16"/>
  <c r="N203" i="15"/>
  <c r="N210" i="16"/>
  <c r="N311" i="16"/>
  <c r="N312" i="16"/>
  <c r="N10" i="17"/>
  <c r="N123" i="16"/>
  <c r="N112" i="16"/>
  <c r="N168" i="15"/>
  <c r="N39" i="15"/>
  <c r="N150" i="15"/>
  <c r="N202" i="15"/>
  <c r="N75" i="15"/>
  <c r="N155" i="15"/>
  <c r="N178" i="15"/>
  <c r="N66" i="16"/>
  <c r="N24" i="16"/>
  <c r="N398" i="16"/>
  <c r="N23" i="5"/>
  <c r="N201" i="15"/>
  <c r="N186" i="16"/>
  <c r="N27" i="5"/>
  <c r="N114" i="16"/>
  <c r="N376" i="16"/>
  <c r="N181" i="15"/>
  <c r="N66" i="15"/>
  <c r="N117" i="16"/>
  <c r="N153" i="15"/>
  <c r="N35" i="5"/>
  <c r="N26" i="15"/>
  <c r="N67" i="15"/>
  <c r="N151" i="16"/>
  <c r="N228" i="15"/>
  <c r="N53" i="16"/>
  <c r="N69" i="5"/>
  <c r="N284" i="16"/>
  <c r="N45" i="16"/>
  <c r="N64" i="15"/>
  <c r="N96" i="15"/>
  <c r="N77" i="16"/>
  <c r="N358" i="16"/>
  <c r="N139" i="16"/>
  <c r="N56" i="5"/>
  <c r="N13" i="5"/>
  <c r="N43" i="5"/>
  <c r="N25" i="5"/>
  <c r="N63" i="5"/>
  <c r="N60" i="5"/>
  <c r="N20" i="16"/>
  <c r="N97" i="16"/>
  <c r="N222" i="16"/>
  <c r="N225" i="16"/>
  <c r="N18" i="17"/>
  <c r="N253" i="16"/>
  <c r="N207" i="15"/>
  <c r="N27" i="16"/>
  <c r="N101" i="15"/>
  <c r="N10" i="5"/>
  <c r="N163" i="16"/>
  <c r="N192" i="16"/>
  <c r="N140" i="16"/>
  <c r="N17" i="16"/>
  <c r="N90" i="16"/>
  <c r="Q154" i="22"/>
  <c r="N172" i="22"/>
  <c r="N167" i="22"/>
  <c r="N169" i="22"/>
  <c r="N171" i="22"/>
  <c r="N161" i="22"/>
  <c r="N163" i="22"/>
  <c r="N165" i="22"/>
  <c r="N129" i="22"/>
  <c r="N131" i="22"/>
  <c r="N133" i="22"/>
  <c r="N135" i="22"/>
  <c r="N137" i="22"/>
  <c r="N139" i="22"/>
  <c r="N141" i="22"/>
  <c r="N143" i="22"/>
  <c r="N145" i="22"/>
  <c r="N147" i="22"/>
  <c r="N149" i="22"/>
  <c r="N151" i="22"/>
  <c r="N153" i="22"/>
  <c r="N155" i="22"/>
  <c r="N157" i="22"/>
  <c r="N159" i="22"/>
  <c r="O168" i="22"/>
  <c r="O164" i="22"/>
  <c r="O138" i="22"/>
  <c r="O148" i="22"/>
  <c r="O156" i="22"/>
  <c r="O172" i="22"/>
  <c r="O167" i="22"/>
  <c r="O169" i="22"/>
  <c r="O171" i="22"/>
  <c r="O161" i="22"/>
  <c r="O163" i="22"/>
  <c r="O165" i="22"/>
  <c r="O129" i="22"/>
  <c r="O131" i="22"/>
  <c r="O133" i="22"/>
  <c r="O135" i="22"/>
  <c r="O137" i="22"/>
  <c r="O139" i="22"/>
  <c r="O141" i="22"/>
  <c r="O143" i="22"/>
  <c r="O145" i="22"/>
  <c r="O147" i="22"/>
  <c r="O149" i="22"/>
  <c r="O151" i="22"/>
  <c r="O153" i="22"/>
  <c r="O155" i="22"/>
  <c r="O157" i="22"/>
  <c r="O159" i="22"/>
  <c r="O166" i="22"/>
  <c r="O162" i="22"/>
  <c r="O132" i="22"/>
  <c r="O142" i="22"/>
  <c r="O152" i="22"/>
  <c r="P172" i="22"/>
  <c r="P167" i="22"/>
  <c r="P169" i="22"/>
  <c r="P171" i="22"/>
  <c r="P161" i="22"/>
  <c r="P163" i="22"/>
  <c r="P165" i="22"/>
  <c r="P129" i="22"/>
  <c r="P131" i="22"/>
  <c r="P133" i="22"/>
  <c r="P135" i="22"/>
  <c r="P137" i="22"/>
  <c r="P139" i="22"/>
  <c r="P141" i="22"/>
  <c r="P143" i="22"/>
  <c r="P145" i="22"/>
  <c r="P147" i="22"/>
  <c r="P149" i="22"/>
  <c r="P151" i="22"/>
  <c r="P153" i="22"/>
  <c r="P155" i="22"/>
  <c r="P157" i="22"/>
  <c r="P159" i="22"/>
  <c r="O144" i="22"/>
  <c r="Q172" i="22"/>
  <c r="Q167" i="22"/>
  <c r="Q169" i="22"/>
  <c r="Q171" i="22"/>
  <c r="Q161" i="22"/>
  <c r="Q163" i="22"/>
  <c r="Q165" i="22"/>
  <c r="Q129" i="22"/>
  <c r="Q131" i="22"/>
  <c r="Q133" i="22"/>
  <c r="Q135" i="22"/>
  <c r="Q137" i="22"/>
  <c r="Q139" i="22"/>
  <c r="Q141" i="22"/>
  <c r="Q143" i="22"/>
  <c r="Q145" i="22"/>
  <c r="Q147" i="22"/>
  <c r="Q149" i="22"/>
  <c r="Q151" i="22"/>
  <c r="Q153" i="22"/>
  <c r="Q155" i="22"/>
  <c r="Q157" i="22"/>
  <c r="Q159" i="22"/>
  <c r="O160" i="22"/>
  <c r="O128" i="22"/>
  <c r="O136" i="22"/>
  <c r="O146" i="22"/>
  <c r="O154" i="22"/>
  <c r="N166" i="22"/>
  <c r="N168" i="22"/>
  <c r="N170" i="22"/>
  <c r="N160" i="22"/>
  <c r="N162" i="22"/>
  <c r="N164" i="22"/>
  <c r="N128" i="22"/>
  <c r="N130" i="22"/>
  <c r="N132" i="22"/>
  <c r="N134" i="22"/>
  <c r="N136" i="22"/>
  <c r="N138" i="22"/>
  <c r="N140" i="22"/>
  <c r="N142" i="22"/>
  <c r="N144" i="22"/>
  <c r="N146" i="22"/>
  <c r="N148" i="22"/>
  <c r="N150" i="22"/>
  <c r="N152" i="22"/>
  <c r="N154" i="22"/>
  <c r="N156" i="22"/>
  <c r="N158" i="22"/>
  <c r="O170" i="22"/>
  <c r="O130" i="22"/>
  <c r="O134" i="22"/>
  <c r="O140" i="22"/>
  <c r="O150" i="22"/>
  <c r="O158" i="22"/>
  <c r="P166" i="22"/>
  <c r="P168" i="22"/>
  <c r="P170" i="22"/>
  <c r="P160" i="22"/>
  <c r="P162" i="22"/>
  <c r="P164" i="22"/>
  <c r="P128" i="22"/>
  <c r="P130" i="22"/>
  <c r="P132" i="22"/>
  <c r="P134" i="22"/>
  <c r="P136" i="22"/>
  <c r="P138" i="22"/>
  <c r="P140" i="22"/>
  <c r="P142" i="22"/>
  <c r="P144" i="22"/>
  <c r="P146" i="22"/>
  <c r="P148" i="22"/>
  <c r="P150" i="22"/>
  <c r="P152" i="22"/>
  <c r="P154" i="22"/>
  <c r="P156" i="22"/>
  <c r="P158" i="22"/>
  <c r="Q166" i="22"/>
  <c r="Q168" i="22"/>
  <c r="Q170" i="22"/>
  <c r="Q160" i="22"/>
  <c r="Q162" i="22"/>
  <c r="Q164" i="22"/>
  <c r="Q128" i="22"/>
  <c r="Q130" i="22"/>
  <c r="Q132" i="22"/>
  <c r="Q134" i="22"/>
  <c r="Q136" i="22"/>
  <c r="Q138" i="22"/>
  <c r="Q140" i="22"/>
  <c r="Q142" i="22"/>
  <c r="Q144" i="22"/>
  <c r="Q146" i="22"/>
  <c r="Q148" i="22"/>
  <c r="Q150" i="22"/>
  <c r="Q152" i="22"/>
  <c r="Q156" i="22"/>
  <c r="Q158" i="22"/>
  <c r="N157" i="15"/>
  <c r="N348" i="16"/>
  <c r="N156" i="15"/>
  <c r="N390" i="16"/>
  <c r="N15" i="16"/>
  <c r="N173" i="15"/>
  <c r="N174" i="16"/>
  <c r="N31" i="16"/>
  <c r="N40" i="15"/>
  <c r="N109" i="15"/>
  <c r="N139" i="15"/>
  <c r="N221" i="15"/>
  <c r="N168" i="16"/>
  <c r="N33" i="15"/>
  <c r="N28" i="17"/>
  <c r="N34" i="17"/>
  <c r="N32" i="17"/>
  <c r="N14" i="17"/>
  <c r="N13" i="17"/>
  <c r="N25" i="17"/>
  <c r="N33" i="17"/>
  <c r="N35" i="17"/>
  <c r="N9" i="17"/>
  <c r="N23" i="17"/>
  <c r="N8" i="17"/>
  <c r="N37" i="17"/>
  <c r="N6" i="17"/>
  <c r="N12" i="17"/>
  <c r="N22" i="17"/>
  <c r="N17" i="17"/>
  <c r="N24" i="17"/>
  <c r="N233" i="16"/>
  <c r="N299" i="16"/>
  <c r="N268" i="16"/>
  <c r="N37" i="16"/>
  <c r="N136" i="16"/>
  <c r="N228" i="16"/>
  <c r="N10" i="16"/>
  <c r="N104" i="15"/>
  <c r="N214" i="16"/>
  <c r="N79" i="16"/>
  <c r="N265" i="16"/>
  <c r="N296" i="16"/>
  <c r="N130" i="16"/>
  <c r="N266" i="16"/>
  <c r="N206" i="16"/>
  <c r="N235" i="16"/>
  <c r="N108" i="16"/>
  <c r="N336" i="16"/>
  <c r="N208" i="16"/>
  <c r="N86" i="16"/>
  <c r="N397" i="16"/>
  <c r="N297" i="16"/>
  <c r="N347" i="16"/>
  <c r="N353" i="16"/>
  <c r="N119" i="16"/>
  <c r="N361" i="16"/>
  <c r="N126" i="16"/>
  <c r="N144" i="16"/>
  <c r="N326" i="16"/>
  <c r="N308" i="16"/>
  <c r="N149" i="16"/>
  <c r="N80" i="16"/>
  <c r="N382" i="16"/>
  <c r="N231" i="16"/>
  <c r="N319" i="16"/>
  <c r="N375" i="16"/>
  <c r="N274" i="16"/>
  <c r="N388" i="16"/>
  <c r="N343" i="16"/>
  <c r="N99" i="16"/>
  <c r="N354" i="16"/>
  <c r="N244" i="16"/>
  <c r="N34" i="5"/>
  <c r="N400" i="16"/>
  <c r="N237" i="16"/>
  <c r="N272" i="16"/>
  <c r="N341" i="16"/>
  <c r="N242" i="16"/>
  <c r="N248" i="16"/>
  <c r="N363" i="16"/>
  <c r="N270" i="16"/>
  <c r="N167" i="16"/>
  <c r="N202" i="16"/>
  <c r="N154" i="16"/>
  <c r="N329" i="16"/>
  <c r="N385" i="16"/>
  <c r="N187" i="16"/>
  <c r="N189" i="16"/>
  <c r="N94" i="16"/>
  <c r="N373" i="16"/>
  <c r="N5" i="16"/>
  <c r="N351" i="16"/>
  <c r="N256" i="16"/>
  <c r="N232" i="16"/>
  <c r="N159" i="16"/>
  <c r="N194" i="15"/>
  <c r="N169" i="16"/>
  <c r="N203" i="16"/>
  <c r="N395" i="16"/>
  <c r="N47" i="16"/>
  <c r="N91" i="16"/>
  <c r="N84" i="15"/>
  <c r="N45" i="15"/>
  <c r="N55" i="15"/>
  <c r="N115" i="15"/>
  <c r="N220" i="15"/>
  <c r="N82" i="15"/>
  <c r="N172" i="15"/>
  <c r="N159" i="15"/>
  <c r="N138" i="15"/>
  <c r="N132" i="15"/>
  <c r="N121" i="15"/>
  <c r="N225" i="15"/>
  <c r="N191" i="15"/>
  <c r="N78" i="15"/>
  <c r="N72" i="15"/>
  <c r="N146" i="15"/>
  <c r="N134" i="15"/>
  <c r="N53" i="15"/>
  <c r="N195" i="15"/>
  <c r="N38" i="15"/>
  <c r="N227" i="15"/>
  <c r="N78" i="16"/>
  <c r="N87" i="15"/>
  <c r="N217" i="15"/>
  <c r="N130" i="15"/>
  <c r="N28" i="15"/>
  <c r="N209" i="16"/>
  <c r="N37" i="5"/>
  <c r="N68" i="16"/>
  <c r="N283" i="16"/>
  <c r="N100" i="16"/>
  <c r="N259" i="16"/>
  <c r="N224" i="16"/>
  <c r="N69" i="15"/>
  <c r="N306" i="16"/>
  <c r="N110" i="16"/>
  <c r="N87" i="16"/>
  <c r="N302" i="16"/>
  <c r="N50" i="16"/>
  <c r="N62" i="16"/>
  <c r="N8" i="15"/>
  <c r="N364" i="16"/>
  <c r="N92" i="15"/>
  <c r="N157" i="16"/>
  <c r="N60" i="15"/>
  <c r="N337" i="16"/>
  <c r="N377" i="16"/>
  <c r="N192" i="15"/>
  <c r="N214" i="15"/>
  <c r="N141" i="15"/>
  <c r="N43" i="15"/>
  <c r="N224" i="15"/>
  <c r="N127" i="15"/>
  <c r="N169" i="15"/>
  <c r="N9" i="15"/>
  <c r="N46" i="15"/>
  <c r="N213" i="15"/>
  <c r="N113" i="15"/>
  <c r="N16" i="16"/>
  <c r="N160" i="16"/>
  <c r="N371" i="16"/>
  <c r="N223" i="15"/>
  <c r="N161" i="15"/>
  <c r="N313" i="16"/>
  <c r="N55" i="16"/>
  <c r="N54" i="15"/>
  <c r="N213" i="16"/>
  <c r="N126" i="15"/>
  <c r="N277" i="16"/>
  <c r="N85" i="15"/>
  <c r="N257" i="16"/>
  <c r="N251" i="16"/>
  <c r="N50" i="15"/>
  <c r="N171" i="16"/>
  <c r="N134" i="16"/>
  <c r="N24" i="15"/>
  <c r="N12" i="5"/>
  <c r="N222" i="15"/>
  <c r="N11" i="15"/>
  <c r="N103" i="16"/>
  <c r="N288" i="16"/>
  <c r="N335" i="16"/>
  <c r="N352" i="16"/>
  <c r="N344" i="16"/>
  <c r="N369" i="16"/>
  <c r="N29" i="16"/>
  <c r="N387" i="16"/>
  <c r="N111" i="16"/>
  <c r="N332" i="16"/>
  <c r="N96" i="16"/>
  <c r="N374" i="16"/>
  <c r="N107" i="16"/>
  <c r="N199" i="16"/>
  <c r="N254" i="16"/>
  <c r="N295" i="16"/>
  <c r="N175" i="16"/>
  <c r="N105" i="16"/>
  <c r="N70" i="16"/>
  <c r="N402" i="16"/>
  <c r="N72" i="16"/>
  <c r="N403" i="16"/>
  <c r="N201" i="16"/>
  <c r="N290" i="16"/>
  <c r="N181" i="16"/>
  <c r="N309" i="16"/>
  <c r="N324" i="16"/>
  <c r="N59" i="16"/>
  <c r="N386" i="16"/>
  <c r="N227" i="16"/>
  <c r="N9" i="16"/>
  <c r="N69" i="16"/>
  <c r="N384" i="16"/>
  <c r="N389" i="16"/>
  <c r="N34" i="16"/>
  <c r="N147" i="16"/>
  <c r="N220" i="16"/>
  <c r="N54" i="16"/>
  <c r="N345" i="16"/>
  <c r="N350" i="16"/>
  <c r="N370" i="16"/>
  <c r="N355" i="16"/>
  <c r="N368" i="16"/>
  <c r="N200" i="16"/>
  <c r="N379" i="16"/>
  <c r="N52" i="16"/>
  <c r="N282" i="16"/>
  <c r="N392" i="16"/>
  <c r="N22" i="16"/>
  <c r="N166" i="16"/>
  <c r="N339" i="16"/>
  <c r="N298" i="16"/>
  <c r="N381" i="16"/>
  <c r="N273" i="16"/>
  <c r="N241" i="16"/>
  <c r="N291" i="16"/>
  <c r="N360" i="16"/>
  <c r="N303" i="16"/>
  <c r="N294" i="16"/>
  <c r="N113" i="16"/>
  <c r="N120" i="16"/>
  <c r="N25" i="16"/>
  <c r="N292" i="16"/>
  <c r="N89" i="16"/>
  <c r="N328" i="16"/>
  <c r="N38" i="16"/>
  <c r="N243" i="16"/>
  <c r="N57" i="16"/>
  <c r="N393" i="16"/>
  <c r="N207" i="16"/>
  <c r="N223" i="16"/>
  <c r="N8" i="16"/>
  <c r="N21" i="16"/>
  <c r="N71" i="16"/>
  <c r="N264" i="16"/>
  <c r="N372" i="16"/>
  <c r="N349" i="16"/>
  <c r="N346" i="16"/>
  <c r="N383" i="16"/>
  <c r="N14" i="16"/>
  <c r="N286" i="16"/>
  <c r="N26" i="16"/>
  <c r="N197" i="16"/>
  <c r="N42" i="16"/>
  <c r="N221" i="16"/>
  <c r="N148" i="16"/>
  <c r="N28" i="16"/>
  <c r="N245" i="16"/>
  <c r="N142" i="16"/>
  <c r="N258" i="16"/>
  <c r="N193" i="16"/>
  <c r="N305" i="16"/>
  <c r="N261" i="16"/>
  <c r="N191" i="16"/>
  <c r="N12" i="16"/>
  <c r="N6" i="16"/>
  <c r="N314" i="16"/>
  <c r="N64" i="16"/>
  <c r="N293" i="16"/>
  <c r="N33" i="16"/>
  <c r="N184" i="16"/>
  <c r="N74" i="16"/>
  <c r="N102" i="16"/>
  <c r="N279" i="16"/>
  <c r="N394" i="16"/>
  <c r="N211" i="16"/>
  <c r="N183" i="16"/>
  <c r="N342" i="16"/>
  <c r="N82" i="16"/>
  <c r="N262" i="16"/>
  <c r="N164" i="16"/>
  <c r="N188" i="16"/>
  <c r="N325" i="16"/>
  <c r="N60" i="16"/>
  <c r="N281" i="16"/>
  <c r="N44" i="16"/>
  <c r="N323" i="16"/>
  <c r="N92" i="16"/>
  <c r="N128" i="16"/>
  <c r="N331" i="16"/>
  <c r="N115" i="16"/>
  <c r="N252" i="16"/>
  <c r="N146" i="16"/>
  <c r="N185" i="16"/>
  <c r="N340" i="16"/>
  <c r="N156" i="16"/>
  <c r="N104" i="16"/>
  <c r="N236" i="16"/>
  <c r="N161" i="16"/>
  <c r="N215" i="16"/>
  <c r="N176" i="16"/>
  <c r="N260" i="16"/>
  <c r="N118" i="16"/>
  <c r="N304" i="16"/>
  <c r="N98" i="16"/>
  <c r="N177" i="16"/>
  <c r="N85" i="16"/>
  <c r="N76" i="16"/>
  <c r="N271" i="16"/>
  <c r="N19" i="16"/>
  <c r="N61" i="16"/>
  <c r="N362" i="16"/>
  <c r="N75" i="16"/>
  <c r="N289" i="16"/>
  <c r="N315" i="16"/>
  <c r="N4" i="16"/>
  <c r="N40" i="16"/>
  <c r="N380" i="16"/>
  <c r="N172" i="16"/>
  <c r="N269" i="16"/>
  <c r="N391" i="16"/>
  <c r="N318" i="16"/>
  <c r="N250" i="16"/>
  <c r="N327" i="16"/>
  <c r="N367" i="16"/>
  <c r="N30" i="16"/>
  <c r="N155" i="16"/>
  <c r="N357" i="16"/>
  <c r="N93" i="16"/>
  <c r="N162" i="16"/>
  <c r="N301" i="16"/>
  <c r="N125" i="16"/>
  <c r="N307" i="16"/>
  <c r="N194" i="16"/>
  <c r="N129" i="16"/>
  <c r="N35" i="16"/>
  <c r="N190" i="16"/>
  <c r="N300" i="16"/>
  <c r="N234" i="16"/>
  <c r="N182" i="16"/>
  <c r="N219" i="16"/>
  <c r="N135" i="16"/>
  <c r="N263" i="16"/>
  <c r="N10" i="15"/>
  <c r="N48" i="5"/>
  <c r="N62" i="15"/>
  <c r="N215" i="15"/>
  <c r="N56" i="15"/>
  <c r="N106" i="15"/>
  <c r="N114" i="15"/>
  <c r="N124" i="15"/>
  <c r="N198" i="15"/>
  <c r="N30" i="5"/>
  <c r="N14" i="15"/>
  <c r="N24" i="5"/>
  <c r="N205" i="15"/>
  <c r="N15" i="5"/>
  <c r="N61" i="15"/>
  <c r="N122" i="15"/>
  <c r="N165" i="15"/>
  <c r="N128" i="15"/>
  <c r="N19" i="15"/>
  <c r="N188" i="15"/>
  <c r="N31" i="15"/>
  <c r="N149" i="15"/>
  <c r="N102" i="15"/>
  <c r="N23" i="15"/>
  <c r="N105" i="15"/>
  <c r="N15" i="15"/>
  <c r="N36" i="15"/>
  <c r="N145" i="15"/>
  <c r="N226" i="15"/>
  <c r="N164" i="15"/>
  <c r="N171" i="15"/>
  <c r="N216" i="15"/>
  <c r="N77" i="15"/>
  <c r="N144" i="15"/>
  <c r="N135" i="15"/>
  <c r="N170" i="15"/>
  <c r="N98" i="15"/>
  <c r="N108" i="15"/>
  <c r="N21" i="15"/>
  <c r="N182" i="15"/>
  <c r="N37" i="15"/>
  <c r="N18" i="15"/>
  <c r="N147" i="15"/>
  <c r="N142" i="15"/>
  <c r="N160" i="15"/>
  <c r="N120" i="15"/>
  <c r="N89" i="15"/>
  <c r="N184" i="15"/>
  <c r="N186" i="15"/>
  <c r="N99" i="15"/>
  <c r="N71" i="15"/>
  <c r="N65" i="15"/>
  <c r="N185" i="15"/>
  <c r="N196" i="15"/>
  <c r="N197" i="15"/>
  <c r="N35" i="15"/>
  <c r="N133" i="15"/>
  <c r="N177" i="15"/>
  <c r="N25" i="15"/>
  <c r="N143" i="15"/>
  <c r="N16" i="15"/>
  <c r="N6" i="15"/>
  <c r="N189" i="15"/>
  <c r="N20" i="15"/>
  <c r="N190" i="15"/>
  <c r="N179" i="15"/>
  <c r="N80" i="15"/>
  <c r="N5" i="15"/>
  <c r="N140" i="15"/>
  <c r="N59" i="15"/>
  <c r="N208" i="15"/>
  <c r="N125" i="15"/>
  <c r="N79" i="15"/>
  <c r="N206" i="15"/>
  <c r="N158" i="15"/>
  <c r="N174" i="15"/>
  <c r="N200" i="15"/>
  <c r="N176" i="15"/>
  <c r="N51" i="15"/>
  <c r="N210" i="15"/>
  <c r="N68" i="15"/>
  <c r="N209" i="15"/>
  <c r="N49" i="15"/>
  <c r="N112" i="15"/>
  <c r="N103" i="15"/>
  <c r="N129" i="15"/>
  <c r="N47" i="15"/>
  <c r="N117" i="15"/>
  <c r="N148" i="15"/>
  <c r="N74" i="15"/>
  <c r="N73" i="15"/>
  <c r="N162" i="15"/>
  <c r="N110" i="15"/>
  <c r="N52" i="15"/>
  <c r="N94" i="15"/>
  <c r="N27" i="15"/>
  <c r="N58" i="15"/>
  <c r="N116" i="15"/>
  <c r="N180" i="15"/>
  <c r="N123" i="15"/>
  <c r="N218" i="15"/>
  <c r="N211" i="15"/>
  <c r="N119" i="15"/>
  <c r="N48" i="15"/>
  <c r="N204" i="15"/>
  <c r="N57" i="15"/>
  <c r="N76" i="15"/>
  <c r="N93" i="15"/>
  <c r="N193" i="15"/>
  <c r="N81" i="15"/>
  <c r="N88" i="15"/>
  <c r="N183" i="15"/>
  <c r="N7" i="15"/>
  <c r="N90" i="15"/>
  <c r="N42" i="15"/>
  <c r="N29" i="15"/>
  <c r="N136" i="15"/>
  <c r="N34" i="15"/>
  <c r="N219" i="15"/>
  <c r="N151" i="15"/>
  <c r="N91" i="15"/>
  <c r="N86" i="15"/>
  <c r="N44" i="15"/>
  <c r="N111" i="15"/>
  <c r="N107" i="15"/>
  <c r="N163" i="15"/>
  <c r="N17" i="15"/>
  <c r="N22" i="15"/>
  <c r="N100" i="15"/>
  <c r="N154" i="15"/>
  <c r="N212" i="15"/>
  <c r="N187" i="15"/>
  <c r="N199" i="15"/>
  <c r="N53" i="5"/>
  <c r="N67" i="5"/>
  <c r="N49" i="5"/>
  <c r="N38" i="5"/>
  <c r="N68" i="5"/>
  <c r="N29" i="5"/>
  <c r="N9" i="5"/>
  <c r="N14" i="5"/>
  <c r="N31" i="5"/>
  <c r="N19" i="5"/>
  <c r="N47" i="5"/>
  <c r="N41" i="5"/>
  <c r="N42" i="5"/>
  <c r="N21" i="5"/>
  <c r="N64" i="5"/>
  <c r="N39" i="5"/>
  <c r="N17" i="5"/>
  <c r="N44" i="5"/>
  <c r="N45" i="5"/>
  <c r="N32" i="5"/>
  <c r="N11" i="5"/>
  <c r="N61" i="5"/>
  <c r="N70" i="5"/>
  <c r="N50" i="5"/>
  <c r="N40" i="5"/>
  <c r="N28" i="5"/>
  <c r="N5" i="5"/>
  <c r="N8" i="5"/>
  <c r="N46" i="5"/>
  <c r="N55" i="5"/>
  <c r="N16" i="5"/>
  <c r="N51" i="5"/>
  <c r="N58" i="5"/>
  <c r="N7" i="5"/>
  <c r="N6" i="5"/>
  <c r="N26" i="5"/>
  <c r="N52" i="5"/>
  <c r="P53" i="22"/>
  <c r="W3" i="22"/>
  <c r="W27" i="22"/>
  <c r="W21" i="22"/>
  <c r="W34" i="22"/>
  <c r="W33" i="22"/>
  <c r="W41" i="22"/>
  <c r="W29" i="22"/>
  <c r="W22" i="22"/>
  <c r="W19" i="22"/>
  <c r="W25" i="22"/>
  <c r="W14" i="22"/>
  <c r="W8" i="22"/>
  <c r="W39" i="22"/>
  <c r="W5" i="22"/>
  <c r="W17" i="22"/>
  <c r="W32" i="22"/>
  <c r="W31" i="22"/>
  <c r="W12" i="22"/>
  <c r="W38" i="22"/>
  <c r="W23" i="22"/>
  <c r="W30" i="22"/>
  <c r="W40" i="22"/>
  <c r="T30" i="22"/>
  <c r="V30" i="22"/>
  <c r="T38" i="22"/>
  <c r="V24" i="22"/>
  <c r="T23" i="22"/>
  <c r="V32" i="22"/>
  <c r="T8" i="22"/>
  <c r="V40" i="22"/>
  <c r="U33" i="22"/>
  <c r="T40" i="22"/>
  <c r="U23" i="22"/>
  <c r="U9" i="22"/>
  <c r="V11" i="22"/>
  <c r="U32" i="22"/>
  <c r="V36" i="22"/>
  <c r="W36" i="22"/>
  <c r="W26" i="22"/>
  <c r="V16" i="22"/>
  <c r="U37" i="22"/>
  <c r="V23" i="22"/>
  <c r="U22" i="22"/>
  <c r="V9" i="22"/>
  <c r="V33" i="22"/>
  <c r="U24" i="22"/>
  <c r="T7" i="22"/>
  <c r="V28" i="22"/>
  <c r="V22" i="22"/>
  <c r="W6" i="22"/>
  <c r="W35" i="22"/>
  <c r="U3" i="22"/>
  <c r="V41" i="22"/>
  <c r="N3" i="17"/>
  <c r="U4" i="22"/>
  <c r="T4" i="22"/>
  <c r="T22" i="22"/>
  <c r="U21" i="22"/>
  <c r="U29" i="22"/>
  <c r="W16" i="22"/>
  <c r="U14" i="22"/>
  <c r="U7" i="22"/>
  <c r="T31" i="22"/>
  <c r="V42" i="22"/>
  <c r="U6" i="22"/>
  <c r="W18" i="22"/>
  <c r="T12" i="22"/>
  <c r="T20" i="22"/>
  <c r="T5" i="22"/>
  <c r="U30" i="22"/>
  <c r="U15" i="22"/>
  <c r="V20" i="22"/>
  <c r="V14" i="22"/>
  <c r="V8" i="22"/>
  <c r="W20" i="22"/>
  <c r="T3" i="22"/>
  <c r="U19" i="22"/>
  <c r="T21" i="22"/>
  <c r="U27" i="22"/>
  <c r="T6" i="22"/>
  <c r="T28" i="22"/>
  <c r="U31" i="22"/>
  <c r="T13" i="22"/>
  <c r="U16" i="22"/>
  <c r="U38" i="22"/>
  <c r="U36" i="22"/>
  <c r="V6" i="22"/>
  <c r="T27" i="22"/>
  <c r="V39" i="22"/>
  <c r="T35" i="22"/>
  <c r="W42" i="22"/>
  <c r="W28" i="22"/>
  <c r="W13" i="22"/>
  <c r="T36" i="22"/>
  <c r="U42" i="22"/>
  <c r="U5" i="22"/>
  <c r="V10" i="22"/>
  <c r="T29" i="22"/>
  <c r="V18" i="22"/>
  <c r="T14" i="22"/>
  <c r="V26" i="22"/>
  <c r="U39" i="22"/>
  <c r="V34" i="22"/>
  <c r="T42" i="22"/>
  <c r="V31" i="22"/>
  <c r="U11" i="22"/>
  <c r="V25" i="22"/>
  <c r="U34" i="22"/>
  <c r="W15" i="22"/>
  <c r="W37" i="22"/>
  <c r="T17" i="22"/>
  <c r="T11" i="22"/>
  <c r="U28" i="22"/>
  <c r="V3" i="22"/>
  <c r="V4" i="22"/>
  <c r="V12" i="22"/>
  <c r="V17" i="22"/>
  <c r="U12" i="22"/>
  <c r="W9" i="22"/>
  <c r="U20" i="22"/>
  <c r="V35" i="22"/>
  <c r="U13" i="22"/>
  <c r="T37" i="22"/>
  <c r="U26" i="22"/>
  <c r="U41" i="22"/>
  <c r="T9" i="22"/>
  <c r="W7" i="22"/>
  <c r="V27" i="22"/>
  <c r="V21" i="22"/>
  <c r="V37" i="22"/>
  <c r="T18" i="22"/>
  <c r="V29" i="22"/>
  <c r="W4" i="22"/>
  <c r="V5" i="22"/>
  <c r="V7" i="22"/>
  <c r="T10" i="22"/>
  <c r="T33" i="22"/>
  <c r="W11" i="22"/>
  <c r="T16" i="22"/>
  <c r="T32" i="22"/>
  <c r="U35" i="22"/>
  <c r="U8" i="22"/>
  <c r="T41" i="22"/>
  <c r="T34" i="22"/>
  <c r="T15" i="22"/>
  <c r="U25" i="22"/>
  <c r="T39" i="22"/>
  <c r="V19" i="22"/>
  <c r="W24" i="22"/>
  <c r="V13" i="22"/>
  <c r="W10" i="22"/>
  <c r="V38" i="22"/>
  <c r="V15" i="22"/>
  <c r="T25" i="22"/>
  <c r="T26" i="22"/>
  <c r="U10" i="22"/>
  <c r="T19" i="22"/>
  <c r="T24" i="22"/>
  <c r="U17" i="22"/>
  <c r="U40" i="22"/>
  <c r="U18" i="22"/>
  <c r="N53" i="22"/>
  <c r="B3" i="22"/>
  <c r="E56" i="22"/>
  <c r="C4" i="22"/>
  <c r="D4" i="22"/>
  <c r="D39" i="22"/>
  <c r="C95" i="22"/>
  <c r="B40" i="22"/>
  <c r="C55" i="22"/>
  <c r="B55" i="22"/>
  <c r="E101" i="22"/>
  <c r="D47" i="22"/>
  <c r="B94" i="22"/>
  <c r="D100" i="22"/>
  <c r="B71" i="22"/>
  <c r="B33" i="22"/>
  <c r="E76" i="22"/>
  <c r="D95" i="22"/>
  <c r="B77" i="22"/>
  <c r="D84" i="22"/>
  <c r="C23" i="22"/>
  <c r="B17" i="22"/>
  <c r="B66" i="22"/>
  <c r="E51" i="22"/>
  <c r="C98" i="22"/>
  <c r="E40" i="22"/>
  <c r="C79" i="22"/>
  <c r="B59" i="22"/>
  <c r="E84" i="22"/>
  <c r="E43" i="22"/>
  <c r="C90" i="22"/>
  <c r="E96" i="22"/>
  <c r="C71" i="22"/>
  <c r="B51" i="22"/>
  <c r="E20" i="22"/>
  <c r="E35" i="22"/>
  <c r="C82" i="22"/>
  <c r="E88" i="22"/>
  <c r="C63" i="22"/>
  <c r="B43" i="22"/>
  <c r="E92" i="22"/>
  <c r="E91" i="22"/>
  <c r="D38" i="22"/>
  <c r="B85" i="22"/>
  <c r="D83" i="22"/>
  <c r="B53" i="22"/>
  <c r="B88" i="22"/>
  <c r="B89" i="22"/>
  <c r="D30" i="22"/>
  <c r="B76" i="22"/>
  <c r="D75" i="22"/>
  <c r="C22" i="22"/>
  <c r="B10" i="22"/>
  <c r="B83" i="22"/>
  <c r="E42" i="22"/>
  <c r="D86" i="22"/>
  <c r="E31" i="22"/>
  <c r="C17" i="22"/>
  <c r="D37" i="22"/>
  <c r="E82" i="22"/>
  <c r="E74" i="22"/>
  <c r="B63" i="22"/>
  <c r="B47" i="22"/>
  <c r="E3" i="22"/>
  <c r="D64" i="22"/>
  <c r="B52" i="22"/>
  <c r="C21" i="22"/>
  <c r="C13" i="22"/>
  <c r="D16" i="22"/>
  <c r="C38" i="22"/>
  <c r="B42" i="22"/>
  <c r="B26" i="22"/>
  <c r="B25" i="22"/>
  <c r="C101" i="22"/>
  <c r="B68" i="22"/>
  <c r="E81" i="22"/>
  <c r="D14" i="22"/>
  <c r="D28" i="22"/>
  <c r="B75" i="22"/>
  <c r="E55" i="22"/>
  <c r="E37" i="22"/>
  <c r="C83" i="22"/>
  <c r="E89" i="22"/>
  <c r="D36" i="22"/>
  <c r="E70" i="22"/>
  <c r="B48" i="22"/>
  <c r="E85" i="22"/>
  <c r="D31" i="22"/>
  <c r="E73" i="22"/>
  <c r="D20" i="22"/>
  <c r="B39" i="22"/>
  <c r="B32" i="22"/>
  <c r="E12" i="22"/>
  <c r="D87" i="22"/>
  <c r="C34" i="22"/>
  <c r="D76" i="22"/>
  <c r="C15" i="22"/>
  <c r="B73" i="22"/>
  <c r="D48" i="22"/>
  <c r="D79" i="22"/>
  <c r="C26" i="22"/>
  <c r="E32" i="22"/>
  <c r="C7" i="22"/>
  <c r="B65" i="22"/>
  <c r="C84" i="22"/>
  <c r="D71" i="22"/>
  <c r="C18" i="22"/>
  <c r="E24" i="22"/>
  <c r="B99" i="22"/>
  <c r="B57" i="22"/>
  <c r="D56" i="22"/>
  <c r="E27" i="22"/>
  <c r="C74" i="22"/>
  <c r="E80" i="22"/>
  <c r="D19" i="22"/>
  <c r="B35" i="22"/>
  <c r="E28" i="22"/>
  <c r="E83" i="22"/>
  <c r="C66" i="22"/>
  <c r="E72" i="22"/>
  <c r="D11" i="22"/>
  <c r="B37" i="22"/>
  <c r="E86" i="22"/>
  <c r="E97" i="22"/>
  <c r="D59" i="22"/>
  <c r="B96" i="22"/>
  <c r="D32" i="22"/>
  <c r="C68" i="22"/>
  <c r="D40" i="22"/>
  <c r="C76" i="22"/>
  <c r="B14" i="22"/>
  <c r="E36" i="22"/>
  <c r="D22" i="22"/>
  <c r="D72" i="22"/>
  <c r="B98" i="22"/>
  <c r="E7" i="22"/>
  <c r="C65" i="22"/>
  <c r="C57" i="22"/>
  <c r="C61" i="22"/>
  <c r="C12" i="22"/>
  <c r="B6" i="22"/>
  <c r="C3" i="22"/>
  <c r="B50" i="22"/>
  <c r="D3" i="22"/>
  <c r="E60" i="22"/>
  <c r="C70" i="22"/>
  <c r="D78" i="22"/>
  <c r="E62" i="22"/>
  <c r="D73" i="22"/>
  <c r="C19" i="22"/>
  <c r="E25" i="22"/>
  <c r="C72" i="22"/>
  <c r="E6" i="22"/>
  <c r="B62" i="22"/>
  <c r="E21" i="22"/>
  <c r="C67" i="22"/>
  <c r="E9" i="22"/>
  <c r="C56" i="22"/>
  <c r="E54" i="22"/>
  <c r="B46" i="22"/>
  <c r="E77" i="22"/>
  <c r="D23" i="22"/>
  <c r="B61" i="22"/>
  <c r="D12" i="22"/>
  <c r="B23" i="22"/>
  <c r="B9" i="22"/>
  <c r="E69" i="22"/>
  <c r="D15" i="22"/>
  <c r="B45" i="22"/>
  <c r="D68" i="22"/>
  <c r="E102" i="22"/>
  <c r="B80" i="22"/>
  <c r="E61" i="22"/>
  <c r="D7" i="22"/>
  <c r="B29" i="22"/>
  <c r="D60" i="22"/>
  <c r="E94" i="22"/>
  <c r="B72" i="22"/>
  <c r="C20" i="22"/>
  <c r="D63" i="22"/>
  <c r="C10" i="22"/>
  <c r="E16" i="22"/>
  <c r="B91" i="22"/>
  <c r="B49" i="22"/>
  <c r="C92" i="22"/>
  <c r="E19" i="22"/>
  <c r="B102" i="22"/>
  <c r="E8" i="22"/>
  <c r="C47" i="22"/>
  <c r="B27" i="22"/>
  <c r="B34" i="22"/>
  <c r="B41" i="22"/>
  <c r="D53" i="22"/>
  <c r="C29" i="22"/>
  <c r="E90" i="22"/>
  <c r="E63" i="22"/>
  <c r="B58" i="22"/>
  <c r="C24" i="22"/>
  <c r="C16" i="22"/>
  <c r="C89" i="22"/>
  <c r="D67" i="22"/>
  <c r="B28" i="22"/>
  <c r="C73" i="22"/>
  <c r="C46" i="22"/>
  <c r="E52" i="22"/>
  <c r="D17" i="22"/>
  <c r="B12" i="22"/>
  <c r="B4" i="22"/>
  <c r="D55" i="22"/>
  <c r="B54" i="22"/>
  <c r="D65" i="22"/>
  <c r="B13" i="22"/>
  <c r="C25" i="22"/>
  <c r="B15" i="22"/>
  <c r="D9" i="22"/>
  <c r="B31" i="22"/>
  <c r="D61" i="22"/>
  <c r="C8" i="22"/>
  <c r="D42" i="22"/>
  <c r="B21" i="22"/>
  <c r="D57" i="22"/>
  <c r="E98" i="22"/>
  <c r="D45" i="22"/>
  <c r="B92" i="22"/>
  <c r="D90" i="22"/>
  <c r="B5" i="22"/>
  <c r="E13" i="22"/>
  <c r="C59" i="22"/>
  <c r="E65" i="22"/>
  <c r="C48" i="22"/>
  <c r="E46" i="22"/>
  <c r="B24" i="22"/>
  <c r="E5" i="22"/>
  <c r="C51" i="22"/>
  <c r="E57" i="22"/>
  <c r="C40" i="22"/>
  <c r="E38" i="22"/>
  <c r="B16" i="22"/>
  <c r="D97" i="22"/>
  <c r="C43" i="22"/>
  <c r="E49" i="22"/>
  <c r="C96" i="22"/>
  <c r="E30" i="22"/>
  <c r="B8" i="22"/>
  <c r="E53" i="22"/>
  <c r="C99" i="22"/>
  <c r="B64" i="22"/>
  <c r="C91" i="22"/>
  <c r="E100" i="22"/>
  <c r="E15" i="22"/>
  <c r="D18" i="22"/>
  <c r="D10" i="22"/>
  <c r="C102" i="22"/>
  <c r="D58" i="22"/>
  <c r="E14" i="22"/>
  <c r="E23" i="22"/>
  <c r="B60" i="22"/>
  <c r="D51" i="22"/>
  <c r="C54" i="22"/>
  <c r="C5" i="22"/>
  <c r="D13" i="22"/>
  <c r="D5" i="22"/>
  <c r="N3" i="5"/>
  <c r="D34" i="22"/>
  <c r="C6" i="22"/>
  <c r="B86" i="22"/>
  <c r="E4" i="22"/>
  <c r="C11" i="22"/>
  <c r="E67" i="22"/>
  <c r="B100" i="22"/>
  <c r="D24" i="22"/>
  <c r="C45" i="22"/>
  <c r="E50" i="22"/>
  <c r="C97" i="22"/>
  <c r="E95" i="22"/>
  <c r="C78" i="22"/>
  <c r="D96" i="22"/>
  <c r="C93" i="22"/>
  <c r="E34" i="22"/>
  <c r="C81" i="22"/>
  <c r="E79" i="22"/>
  <c r="D26" i="22"/>
  <c r="E68" i="22"/>
  <c r="D49" i="22"/>
  <c r="B95" i="22"/>
  <c r="D101" i="22"/>
  <c r="B84" i="22"/>
  <c r="D82" i="22"/>
  <c r="B38" i="22"/>
  <c r="D41" i="22"/>
  <c r="B87" i="22"/>
  <c r="D93" i="22"/>
  <c r="B74" i="22"/>
  <c r="D74" i="22"/>
  <c r="B30" i="22"/>
  <c r="D33" i="22"/>
  <c r="B78" i="22"/>
  <c r="D85" i="22"/>
  <c r="C32" i="22"/>
  <c r="D66" i="22"/>
  <c r="B22" i="22"/>
  <c r="D89" i="22"/>
  <c r="C35" i="22"/>
  <c r="E41" i="22"/>
  <c r="C88" i="22"/>
  <c r="E22" i="22"/>
  <c r="B7" i="22"/>
  <c r="E45" i="22"/>
  <c r="C27" i="22"/>
  <c r="E33" i="22"/>
  <c r="C80" i="22"/>
  <c r="E78" i="22"/>
  <c r="B56" i="22"/>
  <c r="C60" i="22"/>
  <c r="C100" i="22"/>
  <c r="C31" i="22"/>
  <c r="B81" i="22"/>
  <c r="C33" i="22"/>
  <c r="C14" i="22"/>
  <c r="C62" i="22"/>
  <c r="E71" i="22"/>
  <c r="D29" i="22"/>
  <c r="D21" i="22"/>
  <c r="D77" i="22"/>
  <c r="D69" i="22"/>
  <c r="C37" i="22"/>
  <c r="B11" i="22"/>
  <c r="B20" i="22"/>
  <c r="E44" i="22"/>
  <c r="D80" i="22"/>
  <c r="D99" i="22"/>
  <c r="D91" i="22"/>
  <c r="C94" i="22"/>
  <c r="D50" i="22"/>
  <c r="D92" i="22"/>
  <c r="C50" i="22"/>
  <c r="E93" i="22"/>
  <c r="E17" i="22"/>
  <c r="D98" i="22"/>
  <c r="C64" i="22"/>
  <c r="B44" i="22"/>
  <c r="C28" i="22"/>
  <c r="E11" i="22"/>
  <c r="C58" i="22"/>
  <c r="E64" i="22"/>
  <c r="C39" i="22"/>
  <c r="B19" i="22"/>
  <c r="C36" i="22"/>
  <c r="E59" i="22"/>
  <c r="C42" i="22"/>
  <c r="E48" i="22"/>
  <c r="C87" i="22"/>
  <c r="B67" i="22"/>
  <c r="D8" i="22"/>
  <c r="B36" i="22"/>
  <c r="D62" i="22"/>
  <c r="C9" i="22"/>
  <c r="D43" i="22"/>
  <c r="B90" i="22"/>
  <c r="C44" i="22"/>
  <c r="B18" i="22"/>
  <c r="D54" i="22"/>
  <c r="B101" i="22"/>
  <c r="D35" i="22"/>
  <c r="B82" i="22"/>
  <c r="B79" i="22"/>
  <c r="E99" i="22"/>
  <c r="D46" i="22"/>
  <c r="B93" i="22"/>
  <c r="D27" i="22"/>
  <c r="B69" i="22"/>
  <c r="C52" i="22"/>
  <c r="B97" i="22"/>
  <c r="D102" i="22"/>
  <c r="C49" i="22"/>
  <c r="E47" i="22"/>
  <c r="C30" i="22"/>
  <c r="D88" i="22"/>
  <c r="C53" i="22"/>
  <c r="D94" i="22"/>
  <c r="C41" i="22"/>
  <c r="E39" i="22"/>
  <c r="C86" i="22"/>
  <c r="D52" i="22"/>
  <c r="D44" i="22"/>
  <c r="E29" i="22"/>
  <c r="D70" i="22"/>
  <c r="C85" i="22"/>
  <c r="C77" i="22"/>
  <c r="C69" i="22"/>
  <c r="D25" i="22"/>
  <c r="D81" i="22"/>
  <c r="B70" i="22"/>
  <c r="C75" i="22"/>
  <c r="E75" i="22"/>
  <c r="D6" i="22"/>
  <c r="E26" i="22"/>
  <c r="E18" i="22"/>
  <c r="E10" i="22"/>
  <c r="E66" i="22"/>
  <c r="E58" i="22"/>
  <c r="E87" i="22"/>
  <c r="N18" i="5"/>
  <c r="H43" i="22"/>
  <c r="J43" i="22"/>
  <c r="K22" i="22"/>
  <c r="K15" i="22"/>
  <c r="K31" i="22"/>
  <c r="K12" i="22"/>
  <c r="K41" i="22"/>
  <c r="K10" i="22"/>
  <c r="K43" i="22"/>
  <c r="K42" i="22"/>
  <c r="K27" i="22"/>
  <c r="K6" i="22"/>
  <c r="I43" i="22"/>
  <c r="K37" i="22"/>
  <c r="K38" i="22"/>
  <c r="K34" i="22"/>
  <c r="K32" i="22"/>
  <c r="K4" i="22"/>
  <c r="K26" i="22"/>
  <c r="K23" i="22"/>
  <c r="K8" i="22"/>
  <c r="K13" i="22"/>
  <c r="K16" i="22"/>
  <c r="K29" i="22"/>
  <c r="K28" i="22"/>
  <c r="K24" i="22"/>
  <c r="K3" i="22"/>
  <c r="I34" i="22"/>
  <c r="J17" i="22"/>
  <c r="I8" i="22"/>
  <c r="N3" i="15"/>
  <c r="H10" i="22"/>
  <c r="H16" i="22"/>
  <c r="J14" i="22"/>
  <c r="H18" i="22"/>
  <c r="H24" i="22"/>
  <c r="J30" i="22"/>
  <c r="H26" i="22"/>
  <c r="H30" i="22"/>
  <c r="H9" i="22"/>
  <c r="H15" i="22"/>
  <c r="J4" i="22"/>
  <c r="H14" i="22"/>
  <c r="I20" i="22"/>
  <c r="H27" i="22"/>
  <c r="J28" i="22"/>
  <c r="J3" i="22"/>
  <c r="I32" i="22"/>
  <c r="J35" i="22"/>
  <c r="I37" i="22"/>
  <c r="I40" i="22"/>
  <c r="K19" i="22"/>
  <c r="K17" i="22"/>
  <c r="K20" i="22"/>
  <c r="K25" i="22"/>
  <c r="J16" i="22"/>
  <c r="I9" i="22"/>
  <c r="I15" i="22"/>
  <c r="J6" i="22"/>
  <c r="J15" i="22"/>
  <c r="H21" i="22"/>
  <c r="I27" i="22"/>
  <c r="I26" i="22"/>
  <c r="H33" i="22"/>
  <c r="H35" i="22"/>
  <c r="J38" i="22"/>
  <c r="J40" i="22"/>
  <c r="K35" i="22"/>
  <c r="J19" i="22"/>
  <c r="H6" i="22"/>
  <c r="I14" i="22"/>
  <c r="I21" i="22"/>
  <c r="H31" i="22"/>
  <c r="I33" i="22"/>
  <c r="I38" i="22"/>
  <c r="K7" i="22"/>
  <c r="K44" i="22"/>
  <c r="I11" i="22"/>
  <c r="H17" i="22"/>
  <c r="J34" i="22"/>
  <c r="K5" i="22"/>
  <c r="H7" i="22"/>
  <c r="H12" i="22"/>
  <c r="J10" i="22"/>
  <c r="I24" i="22"/>
  <c r="J5" i="22"/>
  <c r="I35" i="22"/>
  <c r="H41" i="22"/>
  <c r="H44" i="22"/>
  <c r="H5" i="22"/>
  <c r="J7" i="22"/>
  <c r="J22" i="22"/>
  <c r="I7" i="22"/>
  <c r="J21" i="22"/>
  <c r="J33" i="22"/>
  <c r="I12" i="22"/>
  <c r="H19" i="22"/>
  <c r="J12" i="22"/>
  <c r="J23" i="22"/>
  <c r="H25" i="22"/>
  <c r="I31" i="22"/>
  <c r="J9" i="22"/>
  <c r="J8" i="22"/>
  <c r="H36" i="22"/>
  <c r="H38" i="22"/>
  <c r="I41" i="22"/>
  <c r="J44" i="22"/>
  <c r="J29" i="22"/>
  <c r="I23" i="22"/>
  <c r="H4" i="22"/>
  <c r="I6" i="22"/>
  <c r="J24" i="22"/>
  <c r="H13" i="22"/>
  <c r="I19" i="22"/>
  <c r="I18" i="22"/>
  <c r="J18" i="22"/>
  <c r="I25" i="22"/>
  <c r="H28" i="22"/>
  <c r="I30" i="22"/>
  <c r="J11" i="22"/>
  <c r="I36" i="22"/>
  <c r="I39" i="22"/>
  <c r="J41" i="22"/>
  <c r="K11" i="22"/>
  <c r="I44" i="22"/>
  <c r="K39" i="22"/>
  <c r="I4" i="22"/>
  <c r="H11" i="22"/>
  <c r="J27" i="22"/>
  <c r="I13" i="22"/>
  <c r="I16" i="22"/>
  <c r="H23" i="22"/>
  <c r="J20" i="22"/>
  <c r="H22" i="22"/>
  <c r="I28" i="22"/>
  <c r="J13" i="22"/>
  <c r="J36" i="22"/>
  <c r="J39" i="22"/>
  <c r="H42" i="22"/>
  <c r="K45" i="22"/>
  <c r="K30" i="22"/>
  <c r="I3" i="22"/>
  <c r="K18" i="22"/>
  <c r="J31" i="22"/>
  <c r="H37" i="22"/>
  <c r="K36" i="22"/>
  <c r="I5" i="22"/>
  <c r="J26" i="22"/>
  <c r="J37" i="22"/>
  <c r="H8" i="22"/>
  <c r="H29" i="22"/>
  <c r="H39" i="22"/>
  <c r="K9" i="22"/>
  <c r="K40" i="22"/>
  <c r="I10" i="22"/>
  <c r="I29" i="22"/>
  <c r="H40" i="22"/>
  <c r="K21" i="22"/>
  <c r="J32" i="22"/>
  <c r="H3" i="22"/>
  <c r="I42" i="22"/>
  <c r="I17" i="22"/>
  <c r="H32" i="22"/>
  <c r="J42" i="22"/>
  <c r="K33" i="22"/>
  <c r="H20" i="22"/>
  <c r="J25" i="22"/>
  <c r="I22" i="22"/>
  <c r="H34" i="22"/>
  <c r="K14" i="22"/>
  <c r="J45" i="22"/>
  <c r="H45" i="22"/>
  <c r="I45" i="22"/>
  <c r="K46" i="22"/>
  <c r="I46" i="22"/>
  <c r="H46" i="22"/>
  <c r="J46" i="22"/>
  <c r="K47" i="22"/>
  <c r="H47" i="22"/>
  <c r="I47" i="22"/>
  <c r="J47" i="22"/>
  <c r="K48" i="22"/>
  <c r="H48" i="22"/>
  <c r="I48" i="22"/>
  <c r="J48" i="22"/>
  <c r="J49" i="22"/>
  <c r="H49" i="22"/>
  <c r="I49" i="22"/>
  <c r="K49" i="22"/>
  <c r="I50" i="22"/>
  <c r="J50" i="22"/>
  <c r="H50" i="22"/>
  <c r="K50" i="22"/>
  <c r="J51" i="22"/>
  <c r="K51" i="22"/>
  <c r="H51" i="22"/>
  <c r="I51" i="22"/>
  <c r="J52" i="22"/>
  <c r="I52" i="22"/>
  <c r="H52" i="22"/>
  <c r="K52" i="22"/>
  <c r="O19" i="22"/>
  <c r="Q42" i="22"/>
  <c r="P42" i="22"/>
  <c r="N17" i="22"/>
  <c r="P16" i="22"/>
  <c r="N23" i="22"/>
  <c r="N8" i="22"/>
  <c r="P46" i="22"/>
  <c r="O41" i="22"/>
  <c r="Q30" i="22"/>
  <c r="O15" i="22"/>
  <c r="Q36" i="22"/>
  <c r="Q43" i="22"/>
  <c r="N6" i="22"/>
  <c r="N9" i="22"/>
  <c r="P29" i="22"/>
  <c r="Q44" i="22"/>
  <c r="Q21" i="22"/>
  <c r="O20" i="22"/>
  <c r="O8" i="22"/>
  <c r="Q37" i="22"/>
  <c r="N30" i="22"/>
  <c r="N21" i="22"/>
  <c r="O35" i="22"/>
  <c r="N20" i="22"/>
  <c r="P45" i="22"/>
  <c r="P44" i="22"/>
  <c r="Q27" i="22"/>
  <c r="Q29" i="22"/>
  <c r="P11" i="22"/>
  <c r="N25" i="22"/>
  <c r="Q11" i="22"/>
  <c r="Q18" i="22"/>
  <c r="Q12" i="22"/>
  <c r="Q9" i="22"/>
  <c r="P27" i="22"/>
  <c r="Q22" i="22"/>
  <c r="N38" i="22"/>
  <c r="O25" i="22"/>
  <c r="Q16" i="22"/>
  <c r="Q45" i="22"/>
  <c r="N45" i="22"/>
  <c r="N26" i="22"/>
  <c r="O39" i="22"/>
  <c r="N31" i="22"/>
  <c r="O31" i="22"/>
  <c r="N47" i="22"/>
  <c r="Q24" i="22"/>
  <c r="P47" i="22"/>
  <c r="N22" i="22"/>
  <c r="O45" i="22"/>
  <c r="N18" i="22"/>
  <c r="N10" i="22"/>
  <c r="P26" i="22"/>
  <c r="O18" i="22"/>
  <c r="N3" i="22"/>
  <c r="P23" i="22"/>
  <c r="P20" i="22"/>
  <c r="N35" i="22"/>
  <c r="P9" i="22"/>
  <c r="Q4" i="22"/>
  <c r="Q28" i="22"/>
  <c r="O21" i="22"/>
  <c r="P10" i="22"/>
  <c r="O32" i="22"/>
  <c r="O28" i="22"/>
  <c r="O17" i="22"/>
  <c r="P18" i="22"/>
  <c r="N5" i="22"/>
  <c r="Q32" i="22"/>
  <c r="N4" i="22"/>
  <c r="Q25" i="22"/>
  <c r="P19" i="22"/>
  <c r="Q15" i="22"/>
  <c r="P43" i="22"/>
  <c r="Q17" i="22"/>
  <c r="P31" i="22"/>
  <c r="Q3" i="22"/>
  <c r="Q5" i="22"/>
  <c r="Q10" i="22"/>
  <c r="O7" i="22"/>
  <c r="N24" i="22"/>
  <c r="O22" i="22"/>
  <c r="O13" i="22"/>
  <c r="O44" i="22"/>
  <c r="N33" i="22"/>
  <c r="O36" i="22"/>
  <c r="Q46" i="22"/>
  <c r="O5" i="22"/>
  <c r="P36" i="22"/>
  <c r="O34" i="22"/>
  <c r="P30" i="22"/>
  <c r="P40" i="22"/>
  <c r="N14" i="22"/>
  <c r="O6" i="22"/>
  <c r="O40" i="22"/>
  <c r="N16" i="22"/>
  <c r="P12" i="22"/>
  <c r="N19" i="22"/>
  <c r="N11" i="22"/>
  <c r="Q33" i="22"/>
  <c r="P13" i="22"/>
  <c r="O33" i="22"/>
  <c r="O16" i="22"/>
  <c r="O47" i="22"/>
  <c r="O3" i="22"/>
  <c r="Q38" i="22"/>
  <c r="Q35" i="22"/>
  <c r="P38" i="22"/>
  <c r="P17" i="22"/>
  <c r="Q31" i="22"/>
  <c r="O4" i="22"/>
  <c r="Q14" i="22"/>
  <c r="O23" i="22"/>
  <c r="Q40" i="22"/>
  <c r="Q41" i="22"/>
  <c r="O12" i="22"/>
  <c r="P4" i="22"/>
  <c r="P3" i="22"/>
  <c r="Q8" i="22"/>
  <c r="P33" i="22"/>
  <c r="N15" i="22"/>
  <c r="N34" i="22"/>
  <c r="N37" i="22"/>
  <c r="N3" i="16"/>
  <c r="N32" i="22"/>
  <c r="O27" i="22"/>
  <c r="Q7" i="22"/>
  <c r="O46" i="22"/>
  <c r="N41" i="22"/>
  <c r="O43" i="22"/>
  <c r="P32" i="22"/>
  <c r="Q13" i="22"/>
  <c r="O26" i="22"/>
  <c r="P24" i="22"/>
  <c r="P6" i="22"/>
  <c r="Q6" i="22"/>
  <c r="Q20" i="22"/>
  <c r="Q47" i="22"/>
  <c r="N43" i="22"/>
  <c r="O37" i="22"/>
  <c r="Q23" i="22"/>
  <c r="P28" i="22"/>
  <c r="N28" i="22"/>
  <c r="O30" i="22"/>
  <c r="N44" i="22"/>
  <c r="N29" i="22"/>
  <c r="P8" i="22"/>
  <c r="Q34" i="22"/>
  <c r="P39" i="22"/>
  <c r="N40" i="22"/>
  <c r="N39" i="22"/>
  <c r="N13" i="22"/>
  <c r="N46" i="22"/>
  <c r="N27" i="22"/>
  <c r="O9" i="22"/>
  <c r="P37" i="22"/>
  <c r="Q19" i="22"/>
  <c r="O14" i="22"/>
  <c r="P14" i="22"/>
  <c r="P7" i="22"/>
  <c r="O38" i="22"/>
  <c r="O24" i="22"/>
  <c r="P41" i="22"/>
  <c r="O11" i="22"/>
  <c r="P35" i="22"/>
  <c r="N12" i="22"/>
  <c r="O42" i="22"/>
  <c r="N36" i="22"/>
  <c r="O29" i="22"/>
  <c r="P25" i="22"/>
  <c r="P5" i="22"/>
  <c r="Q39" i="22"/>
  <c r="P34" i="22"/>
  <c r="P22" i="22"/>
  <c r="O10" i="22"/>
  <c r="N7" i="22"/>
  <c r="N42" i="22"/>
  <c r="P21" i="22"/>
  <c r="Q26" i="22"/>
  <c r="P15" i="22"/>
  <c r="Q48" i="22"/>
  <c r="N48" i="22"/>
  <c r="P48" i="22"/>
  <c r="O48" i="22"/>
  <c r="O49" i="22"/>
  <c r="N49" i="22"/>
  <c r="P49" i="22"/>
  <c r="Q49" i="22"/>
  <c r="P50" i="22"/>
  <c r="O50" i="22"/>
  <c r="N50" i="22"/>
  <c r="Q50" i="22"/>
  <c r="O51" i="22"/>
  <c r="Q51" i="22"/>
  <c r="N51" i="22"/>
  <c r="P51" i="22"/>
  <c r="P52" i="22"/>
  <c r="N52" i="22"/>
  <c r="O52" i="22"/>
  <c r="Q52" i="22"/>
  <c r="K53" i="22"/>
  <c r="H53" i="22"/>
  <c r="J53" i="22"/>
  <c r="I53" i="22"/>
  <c r="Q53" i="22"/>
  <c r="O53" i="22"/>
  <c r="O54" i="22"/>
  <c r="Q54" i="22"/>
  <c r="N54" i="22"/>
  <c r="P54" i="22"/>
  <c r="H54" i="22"/>
  <c r="I54" i="22"/>
  <c r="J54" i="22"/>
  <c r="K54" i="22"/>
  <c r="N55" i="22" l="1"/>
  <c r="O55" i="22"/>
  <c r="Q55" i="22"/>
  <c r="P55" i="22"/>
  <c r="H55" i="22"/>
  <c r="J55" i="22"/>
  <c r="I55" i="22"/>
  <c r="K55" i="22"/>
  <c r="H56" i="22" l="1"/>
  <c r="J56" i="22"/>
  <c r="I56" i="22"/>
  <c r="K56" i="22"/>
  <c r="O56" i="22"/>
  <c r="P56" i="22"/>
  <c r="N56" i="22"/>
  <c r="Q56" i="22"/>
  <c r="N57" i="22" l="1"/>
  <c r="Q57" i="22"/>
  <c r="O57" i="22"/>
  <c r="P57" i="22"/>
  <c r="H57" i="22"/>
  <c r="I57" i="22"/>
  <c r="J57" i="22"/>
  <c r="K57" i="22"/>
  <c r="Q58" i="22" l="1"/>
  <c r="P58" i="22"/>
  <c r="N58" i="22"/>
  <c r="O58" i="22"/>
  <c r="I58" i="22"/>
  <c r="H58" i="22"/>
  <c r="J58" i="22"/>
  <c r="K58" i="22"/>
  <c r="P59" i="22" l="1"/>
  <c r="Q59" i="22"/>
  <c r="O59" i="22"/>
  <c r="N59" i="22"/>
  <c r="H59" i="22"/>
  <c r="I59" i="22"/>
  <c r="J59" i="22"/>
  <c r="K59" i="22"/>
  <c r="N60" i="22" l="1"/>
  <c r="P60" i="22"/>
  <c r="Q60" i="22"/>
  <c r="O60" i="22"/>
  <c r="I60" i="22"/>
  <c r="J60" i="22"/>
  <c r="H60" i="22"/>
  <c r="K60" i="22"/>
  <c r="N61" i="22" l="1"/>
  <c r="Q61" i="22"/>
  <c r="O61" i="22"/>
  <c r="P61" i="22"/>
  <c r="H61" i="22"/>
  <c r="J61" i="22"/>
  <c r="I61" i="22"/>
  <c r="K61" i="22"/>
  <c r="I62" i="22" l="1"/>
  <c r="H62" i="22"/>
  <c r="J62" i="22"/>
  <c r="K62" i="22"/>
  <c r="O62" i="22"/>
  <c r="Q62" i="22"/>
  <c r="P62" i="22"/>
  <c r="N62" i="22"/>
  <c r="J63" i="22" l="1"/>
  <c r="H63" i="22"/>
  <c r="I63" i="22"/>
  <c r="K63" i="22"/>
  <c r="Q63" i="22"/>
  <c r="O63" i="22"/>
  <c r="N63" i="22"/>
  <c r="P63" i="22"/>
  <c r="H64" i="22" l="1"/>
  <c r="I64" i="22"/>
  <c r="J64" i="22"/>
  <c r="K64" i="22"/>
  <c r="O64" i="22"/>
  <c r="P64" i="22"/>
  <c r="Q64" i="22"/>
  <c r="N64" i="22"/>
  <c r="Q65" i="22" l="1"/>
  <c r="O65" i="22"/>
  <c r="P65" i="22"/>
  <c r="N65" i="22"/>
  <c r="J65" i="22"/>
  <c r="I65" i="22"/>
  <c r="H65" i="22"/>
  <c r="K65" i="22"/>
  <c r="H66" i="22" l="1"/>
  <c r="J66" i="22"/>
  <c r="I66" i="22"/>
  <c r="K66" i="22"/>
  <c r="Q66" i="22"/>
  <c r="P66" i="22"/>
  <c r="O66" i="22"/>
  <c r="N66" i="22"/>
  <c r="J67" i="22" l="1"/>
  <c r="H67" i="22"/>
  <c r="I67" i="22"/>
  <c r="K67" i="22"/>
  <c r="P67" i="22"/>
  <c r="Q67" i="22"/>
  <c r="O67" i="22"/>
  <c r="N67" i="22"/>
  <c r="H68" i="22" l="1"/>
  <c r="J68" i="22"/>
  <c r="I68" i="22"/>
  <c r="K68" i="22"/>
  <c r="O68" i="22"/>
  <c r="N68" i="22"/>
  <c r="P68" i="22"/>
  <c r="Q68" i="22"/>
  <c r="H69" i="22" l="1"/>
  <c r="J69" i="22"/>
  <c r="I69" i="22"/>
  <c r="K69" i="22"/>
  <c r="N69" i="22"/>
  <c r="Q69" i="22"/>
  <c r="P69" i="22"/>
  <c r="O69" i="22"/>
  <c r="O70" i="22" l="1"/>
  <c r="N70" i="22"/>
  <c r="P70" i="22"/>
  <c r="Q70" i="22"/>
  <c r="J70" i="22"/>
  <c r="H70" i="22"/>
  <c r="I70" i="22"/>
  <c r="K70" i="22"/>
  <c r="O71" i="22" l="1"/>
  <c r="N71" i="22"/>
  <c r="P71" i="22"/>
  <c r="Q71" i="22"/>
  <c r="I71" i="22"/>
  <c r="J71" i="22"/>
  <c r="H71" i="22"/>
  <c r="K71" i="22"/>
  <c r="H72" i="22" l="1"/>
  <c r="I72" i="22"/>
  <c r="J72" i="22"/>
  <c r="K72" i="22"/>
  <c r="N72" i="22"/>
  <c r="P72" i="22"/>
  <c r="Q72" i="22"/>
  <c r="O72" i="22"/>
  <c r="H73" i="22" l="1"/>
  <c r="J73" i="22"/>
  <c r="I73" i="22"/>
  <c r="K73" i="22"/>
  <c r="O73" i="22"/>
  <c r="Q73" i="22"/>
  <c r="P73" i="22"/>
  <c r="N73" i="22"/>
  <c r="N74" i="22" l="1"/>
  <c r="Q74" i="22"/>
  <c r="P74" i="22"/>
  <c r="O74" i="22"/>
  <c r="H74" i="22"/>
  <c r="J74" i="22"/>
  <c r="I74" i="22"/>
  <c r="K74" i="22"/>
  <c r="P75" i="22" l="1"/>
  <c r="Q75" i="22"/>
  <c r="N75" i="22"/>
  <c r="O75" i="22"/>
  <c r="H75" i="22"/>
  <c r="I75" i="22"/>
  <c r="J75" i="22"/>
  <c r="K75" i="22"/>
  <c r="P76" i="22" l="1"/>
  <c r="N76" i="22"/>
  <c r="O76" i="22"/>
  <c r="Q76" i="22"/>
  <c r="H76" i="22"/>
  <c r="I76" i="22"/>
  <c r="J76" i="22"/>
  <c r="K76" i="22"/>
  <c r="J77" i="22" l="1"/>
  <c r="H77" i="22"/>
  <c r="I77" i="22"/>
  <c r="K77" i="22"/>
  <c r="O77" i="22"/>
  <c r="N77" i="22"/>
  <c r="Q77" i="22"/>
  <c r="P77" i="22"/>
  <c r="Q78" i="22" l="1"/>
  <c r="O78" i="22"/>
  <c r="P78" i="22"/>
  <c r="N78" i="22"/>
  <c r="I78" i="22"/>
  <c r="H78" i="22"/>
  <c r="J78" i="22"/>
  <c r="K78" i="22"/>
  <c r="H79" i="22" l="1"/>
  <c r="I79" i="22"/>
  <c r="J79" i="22"/>
  <c r="K79" i="22"/>
  <c r="P79" i="22"/>
  <c r="Q79" i="22"/>
  <c r="O79" i="22"/>
  <c r="N79" i="22"/>
  <c r="P80" i="22" l="1"/>
  <c r="N80" i="22"/>
  <c r="Q80" i="22"/>
  <c r="O80" i="22"/>
  <c r="J80" i="22"/>
  <c r="H80" i="22"/>
  <c r="I80" i="22"/>
  <c r="K80" i="22"/>
  <c r="J81" i="22" l="1"/>
  <c r="H81" i="22"/>
  <c r="I81" i="22"/>
  <c r="K81" i="22"/>
  <c r="P81" i="22"/>
  <c r="Q81" i="22"/>
  <c r="O81" i="22"/>
  <c r="N81" i="22"/>
  <c r="I82" i="22" l="1"/>
  <c r="H82" i="22"/>
  <c r="J82" i="22"/>
  <c r="K82" i="22"/>
  <c r="N82" i="22"/>
  <c r="P82" i="22"/>
  <c r="O82" i="22"/>
  <c r="Q82" i="22"/>
  <c r="P83" i="22" l="1"/>
  <c r="Q83" i="22"/>
  <c r="N83" i="22"/>
  <c r="O83" i="22"/>
  <c r="H83" i="22"/>
  <c r="I83" i="22"/>
  <c r="J83" i="22"/>
  <c r="K83" i="22"/>
  <c r="J84" i="22" l="1"/>
  <c r="H84" i="22"/>
  <c r="I84" i="22"/>
  <c r="K84" i="22"/>
  <c r="P84" i="22"/>
  <c r="N84" i="22"/>
  <c r="Q84" i="22"/>
  <c r="O84" i="22"/>
  <c r="I85" i="22" l="1"/>
  <c r="J85" i="22"/>
  <c r="H85" i="22"/>
  <c r="K85" i="22"/>
  <c r="P85" i="22"/>
  <c r="O85" i="22"/>
  <c r="Q85" i="22"/>
  <c r="N85" i="22"/>
  <c r="I86" i="22" l="1"/>
  <c r="H86" i="22"/>
  <c r="J86" i="22"/>
  <c r="K86" i="22"/>
  <c r="P86" i="22"/>
  <c r="O86" i="22"/>
  <c r="N86" i="22"/>
  <c r="Q86" i="22"/>
  <c r="Q87" i="22" l="1"/>
  <c r="N87" i="22"/>
  <c r="P87" i="22"/>
  <c r="O87" i="22"/>
  <c r="H87" i="22"/>
  <c r="I87" i="22"/>
  <c r="J87" i="22"/>
  <c r="K87" i="22"/>
  <c r="O88" i="22" l="1"/>
  <c r="Q88" i="22"/>
  <c r="P88" i="22"/>
  <c r="N88" i="22"/>
  <c r="J88" i="22"/>
  <c r="H88" i="22"/>
  <c r="I88" i="22"/>
  <c r="K88" i="22"/>
  <c r="P89" i="22" l="1"/>
  <c r="N89" i="22"/>
  <c r="Q89" i="22"/>
  <c r="O89" i="22"/>
  <c r="H89" i="22"/>
  <c r="I89" i="22"/>
  <c r="J89" i="22"/>
  <c r="K89" i="22"/>
  <c r="N90" i="22" l="1"/>
  <c r="Q90" i="22"/>
  <c r="O90" i="22"/>
  <c r="P90" i="22"/>
  <c r="I90" i="22"/>
  <c r="H90" i="22"/>
  <c r="J90" i="22"/>
  <c r="K90" i="22"/>
  <c r="P91" i="22" l="1"/>
  <c r="N91" i="22"/>
  <c r="Q91" i="22"/>
  <c r="O91" i="22"/>
  <c r="H91" i="22"/>
  <c r="J91" i="22"/>
  <c r="I91" i="22"/>
  <c r="K91" i="22"/>
  <c r="I92" i="22" l="1"/>
  <c r="J92" i="22"/>
  <c r="H92" i="22"/>
  <c r="K92" i="22"/>
  <c r="O92" i="22"/>
  <c r="Q92" i="22"/>
  <c r="N92" i="22"/>
  <c r="P92" i="22"/>
  <c r="Q93" i="22" l="1"/>
  <c r="N93" i="22"/>
  <c r="O93" i="22"/>
  <c r="P93" i="22"/>
  <c r="H93" i="22"/>
  <c r="I93" i="22"/>
  <c r="J93" i="22"/>
  <c r="K93" i="22"/>
  <c r="J94" i="22" l="1"/>
  <c r="I94" i="22"/>
  <c r="H94" i="22"/>
  <c r="K94" i="22"/>
  <c r="Q94" i="22"/>
  <c r="P94" i="22"/>
  <c r="N94" i="22"/>
  <c r="O94" i="22"/>
  <c r="H95" i="22" l="1"/>
  <c r="I95" i="22"/>
  <c r="J95" i="22"/>
  <c r="K95" i="22"/>
  <c r="N95" i="22"/>
  <c r="O95" i="22"/>
  <c r="P95" i="22"/>
  <c r="Q95" i="22"/>
  <c r="O96" i="22" l="1"/>
  <c r="P96" i="22"/>
  <c r="N96" i="22"/>
  <c r="Q96" i="22"/>
  <c r="H96" i="22"/>
  <c r="I96" i="22"/>
  <c r="J96" i="22"/>
  <c r="K96" i="22"/>
  <c r="H97" i="22" l="1"/>
  <c r="I97" i="22"/>
  <c r="J97" i="22"/>
  <c r="K97" i="22"/>
  <c r="P97" i="22"/>
  <c r="O97" i="22"/>
  <c r="Q97" i="22"/>
  <c r="N97" i="22"/>
  <c r="N98" i="22" l="1"/>
  <c r="P98" i="22"/>
  <c r="O98" i="22"/>
  <c r="Q98" i="22"/>
  <c r="H98" i="22"/>
  <c r="J98" i="22"/>
  <c r="I98" i="22"/>
  <c r="K98" i="22"/>
  <c r="J99" i="22" l="1"/>
  <c r="H99" i="22"/>
  <c r="I99" i="22"/>
  <c r="K99" i="22"/>
  <c r="N99" i="22"/>
  <c r="P99" i="22"/>
  <c r="Q99" i="22"/>
  <c r="O99" i="22"/>
  <c r="I100" i="22" l="1"/>
  <c r="H100" i="22"/>
  <c r="J100" i="22"/>
  <c r="K100" i="22"/>
  <c r="O100" i="22"/>
  <c r="P100" i="22"/>
  <c r="Q100" i="22"/>
  <c r="N100" i="22"/>
  <c r="H101" i="22" l="1"/>
  <c r="I101" i="22"/>
  <c r="J101" i="22"/>
  <c r="K101" i="22"/>
  <c r="N101" i="22"/>
  <c r="O101" i="22"/>
  <c r="Q101" i="22"/>
  <c r="P101" i="22"/>
  <c r="P102" i="22" l="1"/>
  <c r="Q102" i="22"/>
  <c r="O102" i="22"/>
  <c r="N102" i="22"/>
  <c r="J102" i="22"/>
  <c r="I102" i="22"/>
  <c r="H102" i="22"/>
  <c r="K102" i="22"/>
  <c r="N103" i="22" l="1"/>
  <c r="Q103" i="22"/>
  <c r="P103" i="22"/>
  <c r="O103" i="22"/>
  <c r="P111" i="22"/>
  <c r="Q111" i="22"/>
  <c r="N111" i="22"/>
  <c r="O111" i="22"/>
  <c r="N122" i="22"/>
  <c r="O122" i="22"/>
  <c r="P122" i="22"/>
  <c r="Q122" i="22"/>
  <c r="Q113" i="22"/>
  <c r="O113" i="22"/>
  <c r="N113" i="22"/>
  <c r="P113" i="22"/>
  <c r="O121" i="22"/>
  <c r="N121" i="22"/>
  <c r="Q121" i="22"/>
  <c r="P121" i="22"/>
  <c r="Q114" i="22"/>
  <c r="N114" i="22"/>
  <c r="P114" i="22"/>
  <c r="O114" i="22"/>
  <c r="O108" i="22"/>
  <c r="N108" i="22"/>
  <c r="Q108" i="22"/>
  <c r="P108" i="22"/>
  <c r="Q116" i="22"/>
  <c r="N116" i="22"/>
  <c r="O116" i="22"/>
  <c r="P116" i="22"/>
  <c r="P119" i="22"/>
  <c r="O119" i="22"/>
  <c r="N119" i="22"/>
  <c r="Q119" i="22"/>
  <c r="P110" i="22"/>
  <c r="Q110" i="22"/>
  <c r="O110" i="22"/>
  <c r="N110" i="22"/>
  <c r="O107" i="22"/>
  <c r="N107" i="22"/>
  <c r="P107" i="22"/>
  <c r="Q107" i="22"/>
  <c r="Q123" i="22"/>
  <c r="O123" i="22"/>
  <c r="P123" i="22"/>
  <c r="N123" i="22"/>
  <c r="P118" i="22"/>
  <c r="N118" i="22"/>
  <c r="O118" i="22"/>
  <c r="Q118" i="22"/>
  <c r="O115" i="22"/>
  <c r="P115" i="22"/>
  <c r="N115" i="22"/>
  <c r="Q115" i="22"/>
  <c r="Q124" i="22"/>
  <c r="O124" i="22"/>
  <c r="N124" i="22"/>
  <c r="P124" i="22"/>
  <c r="Q106" i="22"/>
  <c r="N106" i="22"/>
  <c r="P106" i="22"/>
  <c r="O106" i="22"/>
  <c r="N117" i="22"/>
  <c r="P117" i="22"/>
  <c r="O117" i="22"/>
  <c r="Q117" i="22"/>
  <c r="P109" i="22"/>
  <c r="N109" i="22"/>
  <c r="Q109" i="22"/>
  <c r="O109" i="22"/>
  <c r="O105" i="22"/>
  <c r="Q105" i="22"/>
  <c r="P105" i="22"/>
  <c r="N105" i="22"/>
  <c r="O126" i="22"/>
  <c r="Q126" i="22"/>
  <c r="P126" i="22"/>
  <c r="N126" i="22"/>
  <c r="Q120" i="22"/>
  <c r="N120" i="22"/>
  <c r="O120" i="22"/>
  <c r="P120" i="22"/>
  <c r="O104" i="22"/>
  <c r="N104" i="22"/>
  <c r="Q104" i="22"/>
  <c r="P104" i="22"/>
  <c r="Q127" i="22"/>
  <c r="N127" i="22"/>
  <c r="P127" i="22"/>
  <c r="O127" i="22"/>
  <c r="N125" i="22"/>
  <c r="O125" i="22"/>
  <c r="Q125" i="22"/>
  <c r="P125" i="22"/>
  <c r="P112" i="22"/>
  <c r="O112" i="22"/>
  <c r="Q112" i="22"/>
  <c r="N112" i="22"/>
</calcChain>
</file>

<file path=xl/sharedStrings.xml><?xml version="1.0" encoding="utf-8"?>
<sst xmlns="http://schemas.openxmlformats.org/spreadsheetml/2006/main" count="4539" uniqueCount="1764">
  <si>
    <t>Team</t>
  </si>
  <si>
    <t>Louisville Cardinals</t>
  </si>
  <si>
    <t>Nevada Wolf Pack</t>
  </si>
  <si>
    <t>Minnesota Golden Gophers</t>
  </si>
  <si>
    <t>Ole Miss Rebels</t>
  </si>
  <si>
    <t>Troy Trojans</t>
  </si>
  <si>
    <t>Ohio State Buckeyes</t>
  </si>
  <si>
    <t>North Texas Mean Green</t>
  </si>
  <si>
    <t>SMU Mustangs</t>
  </si>
  <si>
    <t>South Florida Bulls</t>
  </si>
  <si>
    <t>Old Dominion Monarchs</t>
  </si>
  <si>
    <t>Florida Gators</t>
  </si>
  <si>
    <t>Memphis Tigers</t>
  </si>
  <si>
    <t>Oregon Ducks</t>
  </si>
  <si>
    <t>Tulsa Golden Hurricane</t>
  </si>
  <si>
    <t>Illinois Fighting Illini</t>
  </si>
  <si>
    <t>USC Trojans</t>
  </si>
  <si>
    <t>Iowa Hawkeyes</t>
  </si>
  <si>
    <t>North Carolina Tar Heels</t>
  </si>
  <si>
    <t>Georgia Tech Yellow Jackets</t>
  </si>
  <si>
    <t>South Carolina Gamecocks</t>
  </si>
  <si>
    <t>Rice Owls</t>
  </si>
  <si>
    <t>Cincinnati Bearcats</t>
  </si>
  <si>
    <t>Utah State Aggies</t>
  </si>
  <si>
    <t>Western Kentucky Hilltoppers</t>
  </si>
  <si>
    <t>New Mexico State Aggies</t>
  </si>
  <si>
    <t>Colorado Buffaloes</t>
  </si>
  <si>
    <t>UNLV Rebels</t>
  </si>
  <si>
    <t>Kent State Golden Flashes</t>
  </si>
  <si>
    <t>Iowa State Cyclones</t>
  </si>
  <si>
    <t>Tennessee Volunteers</t>
  </si>
  <si>
    <t>Bowling Green Falcons</t>
  </si>
  <si>
    <t>Virginia Cavaliers</t>
  </si>
  <si>
    <t>Georgia Bulldogs</t>
  </si>
  <si>
    <t>Florida International Panthers</t>
  </si>
  <si>
    <t>Texas State Bobcats</t>
  </si>
  <si>
    <t>Boston College Eagles</t>
  </si>
  <si>
    <t>Southern Mississippi Golden Eagles</t>
  </si>
  <si>
    <t>Stanford Cardinal</t>
  </si>
  <si>
    <t>Hawai'i Rainbow Warriors</t>
  </si>
  <si>
    <t>Colorado State Rams</t>
  </si>
  <si>
    <t>Duke Blue Devils</t>
  </si>
  <si>
    <t>West Virginia Mountaineers</t>
  </si>
  <si>
    <t>Georgia Southern Eagles</t>
  </si>
  <si>
    <t>Arkansas Razorbacks</t>
  </si>
  <si>
    <t>UCF Knights</t>
  </si>
  <si>
    <t>South Alabama Jaguars</t>
  </si>
  <si>
    <t>Syracuse Orange</t>
  </si>
  <si>
    <t>Wyoming Cowboys</t>
  </si>
  <si>
    <t>Liberty Flames</t>
  </si>
  <si>
    <t>Temple Owls</t>
  </si>
  <si>
    <t>UL Monroe Warhawks</t>
  </si>
  <si>
    <t>Western Michigan Broncos</t>
  </si>
  <si>
    <t>Coastal Carolina Chanticleers</t>
  </si>
  <si>
    <t>Alabama Crimson Tide</t>
  </si>
  <si>
    <t>Wisconsin Badgers</t>
  </si>
  <si>
    <t>Houston Cougars</t>
  </si>
  <si>
    <t>Michigan Wolverines</t>
  </si>
  <si>
    <t>UTEP Miners</t>
  </si>
  <si>
    <t>Air Force Falcons</t>
  </si>
  <si>
    <t>Ohio Bobcats</t>
  </si>
  <si>
    <t>Florida Atlantic Owls</t>
  </si>
  <si>
    <t>Texas Longhorns</t>
  </si>
  <si>
    <t>Texas Tech Red Raiders</t>
  </si>
  <si>
    <t>Texas A&amp;M Aggies</t>
  </si>
  <si>
    <t>Notre Dame Fighting Irish</t>
  </si>
  <si>
    <t>Georgia State Panthers</t>
  </si>
  <si>
    <t>Arkansas State Red Wolves</t>
  </si>
  <si>
    <t>California Golden Bears</t>
  </si>
  <si>
    <t>UMass Minutemen</t>
  </si>
  <si>
    <t>Charlotte 49ers</t>
  </si>
  <si>
    <t>San Diego State Aztecs</t>
  </si>
  <si>
    <t>Arizona Wildcats</t>
  </si>
  <si>
    <t>Mississippi State Bulldogs</t>
  </si>
  <si>
    <t>LSU Tigers</t>
  </si>
  <si>
    <t>Vanderbilt Commodores</t>
  </si>
  <si>
    <t>Auburn Tigers</t>
  </si>
  <si>
    <t>TCU Horned Frogs</t>
  </si>
  <si>
    <t>Ball State Cardinals</t>
  </si>
  <si>
    <t>Buffalo Bulls</t>
  </si>
  <si>
    <t>Fresno State Bulldogs</t>
  </si>
  <si>
    <t>Kansas State Wildcats</t>
  </si>
  <si>
    <t>Miami Hurricanes</t>
  </si>
  <si>
    <t>Kentucky Wildcats</t>
  </si>
  <si>
    <t>Oklahoma State Cowboys</t>
  </si>
  <si>
    <t>Kansas Jayhawks</t>
  </si>
  <si>
    <t>Clemson Tigers</t>
  </si>
  <si>
    <t>Nebraska Cornhuskers</t>
  </si>
  <si>
    <t>San Jose State Spartans</t>
  </si>
  <si>
    <t>East Carolina Pirates</t>
  </si>
  <si>
    <t>Missouri Tigers</t>
  </si>
  <si>
    <t>Purdue Boilermakers</t>
  </si>
  <si>
    <t>BYU Cougars</t>
  </si>
  <si>
    <t>Army Black Knights</t>
  </si>
  <si>
    <t>Toledo Rockets</t>
  </si>
  <si>
    <t>Middle Tennessee Blue Raiders</t>
  </si>
  <si>
    <t>Maryland Terrapins</t>
  </si>
  <si>
    <t>Wake Forest Demon Deacons</t>
  </si>
  <si>
    <t>Rutgers Scarlet Knights</t>
  </si>
  <si>
    <t>Akron Zips</t>
  </si>
  <si>
    <t>Central Michigan Chippewas</t>
  </si>
  <si>
    <t>Marshall Thundering Herd</t>
  </si>
  <si>
    <t>Tulane Green Wave</t>
  </si>
  <si>
    <t>NC State Wolfpack</t>
  </si>
  <si>
    <t>Baylor Bears</t>
  </si>
  <si>
    <t>Indiana Hoosiers</t>
  </si>
  <si>
    <t>Northwestern Wildcats</t>
  </si>
  <si>
    <t>Boise State Broncos</t>
  </si>
  <si>
    <t>Arizona State Sun Devils</t>
  </si>
  <si>
    <t>UCLA Bruins</t>
  </si>
  <si>
    <t>Northern Illinois Huskies</t>
  </si>
  <si>
    <t>Navy Midshipmen</t>
  </si>
  <si>
    <t>Louisiana Tech Bulldogs</t>
  </si>
  <si>
    <t>Oklahoma Sooners</t>
  </si>
  <si>
    <t>Virginia Tech Hokies</t>
  </si>
  <si>
    <t>Pittsburgh Panthers</t>
  </si>
  <si>
    <t>UTSA Roadrunners</t>
  </si>
  <si>
    <t>Washington State Cougars</t>
  </si>
  <si>
    <t>Michigan State Spartans</t>
  </si>
  <si>
    <t>Utah Utes</t>
  </si>
  <si>
    <t>UConn Huskies</t>
  </si>
  <si>
    <t>Washington Huskies</t>
  </si>
  <si>
    <t>Louisiana Ragin' Cajuns</t>
  </si>
  <si>
    <t>Oregon State Beavers</t>
  </si>
  <si>
    <t>UAB Blazers</t>
  </si>
  <si>
    <t>Appalachian State Mountaineers</t>
  </si>
  <si>
    <t>Penn State Nittany Lions</t>
  </si>
  <si>
    <t>New Mexico Lobos</t>
  </si>
  <si>
    <t>Florida State Seminoles</t>
  </si>
  <si>
    <t>Eastern Michigan Eagles</t>
  </si>
  <si>
    <t>Miami (OH) RedHawks</t>
  </si>
  <si>
    <t>SEC</t>
  </si>
  <si>
    <t>ACC</t>
  </si>
  <si>
    <t>MAC</t>
  </si>
  <si>
    <t>CUSA</t>
  </si>
  <si>
    <t>Value</t>
  </si>
  <si>
    <t>PPR</t>
  </si>
  <si>
    <t>Scoring Setting</t>
  </si>
  <si>
    <t>QB</t>
  </si>
  <si>
    <t>Passing TD</t>
  </si>
  <si>
    <t>INT</t>
  </si>
  <si>
    <t>Passing Yards</t>
  </si>
  <si>
    <t>OFF</t>
  </si>
  <si>
    <t>Receiving TD</t>
  </si>
  <si>
    <t>Receiving Yards</t>
  </si>
  <si>
    <t>Rushing TD</t>
  </si>
  <si>
    <t>Rushing Yards</t>
  </si>
  <si>
    <t>Fumble</t>
  </si>
  <si>
    <t>Group</t>
  </si>
  <si>
    <t>Position</t>
  </si>
  <si>
    <t>Count</t>
  </si>
  <si>
    <t>RB</t>
  </si>
  <si>
    <t>WR</t>
  </si>
  <si>
    <t>TE</t>
  </si>
  <si>
    <t>WR/RB/TE</t>
  </si>
  <si>
    <t>QB/WR/RB/TE</t>
  </si>
  <si>
    <t>K</t>
  </si>
  <si>
    <t>Rk</t>
  </si>
  <si>
    <t>Conf</t>
  </si>
  <si>
    <t>Player</t>
  </si>
  <si>
    <t>Pts</t>
  </si>
  <si>
    <t>Pass Yds</t>
  </si>
  <si>
    <t>Rush TD</t>
  </si>
  <si>
    <t>Rush Yds</t>
  </si>
  <si>
    <t>FUMBLE</t>
  </si>
  <si>
    <t>Projection</t>
  </si>
  <si>
    <t>Adrian Martinez</t>
  </si>
  <si>
    <t>Hawaii</t>
  </si>
  <si>
    <t>Spencer Sanders</t>
  </si>
  <si>
    <t>Tommy DeVito</t>
  </si>
  <si>
    <t>Ohio</t>
  </si>
  <si>
    <t>Current Team</t>
  </si>
  <si>
    <t>Eastern Washington Eagles</t>
  </si>
  <si>
    <t>Oklahoma</t>
  </si>
  <si>
    <t>Alabama</t>
  </si>
  <si>
    <t>Georgia</t>
  </si>
  <si>
    <t>Clemson</t>
  </si>
  <si>
    <t>Ole Miss</t>
  </si>
  <si>
    <t>Oklahoma State</t>
  </si>
  <si>
    <t>Missouri</t>
  </si>
  <si>
    <t>West Virginia</t>
  </si>
  <si>
    <t>Texas A&amp;M</t>
  </si>
  <si>
    <t>UCF</t>
  </si>
  <si>
    <t>Wisconsin</t>
  </si>
  <si>
    <t>Washington State</t>
  </si>
  <si>
    <t>Memphis</t>
  </si>
  <si>
    <t>Florida</t>
  </si>
  <si>
    <t>Purdue</t>
  </si>
  <si>
    <t>Boise State</t>
  </si>
  <si>
    <t>Auburn</t>
  </si>
  <si>
    <t>South Carolina</t>
  </si>
  <si>
    <t>Utah State</t>
  </si>
  <si>
    <t>Texas Tech</t>
  </si>
  <si>
    <t>Vanderbilt</t>
  </si>
  <si>
    <t>Michigan</t>
  </si>
  <si>
    <t>Stanford</t>
  </si>
  <si>
    <t>Texas</t>
  </si>
  <si>
    <t>Toledo</t>
  </si>
  <si>
    <t>LSU</t>
  </si>
  <si>
    <t>Oregon</t>
  </si>
  <si>
    <t>Mississippi State</t>
  </si>
  <si>
    <t>Notre Dame</t>
  </si>
  <si>
    <t>Washington</t>
  </si>
  <si>
    <t>Arizona State</t>
  </si>
  <si>
    <t>Penn State</t>
  </si>
  <si>
    <t>Fresno State</t>
  </si>
  <si>
    <t>Tennessee</t>
  </si>
  <si>
    <t>Baylor</t>
  </si>
  <si>
    <t>Virginia Tech</t>
  </si>
  <si>
    <t>Nebraska</t>
  </si>
  <si>
    <t>Arizona</t>
  </si>
  <si>
    <t>Syracuse</t>
  </si>
  <si>
    <t>Utah</t>
  </si>
  <si>
    <t>Buffalo</t>
  </si>
  <si>
    <t>Wake Forest</t>
  </si>
  <si>
    <t>Florida Atlantic</t>
  </si>
  <si>
    <t>UCLA</t>
  </si>
  <si>
    <t>Duke</t>
  </si>
  <si>
    <t>Iowa</t>
  </si>
  <si>
    <t>Indiana</t>
  </si>
  <si>
    <t>Appalachian State</t>
  </si>
  <si>
    <t>Arkansas State</t>
  </si>
  <si>
    <t>North Carolina</t>
  </si>
  <si>
    <t>Iowa State</t>
  </si>
  <si>
    <t>Western Michigan</t>
  </si>
  <si>
    <t>Arkansas</t>
  </si>
  <si>
    <t>Virginia</t>
  </si>
  <si>
    <t>Kentucky</t>
  </si>
  <si>
    <t>North Texas</t>
  </si>
  <si>
    <t>Air Force</t>
  </si>
  <si>
    <t>South Florida</t>
  </si>
  <si>
    <t>Illinois</t>
  </si>
  <si>
    <t>Oregon State</t>
  </si>
  <si>
    <t>Cincinnati</t>
  </si>
  <si>
    <t>Minnesota</t>
  </si>
  <si>
    <t>Temple</t>
  </si>
  <si>
    <t>Coastal Carolina</t>
  </si>
  <si>
    <t>Georgia Southern</t>
  </si>
  <si>
    <t>Maryland</t>
  </si>
  <si>
    <t>Colorado State</t>
  </si>
  <si>
    <t>Navy</t>
  </si>
  <si>
    <t>Nevada</t>
  </si>
  <si>
    <t>Florida International</t>
  </si>
  <si>
    <t>Troy</t>
  </si>
  <si>
    <t>TCU</t>
  </si>
  <si>
    <t>San Diego State</t>
  </si>
  <si>
    <t>Eastern Michigan</t>
  </si>
  <si>
    <t>Wyoming</t>
  </si>
  <si>
    <t>Florida State</t>
  </si>
  <si>
    <t>Old Dominion</t>
  </si>
  <si>
    <t>South Alabama</t>
  </si>
  <si>
    <t>Louisville</t>
  </si>
  <si>
    <t>UAB</t>
  </si>
  <si>
    <t>SMU</t>
  </si>
  <si>
    <t>Tulane</t>
  </si>
  <si>
    <t>Tulsa</t>
  </si>
  <si>
    <t>Ball State</t>
  </si>
  <si>
    <t>Louisiana Tech</t>
  </si>
  <si>
    <t>Michigan State</t>
  </si>
  <si>
    <t>Marshall</t>
  </si>
  <si>
    <t>Kansas</t>
  </si>
  <si>
    <t>Kent State</t>
  </si>
  <si>
    <t>New Mexico State</t>
  </si>
  <si>
    <t>Northern Illinois</t>
  </si>
  <si>
    <t>California</t>
  </si>
  <si>
    <t>East Carolina</t>
  </si>
  <si>
    <t>San Jose State</t>
  </si>
  <si>
    <t>Charlotte</t>
  </si>
  <si>
    <t>UTEP</t>
  </si>
  <si>
    <t>Akron</t>
  </si>
  <si>
    <t>UTSA</t>
  </si>
  <si>
    <t>Central Michigan</t>
  </si>
  <si>
    <t>Matt Corral</t>
  </si>
  <si>
    <t>Charlie Brewer</t>
  </si>
  <si>
    <t>Brock Purdy</t>
  </si>
  <si>
    <t>Sean Clifford</t>
  </si>
  <si>
    <t>JT Daniels</t>
  </si>
  <si>
    <t>Hunter Johnson</t>
  </si>
  <si>
    <t>Shai Werts</t>
  </si>
  <si>
    <t>Sam Howell</t>
  </si>
  <si>
    <t>Keytaon Thompson</t>
  </si>
  <si>
    <t>Skylar Thompson</t>
  </si>
  <si>
    <t>CJ Verdell</t>
  </si>
  <si>
    <t>Rec Yds</t>
  </si>
  <si>
    <t>Rec TD</t>
  </si>
  <si>
    <t>Receptions</t>
  </si>
  <si>
    <t>Max Borghi</t>
  </si>
  <si>
    <t>Jashaun Corbin</t>
  </si>
  <si>
    <t>Jafar Armstrong</t>
  </si>
  <si>
    <t>Kennedy Brooks</t>
  </si>
  <si>
    <t>Keaontay Ingram</t>
  </si>
  <si>
    <t>Raheem Blackshear</t>
  </si>
  <si>
    <t>Jordan Mason</t>
  </si>
  <si>
    <t>Ty Chandler</t>
  </si>
  <si>
    <t>Wayne Taulapapa</t>
  </si>
  <si>
    <t>Zonovan Knight</t>
  </si>
  <si>
    <t>Zach Charbonnet</t>
  </si>
  <si>
    <t>Sam Hartman</t>
  </si>
  <si>
    <t>Justyn Ross</t>
  </si>
  <si>
    <t>JD Spielman</t>
  </si>
  <si>
    <t>Taj Harris</t>
  </si>
  <si>
    <t>Emeka Emezie</t>
  </si>
  <si>
    <t>Tre Turner</t>
  </si>
  <si>
    <t>Braylon Sanders</t>
  </si>
  <si>
    <t>Trey Knox</t>
  </si>
  <si>
    <t>Melquise Stovall</t>
  </si>
  <si>
    <t>Theo Howard</t>
  </si>
  <si>
    <t>Charleston Rambo</t>
  </si>
  <si>
    <t>Geordon Porter</t>
  </si>
  <si>
    <t>Gunner Romney</t>
  </si>
  <si>
    <t>Jayden Reed</t>
  </si>
  <si>
    <t>Will Mallory</t>
  </si>
  <si>
    <t>Jake Ferguson</t>
  </si>
  <si>
    <t>Peyton Hendershot</t>
  </si>
  <si>
    <t>School</t>
  </si>
  <si>
    <t>G</t>
  </si>
  <si>
    <t>XPM</t>
  </si>
  <si>
    <t>XPA</t>
  </si>
  <si>
    <t>XP%</t>
  </si>
  <si>
    <t>FGM</t>
  </si>
  <si>
    <t>FGA</t>
  </si>
  <si>
    <t>FG%</t>
  </si>
  <si>
    <t>Andre Szmyt</t>
  </si>
  <si>
    <t>Dominik Eberle</t>
  </si>
  <si>
    <t>MWC</t>
  </si>
  <si>
    <t>Austin Seibert</t>
  </si>
  <si>
    <t>Big 12</t>
  </si>
  <si>
    <t>Cole Tracy</t>
  </si>
  <si>
    <t>Matt Gay</t>
  </si>
  <si>
    <t>Pac-12</t>
  </si>
  <si>
    <t>Tucker McCann</t>
  </si>
  <si>
    <t>Rodrigo Blankenship</t>
  </si>
  <si>
    <t>Riley Patterson</t>
  </si>
  <si>
    <t>American</t>
  </si>
  <si>
    <t>Christopher Dunn</t>
  </si>
  <si>
    <t>North Carolina State</t>
  </si>
  <si>
    <t>Joseph Bulovas</t>
  </si>
  <si>
    <t>Luke Logan</t>
  </si>
  <si>
    <t>Matthew Wright</t>
  </si>
  <si>
    <t>Jameson Vest</t>
  </si>
  <si>
    <t>Matt Ammendola</t>
  </si>
  <si>
    <t>Greg Huegel</t>
  </si>
  <si>
    <t>Cole Hedlund</t>
  </si>
  <si>
    <t>Nick Sciba</t>
  </si>
  <si>
    <t>Evan Staley</t>
  </si>
  <si>
    <t>Louie Zervos</t>
  </si>
  <si>
    <t>Clayton Hatfield</t>
  </si>
  <si>
    <t>Cameron Dicker</t>
  </si>
  <si>
    <t>Tyler Bass</t>
  </si>
  <si>
    <t>Sun Belt</t>
  </si>
  <si>
    <t>Evan McPherson</t>
  </si>
  <si>
    <t>Jake Pinegar</t>
  </si>
  <si>
    <t>Big Ten</t>
  </si>
  <si>
    <t>Seth Small</t>
  </si>
  <si>
    <t>Kyle Pfau</t>
  </si>
  <si>
    <t>Louisiana</t>
  </si>
  <si>
    <t>Brandon Ruiz</t>
  </si>
  <si>
    <t>Tyler Sumpter</t>
  </si>
  <si>
    <t>Asa Fuller</t>
  </si>
  <si>
    <t>Miguel Recinos</t>
  </si>
  <si>
    <t>Chandler Staton</t>
  </si>
  <si>
    <t>Chase McLaughlin</t>
  </si>
  <si>
    <t>Spencer Evans</t>
  </si>
  <si>
    <t>Jose Borregales</t>
  </si>
  <si>
    <t>Nick Vogel</t>
  </si>
  <si>
    <t>Crews Holt</t>
  </si>
  <si>
    <t>Middle Tennessee State</t>
  </si>
  <si>
    <t>Emmit Carpenter</t>
  </si>
  <si>
    <t>Haden Hoggarth</t>
  </si>
  <si>
    <t>Justin Yoon</t>
  </si>
  <si>
    <t>Ind</t>
  </si>
  <si>
    <t>Ryan Meskell</t>
  </si>
  <si>
    <t>Peyton Henry</t>
  </si>
  <si>
    <t>Blake Mazza</t>
  </si>
  <si>
    <t>Justin Rohrwasser</t>
  </si>
  <si>
    <t>Anders Carlson</t>
  </si>
  <si>
    <t>Will Mobley</t>
  </si>
  <si>
    <t>Connor Limpert</t>
  </si>
  <si>
    <t>Riley Guay</t>
  </si>
  <si>
    <t>Ramiz Ahmed</t>
  </si>
  <si>
    <t>Freeman Jones</t>
  </si>
  <si>
    <t>Connor Martin</t>
  </si>
  <si>
    <t>Jake Verity</t>
  </si>
  <si>
    <t>Parker White</t>
  </si>
  <si>
    <t>Connor Assalley</t>
  </si>
  <si>
    <t>Bailey Hale</t>
  </si>
  <si>
    <t>Barret Pickering</t>
  </si>
  <si>
    <t>Nick Rice</t>
  </si>
  <si>
    <t>Coby Weiss</t>
  </si>
  <si>
    <t>Brian Johnson</t>
  </si>
  <si>
    <t>Matt Coghlin</t>
  </si>
  <si>
    <t>Alex Kessman</t>
  </si>
  <si>
    <t>Pitt</t>
  </si>
  <si>
    <t>John Baron</t>
  </si>
  <si>
    <t>Jonathan Cruz</t>
  </si>
  <si>
    <t>Quinn Nordin</t>
  </si>
  <si>
    <t>Adam Mitcheson</t>
  </si>
  <si>
    <t>Rafael Gaglianone</t>
  </si>
  <si>
    <t>Logan Justus</t>
  </si>
  <si>
    <t>Jace Christman</t>
  </si>
  <si>
    <t>JJ Molson</t>
  </si>
  <si>
    <t>Blake Grupe</t>
  </si>
  <si>
    <t>Chad Ryland</t>
  </si>
  <si>
    <t>Cooper Rothe</t>
  </si>
  <si>
    <t>Jet Toner</t>
  </si>
  <si>
    <t>Joseph Petrino</t>
  </si>
  <si>
    <t>Collin Wareham</t>
  </si>
  <si>
    <t>Matthew Trickett</t>
  </si>
  <si>
    <t>Skyler Southam</t>
  </si>
  <si>
    <t>Brigham Young</t>
  </si>
  <si>
    <t>Massimo Biscardi</t>
  </si>
  <si>
    <t>Parker Shaunfield</t>
  </si>
  <si>
    <t>Southern Mississippi</t>
  </si>
  <si>
    <t>Merek Glover</t>
  </si>
  <si>
    <t>Samuel Sloman</t>
  </si>
  <si>
    <t>Miami (OH)</t>
  </si>
  <si>
    <t>Jordan Choukair</t>
  </si>
  <si>
    <t>Kevin Robledo</t>
  </si>
  <si>
    <t>Nick Gasser</t>
  </si>
  <si>
    <t>Gavin Peddie</t>
  </si>
  <si>
    <t>Vladmir Rivas</t>
  </si>
  <si>
    <t>Andrew Gantz</t>
  </si>
  <si>
    <t>Greg Thomas</t>
  </si>
  <si>
    <t>Morgan Hagee</t>
  </si>
  <si>
    <t>Bennett Moehring</t>
  </si>
  <si>
    <t>Bryce Crawford</t>
  </si>
  <si>
    <t>Dylan Brown</t>
  </si>
  <si>
    <t>Craig Ford</t>
  </si>
  <si>
    <t>Louisiana-Monroe</t>
  </si>
  <si>
    <t>Gabriel Rui</t>
  </si>
  <si>
    <t>Ricky Aguayo</t>
  </si>
  <si>
    <t>Wyatt Bryan</t>
  </si>
  <si>
    <t>Blake Lynch</t>
  </si>
  <si>
    <t>Brent Cimaglia</t>
  </si>
  <si>
    <t>Brian Delaney</t>
  </si>
  <si>
    <t>Jared Sackett</t>
  </si>
  <si>
    <t>Jake Koehnke</t>
  </si>
  <si>
    <t>Gavin Patterson</t>
  </si>
  <si>
    <t>Blaton Creque</t>
  </si>
  <si>
    <t>Josh Pollack</t>
  </si>
  <si>
    <t>Nathan Walker</t>
  </si>
  <si>
    <t>Ryan Tice</t>
  </si>
  <si>
    <t>Jason Filley</t>
  </si>
  <si>
    <t>Kicker</t>
  </si>
  <si>
    <t>&lt;= 30</t>
  </si>
  <si>
    <t>&lt;= 40</t>
  </si>
  <si>
    <t>&lt;= 50</t>
  </si>
  <si>
    <t>50+</t>
  </si>
  <si>
    <t>TOTAL</t>
  </si>
  <si>
    <t>Volume</t>
  </si>
  <si>
    <t>Aaron Boumerhi</t>
  </si>
  <si>
    <t>Aaron Peart</t>
  </si>
  <si>
    <t>Adam Stack</t>
  </si>
  <si>
    <t>AJ Mejia</t>
  </si>
  <si>
    <t>Houston Baptist Huskies</t>
  </si>
  <si>
    <t>Alec Chadwick</t>
  </si>
  <si>
    <t>Alex McNulty</t>
  </si>
  <si>
    <t>Alex Probert</t>
  </si>
  <si>
    <t>Alex Rinella</t>
  </si>
  <si>
    <t>Alex Spence</t>
  </si>
  <si>
    <t>Andrew Hicks</t>
  </si>
  <si>
    <t>Fordham Rams</t>
  </si>
  <si>
    <t>Andrew Mevis</t>
  </si>
  <si>
    <t>Andrew Shelley</t>
  </si>
  <si>
    <t>Tennessee State Tigers</t>
  </si>
  <si>
    <t>Antonio Zita</t>
  </si>
  <si>
    <t>Northern Iowa Panthers</t>
  </si>
  <si>
    <t>Austin Errthum</t>
  </si>
  <si>
    <t>Austin Jones</t>
  </si>
  <si>
    <t>Northwestern State Demons</t>
  </si>
  <si>
    <t>Austyn Fendrick</t>
  </si>
  <si>
    <t>Barry Brown</t>
  </si>
  <si>
    <t>Blake Haubeil</t>
  </si>
  <si>
    <t>Blanton Creque</t>
  </si>
  <si>
    <t>North Dakota Fighting Hawks</t>
  </si>
  <si>
    <t>Brady Leach</t>
  </si>
  <si>
    <t>Brandon Wright</t>
  </si>
  <si>
    <t>Brenton King</t>
  </si>
  <si>
    <t>Briggs Bourgeois</t>
  </si>
  <si>
    <t>Bubba Baxa</t>
  </si>
  <si>
    <t>Idaho Vandals</t>
  </si>
  <si>
    <t>Cade Coffey</t>
  </si>
  <si>
    <t>Caden Novikoff</t>
  </si>
  <si>
    <t>Idaho State Bengals</t>
  </si>
  <si>
    <t>Campbell Sheidow</t>
  </si>
  <si>
    <t>Southern Jaguars</t>
  </si>
  <si>
    <t>Cesar Barajas</t>
  </si>
  <si>
    <t>Chance Poore</t>
  </si>
  <si>
    <t>Charlie Kuhbander</t>
  </si>
  <si>
    <t>Chase McGrath</t>
  </si>
  <si>
    <t>Chris Kessler</t>
  </si>
  <si>
    <t>Jackson State Tigers</t>
  </si>
  <si>
    <t>Christian Jacquemin</t>
  </si>
  <si>
    <t>Clayton Harris</t>
  </si>
  <si>
    <t>Clayton Stewart</t>
  </si>
  <si>
    <t>Incarnate Word Cardinals</t>
  </si>
  <si>
    <t>Cody Seidel</t>
  </si>
  <si>
    <t>Portland State Vikings</t>
  </si>
  <si>
    <t>Cody Williams</t>
  </si>
  <si>
    <t>Cole Bunce</t>
  </si>
  <si>
    <t>Cole Smith</t>
  </si>
  <si>
    <t>Campbell Fighting Camels</t>
  </si>
  <si>
    <t>Colin Gary</t>
  </si>
  <si>
    <t>Collin Riccitelli</t>
  </si>
  <si>
    <t>Colton Lichtenberg</t>
  </si>
  <si>
    <t>Cooper Garcia</t>
  </si>
  <si>
    <t>Howard Bison</t>
  </si>
  <si>
    <t>Dakota Lebofsky</t>
  </si>
  <si>
    <t>Dalton Witherspoon</t>
  </si>
  <si>
    <t>Daniel Gutierrez</t>
  </si>
  <si>
    <t>Daniel LaCamera</t>
  </si>
  <si>
    <t>Drake Bulldogs</t>
  </si>
  <si>
    <t>Danny Donley</t>
  </si>
  <si>
    <t>Danny Longman</t>
  </si>
  <si>
    <t>Davis Price</t>
  </si>
  <si>
    <t>Holy Cross Crusaders</t>
  </si>
  <si>
    <t>Derek Ng</t>
  </si>
  <si>
    <t>Sacramento State Hornets</t>
  </si>
  <si>
    <t>Devon Medeiros</t>
  </si>
  <si>
    <t>South Carolina State Bulldogs</t>
  </si>
  <si>
    <t>Dillon Bredson</t>
  </si>
  <si>
    <t>Drew Luckenbaugh</t>
  </si>
  <si>
    <t>Wagner Seahawks</t>
  </si>
  <si>
    <t>Eric Silvester</t>
  </si>
  <si>
    <t>James Madison Dukes</t>
  </si>
  <si>
    <t>Ethan Ratke</t>
  </si>
  <si>
    <t>Evan Pantels</t>
  </si>
  <si>
    <t>Evan Price</t>
  </si>
  <si>
    <t>Faraji Joseph</t>
  </si>
  <si>
    <t>Central Connecticut Blue Devils</t>
  </si>
  <si>
    <t>Francis Cole</t>
  </si>
  <si>
    <t>Murray State Racers</t>
  </si>
  <si>
    <t>Gabriel Vicente</t>
  </si>
  <si>
    <t>Grambling Tigers</t>
  </si>
  <si>
    <t>Garrett Urban</t>
  </si>
  <si>
    <t>Gavin Haggerty</t>
  </si>
  <si>
    <t>Savannah State Tigers</t>
  </si>
  <si>
    <t>Giovanni Lugo</t>
  </si>
  <si>
    <t>Northern Arizona Lumberjacks</t>
  </si>
  <si>
    <t>Griffin Roehler</t>
  </si>
  <si>
    <t>Richmond Spiders</t>
  </si>
  <si>
    <t>Griffin Trau</t>
  </si>
  <si>
    <t>McNeese Cowboys</t>
  </si>
  <si>
    <t>Gunnar Raborn</t>
  </si>
  <si>
    <t>Haden Tobola</t>
  </si>
  <si>
    <t>Alabama State Hornets</t>
  </si>
  <si>
    <t>Hunter Hanson</t>
  </si>
  <si>
    <t>Hunter Pearson</t>
  </si>
  <si>
    <t>Ian Shannon</t>
  </si>
  <si>
    <t>Jace Christmann</t>
  </si>
  <si>
    <t>Jack Fox</t>
  </si>
  <si>
    <t>The Citadel Bulldogs</t>
  </si>
  <si>
    <t>Jacob Godek</t>
  </si>
  <si>
    <t>Jake Collins</t>
  </si>
  <si>
    <t>Jake Moody</t>
  </si>
  <si>
    <t>Jake Vivonetto</t>
  </si>
  <si>
    <t>James Sherman</t>
  </si>
  <si>
    <t>James Stefanou</t>
  </si>
  <si>
    <t>Arkansas-Pine Bluff Golden Lions</t>
  </si>
  <si>
    <t>Jamie Gillan</t>
  </si>
  <si>
    <t>New Hampshire Wildcats</t>
  </si>
  <si>
    <t>Jason Hughes</t>
  </si>
  <si>
    <t>JD Dellinger</t>
  </si>
  <si>
    <t>Lafayette Leopards</t>
  </si>
  <si>
    <t>Jeffrey Kordenbrock</t>
  </si>
  <si>
    <t>East Tennessee State Buccaneers</t>
  </si>
  <si>
    <t>JJ Jerman</t>
  </si>
  <si>
    <t>John Abercrombie</t>
  </si>
  <si>
    <t>John Parker Romo</t>
  </si>
  <si>
    <t>Jonathan Doerer</t>
  </si>
  <si>
    <t>Jonathan Song</t>
  </si>
  <si>
    <t>Southeastern Louisiana Lions</t>
  </si>
  <si>
    <t>Jonathan Tatum</t>
  </si>
  <si>
    <t>Jordan Stout</t>
  </si>
  <si>
    <t>Jorge Powell</t>
  </si>
  <si>
    <t>Delaware State Hornets</t>
  </si>
  <si>
    <t>Jose Romo-Martinez</t>
  </si>
  <si>
    <t>Josh Grant</t>
  </si>
  <si>
    <t>Norfolk State Spartans</t>
  </si>
  <si>
    <t>Josh Nardone</t>
  </si>
  <si>
    <t>Justin Davidovicz</t>
  </si>
  <si>
    <t>Kennesaw State Owls</t>
  </si>
  <si>
    <t>Justin Thompson</t>
  </si>
  <si>
    <t>Maine Black Bears</t>
  </si>
  <si>
    <t>Kenny Doak</t>
  </si>
  <si>
    <t>William &amp; Mary Tribe</t>
  </si>
  <si>
    <t>Kris Hooper</t>
  </si>
  <si>
    <t>Landon Salyers</t>
  </si>
  <si>
    <t>Austin Peay Governors</t>
  </si>
  <si>
    <t>Logan Birchfield</t>
  </si>
  <si>
    <t>Nicholls Colonels</t>
  </si>
  <si>
    <t>Lorran Fonseca</t>
  </si>
  <si>
    <t>Lucas Havrisik</t>
  </si>
  <si>
    <t>Luis Aguilar</t>
  </si>
  <si>
    <t>Southern Utah Thunderbirds</t>
  </si>
  <si>
    <t>Manny Berz</t>
  </si>
  <si>
    <t>South Dakota Coyotes</t>
  </si>
  <si>
    <t>Mason Lorber</t>
  </si>
  <si>
    <t>UC Davis Aggies</t>
  </si>
  <si>
    <t>Matt Blair</t>
  </si>
  <si>
    <t>Central Arkansas Bears</t>
  </si>
  <si>
    <t>Matt Cummins</t>
  </si>
  <si>
    <t>Monmouth Hawks</t>
  </si>
  <si>
    <t>Matt Mosquera</t>
  </si>
  <si>
    <t>Eastern Illinois Panthers</t>
  </si>
  <si>
    <t>Matt Severino</t>
  </si>
  <si>
    <t>Matthew Philichi</t>
  </si>
  <si>
    <t>Max ORourke</t>
  </si>
  <si>
    <t>Michael Armstrong</t>
  </si>
  <si>
    <t>Michael Brown</t>
  </si>
  <si>
    <t>Michael Tarbutt</t>
  </si>
  <si>
    <t>Mike Caggiano</t>
  </si>
  <si>
    <t>Miles Butler</t>
  </si>
  <si>
    <t>Duquesne Dukes</t>
  </si>
  <si>
    <t>Mitch MacZura</t>
  </si>
  <si>
    <t>Samford Bulldogs</t>
  </si>
  <si>
    <t>Mitchell Fineran</t>
  </si>
  <si>
    <t>Nate Needham</t>
  </si>
  <si>
    <t>Stony Brook Seawolves</t>
  </si>
  <si>
    <t>Nick Courtney</t>
  </si>
  <si>
    <t>Tennessee Tech Golden Eagles</t>
  </si>
  <si>
    <t>Nick Madonia</t>
  </si>
  <si>
    <t>Nick McLellan</t>
  </si>
  <si>
    <t>Southern Illinois Salukis</t>
  </si>
  <si>
    <t>Nico Gualdoni</t>
  </si>
  <si>
    <t>Abilene Christian Wildcats</t>
  </si>
  <si>
    <t>Oscar Hernandez</t>
  </si>
  <si>
    <t>Parker Davidson</t>
  </si>
  <si>
    <t>Missouri State Bears</t>
  </si>
  <si>
    <t>Parker Lacina</t>
  </si>
  <si>
    <t>Reed King</t>
  </si>
  <si>
    <t>Roldan Alcobendas</t>
  </si>
  <si>
    <t>UT Martin Skyhawks</t>
  </si>
  <si>
    <t>Ryan Courtright</t>
  </si>
  <si>
    <t>Ryan Nuss</t>
  </si>
  <si>
    <t>Ryley Guay</t>
  </si>
  <si>
    <t>Eastern Kentucky Colonels</t>
  </si>
  <si>
    <t>Samuel Hayworth</t>
  </si>
  <si>
    <t>Sawyer Williams</t>
  </si>
  <si>
    <t>Sean Koetting</t>
  </si>
  <si>
    <t>Sean Nuernberger</t>
  </si>
  <si>
    <t>Stephen F. Austin Lumberjacks</t>
  </si>
  <si>
    <t>Storm Ruiz</t>
  </si>
  <si>
    <t>Weber State Wildcats</t>
  </si>
  <si>
    <t>Trey Tuttle</t>
  </si>
  <si>
    <t>Tyler Francis</t>
  </si>
  <si>
    <t>Charleston Southern Buccaneers</t>
  </si>
  <si>
    <t>Tyler Tekac</t>
  </si>
  <si>
    <t>Bethune-Cookman Wildcats</t>
  </si>
  <si>
    <t>Uriel Hernandez</t>
  </si>
  <si>
    <t>Chattanooga Mocs</t>
  </si>
  <si>
    <t>Victor Ulmo</t>
  </si>
  <si>
    <t>Vladimir Rivas</t>
  </si>
  <si>
    <t>Wesley Wells</t>
  </si>
  <si>
    <t>Western Carolina Catamounts</t>
  </si>
  <si>
    <t>Will Horton</t>
  </si>
  <si>
    <t>Florida A&amp;M Rattlers</t>
  </si>
  <si>
    <t>Yahia Aly</t>
  </si>
  <si>
    <t>Prairie View Panthers</t>
  </si>
  <si>
    <t>Zach Elder</t>
  </si>
  <si>
    <t>Zach Emerson</t>
  </si>
  <si>
    <t>Zach Hintze</t>
  </si>
  <si>
    <t>Youngstown State Penguins</t>
  </si>
  <si>
    <t>Zak Kennedy</t>
  </si>
  <si>
    <t>Pts/G</t>
  </si>
  <si>
    <t>Avail Pts/G</t>
  </si>
  <si>
    <t>Pts %</t>
  </si>
  <si>
    <t>Gabe Brkic</t>
  </si>
  <si>
    <t>Miami (FL)</t>
  </si>
  <si>
    <t>Rank</t>
  </si>
  <si>
    <t>Table Rows</t>
  </si>
  <si>
    <t>RWT</t>
  </si>
  <si>
    <t>GENERAL SETTINGS</t>
  </si>
  <si>
    <t>VORP CALCULATIONS</t>
  </si>
  <si>
    <t>Use Notes</t>
  </si>
  <si>
    <r>
      <rPr>
        <b/>
        <u/>
        <sz val="11"/>
        <color theme="1"/>
        <rFont val="Calibri"/>
        <family val="2"/>
        <scheme val="minor"/>
      </rPr>
      <t>Feel free to contact me at:</t>
    </r>
    <r>
      <rPr>
        <sz val="11"/>
        <color theme="1"/>
        <rFont val="Calibri"/>
        <family val="2"/>
        <scheme val="minor"/>
      </rPr>
      <t xml:space="preserve"> </t>
    </r>
    <r>
      <rPr>
        <u/>
        <sz val="11"/>
        <color rgb="FF0070C0"/>
        <rFont val="Calibri"/>
        <family val="2"/>
        <scheme val="minor"/>
      </rPr>
      <t>https://twitter.com/sportsdatastuff</t>
    </r>
    <r>
      <rPr>
        <sz val="11"/>
        <color theme="1"/>
        <rFont val="Calibri"/>
        <family val="2"/>
        <scheme val="minor"/>
      </rPr>
      <t xml:space="preserve"> or at my website </t>
    </r>
    <r>
      <rPr>
        <u/>
        <sz val="11"/>
        <color rgb="FF0070C0"/>
        <rFont val="Calibri"/>
        <family val="2"/>
        <scheme val="minor"/>
      </rPr>
      <t>https://sportsdatastuff.com</t>
    </r>
    <r>
      <rPr>
        <sz val="11"/>
        <color theme="1"/>
        <rFont val="Calibri"/>
        <family val="2"/>
        <scheme val="minor"/>
      </rPr>
      <t xml:space="preserve"> with any questions!</t>
    </r>
  </si>
  <si>
    <t>Name</t>
  </si>
  <si>
    <t>VORP</t>
  </si>
  <si>
    <t># Of Teams</t>
  </si>
  <si>
    <t>QB/RB/WR/TE</t>
  </si>
  <si>
    <t>RB/WR/TE</t>
  </si>
  <si>
    <t>KICKER</t>
  </si>
  <si>
    <t>TIGHT END</t>
  </si>
  <si>
    <t>RUNNING BACK</t>
  </si>
  <si>
    <t>QUARTER BACK</t>
  </si>
  <si>
    <t>DEFENSE</t>
  </si>
  <si>
    <t>Mohamed Ibrahim</t>
  </si>
  <si>
    <t>Jayden Daniels</t>
  </si>
  <si>
    <t>CONFERENCES</t>
  </si>
  <si>
    <t>Enabled</t>
  </si>
  <si>
    <t>Column1</t>
  </si>
  <si>
    <t>Zamir White</t>
  </si>
  <si>
    <t>2021 SportsDataStuff.com Customizable CFF Cheat Sheet</t>
  </si>
  <si>
    <r>
      <t xml:space="preserve">The "Cheat Sheet" tab should be a 1 sheet page based on the projection tabs. The most important thing here is the </t>
    </r>
    <r>
      <rPr>
        <b/>
        <sz val="11"/>
        <color theme="1"/>
        <rFont val="Calibri"/>
        <family val="2"/>
        <scheme val="minor"/>
      </rPr>
      <t>VORP column - this is your value over replacement</t>
    </r>
    <r>
      <rPr>
        <sz val="11"/>
        <color theme="1"/>
        <rFont val="Calibri"/>
        <family val="2"/>
        <scheme val="minor"/>
      </rPr>
      <t xml:space="preserve"> based on your league's settings. VORP shows you how much more value a player has than the last player that should be selected in that position, so if you have a league with 20 members and 1 QB per team, then VORP is a QB's value minus the 20th QB's value - VORP includes FLEX or Super Flex settings. 
Feel free to modify the data on the projection tabs if you wish, but if you add columns or do anything other than changing projection numbers it might break the cheat sheet tab.</t>
    </r>
  </si>
  <si>
    <t>Jeff Sims</t>
  </si>
  <si>
    <t>Gunnar Holmberg</t>
  </si>
  <si>
    <t>D'Eriq King</t>
  </si>
  <si>
    <t>Devin Leary</t>
  </si>
  <si>
    <t>Phil Jurkovec</t>
  </si>
  <si>
    <t>McKenzie Milton</t>
  </si>
  <si>
    <t>DJ Uiagalelei</t>
  </si>
  <si>
    <t>Brennan Armstrong</t>
  </si>
  <si>
    <t>Kenny Pickett</t>
  </si>
  <si>
    <t>Braxton Burmeister</t>
  </si>
  <si>
    <t>Malik Cunningham</t>
  </si>
  <si>
    <t>Jarret Doege</t>
  </si>
  <si>
    <t>Hudson Card</t>
  </si>
  <si>
    <t>Jason Bean</t>
  </si>
  <si>
    <t>Spencer Rattler</t>
  </si>
  <si>
    <t>Tyler Shough</t>
  </si>
  <si>
    <t>Gerry Bohanon</t>
  </si>
  <si>
    <t>Max Duggan</t>
  </si>
  <si>
    <t>Taulia Tagovailoa</t>
  </si>
  <si>
    <t>Jack Plummer</t>
  </si>
  <si>
    <t>Brandon Peters</t>
  </si>
  <si>
    <t>Cade McNamara</t>
  </si>
  <si>
    <t>Tanner Morgan</t>
  </si>
  <si>
    <t>CJ Stroud</t>
  </si>
  <si>
    <t>Graham Mertz</t>
  </si>
  <si>
    <t>Noah Vedral</t>
  </si>
  <si>
    <t>Payton Thorne</t>
  </si>
  <si>
    <t>Spencer Petras</t>
  </si>
  <si>
    <t>Michael Penix Jr.</t>
  </si>
  <si>
    <t>Christian Anderson</t>
  </si>
  <si>
    <t>Jack Coan</t>
  </si>
  <si>
    <t>Malik Willis</t>
  </si>
  <si>
    <t>Tyler Lytle</t>
  </si>
  <si>
    <t>Jaren Hall</t>
  </si>
  <si>
    <t>Dorian Thompson-Robinson</t>
  </si>
  <si>
    <t>Tristan Gebbia</t>
  </si>
  <si>
    <t>Anthony Brown</t>
  </si>
  <si>
    <t>Jack West</t>
  </si>
  <si>
    <t>Dylan Morris</t>
  </si>
  <si>
    <t>Jayden de Laura</t>
  </si>
  <si>
    <t>JT Shrout</t>
  </si>
  <si>
    <t>Chase Garbers</t>
  </si>
  <si>
    <t>Will Plummer</t>
  </si>
  <si>
    <t>Kedon Slovis</t>
  </si>
  <si>
    <t>Haynes King</t>
  </si>
  <si>
    <t>Will Levis</t>
  </si>
  <si>
    <t>Max Johnson</t>
  </si>
  <si>
    <t>Bryce Young</t>
  </si>
  <si>
    <t>Bo Nix</t>
  </si>
  <si>
    <t>Connor Bazelak</t>
  </si>
  <si>
    <t>Emory Jones</t>
  </si>
  <si>
    <t>Will Rogers</t>
  </si>
  <si>
    <t>Ken Seals</t>
  </si>
  <si>
    <t>Joe Milton III</t>
  </si>
  <si>
    <t>Luke Doty</t>
  </si>
  <si>
    <t>KJ Jefferson</t>
  </si>
  <si>
    <t>Georgia Tech</t>
  </si>
  <si>
    <t>Boston College</t>
  </si>
  <si>
    <t>Pittsburgh</t>
  </si>
  <si>
    <t>Kansas State</t>
  </si>
  <si>
    <t>Ohio State</t>
  </si>
  <si>
    <t>Rutgers</t>
  </si>
  <si>
    <t>Northwestern</t>
  </si>
  <si>
    <t>Army</t>
  </si>
  <si>
    <t>Liberty</t>
  </si>
  <si>
    <t>Massachusetts</t>
  </si>
  <si>
    <t>Colorado</t>
  </si>
  <si>
    <t>USC</t>
  </si>
  <si>
    <t>BIG 12</t>
  </si>
  <si>
    <t>BIG TEN</t>
  </si>
  <si>
    <t>PAC-12</t>
  </si>
  <si>
    <t>Jahmyr Gibbs</t>
  </si>
  <si>
    <t>Jamious Griffin</t>
  </si>
  <si>
    <t>Dontae Smith</t>
  </si>
  <si>
    <t>Sean Tucker</t>
  </si>
  <si>
    <t>Cooper Lutz</t>
  </si>
  <si>
    <t>Abdul Adams</t>
  </si>
  <si>
    <t>Chris Elmore</t>
  </si>
  <si>
    <t>Mataeo Durant</t>
  </si>
  <si>
    <t>Jordan Waters</t>
  </si>
  <si>
    <t>Jaylen Coleman</t>
  </si>
  <si>
    <t>Cam'Ron Harris</t>
  </si>
  <si>
    <t>Jaylan Knighton</t>
  </si>
  <si>
    <t>Donald Chaney</t>
  </si>
  <si>
    <t>Ricky Person Jr.</t>
  </si>
  <si>
    <t>Jordan Houston</t>
  </si>
  <si>
    <t>Travis Levy</t>
  </si>
  <si>
    <t>Pat Garwo</t>
  </si>
  <si>
    <t>Alec Sinkfield</t>
  </si>
  <si>
    <t>Treshaun Ward</t>
  </si>
  <si>
    <t>DJ Williams</t>
  </si>
  <si>
    <t>Lawrance Toafili</t>
  </si>
  <si>
    <t>Lyn-J Dixon</t>
  </si>
  <si>
    <t>Kobe Pace</t>
  </si>
  <si>
    <t>Will Shipley</t>
  </si>
  <si>
    <t>Mike Hollins</t>
  </si>
  <si>
    <t>Ronnie Walker Jr.</t>
  </si>
  <si>
    <t>Christian Beal-Smith</t>
  </si>
  <si>
    <t>Christian Turner</t>
  </si>
  <si>
    <t>Justice Ellison</t>
  </si>
  <si>
    <t>Vincent Davis</t>
  </si>
  <si>
    <t>Israel Abanikanda</t>
  </si>
  <si>
    <t>AJ Davis Jr.</t>
  </si>
  <si>
    <t>Jalen Holston</t>
  </si>
  <si>
    <t>Keshawn King</t>
  </si>
  <si>
    <t>British Brooks</t>
  </si>
  <si>
    <t>Josh Henderson</t>
  </si>
  <si>
    <t>DJ Jones</t>
  </si>
  <si>
    <t>Elijah Green</t>
  </si>
  <si>
    <t>Jalen Mitchell</t>
  </si>
  <si>
    <t>Hassan Hall</t>
  </si>
  <si>
    <t>Maurice Burkley</t>
  </si>
  <si>
    <t>Leddie Brown</t>
  </si>
  <si>
    <t>Tony Mathis Jr.</t>
  </si>
  <si>
    <t>A'Varius Sparrow</t>
  </si>
  <si>
    <t>Deuce Vaughn</t>
  </si>
  <si>
    <t>Jarcardia Wright</t>
  </si>
  <si>
    <t>Joe Ervin</t>
  </si>
  <si>
    <t>Bijan Robinson</t>
  </si>
  <si>
    <t>Roschon Johnson</t>
  </si>
  <si>
    <t>Keilan Robinson</t>
  </si>
  <si>
    <t>LD Brown</t>
  </si>
  <si>
    <t>Dezmon Jackson</t>
  </si>
  <si>
    <t>Jaylen Warren</t>
  </si>
  <si>
    <t>Amauri Pesek-Hickson</t>
  </si>
  <si>
    <t>Velton Gardner</t>
  </si>
  <si>
    <t>Daniel Hishaw Jr.</t>
  </si>
  <si>
    <t>Eric Gray</t>
  </si>
  <si>
    <t>Marcus Major</t>
  </si>
  <si>
    <t>Breece Hall</t>
  </si>
  <si>
    <t>Jirehl Brock</t>
  </si>
  <si>
    <t>Deon Silas</t>
  </si>
  <si>
    <t>Xavier White</t>
  </si>
  <si>
    <t>Tahj Brooks</t>
  </si>
  <si>
    <t>Chadarius Townsend</t>
  </si>
  <si>
    <t>SaRodorick Thompson</t>
  </si>
  <si>
    <t>Trestan Ebner</t>
  </si>
  <si>
    <t>Abram Smith</t>
  </si>
  <si>
    <t>Taye McWilliams</t>
  </si>
  <si>
    <t>Zach Evans</t>
  </si>
  <si>
    <t>Kendre Miller</t>
  </si>
  <si>
    <t>Daimarqua Foster</t>
  </si>
  <si>
    <t>Tayon Fleet-Davis</t>
  </si>
  <si>
    <t>Challen Faamatau</t>
  </si>
  <si>
    <t>Peny Boone</t>
  </si>
  <si>
    <t>Zander Horvath</t>
  </si>
  <si>
    <t>King Doerue</t>
  </si>
  <si>
    <t>Dylan Downing</t>
  </si>
  <si>
    <t>Chase Brown</t>
  </si>
  <si>
    <t>Reggie Love III</t>
  </si>
  <si>
    <t>Chase Hayden</t>
  </si>
  <si>
    <t>Mike Epstein</t>
  </si>
  <si>
    <t>Gabe Ervin Jr.</t>
  </si>
  <si>
    <t>Sevion Morrison</t>
  </si>
  <si>
    <t>Markese Stepp</t>
  </si>
  <si>
    <t>Marvin Scott III</t>
  </si>
  <si>
    <t>Hassan Haskins</t>
  </si>
  <si>
    <t>Blake Corum</t>
  </si>
  <si>
    <t>Donovan Edwards</t>
  </si>
  <si>
    <t>Cam Wiley</t>
  </si>
  <si>
    <t>Treyson Potts</t>
  </si>
  <si>
    <t>Master Teague III</t>
  </si>
  <si>
    <t>Miyan Williams</t>
  </si>
  <si>
    <t>TreVeyon Henderson</t>
  </si>
  <si>
    <t>Jalen Berger</t>
  </si>
  <si>
    <t>Chez Mellusi</t>
  </si>
  <si>
    <t>Isaac Guerendo</t>
  </si>
  <si>
    <t>Brady Schipper</t>
  </si>
  <si>
    <t>John Chenal</t>
  </si>
  <si>
    <t>Noah Cain</t>
  </si>
  <si>
    <t>John Lovett</t>
  </si>
  <si>
    <t>Keyvone Lee</t>
  </si>
  <si>
    <t>Isaih Pacheco</t>
  </si>
  <si>
    <t>Aaron Young</t>
  </si>
  <si>
    <t>Kyle Monangai</t>
  </si>
  <si>
    <t>Evan Hull</t>
  </si>
  <si>
    <t>Andrew Clair</t>
  </si>
  <si>
    <t>Anthony Tyus III</t>
  </si>
  <si>
    <t>Kenneth Walker III</t>
  </si>
  <si>
    <t>Connor Heyward</t>
  </si>
  <si>
    <t>Elijah Collins</t>
  </si>
  <si>
    <t>Tyler Goodson</t>
  </si>
  <si>
    <t>Ivory Kelly-Martin</t>
  </si>
  <si>
    <t>Gavin Williams</t>
  </si>
  <si>
    <t>Tim Baldwin Jr.</t>
  </si>
  <si>
    <t>Stephen Carr</t>
  </si>
  <si>
    <t>David Ellis</t>
  </si>
  <si>
    <t>Tyrell Robinson</t>
  </si>
  <si>
    <t>Brandon Walters</t>
  </si>
  <si>
    <t>AJ Howard</t>
  </si>
  <si>
    <t>Braheam Murphy</t>
  </si>
  <si>
    <t>Jakobi Buchanan</t>
  </si>
  <si>
    <t>Anthony Adkins</t>
  </si>
  <si>
    <t>Kyren Williams</t>
  </si>
  <si>
    <t>Chris Tyree</t>
  </si>
  <si>
    <t>C'Bo Flemister</t>
  </si>
  <si>
    <t>TJ Green</t>
  </si>
  <si>
    <t>Joshua Mack</t>
  </si>
  <si>
    <t>Shedro Louis</t>
  </si>
  <si>
    <t>Ellis Merriweather</t>
  </si>
  <si>
    <t>Kay'Ron Adams</t>
  </si>
  <si>
    <t>Jonathan White</t>
  </si>
  <si>
    <t>Tyler Allgeier</t>
  </si>
  <si>
    <t>Lopini Katoa</t>
  </si>
  <si>
    <t>Miles Davis</t>
  </si>
  <si>
    <t>Tavion Thomas</t>
  </si>
  <si>
    <t>Micah Bernard</t>
  </si>
  <si>
    <t>TJ Pledger</t>
  </si>
  <si>
    <t>Brittain Brown</t>
  </si>
  <si>
    <t>Keegan Jones</t>
  </si>
  <si>
    <t>Deshaun Fenwick</t>
  </si>
  <si>
    <t>BJ Baylor</t>
  </si>
  <si>
    <t>Isaiah Newell</t>
  </si>
  <si>
    <t>Travis Dye</t>
  </si>
  <si>
    <t>Sean Dollars</t>
  </si>
  <si>
    <t>Nathaniel Peat</t>
  </si>
  <si>
    <t>Justus Woods</t>
  </si>
  <si>
    <t>Kamari Pleasant</t>
  </si>
  <si>
    <t>Sean McGrew</t>
  </si>
  <si>
    <t>Richard Newton</t>
  </si>
  <si>
    <t>Cameron Davis</t>
  </si>
  <si>
    <t>Deon McIntosh</t>
  </si>
  <si>
    <t>Nakia Watson</t>
  </si>
  <si>
    <t>Jouvensly Bazil</t>
  </si>
  <si>
    <t>Jarek Broussard</t>
  </si>
  <si>
    <t>Alex Fontenot</t>
  </si>
  <si>
    <t>Ashaad Clayton</t>
  </si>
  <si>
    <t>Christopher Brown (Brooks)</t>
  </si>
  <si>
    <t>Marcel Dancy</t>
  </si>
  <si>
    <t>Damien Moore</t>
  </si>
  <si>
    <t>Michael Wiley</t>
  </si>
  <si>
    <t>Jalen John</t>
  </si>
  <si>
    <t>Drake Anderson</t>
  </si>
  <si>
    <t>Rachaad White</t>
  </si>
  <si>
    <t>DeaMonte Trayanum</t>
  </si>
  <si>
    <t>Daniyel Ngata</t>
  </si>
  <si>
    <t>Vavae Malepeai</t>
  </si>
  <si>
    <t>Kenan Christon</t>
  </si>
  <si>
    <t>Isaiah Spiller</t>
  </si>
  <si>
    <t>Devon Achane</t>
  </si>
  <si>
    <t>Chris Rodriguez Jr.</t>
  </si>
  <si>
    <t>Kavosiey Smoke</t>
  </si>
  <si>
    <t>JuTahn McClain</t>
  </si>
  <si>
    <t>Travis Tisdale</t>
  </si>
  <si>
    <t>Tyrion Davis-Price</t>
  </si>
  <si>
    <t>John Emery Jr.</t>
  </si>
  <si>
    <t>Corey Kiner</t>
  </si>
  <si>
    <t>Brian Robinson Jr.</t>
  </si>
  <si>
    <t>Jase McClellan</t>
  </si>
  <si>
    <t>Roydell Williams</t>
  </si>
  <si>
    <t>Trey Sanders</t>
  </si>
  <si>
    <t>Tank Bigsby</t>
  </si>
  <si>
    <t>Shaun Shivers</t>
  </si>
  <si>
    <t>Jarquez Hunter</t>
  </si>
  <si>
    <t>Tyler Badie</t>
  </si>
  <si>
    <t>Elijah Young</t>
  </si>
  <si>
    <t>Dawson Downing</t>
  </si>
  <si>
    <t>Dameon Pierce</t>
  </si>
  <si>
    <t>Nay'Quan Wright</t>
  </si>
  <si>
    <t>Malik Davis</t>
  </si>
  <si>
    <t>Demarkcus Bowman</t>
  </si>
  <si>
    <t>Jo'quavious Marks</t>
  </si>
  <si>
    <t>Dillon Johnson</t>
  </si>
  <si>
    <t>Simeon Price</t>
  </si>
  <si>
    <t>James Cook</t>
  </si>
  <si>
    <t>Kendall Milton</t>
  </si>
  <si>
    <t>Kenny McIntosh</t>
  </si>
  <si>
    <t>Re'Mahn Davis</t>
  </si>
  <si>
    <t>Rocko Griffin</t>
  </si>
  <si>
    <t>Patrick Smith</t>
  </si>
  <si>
    <t>Jabari Small</t>
  </si>
  <si>
    <t>Jaylen Wright</t>
  </si>
  <si>
    <t>Tiyon Evans</t>
  </si>
  <si>
    <t>Kevin Harris</t>
  </si>
  <si>
    <t>MarShawn Lloyd</t>
  </si>
  <si>
    <t>ZaQuandre White</t>
  </si>
  <si>
    <t>Jerrion Ealy</t>
  </si>
  <si>
    <t>Henry Parrish Jr.</t>
  </si>
  <si>
    <t>Snoop Conner</t>
  </si>
  <si>
    <t>Trelon Smith</t>
  </si>
  <si>
    <t>TJ Hammonds</t>
  </si>
  <si>
    <t>Josh Oglesby</t>
  </si>
  <si>
    <t>Malachi Carter</t>
  </si>
  <si>
    <t>Adonicas Sanders</t>
  </si>
  <si>
    <t>Kyric McGowan</t>
  </si>
  <si>
    <t>Peje' Harris</t>
  </si>
  <si>
    <t>Damien Alford</t>
  </si>
  <si>
    <t>Anthony Queeley</t>
  </si>
  <si>
    <t>Courtney Jackson</t>
  </si>
  <si>
    <t>Jake Bobo</t>
  </si>
  <si>
    <t>Eli Pancol</t>
  </si>
  <si>
    <t>Jalon Calhoun</t>
  </si>
  <si>
    <t>Darrell Harding</t>
  </si>
  <si>
    <t>Jarett Garner</t>
  </si>
  <si>
    <t>Jontavis Robertson</t>
  </si>
  <si>
    <t>Mike Harley</t>
  </si>
  <si>
    <t>Key'Shawn Smith</t>
  </si>
  <si>
    <t>Dee Wiggins</t>
  </si>
  <si>
    <t>Mark Pope</t>
  </si>
  <si>
    <t>Thayer Thomas</t>
  </si>
  <si>
    <t>Devin Carter</t>
  </si>
  <si>
    <t>Porter Rooks</t>
  </si>
  <si>
    <t>Anthony Smith</t>
  </si>
  <si>
    <t>CJ Riley</t>
  </si>
  <si>
    <t>Zay Flowers</t>
  </si>
  <si>
    <t>Jaelen Gill</t>
  </si>
  <si>
    <t>CJ Lewis</t>
  </si>
  <si>
    <t>Kobay White</t>
  </si>
  <si>
    <t>Bryan Robinson</t>
  </si>
  <si>
    <t>Ja'Khi Douglas</t>
  </si>
  <si>
    <t>Darion Williamson</t>
  </si>
  <si>
    <t>Ontaria Wilson</t>
  </si>
  <si>
    <t>Keyshawn Helton</t>
  </si>
  <si>
    <t>Jordan Young</t>
  </si>
  <si>
    <t>Joshua Burrell</t>
  </si>
  <si>
    <t>Andrew Parchment</t>
  </si>
  <si>
    <t>Frank Ladson Jr.</t>
  </si>
  <si>
    <t>Joseph Ngata</t>
  </si>
  <si>
    <t>Ajou Ajou</t>
  </si>
  <si>
    <t>EJ Williams</t>
  </si>
  <si>
    <t>Brannon Spector</t>
  </si>
  <si>
    <t>Billy Kemp IV</t>
  </si>
  <si>
    <t>Ra'Shaun Henry</t>
  </si>
  <si>
    <t>Dontayvion Wicks</t>
  </si>
  <si>
    <t>Hayden Mitchell</t>
  </si>
  <si>
    <t>Demick Starling</t>
  </si>
  <si>
    <t>Jaquarii Roberson</t>
  </si>
  <si>
    <t>Taylor Morin</t>
  </si>
  <si>
    <t>Donald Stewart</t>
  </si>
  <si>
    <t>Ke'Shawn Williams</t>
  </si>
  <si>
    <t>AT Perry</t>
  </si>
  <si>
    <t>Jordan Addison</t>
  </si>
  <si>
    <t>Taysir Mack</t>
  </si>
  <si>
    <t>Jared Wayne</t>
  </si>
  <si>
    <t>Jaylon Barden</t>
  </si>
  <si>
    <t>Shocky Jacques-Louis</t>
  </si>
  <si>
    <t>Tayvion Robinson</t>
  </si>
  <si>
    <t>Kaleb Smith</t>
  </si>
  <si>
    <t>Jaden Payoute</t>
  </si>
  <si>
    <t>Da'Wain Lofton</t>
  </si>
  <si>
    <t>Josh Downs</t>
  </si>
  <si>
    <t>Khafre Brown</t>
  </si>
  <si>
    <t>Emery Simmons</t>
  </si>
  <si>
    <t>Beau Corrales</t>
  </si>
  <si>
    <t>Antoine Green</t>
  </si>
  <si>
    <t>Braden Smith</t>
  </si>
  <si>
    <t>Jordan Watkins</t>
  </si>
  <si>
    <t>Justin Marshall</t>
  </si>
  <si>
    <t>Josh Johnson</t>
  </si>
  <si>
    <t>Sam James</t>
  </si>
  <si>
    <t>Winston Wright Jr.</t>
  </si>
  <si>
    <t>Sean Ryan</t>
  </si>
  <si>
    <t>Bryce Ford-Wheaton</t>
  </si>
  <si>
    <t>Kaden Prather</t>
  </si>
  <si>
    <t>Isaiah Esdale</t>
  </si>
  <si>
    <t>Reese Smith</t>
  </si>
  <si>
    <t>Graeson Malashevich</t>
  </si>
  <si>
    <t>Sam Brown</t>
  </si>
  <si>
    <t>Keenan Garber</t>
  </si>
  <si>
    <t>Malik Knowles</t>
  </si>
  <si>
    <t>Phillip Brooks</t>
  </si>
  <si>
    <t>Chabastin Taylor</t>
  </si>
  <si>
    <t>Kade Warner</t>
  </si>
  <si>
    <t>Jordan Whittington</t>
  </si>
  <si>
    <t>Joshua Moore</t>
  </si>
  <si>
    <t>Troy Omeire</t>
  </si>
  <si>
    <t>Kelvontay Dixon</t>
  </si>
  <si>
    <t>Al'Vonte Woodard</t>
  </si>
  <si>
    <t>Travis West</t>
  </si>
  <si>
    <t>Kai Money</t>
  </si>
  <si>
    <t>Tay (Davontavean) Martin</t>
  </si>
  <si>
    <t>Braydon Johnson</t>
  </si>
  <si>
    <t>Brennan Presley</t>
  </si>
  <si>
    <t>Rashod Owens</t>
  </si>
  <si>
    <t>Blaine Green</t>
  </si>
  <si>
    <t>Jaden Bray</t>
  </si>
  <si>
    <t>Trevor Wilson</t>
  </si>
  <si>
    <t>Luke Grimm</t>
  </si>
  <si>
    <t>Kwamie Lassiter II</t>
  </si>
  <si>
    <t>Lawrence Arnold</t>
  </si>
  <si>
    <t>Steven McBride</t>
  </si>
  <si>
    <t>Kevin Terry</t>
  </si>
  <si>
    <t>Marvin Mims</t>
  </si>
  <si>
    <t>Theo Wease</t>
  </si>
  <si>
    <t>Jadon Haselwood</t>
  </si>
  <si>
    <t>Drake Stoops</t>
  </si>
  <si>
    <t>Michael Woods II</t>
  </si>
  <si>
    <t>Jalil Farooq</t>
  </si>
  <si>
    <t>Tarique Milton</t>
  </si>
  <si>
    <t>Sean Shaw Jr.</t>
  </si>
  <si>
    <t>Xavier Hutchinson</t>
  </si>
  <si>
    <t>Joe Scates</t>
  </si>
  <si>
    <t>Daniel Jackson</t>
  </si>
  <si>
    <t>Darren Wilson</t>
  </si>
  <si>
    <t>Erik Ezukanma</t>
  </si>
  <si>
    <t>Kaylon Geiger</t>
  </si>
  <si>
    <t>Trey Cleveland</t>
  </si>
  <si>
    <t>Seth Collins</t>
  </si>
  <si>
    <t>McLane Mannix</t>
  </si>
  <si>
    <t>Myles Price</t>
  </si>
  <si>
    <t>Dalton Rigdon</t>
  </si>
  <si>
    <t>RJ Sneed</t>
  </si>
  <si>
    <t>Josh Fleeks</t>
  </si>
  <si>
    <t>Tyquan Thornton</t>
  </si>
  <si>
    <t>Gavin Holmes</t>
  </si>
  <si>
    <t>Jaylen Ellis</t>
  </si>
  <si>
    <t>Drew Estrada</t>
  </si>
  <si>
    <t>Quentin Johnston</t>
  </si>
  <si>
    <t>Taye Barber</t>
  </si>
  <si>
    <t>Derius Davis</t>
  </si>
  <si>
    <t>Savion Williams</t>
  </si>
  <si>
    <t>Mikel Barkley</t>
  </si>
  <si>
    <t>Blair Conright</t>
  </si>
  <si>
    <t>Dontay Demus Jr.</t>
  </si>
  <si>
    <t>Rakim Jarrett</t>
  </si>
  <si>
    <t>Jeshaun Jones</t>
  </si>
  <si>
    <t>Brian Cobbs</t>
  </si>
  <si>
    <t>Marcus Fleming</t>
  </si>
  <si>
    <t>David Bell</t>
  </si>
  <si>
    <t>Jackson Anthrop</t>
  </si>
  <si>
    <t>Milton Wright</t>
  </si>
  <si>
    <t>Mershawn Rice</t>
  </si>
  <si>
    <t>Broc Thompson</t>
  </si>
  <si>
    <t>Brian Hightower</t>
  </si>
  <si>
    <t>Marquez Beason</t>
  </si>
  <si>
    <t>Isaiah Williams</t>
  </si>
  <si>
    <t>Casey Washington</t>
  </si>
  <si>
    <t>Donny Navarro III</t>
  </si>
  <si>
    <t>Samori Toure</t>
  </si>
  <si>
    <t>Oliver Martin</t>
  </si>
  <si>
    <t>Omar Manning</t>
  </si>
  <si>
    <t>Zavier Betts</t>
  </si>
  <si>
    <t>Levi Falck</t>
  </si>
  <si>
    <t>Alante Brown</t>
  </si>
  <si>
    <t>Wyatt Liewer</t>
  </si>
  <si>
    <t>Ronnie Bell</t>
  </si>
  <si>
    <t>Cornelius Johnson</t>
  </si>
  <si>
    <t>Mike Sainristil</t>
  </si>
  <si>
    <t>AJ Henning</t>
  </si>
  <si>
    <t>Roman Wilson</t>
  </si>
  <si>
    <t>Daylen Baldwin</t>
  </si>
  <si>
    <t>Chris Autman-Bell</t>
  </si>
  <si>
    <t>Dylan Wright</t>
  </si>
  <si>
    <t>Clay Geary</t>
  </si>
  <si>
    <t>Mike Brown-Stephens</t>
  </si>
  <si>
    <t>Garrett Wilson</t>
  </si>
  <si>
    <t>Chris Olave</t>
  </si>
  <si>
    <t>Jaxon Smith-Njigba</t>
  </si>
  <si>
    <t>Julian Fleming</t>
  </si>
  <si>
    <t>Emeka Egbuka</t>
  </si>
  <si>
    <t>Kendric Pryor</t>
  </si>
  <si>
    <t>Danny Davis III</t>
  </si>
  <si>
    <t>Jack Dunn</t>
  </si>
  <si>
    <t>Chimere Dike</t>
  </si>
  <si>
    <t>AJ Abbott</t>
  </si>
  <si>
    <t>Jahan Dotson</t>
  </si>
  <si>
    <t>Parker Washington</t>
  </si>
  <si>
    <t>Daniel George</t>
  </si>
  <si>
    <t>KeAndre Lambert-Smith</t>
  </si>
  <si>
    <t>Bo Melton</t>
  </si>
  <si>
    <t>Shameen Jones</t>
  </si>
  <si>
    <t>Aron Cruickshank</t>
  </si>
  <si>
    <t>Isaiah Washington</t>
  </si>
  <si>
    <t>Monterio Hunt</t>
  </si>
  <si>
    <t>Joshua Youngblood</t>
  </si>
  <si>
    <t>JJ Jefferson</t>
  </si>
  <si>
    <t>Stephan Robinson Jr.</t>
  </si>
  <si>
    <t>Bryce Kirtz</t>
  </si>
  <si>
    <t>Berkeley Holman</t>
  </si>
  <si>
    <t>Malik Washington</t>
  </si>
  <si>
    <t>Jalen Nailor</t>
  </si>
  <si>
    <t>Ricky White</t>
  </si>
  <si>
    <t>Tre Mosley</t>
  </si>
  <si>
    <t>Charlie Jones</t>
  </si>
  <si>
    <t>Tyrone Tracy Jr.</t>
  </si>
  <si>
    <t>Nico Ragaini</t>
  </si>
  <si>
    <t>Max Cooper</t>
  </si>
  <si>
    <t>Keagan Johnson</t>
  </si>
  <si>
    <t>Arland Bruce IV</t>
  </si>
  <si>
    <t>Ty Fryfogle</t>
  </si>
  <si>
    <t>Miles Marshall</t>
  </si>
  <si>
    <t>DJ Matthews Jr.</t>
  </si>
  <si>
    <t>Camron Buckley</t>
  </si>
  <si>
    <t>Javon Swinton</t>
  </si>
  <si>
    <t>Jacolby Hewitt</t>
  </si>
  <si>
    <t>Michael Roberts</t>
  </si>
  <si>
    <t>Reikan Donaldson</t>
  </si>
  <si>
    <t>Cole Caterbone</t>
  </si>
  <si>
    <t>Isaiah Alston</t>
  </si>
  <si>
    <t>Avery Davis</t>
  </si>
  <si>
    <t>Braden Lenzy</t>
  </si>
  <si>
    <t>Joe Wilkins</t>
  </si>
  <si>
    <t>Lawrence Keys III</t>
  </si>
  <si>
    <t>Kevin Austin</t>
  </si>
  <si>
    <t>DJ Stubbs</t>
  </si>
  <si>
    <t>CJ Daniels</t>
  </si>
  <si>
    <t>Noah Frith</t>
  </si>
  <si>
    <t>Kevin Shaa</t>
  </si>
  <si>
    <t>Demario Douglas</t>
  </si>
  <si>
    <t>Jaivian Lofton</t>
  </si>
  <si>
    <t>Jermaine Johnson Jr.</t>
  </si>
  <si>
    <t>Victor Santiago</t>
  </si>
  <si>
    <t>Onuma Dieke</t>
  </si>
  <si>
    <t>Tray Pettway</t>
  </si>
  <si>
    <t>Samson Nacua</t>
  </si>
  <si>
    <t>Neil Pau'u</t>
  </si>
  <si>
    <t>Puka Nacua</t>
  </si>
  <si>
    <t>Brayden Cosper</t>
  </si>
  <si>
    <t>Chris Jackson</t>
  </si>
  <si>
    <t>Solomon Enis</t>
  </si>
  <si>
    <t>Britain Covey</t>
  </si>
  <si>
    <t>Devaughn Vele</t>
  </si>
  <si>
    <t>Munir McClain</t>
  </si>
  <si>
    <t>Jaylen Dixon</t>
  </si>
  <si>
    <t>Kam Brown</t>
  </si>
  <si>
    <t>Chase Cota</t>
  </si>
  <si>
    <t>Kyle Phillips</t>
  </si>
  <si>
    <t>Kazemir Allen</t>
  </si>
  <si>
    <t>Matt Sykes</t>
  </si>
  <si>
    <t>Logan Loya</t>
  </si>
  <si>
    <t>Tyjon Lindsey</t>
  </si>
  <si>
    <t>Trevon Bradford</t>
  </si>
  <si>
    <t>Zeriah Beason</t>
  </si>
  <si>
    <t>Tre'Shaun Harrison</t>
  </si>
  <si>
    <t>Silas Bolden</t>
  </si>
  <si>
    <t>Champ Flemings</t>
  </si>
  <si>
    <t>Johnny Johnson III</t>
  </si>
  <si>
    <t>Jaylon Redd</t>
  </si>
  <si>
    <t>Mycah Pittman</t>
  </si>
  <si>
    <t>Devon Williams</t>
  </si>
  <si>
    <t>Kris Hutson</t>
  </si>
  <si>
    <t>Josh Delgado</t>
  </si>
  <si>
    <t>Michael Wilson</t>
  </si>
  <si>
    <t>Elijah Higgins</t>
  </si>
  <si>
    <t>Brycen Tremayne</t>
  </si>
  <si>
    <t>John Humphreys</t>
  </si>
  <si>
    <t>Rome Odunze</t>
  </si>
  <si>
    <t>Terrell Bynum</t>
  </si>
  <si>
    <t>Jalen McMillan</t>
  </si>
  <si>
    <t>Ja'Lynn Polk</t>
  </si>
  <si>
    <t>Sawyer Racanelli</t>
  </si>
  <si>
    <t>Giles Jackson</t>
  </si>
  <si>
    <t>CJ Moore</t>
  </si>
  <si>
    <t>Travell Harris</t>
  </si>
  <si>
    <t>Calvin Jackson Jr.</t>
  </si>
  <si>
    <t>Joey Hobert</t>
  </si>
  <si>
    <t>Mitchell Quinn</t>
  </si>
  <si>
    <t>Lincoln Victor</t>
  </si>
  <si>
    <t>De'Zhaun Stribling</t>
  </si>
  <si>
    <t>Donovan Ollie</t>
  </si>
  <si>
    <t>La'Vontae Shenault</t>
  </si>
  <si>
    <t>Brenden Rice</t>
  </si>
  <si>
    <t>Dimitri Stanley</t>
  </si>
  <si>
    <t>Daniel Arias</t>
  </si>
  <si>
    <t>Jaylon Jackson</t>
  </si>
  <si>
    <t>Nikko Remigio</t>
  </si>
  <si>
    <t>Kekoa Crawford</t>
  </si>
  <si>
    <t>Trevon Clark</t>
  </si>
  <si>
    <t>Monroe Young</t>
  </si>
  <si>
    <t>Jeremiah Hunter</t>
  </si>
  <si>
    <t>Stanley Berryhill III</t>
  </si>
  <si>
    <t>Boobie Curry</t>
  </si>
  <si>
    <t>Tayvian Cunningham</t>
  </si>
  <si>
    <t>Brian Casteel</t>
  </si>
  <si>
    <t>Ma'jon Wright</t>
  </si>
  <si>
    <t>Jaden Mitchell</t>
  </si>
  <si>
    <t>Jamarye Joiner</t>
  </si>
  <si>
    <t>Ricky Pearsall</t>
  </si>
  <si>
    <t>Andre Johnson</t>
  </si>
  <si>
    <t>Johnny Wilson</t>
  </si>
  <si>
    <t>LV Bunkley-Shelton</t>
  </si>
  <si>
    <t>Elijhah Badger</t>
  </si>
  <si>
    <t>Bryan Thompson</t>
  </si>
  <si>
    <t>Drake London</t>
  </si>
  <si>
    <t>Tahj Washington</t>
  </si>
  <si>
    <t>Gary Bryant Jr.</t>
  </si>
  <si>
    <t>KD Nixon</t>
  </si>
  <si>
    <t>John Jackson III</t>
  </si>
  <si>
    <t>Kyron Ware-Hudson</t>
  </si>
  <si>
    <t>Ainias Smith</t>
  </si>
  <si>
    <t>Chase Lane</t>
  </si>
  <si>
    <t>Caleb Chapman</t>
  </si>
  <si>
    <t>Jalen Preston</t>
  </si>
  <si>
    <t>Hezekiah Jones</t>
  </si>
  <si>
    <t>Wan'Dale Robinson</t>
  </si>
  <si>
    <t>Josh Ali</t>
  </si>
  <si>
    <t>Isaiah Epps</t>
  </si>
  <si>
    <t>Izayah Cummings</t>
  </si>
  <si>
    <t>Chauncey Magwood</t>
  </si>
  <si>
    <t>Kayshon Boutte</t>
  </si>
  <si>
    <t>Trey Palmer</t>
  </si>
  <si>
    <t>Koy Moore</t>
  </si>
  <si>
    <t>Jontre Kirklin</t>
  </si>
  <si>
    <t>Devonta Lee</t>
  </si>
  <si>
    <t>Jaray Jenkins</t>
  </si>
  <si>
    <t>John Metchie III</t>
  </si>
  <si>
    <t>Slade Bolden</t>
  </si>
  <si>
    <t>Jameson Williams</t>
  </si>
  <si>
    <t>Javon Baker</t>
  </si>
  <si>
    <t>Christian Leary</t>
  </si>
  <si>
    <t>Traeshon Holden</t>
  </si>
  <si>
    <t>Agiye Hall</t>
  </si>
  <si>
    <t>Ja'Varrius Johnson</t>
  </si>
  <si>
    <t>Demetris Robertson</t>
  </si>
  <si>
    <t>Ze'Vian Capers</t>
  </si>
  <si>
    <t>Shedrick Jackson</t>
  </si>
  <si>
    <t>Elijah Canion</t>
  </si>
  <si>
    <t>Kobe Hudson</t>
  </si>
  <si>
    <t>Keke Chism</t>
  </si>
  <si>
    <t>Mookie Cooper</t>
  </si>
  <si>
    <t>Tauskie Dove</t>
  </si>
  <si>
    <t>Barrett Banister</t>
  </si>
  <si>
    <t>JJ Hester</t>
  </si>
  <si>
    <t>Ja'Mori Maclin</t>
  </si>
  <si>
    <t>Justin Shorter</t>
  </si>
  <si>
    <t>Jacob Copeland</t>
  </si>
  <si>
    <t>Trent Whittemore</t>
  </si>
  <si>
    <t>Xzavier Henderson</t>
  </si>
  <si>
    <t>Jordan Pouncey</t>
  </si>
  <si>
    <t>Rick Wells</t>
  </si>
  <si>
    <t>Ja'Markis Weston</t>
  </si>
  <si>
    <t>Austin Williams</t>
  </si>
  <si>
    <t>Makai Polk</t>
  </si>
  <si>
    <t>Malik Heath</t>
  </si>
  <si>
    <t>Jaden Walley</t>
  </si>
  <si>
    <t>Jamire Calvin</t>
  </si>
  <si>
    <t>Lideatrick Griffin</t>
  </si>
  <si>
    <t>Rufus Harvey</t>
  </si>
  <si>
    <t>Caleb Ducking</t>
  </si>
  <si>
    <t>Brodie King</t>
  </si>
  <si>
    <t>Jermain Burton</t>
  </si>
  <si>
    <t>Arik Gilbert</t>
  </si>
  <si>
    <t>Kearis Jackson</t>
  </si>
  <si>
    <t>George Pickens</t>
  </si>
  <si>
    <t>Arian Smith</t>
  </si>
  <si>
    <t>Marcus Rosemy-Jacksaint</t>
  </si>
  <si>
    <t>Adonai Mitchell</t>
  </si>
  <si>
    <t>Cam Johnson</t>
  </si>
  <si>
    <t>Amir Abdur-Rahman</t>
  </si>
  <si>
    <t>Chris Pierce Jr.</t>
  </si>
  <si>
    <t>Tyrell Alexander</t>
  </si>
  <si>
    <t>Will Sheppard</t>
  </si>
  <si>
    <t>Logan  Kyle</t>
  </si>
  <si>
    <t>Velus Jones Jr.</t>
  </si>
  <si>
    <t>Jalin Hyatt</t>
  </si>
  <si>
    <t>Cedric Tillman</t>
  </si>
  <si>
    <t>JaVonta Payton</t>
  </si>
  <si>
    <t>Ramel Keyton</t>
  </si>
  <si>
    <t>Jimmy Calloway</t>
  </si>
  <si>
    <t>Jalen Brooks</t>
  </si>
  <si>
    <t>Josh Vann</t>
  </si>
  <si>
    <t>Dakereon Joyner</t>
  </si>
  <si>
    <t>Xavier Legette</t>
  </si>
  <si>
    <t>OrTre Smith</t>
  </si>
  <si>
    <t>Ahmarean Brown</t>
  </si>
  <si>
    <t>Jonathan Mingo</t>
  </si>
  <si>
    <t>Dontario Drummond</t>
  </si>
  <si>
    <t>Jadon Jackson</t>
  </si>
  <si>
    <t>Qua Davis</t>
  </si>
  <si>
    <t>John Rhys Plumlee</t>
  </si>
  <si>
    <t>Dannis Jackson</t>
  </si>
  <si>
    <t>Treylon Burks</t>
  </si>
  <si>
    <t>De'Vion Warren</t>
  </si>
  <si>
    <t>Warren Thompson</t>
  </si>
  <si>
    <t>Tyson Morris</t>
  </si>
  <si>
    <t>Dylan Deveney</t>
  </si>
  <si>
    <t>Luke Benson</t>
  </si>
  <si>
    <t>Jake Marwede</t>
  </si>
  <si>
    <t>Dylan Parham</t>
  </si>
  <si>
    <t>Trae Barry</t>
  </si>
  <si>
    <t>Cam McDonald</t>
  </si>
  <si>
    <t>Jordan Wilson</t>
  </si>
  <si>
    <t>Braden Galloway</t>
  </si>
  <si>
    <t>Jelani Woods</t>
  </si>
  <si>
    <t>Brandon Chapman</t>
  </si>
  <si>
    <t>Blake Whitehart</t>
  </si>
  <si>
    <t>Kyi Wright</t>
  </si>
  <si>
    <t>James Mitchell</t>
  </si>
  <si>
    <t>Nick Gallo</t>
  </si>
  <si>
    <t>Garrett Walston</t>
  </si>
  <si>
    <t>Kamari Morales</t>
  </si>
  <si>
    <t>Marshon Ford</t>
  </si>
  <si>
    <t>Mike O'Laughlin</t>
  </si>
  <si>
    <t>TJ Banks</t>
  </si>
  <si>
    <t>Samuel Wheeler</t>
  </si>
  <si>
    <t>Daniel Imatorbhebhe</t>
  </si>
  <si>
    <t>Cade Brewer</t>
  </si>
  <si>
    <t>Logan Carter</t>
  </si>
  <si>
    <t>Mason Fairchild</t>
  </si>
  <si>
    <t>Austin Stogner</t>
  </si>
  <si>
    <t>Brayden Willis</t>
  </si>
  <si>
    <t>Charlie Kolar</t>
  </si>
  <si>
    <t>Chase Allen</t>
  </si>
  <si>
    <t>Travis Koontz</t>
  </si>
  <si>
    <t>Ben Sims</t>
  </si>
  <si>
    <t>Drake Dabney</t>
  </si>
  <si>
    <t>Carter Ware</t>
  </si>
  <si>
    <t>Chigoziem Okonkwo</t>
  </si>
  <si>
    <t>Payne Durham</t>
  </si>
  <si>
    <t>Daniel Barker</t>
  </si>
  <si>
    <t>Austin Allen</t>
  </si>
  <si>
    <t>Travis Vokolek</t>
  </si>
  <si>
    <t>Erick All</t>
  </si>
  <si>
    <t>Ko Kieft</t>
  </si>
  <si>
    <t>Jeremy Ruckert</t>
  </si>
  <si>
    <t>Brenton Strange</t>
  </si>
  <si>
    <t>Theo Johnson</t>
  </si>
  <si>
    <t>Jovani Haskins</t>
  </si>
  <si>
    <t>Charlie Mangieri</t>
  </si>
  <si>
    <t>Tyler Hunt</t>
  </si>
  <si>
    <t>Trenton Gillison</t>
  </si>
  <si>
    <t>Sam La Porta</t>
  </si>
  <si>
    <t>Chris Cameron</t>
  </si>
  <si>
    <t>Michael Mayer</t>
  </si>
  <si>
    <t>Johnny Huntley</t>
  </si>
  <si>
    <t>Jerome Jackson</t>
  </si>
  <si>
    <t>Taylor Edwards</t>
  </si>
  <si>
    <t>Josiah Johnson</t>
  </si>
  <si>
    <t>Isaac Rex</t>
  </si>
  <si>
    <t>Carter Wheat</t>
  </si>
  <si>
    <t>Brant Kuithe</t>
  </si>
  <si>
    <t>Greg Dulcich</t>
  </si>
  <si>
    <t>Mike Martinez</t>
  </si>
  <si>
    <t>Teagan Quitoriano</t>
  </si>
  <si>
    <t>Luke Musgrove</t>
  </si>
  <si>
    <t>DJ Johnson</t>
  </si>
  <si>
    <t>Tucker Fisk</t>
  </si>
  <si>
    <t>Benjamin Yurosek</t>
  </si>
  <si>
    <t>Cade Otton</t>
  </si>
  <si>
    <t>Brady Russell</t>
  </si>
  <si>
    <t>Matt Lynch</t>
  </si>
  <si>
    <t>Jake Tonges</t>
  </si>
  <si>
    <t>Collin Moore</t>
  </si>
  <si>
    <t>Gavin Reinwald</t>
  </si>
  <si>
    <t>Bryce Wolma</t>
  </si>
  <si>
    <t>Curtis Hodges</t>
  </si>
  <si>
    <t>Jalin Conyers</t>
  </si>
  <si>
    <t>Erik Krommenhoek</t>
  </si>
  <si>
    <t>Malcolm Epps</t>
  </si>
  <si>
    <t>Jalen Wydermyer</t>
  </si>
  <si>
    <t>Justin Rigg</t>
  </si>
  <si>
    <t>Kole Taylor</t>
  </si>
  <si>
    <t>Jack Bech</t>
  </si>
  <si>
    <t>Jahleel Billingsley</t>
  </si>
  <si>
    <t>John Samuel Shenker</t>
  </si>
  <si>
    <t>Niko Hea</t>
  </si>
  <si>
    <t>Daniel Parker</t>
  </si>
  <si>
    <t>Kemore Gamble</t>
  </si>
  <si>
    <t>Keon Zipperer</t>
  </si>
  <si>
    <t>Darnell Washington</t>
  </si>
  <si>
    <t>Ben Bresnahan</t>
  </si>
  <si>
    <t>Princeton Fant</t>
  </si>
  <si>
    <t>Jacob Warren</t>
  </si>
  <si>
    <t>Nick Muse</t>
  </si>
  <si>
    <t>EJ Jenkins</t>
  </si>
  <si>
    <t>Casey Kelly</t>
  </si>
  <si>
    <t>Hudson Henry</t>
  </si>
  <si>
    <t>Blake Kern</t>
  </si>
  <si>
    <t>Western Kentucky</t>
  </si>
  <si>
    <t>Will Reichard</t>
  </si>
  <si>
    <t>Cade York</t>
  </si>
  <si>
    <t>Ambrosio Valentino</t>
  </si>
  <si>
    <t>Alex Hale</t>
  </si>
  <si>
    <t>Harrison Mevis</t>
  </si>
  <si>
    <t>Charles Campbell</t>
  </si>
  <si>
    <t>Caleb Shudak</t>
  </si>
  <si>
    <t>Jadon Redding</t>
  </si>
  <si>
    <t>Chris Howard</t>
  </si>
  <si>
    <t>Andres Borregales</t>
  </si>
  <si>
    <t>Jake Oldroyd</t>
  </si>
  <si>
    <t>Ben Sauls</t>
  </si>
  <si>
    <t>BT Potter</t>
  </si>
  <si>
    <t>Jack Podlesny</t>
  </si>
  <si>
    <t>New Mexico</t>
  </si>
  <si>
    <t>Middle Tennessee</t>
  </si>
  <si>
    <t>Rice</t>
  </si>
  <si>
    <t>Louisiana-Lafayette</t>
  </si>
  <si>
    <t>Houston</t>
  </si>
  <si>
    <t>UNLV</t>
  </si>
  <si>
    <t>Georgia State</t>
  </si>
  <si>
    <t>Texas State</t>
  </si>
  <si>
    <t>Bowling Green</t>
  </si>
  <si>
    <t>Southern Miss</t>
  </si>
  <si>
    <t>Projected Pts</t>
  </si>
  <si>
    <t>Griffin Kell</t>
  </si>
  <si>
    <t>Ty Zentner</t>
  </si>
  <si>
    <t>Grayson Atkins</t>
  </si>
  <si>
    <t>Alex Barbir</t>
  </si>
  <si>
    <t>James Turner</t>
  </si>
  <si>
    <t>Charlie Ham</t>
  </si>
  <si>
    <t>Andrew Boyle</t>
  </si>
  <si>
    <t>Kevin Mensah</t>
  </si>
  <si>
    <t>Robert Burns</t>
  </si>
  <si>
    <t>Nathan Carter</t>
  </si>
  <si>
    <t>Connecticut</t>
  </si>
  <si>
    <t>Jack Zergiotis</t>
  </si>
  <si>
    <t>Cameron Ross</t>
  </si>
  <si>
    <t>Heron Maurisseau</t>
  </si>
  <si>
    <t>Kevens Clercius</t>
  </si>
  <si>
    <t>Keelan Marion</t>
  </si>
  <si>
    <t>Elijah Jeffreys</t>
  </si>
  <si>
    <t>Jay Rose</t>
  </si>
  <si>
    <t>Jayce Medlock</t>
  </si>
  <si>
    <t>Gavin Hardison</t>
  </si>
  <si>
    <t>Tyler Johnston III</t>
  </si>
  <si>
    <t>Jonah Johnson</t>
  </si>
  <si>
    <t>Chevan Cordeiro</t>
  </si>
  <si>
    <t>Nick Starkel</t>
  </si>
  <si>
    <t>Jake Haener</t>
  </si>
  <si>
    <t>Mountain West</t>
  </si>
  <si>
    <t>IA Independents</t>
  </si>
  <si>
    <t>Conference USA</t>
  </si>
  <si>
    <t>American Athletic</t>
  </si>
  <si>
    <t>Mid-American</t>
  </si>
  <si>
    <t>Deion Hankins</t>
  </si>
  <si>
    <t>Quardraiz Wadley</t>
  </si>
  <si>
    <t>Ronald Awatt</t>
  </si>
  <si>
    <t>Willie Eldridge</t>
  </si>
  <si>
    <t>DeWayne McBride</t>
  </si>
  <si>
    <t>Jermaine Brown Jr.</t>
  </si>
  <si>
    <t>Larry Wooden</t>
  </si>
  <si>
    <t>Lucious Stanley</t>
  </si>
  <si>
    <t>O'Maury Samuels</t>
  </si>
  <si>
    <t>Alex Escobar</t>
  </si>
  <si>
    <t>Dae Dae Hunter</t>
  </si>
  <si>
    <t>Dedrick Parson</t>
  </si>
  <si>
    <t>Calvin Turner</t>
  </si>
  <si>
    <t>Tyler Nevens</t>
  </si>
  <si>
    <t>Kairee Robinson</t>
  </si>
  <si>
    <t>Shamar Garrett</t>
  </si>
  <si>
    <t>Ronnie Rivers</t>
  </si>
  <si>
    <t>Jordan Mims</t>
  </si>
  <si>
    <t>Jordan Wilmore</t>
  </si>
  <si>
    <t>Justin Garrett</t>
  </si>
  <si>
    <t>Miles Banks</t>
  </si>
  <si>
    <t>Nick Ast</t>
  </si>
  <si>
    <t>Walter Dawn Jr.</t>
  </si>
  <si>
    <t>Tyrin Smith</t>
  </si>
  <si>
    <t>Jacob Cowing</t>
  </si>
  <si>
    <t>Josh Farr</t>
  </si>
  <si>
    <t>Jeremiah Ballard</t>
  </si>
  <si>
    <t>Samario Rudolph</t>
  </si>
  <si>
    <t>Ryan Davis</t>
  </si>
  <si>
    <t>Trea Shropshire</t>
  </si>
  <si>
    <t>RaJae' Johnson-Sanders</t>
  </si>
  <si>
    <t>Isaiah Garcia-Castaneda</t>
  </si>
  <si>
    <t>Robert Downs III</t>
  </si>
  <si>
    <t>Jared Wyatt</t>
  </si>
  <si>
    <t>Dom Gicinto</t>
  </si>
  <si>
    <t>Thomaz Whitford</t>
  </si>
  <si>
    <t>Cole Harrity</t>
  </si>
  <si>
    <t>Justice Powers</t>
  </si>
  <si>
    <t>Tyler Roebuck</t>
  </si>
  <si>
    <t>Terrell Warner</t>
  </si>
  <si>
    <t>Nick Mardner</t>
  </si>
  <si>
    <t>Jared Smart</t>
  </si>
  <si>
    <t>Zion Bowens</t>
  </si>
  <si>
    <t>Aaron Cephus</t>
  </si>
  <si>
    <t>Terence Loville</t>
  </si>
  <si>
    <t>Isaiah Hamilton</t>
  </si>
  <si>
    <t>Jermaine Braddock</t>
  </si>
  <si>
    <t>Isaiah Holiness</t>
  </si>
  <si>
    <t>Trevon Sidney</t>
  </si>
  <si>
    <t>Keric Wheatfall</t>
  </si>
  <si>
    <t>Josh Kelly</t>
  </si>
  <si>
    <t>Jalen Cropper</t>
  </si>
  <si>
    <t>Ty Jones</t>
  </si>
  <si>
    <t>Zane Pope</t>
  </si>
  <si>
    <t>Erik Brooks</t>
  </si>
  <si>
    <t>Trent Thompson</t>
  </si>
  <si>
    <t>Hayden Pittman</t>
  </si>
  <si>
    <t>Gerrit Prince</t>
  </si>
  <si>
    <t>Derrick Deese</t>
  </si>
  <si>
    <t>Sam Olson</t>
  </si>
  <si>
    <t>Juan Rodriguez</t>
  </si>
  <si>
    <t>Raymond Pauwels Jr.</t>
  </si>
  <si>
    <t>Cade Fortin</t>
  </si>
  <si>
    <t>Grant Gunnell</t>
  </si>
  <si>
    <t>Dillon Gabriel</t>
  </si>
  <si>
    <t>Michael Pratt</t>
  </si>
  <si>
    <t>Clayton Tune</t>
  </si>
  <si>
    <t>Tanner Mordecai</t>
  </si>
  <si>
    <t>Xavier Arline</t>
  </si>
  <si>
    <t>Holton Ahlers</t>
  </si>
  <si>
    <t>D'Wan Mathis</t>
  </si>
  <si>
    <t>Max Bortenschlager</t>
  </si>
  <si>
    <t>Luke Anthony</t>
  </si>
  <si>
    <t>Grant Wells</t>
  </si>
  <si>
    <t>Drew Plitt</t>
  </si>
  <si>
    <t>Hank Bachmeier</t>
  </si>
  <si>
    <t>Grayson McCall</t>
  </si>
  <si>
    <t>Kelley Joiner</t>
  </si>
  <si>
    <t>Brian Battie</t>
  </si>
  <si>
    <t>Darrian Felix</t>
  </si>
  <si>
    <t>Leonard Parker</t>
  </si>
  <si>
    <t>Jaren Mangham</t>
  </si>
  <si>
    <t>Mychael Hamilton</t>
  </si>
  <si>
    <t>Rodrigues Clark</t>
  </si>
  <si>
    <t>Asa Martin</t>
  </si>
  <si>
    <t>Cameron Fleming</t>
  </si>
  <si>
    <t>Kylan Watkins</t>
  </si>
  <si>
    <t>Marquavius Weaver</t>
  </si>
  <si>
    <t>Mark-Antony Richards</t>
  </si>
  <si>
    <t>Isaiah Bowser</t>
  </si>
  <si>
    <t>Johnny Richardson</t>
  </si>
  <si>
    <t>Damarius Good</t>
  </si>
  <si>
    <t>Cameron Carroll</t>
  </si>
  <si>
    <t>Devin Brumfield</t>
  </si>
  <si>
    <t>Tyjae Spears</t>
  </si>
  <si>
    <t>Ygenio Booker</t>
  </si>
  <si>
    <t>Mulbah Car</t>
  </si>
  <si>
    <t>Chandler Smith</t>
  </si>
  <si>
    <t>Ta'Zhawn Henry</t>
  </si>
  <si>
    <t>Kelan Walker</t>
  </si>
  <si>
    <t>Ulysses Bentley IV</t>
  </si>
  <si>
    <t>Tyler Lavine</t>
  </si>
  <si>
    <t>TJ McDaniel</t>
  </si>
  <si>
    <t>Tre Siggers</t>
  </si>
  <si>
    <t>Chance Warren</t>
  </si>
  <si>
    <t>Daniel Jones</t>
  </si>
  <si>
    <t>Carlinos Acie</t>
  </si>
  <si>
    <t>Isaac Ruoss</t>
  </si>
  <si>
    <t>Tyger Goslin</t>
  </si>
  <si>
    <t>Keaton Mitchell</t>
  </si>
  <si>
    <t>Rahjai Harris</t>
  </si>
  <si>
    <t>Joseph McKay</t>
  </si>
  <si>
    <t>Ra'Von Bonner</t>
  </si>
  <si>
    <t>Iverson Clement</t>
  </si>
  <si>
    <t>Tayvon Ruley</t>
  </si>
  <si>
    <t>Edward Saydee</t>
  </si>
  <si>
    <t>D'vonte Price</t>
  </si>
  <si>
    <t>Shaun Peterson Jr.</t>
  </si>
  <si>
    <t>Lexington Joseph</t>
  </si>
  <si>
    <t>Marcus Williams Jr.</t>
  </si>
  <si>
    <t>Austin Kendall</t>
  </si>
  <si>
    <t>Greg Garner</t>
  </si>
  <si>
    <t>Harlan Dixon</t>
  </si>
  <si>
    <t>Rasheen Ali</t>
  </si>
  <si>
    <t>Sheldon Evans</t>
  </si>
  <si>
    <t>Knowledge McDaniel</t>
  </si>
  <si>
    <t>Lawrence Papillon</t>
  </si>
  <si>
    <t>Juwuan Price</t>
  </si>
  <si>
    <t>Tye Evans</t>
  </si>
  <si>
    <t>Will Jones</t>
  </si>
  <si>
    <t>Donny Marcus</t>
  </si>
  <si>
    <t>George Holani</t>
  </si>
  <si>
    <t>Andrew Van Buren</t>
  </si>
  <si>
    <t>Cyrus Habibi-Likio</t>
  </si>
  <si>
    <t>Reese White</t>
  </si>
  <si>
    <t>Shermari Jones</t>
  </si>
  <si>
    <t>Xavier Weaver</t>
  </si>
  <si>
    <t>Latrell Williams</t>
  </si>
  <si>
    <t>Bryce Miller</t>
  </si>
  <si>
    <t>Omarion Dollison</t>
  </si>
  <si>
    <t>Jeremy Tate Jr.</t>
  </si>
  <si>
    <t>Javon Ivory</t>
  </si>
  <si>
    <t>Calvin Austin III</t>
  </si>
  <si>
    <t>Khi Mathieu</t>
  </si>
  <si>
    <t>Brandon Johnson</t>
  </si>
  <si>
    <t>Ryan O'Keefe</t>
  </si>
  <si>
    <t>Jaylon Robinson</t>
  </si>
  <si>
    <t>Amari Johnson</t>
  </si>
  <si>
    <t>Jordan Johnson</t>
  </si>
  <si>
    <t>Nate Craig-Myers</t>
  </si>
  <si>
    <t>Duece Watts</t>
  </si>
  <si>
    <t>Jha'Quan Jackson</t>
  </si>
  <si>
    <t>Phat Watts</t>
  </si>
  <si>
    <t>Jaetavian Toles</t>
  </si>
  <si>
    <t>Jeremy Singleton</t>
  </si>
  <si>
    <t>Ke'Andre Street</t>
  </si>
  <si>
    <t>Bryson Smith</t>
  </si>
  <si>
    <t>Nathaniel Dell</t>
  </si>
  <si>
    <t>Peyton Sawyer</t>
  </si>
  <si>
    <t>Reggie Roberson Jr.</t>
  </si>
  <si>
    <t>Danny Gray</t>
  </si>
  <si>
    <t>Rashee Rice</t>
  </si>
  <si>
    <t>Austin Upshaw</t>
  </si>
  <si>
    <t>Mark Walker</t>
  </si>
  <si>
    <t>Mychal Cooper</t>
  </si>
  <si>
    <t>Marcell Gleaton</t>
  </si>
  <si>
    <t>Zachary Kuhlman</t>
  </si>
  <si>
    <t>Audie Omotosho</t>
  </si>
  <si>
    <t>CJ Johnson</t>
  </si>
  <si>
    <t>Tyler Snead</t>
  </si>
  <si>
    <t>Taji Hudson</t>
  </si>
  <si>
    <t>Jsi Hatfield</t>
  </si>
  <si>
    <t>Jose Barbon</t>
  </si>
  <si>
    <t>Randle Jones</t>
  </si>
  <si>
    <t>Jadan Blue</t>
  </si>
  <si>
    <t>De'Von Fox</t>
  </si>
  <si>
    <t>Jordan Smith</t>
  </si>
  <si>
    <t>Amad Anderson Jr.</t>
  </si>
  <si>
    <t>Shemar Thornton</t>
  </si>
  <si>
    <t>Bryce Singleton</t>
  </si>
  <si>
    <t>Tyrese Chambers</t>
  </si>
  <si>
    <t>Caleb Lynum</t>
  </si>
  <si>
    <t>Nate Jefferson</t>
  </si>
  <si>
    <t>Kris Mitchell</t>
  </si>
  <si>
    <t>Smoke Harris</t>
  </si>
  <si>
    <t>Isaiah Graham</t>
  </si>
  <si>
    <t>Griffin Herbert</t>
  </si>
  <si>
    <t>Praise Okorie</t>
  </si>
  <si>
    <t>Kyle Maxwell</t>
  </si>
  <si>
    <t>Tahj Magee</t>
  </si>
  <si>
    <t>Corey Gammage</t>
  </si>
  <si>
    <t>Stone Scarcelle</t>
  </si>
  <si>
    <t>Shadeed Ahmed</t>
  </si>
  <si>
    <t>Willie Johnson</t>
  </si>
  <si>
    <t>Talik Keaton</t>
  </si>
  <si>
    <t>EJ Horton</t>
  </si>
  <si>
    <t>Justin Hall</t>
  </si>
  <si>
    <t>Yo'Heinz Tyler</t>
  </si>
  <si>
    <t>Jalen McGaughy</t>
  </si>
  <si>
    <t>Hassan Littles</t>
  </si>
  <si>
    <t>Trevor Hohlt</t>
  </si>
  <si>
    <t>Jayshon Jackson</t>
  </si>
  <si>
    <t>Cody Rudy</t>
  </si>
  <si>
    <t>Khalil Shakir</t>
  </si>
  <si>
    <t>CT Thomas</t>
  </si>
  <si>
    <t>Stefan Cobbs</t>
  </si>
  <si>
    <t>Octavius Evans</t>
  </si>
  <si>
    <t>Davis Koetter</t>
  </si>
  <si>
    <t>Billy Bowens</t>
  </si>
  <si>
    <t>Kameron Brown</t>
  </si>
  <si>
    <t>Greg Latushko</t>
  </si>
  <si>
    <t>Jaivon Heiligh</t>
  </si>
  <si>
    <t>Tyson Mobley</t>
  </si>
  <si>
    <t>Conner McCarthy</t>
  </si>
  <si>
    <t>Mitchell Brinkman</t>
  </si>
  <si>
    <t>Chris Carter</t>
  </si>
  <si>
    <t>Gunnar Greenwald</t>
  </si>
  <si>
    <t>Sean Dykes</t>
  </si>
  <si>
    <t>Jake Hescock</t>
  </si>
  <si>
    <t>Tyrick James</t>
  </si>
  <si>
    <t>Will Wallace</t>
  </si>
  <si>
    <t>Christian Trahan</t>
  </si>
  <si>
    <t>Grant Calcaterra</t>
  </si>
  <si>
    <t>Shane Calhoun</t>
  </si>
  <si>
    <t>David Martin-Robinson</t>
  </si>
  <si>
    <t>Sterling Palmer</t>
  </si>
  <si>
    <t>Rivaldo Fairweather</t>
  </si>
  <si>
    <t>Jacob Adams</t>
  </si>
  <si>
    <t>Xavier Gaines</t>
  </si>
  <si>
    <t>Dylan Koch</t>
  </si>
  <si>
    <t>Riley Smith</t>
  </si>
  <si>
    <t>Tyneil Hopper</t>
  </si>
  <si>
    <t>Isaiah Likely</t>
  </si>
  <si>
    <t xml:space="preserve">LAST UPDATED: 9/1/2021 </t>
  </si>
  <si>
    <t>Davis Brin</t>
  </si>
  <si>
    <t>Desmond Ridder</t>
  </si>
  <si>
    <t>Shamari Brooks</t>
  </si>
  <si>
    <t>Deneric Prince Jr.</t>
  </si>
  <si>
    <t>Anthony Watkins</t>
  </si>
  <si>
    <t>Jerome Ford</t>
  </si>
  <si>
    <t>Charles McClelland</t>
  </si>
  <si>
    <t>Ethan Wright</t>
  </si>
  <si>
    <t>JuanCarlos Santana</t>
  </si>
  <si>
    <t>Keylon Stokes</t>
  </si>
  <si>
    <t>Sam Crawford Jr.</t>
  </si>
  <si>
    <t>Ethan Hall</t>
  </si>
  <si>
    <t>James Palmer</t>
  </si>
  <si>
    <t>Alec Pierce</t>
  </si>
  <si>
    <t>Tyler Scott</t>
  </si>
  <si>
    <t>Michael Young Jr.</t>
  </si>
  <si>
    <t>Josh Whyle</t>
  </si>
  <si>
    <t>Leonard Taylor</t>
  </si>
  <si>
    <t>Tre Tucker</t>
  </si>
  <si>
    <t>Jordan Jones</t>
  </si>
  <si>
    <t>I will be continually updating this sheet with minor conference projections. Currently only Power 5, Independent teams, AAC teams, and some minor conference teams have data.</t>
  </si>
  <si>
    <t>American-Athletic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</si>
</sst>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theme="1"/>
      <name val="Calibri"/>
      <family val="2"/>
      <scheme val="minor"/>
    </font>
    <font>
      <b/>
      <sz val="11"/>
      <color theme="1"/>
      <name val="Calibri"/>
      <family val="2"/>
      <scheme val="minor"/>
    </font>
    <font>
      <b/>
      <sz val="11"/>
      <color theme="0"/>
      <name val="Calibri"/>
      <family val="2"/>
      <scheme val="minor"/>
    </font>
    <font>
      <b/>
      <u/>
      <sz val="11"/>
      <color theme="1"/>
      <name val="Calibri"/>
      <family val="2"/>
      <scheme val="minor"/>
    </font>
    <font>
      <u/>
      <sz val="11"/>
      <color rgb="FF0070C0"/>
      <name val="Calibri"/>
      <family val="2"/>
      <scheme val="minor"/>
    </font>
    <font>
      <b/>
      <sz val="20"/>
      <color theme="1"/>
      <name val="Calibri"/>
      <family val="2"/>
      <scheme val="minor"/>
    </font>
    <font>
      <b/>
      <sz val="11"/>
      <color rgb="FFFF0000"/>
      <name val="Calibri"/>
      <family val="2"/>
      <scheme val="minor"/>
    </font>
  </fonts>
  <fills count="16">
    <fill>
      <patternFill patternType="none"/>
    </fill>
    <fill>
      <patternFill patternType="gray125"/>
    </fill>
    <fill>
      <patternFill patternType="solid">
        <fgColor theme="8" tint="0.79998168889431442"/>
        <bgColor indexed="64"/>
      </patternFill>
    </fill>
    <fill>
      <patternFill patternType="solid">
        <fgColor theme="2"/>
        <bgColor indexed="64"/>
      </patternFill>
    </fill>
    <fill>
      <patternFill patternType="solid">
        <fgColor rgb="FF00B0F0"/>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1"/>
        <bgColor indexed="64"/>
      </patternFill>
    </fill>
    <fill>
      <patternFill patternType="solid">
        <fgColor rgb="FFF0C2C3"/>
        <bgColor indexed="64"/>
      </patternFill>
    </fill>
    <fill>
      <patternFill patternType="solid">
        <fgColor rgb="FFFFFF00"/>
        <bgColor indexed="64"/>
      </patternFill>
    </fill>
    <fill>
      <patternFill patternType="solid">
        <fgColor theme="8" tint="0.39997558519241921"/>
        <bgColor indexed="64"/>
      </patternFill>
    </fill>
    <fill>
      <patternFill patternType="solid">
        <fgColor rgb="FFFF99FF"/>
        <bgColor indexed="64"/>
      </patternFill>
    </fill>
  </fills>
  <borders count="32">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s>
  <cellStyleXfs count="2">
    <xf numFmtId="0" fontId="0" fillId="0" borderId="0"/>
    <xf numFmtId="9" fontId="1" fillId="0" borderId="0" applyFont="0" applyFill="0" applyBorder="0" applyAlignment="0" applyProtection="0"/>
  </cellStyleXfs>
  <cellXfs count="99">
    <xf numFmtId="0" fontId="0" fillId="0" borderId="0" xfId="0"/>
    <xf numFmtId="0" fontId="2" fillId="0" borderId="0" xfId="0" applyFont="1"/>
    <xf numFmtId="0" fontId="0" fillId="0" borderId="0" xfId="0" applyBorder="1"/>
    <xf numFmtId="2" fontId="0" fillId="0" borderId="0" xfId="0" applyNumberFormat="1"/>
    <xf numFmtId="9" fontId="0" fillId="0" borderId="0" xfId="1" applyFont="1"/>
    <xf numFmtId="0" fontId="0" fillId="0" borderId="0" xfId="0" applyFill="1"/>
    <xf numFmtId="0" fontId="0" fillId="0" borderId="0" xfId="0" applyAlignment="1">
      <alignment horizontal="center"/>
    </xf>
    <xf numFmtId="0" fontId="0" fillId="0" borderId="0" xfId="0" applyFill="1" applyAlignment="1">
      <alignment horizontal="center"/>
    </xf>
    <xf numFmtId="0" fontId="2" fillId="0" borderId="3" xfId="0" applyFont="1" applyBorder="1"/>
    <xf numFmtId="0" fontId="2" fillId="0" borderId="0" xfId="0" applyFont="1" applyAlignment="1">
      <alignment horizontal="left"/>
    </xf>
    <xf numFmtId="2" fontId="2" fillId="0" borderId="0" xfId="0" applyNumberFormat="1" applyFont="1"/>
    <xf numFmtId="0" fontId="2" fillId="0" borderId="0" xfId="0" applyFont="1" applyFill="1"/>
    <xf numFmtId="2" fontId="2" fillId="0" borderId="0" xfId="0" applyNumberFormat="1" applyFont="1" applyFill="1"/>
    <xf numFmtId="0" fontId="2" fillId="0" borderId="0" xfId="0" applyFont="1" applyFill="1" applyAlignment="1">
      <alignment horizontal="left"/>
    </xf>
    <xf numFmtId="0" fontId="0" fillId="0" borderId="10" xfId="0" applyBorder="1"/>
    <xf numFmtId="2" fontId="2" fillId="0" borderId="0" xfId="0" applyNumberFormat="1" applyFont="1" applyAlignment="1"/>
    <xf numFmtId="0" fontId="2" fillId="11" borderId="0" xfId="0" applyFont="1" applyFill="1"/>
    <xf numFmtId="0" fontId="0" fillId="11" borderId="0" xfId="0" applyFill="1"/>
    <xf numFmtId="0" fontId="3" fillId="11" borderId="0" xfId="0" applyFont="1" applyFill="1" applyAlignment="1"/>
    <xf numFmtId="0" fontId="2" fillId="0" borderId="0" xfId="0" applyFont="1" applyAlignment="1">
      <alignment horizontal="right"/>
    </xf>
    <xf numFmtId="2" fontId="0" fillId="0" borderId="0" xfId="0" applyNumberFormat="1" applyAlignment="1"/>
    <xf numFmtId="0" fontId="0" fillId="0" borderId="0" xfId="0" applyAlignment="1">
      <alignment horizontal="left"/>
    </xf>
    <xf numFmtId="0" fontId="2" fillId="0" borderId="0" xfId="0" applyFont="1" applyBorder="1"/>
    <xf numFmtId="0" fontId="2" fillId="0" borderId="0" xfId="0" applyFont="1" applyBorder="1" applyAlignment="1">
      <alignment horizontal="left"/>
    </xf>
    <xf numFmtId="0" fontId="0" fillId="0" borderId="0" xfId="0" applyBorder="1" applyAlignment="1">
      <alignment vertical="center"/>
    </xf>
    <xf numFmtId="0" fontId="0" fillId="0" borderId="0" xfId="0" applyAlignment="1">
      <alignment horizontal="center"/>
    </xf>
    <xf numFmtId="1" fontId="0" fillId="0" borderId="0" xfId="0" applyNumberFormat="1" applyAlignment="1">
      <alignment horizontal="center"/>
    </xf>
    <xf numFmtId="0" fontId="2" fillId="2" borderId="23" xfId="0" applyFont="1" applyFill="1" applyBorder="1"/>
    <xf numFmtId="0" fontId="2" fillId="2" borderId="24" xfId="0" applyFont="1" applyFill="1" applyBorder="1"/>
    <xf numFmtId="1" fontId="0" fillId="3" borderId="25" xfId="0" applyNumberFormat="1" applyFill="1" applyBorder="1"/>
    <xf numFmtId="1" fontId="0" fillId="3" borderId="26" xfId="0" applyNumberFormat="1" applyFill="1" applyBorder="1"/>
    <xf numFmtId="0" fontId="0" fillId="0" borderId="27" xfId="0" applyFill="1" applyBorder="1"/>
    <xf numFmtId="1" fontId="0" fillId="3" borderId="28" xfId="0" applyNumberFormat="1" applyFill="1" applyBorder="1"/>
    <xf numFmtId="0" fontId="2" fillId="2" borderId="29" xfId="0" applyFont="1" applyFill="1" applyBorder="1"/>
    <xf numFmtId="0" fontId="0" fillId="9" borderId="10" xfId="0" applyFill="1" applyBorder="1"/>
    <xf numFmtId="0" fontId="0" fillId="3" borderId="26" xfId="0" applyFill="1" applyBorder="1"/>
    <xf numFmtId="0" fontId="0" fillId="8" borderId="10" xfId="0" applyFill="1" applyBorder="1"/>
    <xf numFmtId="0" fontId="0" fillId="10" borderId="12" xfId="0" applyFill="1" applyBorder="1"/>
    <xf numFmtId="0" fontId="0" fillId="0" borderId="13" xfId="0" applyBorder="1"/>
    <xf numFmtId="0" fontId="0" fillId="3" borderId="30" xfId="0" applyFill="1" applyBorder="1"/>
    <xf numFmtId="49" fontId="0" fillId="3" borderId="31" xfId="0" applyNumberFormat="1" applyFill="1" applyBorder="1"/>
    <xf numFmtId="49" fontId="0" fillId="3" borderId="26" xfId="0" applyNumberFormat="1" applyFill="1" applyBorder="1"/>
    <xf numFmtId="49" fontId="0" fillId="3" borderId="30" xfId="0" applyNumberFormat="1" applyFill="1" applyBorder="1"/>
    <xf numFmtId="0" fontId="0" fillId="0" borderId="0" xfId="0" applyAlignment="1">
      <alignment horizontal="center"/>
    </xf>
    <xf numFmtId="1" fontId="2" fillId="0" borderId="0" xfId="0" applyNumberFormat="1" applyFont="1"/>
    <xf numFmtId="1" fontId="0" fillId="0" borderId="0" xfId="0" applyNumberFormat="1"/>
    <xf numFmtId="0" fontId="0" fillId="0" borderId="0" xfId="0" applyAlignment="1">
      <alignment horizontal="center"/>
    </xf>
    <xf numFmtId="0" fontId="0" fillId="0" borderId="0" xfId="0"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14" borderId="10" xfId="0" applyFill="1" applyBorder="1" applyAlignment="1">
      <alignment horizontal="center"/>
    </xf>
    <xf numFmtId="0" fontId="0" fillId="14" borderId="0" xfId="0" applyFill="1" applyBorder="1" applyAlignment="1">
      <alignment horizontal="center"/>
    </xf>
    <xf numFmtId="0" fontId="0" fillId="0" borderId="10" xfId="0" applyBorder="1" applyAlignment="1">
      <alignment horizontal="center"/>
    </xf>
    <xf numFmtId="0" fontId="0" fillId="0" borderId="0" xfId="0" applyBorder="1" applyAlignment="1">
      <alignment horizontal="center"/>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2"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2" fillId="13" borderId="0" xfId="0" applyFont="1" applyFill="1" applyAlignment="1">
      <alignment horizontal="center"/>
    </xf>
    <xf numFmtId="0" fontId="2" fillId="0" borderId="4" xfId="0" applyFont="1" applyBorder="1" applyAlignment="1">
      <alignment horizontal="center"/>
    </xf>
    <xf numFmtId="0" fontId="2" fillId="0" borderId="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0" fillId="0" borderId="7" xfId="0" applyFill="1" applyBorder="1" applyAlignment="1">
      <alignment horizontal="center"/>
    </xf>
    <xf numFmtId="0" fontId="0" fillId="0" borderId="8" xfId="0" applyFill="1" applyBorder="1" applyAlignment="1">
      <alignment horizontal="center"/>
    </xf>
    <xf numFmtId="0" fontId="0" fillId="15" borderId="10" xfId="0" applyFill="1" applyBorder="1" applyAlignment="1">
      <alignment horizontal="center"/>
    </xf>
    <xf numFmtId="0" fontId="0" fillId="15" borderId="0" xfId="0" applyFill="1" applyBorder="1" applyAlignment="1">
      <alignment horizontal="center"/>
    </xf>
    <xf numFmtId="0" fontId="3" fillId="7" borderId="15" xfId="0" applyFont="1" applyFill="1" applyBorder="1" applyAlignment="1">
      <alignment horizontal="center"/>
    </xf>
    <xf numFmtId="0" fontId="3" fillId="7" borderId="16" xfId="0" applyFont="1" applyFill="1" applyBorder="1" applyAlignment="1">
      <alignment horizontal="center"/>
    </xf>
    <xf numFmtId="0" fontId="3" fillId="7" borderId="17" xfId="0" applyFont="1" applyFill="1" applyBorder="1" applyAlignment="1">
      <alignment horizontal="center"/>
    </xf>
    <xf numFmtId="0" fontId="2" fillId="6" borderId="0" xfId="0" applyFont="1" applyFill="1" applyAlignment="1">
      <alignment horizontal="center"/>
    </xf>
    <xf numFmtId="0" fontId="2" fillId="5" borderId="0" xfId="0" applyFont="1" applyFill="1" applyAlignment="1">
      <alignment horizontal="center"/>
    </xf>
    <xf numFmtId="0" fontId="2" fillId="4" borderId="0" xfId="0" applyFont="1" applyFill="1" applyAlignment="1">
      <alignment horizontal="center"/>
    </xf>
    <xf numFmtId="0" fontId="2" fillId="12" borderId="0" xfId="0" applyFont="1" applyFill="1" applyAlignment="1">
      <alignment horizontal="center"/>
    </xf>
  </cellXfs>
  <cellStyles count="2">
    <cellStyle name="Normal" xfId="0" builtinId="0"/>
    <cellStyle name="Percent" xfId="1" builtinId="5"/>
  </cellStyles>
  <dxfs count="4">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FF"/>
      <color rgb="FFF0C2C3"/>
      <color rgb="FFFB05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C000334-7D22-4E07-95C5-08F5A45E304B}" name="Table1" displayName="Table1" ref="A1:A3" totalsRowShown="0">
  <autoFilter ref="A1:A3" xr:uid="{28289B32-99DF-4DEA-A098-55AD7FCBB5E3}"/>
  <tableColumns count="1">
    <tableColumn id="1" xr3:uid="{4FBBF3E1-F698-41FE-B4E7-58CF0A2C223D}" name="Column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507F0-DDD9-482F-A78F-0182C97DDB5A}">
  <sheetPr codeName="Sheet3"/>
  <dimension ref="A1:R32"/>
  <sheetViews>
    <sheetView tabSelected="1" workbookViewId="0">
      <selection activeCell="R16" sqref="R16"/>
    </sheetView>
  </sheetViews>
  <sheetFormatPr defaultRowHeight="15" x14ac:dyDescent="0.25"/>
  <cols>
    <col min="1" max="1" width="6.5703125" bestFit="1" customWidth="1"/>
    <col min="2" max="2" width="16.7109375" bestFit="1" customWidth="1"/>
    <col min="3" max="3" width="6.140625" bestFit="1" customWidth="1"/>
    <col min="5" max="5" width="13.5703125" bestFit="1" customWidth="1"/>
    <col min="6" max="6" width="6.28515625" bestFit="1" customWidth="1"/>
  </cols>
  <sheetData>
    <row r="1" spans="1:18" x14ac:dyDescent="0.25">
      <c r="I1" s="54" t="s">
        <v>692</v>
      </c>
      <c r="J1" s="55"/>
      <c r="K1" s="55"/>
      <c r="L1" s="55"/>
      <c r="M1" s="55"/>
      <c r="N1" s="55"/>
      <c r="O1" s="56"/>
    </row>
    <row r="2" spans="1:18" x14ac:dyDescent="0.25">
      <c r="I2" s="57"/>
      <c r="J2" s="58"/>
      <c r="K2" s="58"/>
      <c r="L2" s="58"/>
      <c r="M2" s="58"/>
      <c r="N2" s="58"/>
      <c r="O2" s="59"/>
    </row>
    <row r="3" spans="1:18" x14ac:dyDescent="0.25">
      <c r="I3" s="57"/>
      <c r="J3" s="58"/>
      <c r="K3" s="58"/>
      <c r="L3" s="58"/>
      <c r="M3" s="58"/>
      <c r="N3" s="58"/>
      <c r="O3" s="59"/>
    </row>
    <row r="4" spans="1:18" x14ac:dyDescent="0.25">
      <c r="I4" s="60"/>
      <c r="J4" s="61"/>
      <c r="K4" s="61"/>
      <c r="L4" s="61"/>
      <c r="M4" s="61"/>
      <c r="N4" s="61"/>
      <c r="O4" s="62"/>
    </row>
    <row r="6" spans="1:18" ht="15.75" thickBot="1" x14ac:dyDescent="0.3"/>
    <row r="7" spans="1:18" ht="15.75" thickBot="1" x14ac:dyDescent="0.3">
      <c r="A7" s="82" t="s">
        <v>672</v>
      </c>
      <c r="B7" s="83"/>
      <c r="C7" s="84"/>
      <c r="E7" s="82" t="s">
        <v>673</v>
      </c>
      <c r="F7" s="84"/>
      <c r="I7" s="85" t="s">
        <v>674</v>
      </c>
      <c r="J7" s="86"/>
      <c r="K7" s="86"/>
      <c r="L7" s="86"/>
      <c r="M7" s="86"/>
      <c r="N7" s="87"/>
      <c r="P7" s="81" t="s">
        <v>1741</v>
      </c>
      <c r="Q7" s="81"/>
      <c r="R7" s="81"/>
    </row>
    <row r="8" spans="1:18" ht="15" customHeight="1" x14ac:dyDescent="0.25">
      <c r="A8" s="27" t="s">
        <v>148</v>
      </c>
      <c r="B8" s="33" t="s">
        <v>137</v>
      </c>
      <c r="C8" s="28" t="s">
        <v>135</v>
      </c>
      <c r="E8" s="27" t="s">
        <v>149</v>
      </c>
      <c r="F8" s="28" t="s">
        <v>150</v>
      </c>
      <c r="I8" s="63" t="s">
        <v>693</v>
      </c>
      <c r="J8" s="64"/>
      <c r="K8" s="64"/>
      <c r="L8" s="64"/>
      <c r="M8" s="64"/>
      <c r="N8" s="65"/>
    </row>
    <row r="9" spans="1:18" x14ac:dyDescent="0.25">
      <c r="A9" s="34" t="s">
        <v>138</v>
      </c>
      <c r="B9" s="2" t="s">
        <v>139</v>
      </c>
      <c r="C9" s="35">
        <v>4</v>
      </c>
      <c r="E9" s="14" t="s">
        <v>138</v>
      </c>
      <c r="F9" s="29">
        <v>2</v>
      </c>
      <c r="I9" s="66"/>
      <c r="J9" s="67"/>
      <c r="K9" s="67"/>
      <c r="L9" s="67"/>
      <c r="M9" s="67"/>
      <c r="N9" s="68"/>
    </row>
    <row r="10" spans="1:18" x14ac:dyDescent="0.25">
      <c r="A10" s="34" t="s">
        <v>138</v>
      </c>
      <c r="B10" s="2" t="s">
        <v>140</v>
      </c>
      <c r="C10" s="35">
        <v>-2</v>
      </c>
      <c r="E10" s="14" t="s">
        <v>151</v>
      </c>
      <c r="F10" s="30">
        <v>3</v>
      </c>
      <c r="I10" s="66"/>
      <c r="J10" s="67"/>
      <c r="K10" s="67"/>
      <c r="L10" s="67"/>
      <c r="M10" s="67"/>
      <c r="N10" s="68"/>
    </row>
    <row r="11" spans="1:18" x14ac:dyDescent="0.25">
      <c r="A11" s="34" t="s">
        <v>138</v>
      </c>
      <c r="B11" s="2" t="s">
        <v>141</v>
      </c>
      <c r="C11" s="35">
        <v>0.04</v>
      </c>
      <c r="E11" s="14" t="s">
        <v>152</v>
      </c>
      <c r="F11" s="30">
        <v>3</v>
      </c>
      <c r="I11" s="66"/>
      <c r="J11" s="67"/>
      <c r="K11" s="67"/>
      <c r="L11" s="67"/>
      <c r="M11" s="67"/>
      <c r="N11" s="68"/>
    </row>
    <row r="12" spans="1:18" x14ac:dyDescent="0.25">
      <c r="A12" s="36" t="s">
        <v>671</v>
      </c>
      <c r="B12" s="2" t="s">
        <v>136</v>
      </c>
      <c r="C12" s="35">
        <v>0.5</v>
      </c>
      <c r="E12" s="14" t="s">
        <v>153</v>
      </c>
      <c r="F12" s="30">
        <v>1</v>
      </c>
      <c r="I12" s="66"/>
      <c r="J12" s="67"/>
      <c r="K12" s="67"/>
      <c r="L12" s="67"/>
      <c r="M12" s="67"/>
      <c r="N12" s="68"/>
    </row>
    <row r="13" spans="1:18" x14ac:dyDescent="0.25">
      <c r="A13" s="36" t="s">
        <v>671</v>
      </c>
      <c r="B13" s="2" t="s">
        <v>143</v>
      </c>
      <c r="C13" s="35">
        <v>6</v>
      </c>
      <c r="E13" s="14" t="s">
        <v>154</v>
      </c>
      <c r="F13" s="30">
        <v>2</v>
      </c>
      <c r="I13" s="66"/>
      <c r="J13" s="67"/>
      <c r="K13" s="67"/>
      <c r="L13" s="67"/>
      <c r="M13" s="67"/>
      <c r="N13" s="68"/>
    </row>
    <row r="14" spans="1:18" x14ac:dyDescent="0.25">
      <c r="A14" s="36" t="s">
        <v>671</v>
      </c>
      <c r="B14" s="2" t="s">
        <v>144</v>
      </c>
      <c r="C14" s="35">
        <v>0.1</v>
      </c>
      <c r="E14" s="14" t="s">
        <v>155</v>
      </c>
      <c r="F14" s="30">
        <v>0</v>
      </c>
      <c r="I14" s="66"/>
      <c r="J14" s="67"/>
      <c r="K14" s="67"/>
      <c r="L14" s="67"/>
      <c r="M14" s="67"/>
      <c r="N14" s="68"/>
    </row>
    <row r="15" spans="1:18" x14ac:dyDescent="0.25">
      <c r="A15" s="36" t="s">
        <v>671</v>
      </c>
      <c r="B15" s="2" t="s">
        <v>145</v>
      </c>
      <c r="C15" s="35">
        <v>6</v>
      </c>
      <c r="E15" s="14" t="s">
        <v>156</v>
      </c>
      <c r="F15" s="30">
        <v>1</v>
      </c>
      <c r="I15" s="66"/>
      <c r="J15" s="67"/>
      <c r="K15" s="67"/>
      <c r="L15" s="67"/>
      <c r="M15" s="67"/>
      <c r="N15" s="68"/>
    </row>
    <row r="16" spans="1:18" ht="15.75" thickBot="1" x14ac:dyDescent="0.3">
      <c r="A16" s="36" t="s">
        <v>671</v>
      </c>
      <c r="B16" s="2" t="s">
        <v>146</v>
      </c>
      <c r="C16" s="35">
        <v>0.1</v>
      </c>
      <c r="E16" s="31" t="s">
        <v>678</v>
      </c>
      <c r="F16" s="32">
        <v>10</v>
      </c>
      <c r="I16" s="66"/>
      <c r="J16" s="67"/>
      <c r="K16" s="67"/>
      <c r="L16" s="67"/>
      <c r="M16" s="67"/>
      <c r="N16" s="68"/>
    </row>
    <row r="17" spans="1:14" ht="15.75" thickBot="1" x14ac:dyDescent="0.3">
      <c r="A17" s="37" t="s">
        <v>142</v>
      </c>
      <c r="B17" s="38" t="s">
        <v>147</v>
      </c>
      <c r="C17" s="39">
        <v>-2</v>
      </c>
      <c r="I17" s="66"/>
      <c r="J17" s="67"/>
      <c r="K17" s="67"/>
      <c r="L17" s="67"/>
      <c r="M17" s="67"/>
      <c r="N17" s="68"/>
    </row>
    <row r="18" spans="1:14" x14ac:dyDescent="0.25">
      <c r="I18" s="66"/>
      <c r="J18" s="67"/>
      <c r="K18" s="67"/>
      <c r="L18" s="67"/>
      <c r="M18" s="67"/>
      <c r="N18" s="68"/>
    </row>
    <row r="19" spans="1:14" ht="15.75" thickBot="1" x14ac:dyDescent="0.3">
      <c r="I19" s="66"/>
      <c r="J19" s="67"/>
      <c r="K19" s="67"/>
      <c r="L19" s="67"/>
      <c r="M19" s="67"/>
      <c r="N19" s="68"/>
    </row>
    <row r="20" spans="1:14" ht="15.75" thickBot="1" x14ac:dyDescent="0.3">
      <c r="A20" s="82" t="s">
        <v>688</v>
      </c>
      <c r="B20" s="83"/>
      <c r="C20" s="84"/>
      <c r="D20" s="24"/>
      <c r="I20" s="69"/>
      <c r="J20" s="70"/>
      <c r="K20" s="70"/>
      <c r="L20" s="70"/>
      <c r="M20" s="70"/>
      <c r="N20" s="71"/>
    </row>
    <row r="21" spans="1:14" x14ac:dyDescent="0.25">
      <c r="A21" s="88" t="s">
        <v>1506</v>
      </c>
      <c r="B21" s="89"/>
      <c r="C21" s="40" t="b">
        <v>0</v>
      </c>
      <c r="D21" s="24"/>
      <c r="E21" s="72" t="s">
        <v>1762</v>
      </c>
      <c r="F21" s="73"/>
      <c r="G21" s="74"/>
    </row>
    <row r="22" spans="1:14" ht="15.75" thickBot="1" x14ac:dyDescent="0.3">
      <c r="A22" s="50" t="s">
        <v>132</v>
      </c>
      <c r="B22" s="51"/>
      <c r="C22" s="41" t="b">
        <v>1</v>
      </c>
      <c r="D22" s="24"/>
      <c r="E22" s="75"/>
      <c r="F22" s="76"/>
      <c r="G22" s="77"/>
    </row>
    <row r="23" spans="1:14" x14ac:dyDescent="0.25">
      <c r="A23" s="50" t="s">
        <v>763</v>
      </c>
      <c r="B23" s="51"/>
      <c r="C23" s="41" t="b">
        <v>1</v>
      </c>
      <c r="D23" s="24"/>
      <c r="E23" s="75"/>
      <c r="F23" s="76"/>
      <c r="G23" s="77"/>
      <c r="I23" s="63" t="s">
        <v>675</v>
      </c>
      <c r="J23" s="64"/>
      <c r="K23" s="64"/>
      <c r="L23" s="64"/>
      <c r="M23" s="64"/>
      <c r="N23" s="65"/>
    </row>
    <row r="24" spans="1:14" x14ac:dyDescent="0.25">
      <c r="A24" s="50" t="s">
        <v>762</v>
      </c>
      <c r="B24" s="51"/>
      <c r="C24" s="41" t="b">
        <v>1</v>
      </c>
      <c r="D24" s="24"/>
      <c r="E24" s="75"/>
      <c r="F24" s="76"/>
      <c r="G24" s="77"/>
      <c r="I24" s="66"/>
      <c r="J24" s="67"/>
      <c r="K24" s="67"/>
      <c r="L24" s="67"/>
      <c r="M24" s="67"/>
      <c r="N24" s="68"/>
    </row>
    <row r="25" spans="1:14" x14ac:dyDescent="0.25">
      <c r="A25" s="52" t="s">
        <v>1505</v>
      </c>
      <c r="B25" s="53"/>
      <c r="C25" s="41" t="b">
        <v>0</v>
      </c>
      <c r="D25" s="24"/>
      <c r="E25" s="75"/>
      <c r="F25" s="76"/>
      <c r="G25" s="77"/>
      <c r="I25" s="66"/>
      <c r="J25" s="67"/>
      <c r="K25" s="67"/>
      <c r="L25" s="67"/>
      <c r="M25" s="67"/>
      <c r="N25" s="68"/>
    </row>
    <row r="26" spans="1:14" ht="15.75" thickBot="1" x14ac:dyDescent="0.3">
      <c r="A26" s="90" t="s">
        <v>1504</v>
      </c>
      <c r="B26" s="91"/>
      <c r="C26" s="41" t="b">
        <v>1</v>
      </c>
      <c r="D26" s="24"/>
      <c r="E26" s="75"/>
      <c r="F26" s="76"/>
      <c r="G26" s="77"/>
      <c r="I26" s="69"/>
      <c r="J26" s="70"/>
      <c r="K26" s="70"/>
      <c r="L26" s="70"/>
      <c r="M26" s="70"/>
      <c r="N26" s="71"/>
    </row>
    <row r="27" spans="1:14" x14ac:dyDescent="0.25">
      <c r="A27" s="52" t="s">
        <v>1507</v>
      </c>
      <c r="B27" s="53"/>
      <c r="C27" s="41" t="b">
        <v>0</v>
      </c>
      <c r="D27" s="24"/>
      <c r="E27" s="75"/>
      <c r="F27" s="76"/>
      <c r="G27" s="77"/>
    </row>
    <row r="28" spans="1:14" ht="15.75" thickBot="1" x14ac:dyDescent="0.3">
      <c r="A28" s="52" t="s">
        <v>1503</v>
      </c>
      <c r="B28" s="53"/>
      <c r="C28" s="41" t="b">
        <v>0</v>
      </c>
      <c r="D28" s="24"/>
      <c r="E28" s="78"/>
      <c r="F28" s="79"/>
      <c r="G28" s="80"/>
    </row>
    <row r="29" spans="1:14" x14ac:dyDescent="0.25">
      <c r="A29" s="50" t="s">
        <v>764</v>
      </c>
      <c r="B29" s="51"/>
      <c r="C29" s="41" t="b">
        <v>1</v>
      </c>
      <c r="D29" s="24"/>
    </row>
    <row r="30" spans="1:14" x14ac:dyDescent="0.25">
      <c r="A30" s="50" t="s">
        <v>131</v>
      </c>
      <c r="B30" s="51"/>
      <c r="C30" s="41" t="b">
        <v>1</v>
      </c>
      <c r="D30" s="24"/>
    </row>
    <row r="31" spans="1:14" ht="15.75" thickBot="1" x14ac:dyDescent="0.3">
      <c r="A31" s="48" t="s">
        <v>349</v>
      </c>
      <c r="B31" s="49"/>
      <c r="C31" s="42" t="b">
        <v>0</v>
      </c>
      <c r="D31" s="24"/>
    </row>
    <row r="32" spans="1:14" x14ac:dyDescent="0.25">
      <c r="A32" s="47"/>
      <c r="B32" s="47"/>
    </row>
  </sheetData>
  <sortState xmlns:xlrd2="http://schemas.microsoft.com/office/spreadsheetml/2017/richdata2" ref="B22:B32">
    <sortCondition ref="B22"/>
  </sortState>
  <mergeCells count="21">
    <mergeCell ref="I1:O4"/>
    <mergeCell ref="I8:N20"/>
    <mergeCell ref="E21:G28"/>
    <mergeCell ref="P7:R7"/>
    <mergeCell ref="A7:C7"/>
    <mergeCell ref="E7:F7"/>
    <mergeCell ref="I7:N7"/>
    <mergeCell ref="I23:N26"/>
    <mergeCell ref="A20:C20"/>
    <mergeCell ref="A22:B22"/>
    <mergeCell ref="A21:B21"/>
    <mergeCell ref="A27:B27"/>
    <mergeCell ref="A26:B26"/>
    <mergeCell ref="A25:B25"/>
    <mergeCell ref="A24:B24"/>
    <mergeCell ref="A23:B23"/>
    <mergeCell ref="A32:B32"/>
    <mergeCell ref="A31:B31"/>
    <mergeCell ref="A30:B30"/>
    <mergeCell ref="A29:B29"/>
    <mergeCell ref="A28:B28"/>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1827FCF-1B01-4288-947C-D11888AA31DA}">
          <x14:formula1>
            <xm:f>CONFIG_HIDDEN_PICKLIST!$A$2:$A$3</xm:f>
          </x14:formula1>
          <xm:sqref>C22:C31</xm:sqref>
        </x14:dataValidation>
        <x14:dataValidation type="list" allowBlank="1" showInputMessage="1" showErrorMessage="1" xr:uid="{3078917B-1CB7-4DAA-88DF-9E7083D32479}">
          <x14:formula1>
            <xm:f>CONFIG_HIDDEN_PICKLIST!A2:A3</xm:f>
          </x14:formula1>
          <xm:sqref>C21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0377C3-6D95-4453-AC42-CD40CB692B11}">
  <sheetPr codeName="Sheet9"/>
  <dimension ref="A1:G128"/>
  <sheetViews>
    <sheetView workbookViewId="0">
      <pane ySplit="1" topLeftCell="A2" activePane="bottomLeft" state="frozen"/>
      <selection activeCell="I31" sqref="I31"/>
      <selection pane="bottomLeft" activeCell="C1" sqref="C1:C1048576"/>
    </sheetView>
  </sheetViews>
  <sheetFormatPr defaultRowHeight="15" x14ac:dyDescent="0.25"/>
  <cols>
    <col min="1" max="1" width="5.28515625" bestFit="1" customWidth="1"/>
    <col min="2" max="2" width="16" bestFit="1" customWidth="1"/>
    <col min="3" max="3" width="17" bestFit="1" customWidth="1"/>
    <col min="4" max="4" width="8.140625" style="21" hidden="1" customWidth="1"/>
    <col min="5" max="5" width="16" customWidth="1"/>
    <col min="7" max="7" width="43.85546875" hidden="1" customWidth="1"/>
  </cols>
  <sheetData>
    <row r="1" spans="1:7" x14ac:dyDescent="0.25">
      <c r="A1" s="8" t="s">
        <v>669</v>
      </c>
      <c r="B1" s="8" t="s">
        <v>0</v>
      </c>
      <c r="C1" s="22" t="s">
        <v>158</v>
      </c>
      <c r="D1" s="23" t="s">
        <v>689</v>
      </c>
      <c r="E1" s="22"/>
      <c r="G1" s="1" t="s">
        <v>670</v>
      </c>
    </row>
    <row r="2" spans="1:7" x14ac:dyDescent="0.25">
      <c r="A2">
        <f>COUNTIF(D$2:D2,"TRUE")</f>
        <v>1</v>
      </c>
      <c r="B2" t="s">
        <v>175</v>
      </c>
      <c r="C2" t="s">
        <v>131</v>
      </c>
      <c r="D2" s="21" t="b">
        <f>VLOOKUP($C2,Configuration!$A$21:$C$31,3,FALSE)</f>
        <v>1</v>
      </c>
      <c r="G2" t="str">
        <f>_xlfn.CONCAT("&lt;tr&gt;&lt;td&gt;",A2,"&lt;/td&gt;&lt;td&gt;",B2,"&lt;/td&gt;&lt;/tr&gt;")</f>
        <v>&lt;tr&gt;&lt;td&gt;1&lt;/td&gt;&lt;td&gt;Georgia&lt;/td&gt;&lt;/tr&gt;</v>
      </c>
    </row>
    <row r="3" spans="1:7" x14ac:dyDescent="0.25">
      <c r="A3">
        <f>COUNTIF(D$2:D3,"TRUE")</f>
        <v>2</v>
      </c>
      <c r="B3" t="s">
        <v>174</v>
      </c>
      <c r="C3" t="s">
        <v>131</v>
      </c>
      <c r="D3" s="21" t="b">
        <f>VLOOKUP($C3,Configuration!$A$21:$C$31,3,FALSE)</f>
        <v>1</v>
      </c>
      <c r="G3" t="str">
        <f t="shared" ref="G3:G46" si="0">_xlfn.CONCAT("&lt;tr&gt;&lt;td&gt;",A3,"&lt;/td&gt;&lt;td&gt;",B3,"&lt;/td&gt;&lt;/tr&gt;")</f>
        <v>&lt;tr&gt;&lt;td&gt;2&lt;/td&gt;&lt;td&gt;Alabama&lt;/td&gt;&lt;/tr&gt;</v>
      </c>
    </row>
    <row r="4" spans="1:7" x14ac:dyDescent="0.25">
      <c r="A4">
        <f>COUNTIF(D$2:D4,"TRUE")</f>
        <v>3</v>
      </c>
      <c r="B4" t="s">
        <v>756</v>
      </c>
      <c r="C4" t="s">
        <v>352</v>
      </c>
      <c r="D4" s="21" t="b">
        <f>VLOOKUP($C4,Configuration!$A$21:$C$31,3,FALSE)</f>
        <v>1</v>
      </c>
      <c r="G4" t="str">
        <f t="shared" si="0"/>
        <v>&lt;tr&gt;&lt;td&gt;3&lt;/td&gt;&lt;td&gt;Northwestern&lt;/td&gt;&lt;/tr&gt;</v>
      </c>
    </row>
    <row r="5" spans="1:7" x14ac:dyDescent="0.25">
      <c r="A5">
        <f>COUNTIF(D$2:D5,"TRUE")</f>
        <v>4</v>
      </c>
      <c r="B5" t="s">
        <v>754</v>
      </c>
      <c r="C5" t="s">
        <v>352</v>
      </c>
      <c r="D5" s="21" t="b">
        <f>VLOOKUP($C5,Configuration!$A$21:$C$31,3,FALSE)</f>
        <v>1</v>
      </c>
      <c r="G5" t="str">
        <f t="shared" si="0"/>
        <v>&lt;tr&gt;&lt;td&gt;4&lt;/td&gt;&lt;td&gt;Ohio State&lt;/td&gt;&lt;/tr&gt;</v>
      </c>
    </row>
    <row r="6" spans="1:7" x14ac:dyDescent="0.25">
      <c r="A6">
        <f>COUNTIF(D$2:D6,"TRUE")</f>
        <v>5</v>
      </c>
      <c r="B6" t="s">
        <v>183</v>
      </c>
      <c r="C6" t="s">
        <v>352</v>
      </c>
      <c r="D6" s="21" t="b">
        <f>VLOOKUP($C6,Configuration!$A$21:$C$31,3,FALSE)</f>
        <v>1</v>
      </c>
      <c r="G6" t="str">
        <f t="shared" si="0"/>
        <v>&lt;tr&gt;&lt;td&gt;5&lt;/td&gt;&lt;td&gt;Wisconsin&lt;/td&gt;&lt;/tr&gt;</v>
      </c>
    </row>
    <row r="7" spans="1:7" x14ac:dyDescent="0.25">
      <c r="A7">
        <f>COUNTIF(D$2:D7,"TRUE")</f>
        <v>6</v>
      </c>
      <c r="B7" t="s">
        <v>176</v>
      </c>
      <c r="C7" t="s">
        <v>132</v>
      </c>
      <c r="D7" s="21" t="b">
        <f>VLOOKUP($C7,Configuration!$A$21:$C$31,3,FALSE)</f>
        <v>1</v>
      </c>
      <c r="G7" t="str">
        <f t="shared" si="0"/>
        <v>&lt;tr&gt;&lt;td&gt;6&lt;/td&gt;&lt;td&gt;Clemson&lt;/td&gt;&lt;/tr&gt;</v>
      </c>
    </row>
    <row r="8" spans="1:7" x14ac:dyDescent="0.25">
      <c r="A8">
        <f>COUNTIF(D$2:D8,"TRUE")</f>
        <v>7</v>
      </c>
      <c r="B8" t="s">
        <v>218</v>
      </c>
      <c r="C8" t="s">
        <v>352</v>
      </c>
      <c r="D8" s="21" t="b">
        <f>VLOOKUP($C8,Configuration!$A$21:$C$31,3,FALSE)</f>
        <v>1</v>
      </c>
      <c r="G8" t="str">
        <f t="shared" si="0"/>
        <v>&lt;tr&gt;&lt;td&gt;7&lt;/td&gt;&lt;td&gt;Iowa&lt;/td&gt;&lt;/tr&gt;</v>
      </c>
    </row>
    <row r="9" spans="1:7" x14ac:dyDescent="0.25">
      <c r="A9">
        <f>COUNTIF(D$2:D9,"TRUE")</f>
        <v>8</v>
      </c>
      <c r="B9" t="s">
        <v>204</v>
      </c>
      <c r="C9" t="s">
        <v>352</v>
      </c>
      <c r="D9" s="21" t="b">
        <f>VLOOKUP($C9,Configuration!$A$21:$C$31,3,FALSE)</f>
        <v>1</v>
      </c>
      <c r="G9" t="str">
        <f t="shared" si="0"/>
        <v>&lt;tr&gt;&lt;td&gt;8&lt;/td&gt;&lt;td&gt;Penn State&lt;/td&gt;&lt;/tr&gt;</v>
      </c>
    </row>
    <row r="10" spans="1:7" x14ac:dyDescent="0.25">
      <c r="A10">
        <f>COUNTIF(D$2:D10,"TRUE")</f>
        <v>9</v>
      </c>
      <c r="B10" t="s">
        <v>173</v>
      </c>
      <c r="C10" t="s">
        <v>326</v>
      </c>
      <c r="D10" s="21" t="b">
        <f>VLOOKUP($C10,Configuration!$A$21:$C$31,3,FALSE)</f>
        <v>1</v>
      </c>
      <c r="G10" t="str">
        <f t="shared" si="0"/>
        <v>&lt;tr&gt;&lt;td&gt;9&lt;/td&gt;&lt;td&gt;Oklahoma&lt;/td&gt;&lt;/tr&gt;</v>
      </c>
    </row>
    <row r="11" spans="1:7" x14ac:dyDescent="0.25">
      <c r="A11">
        <f>COUNTIF(D$2:D11,"TRUE")</f>
        <v>9</v>
      </c>
      <c r="B11" t="s">
        <v>229</v>
      </c>
      <c r="C11" t="s">
        <v>1503</v>
      </c>
      <c r="D11" s="21" t="b">
        <f>VLOOKUP($C11,Configuration!$A$21:$C$31,3,FALSE)</f>
        <v>0</v>
      </c>
      <c r="G11" t="str">
        <f t="shared" si="0"/>
        <v>&lt;tr&gt;&lt;td&gt;9&lt;/td&gt;&lt;td&gt;Air Force&lt;/td&gt;&lt;/tr&gt;</v>
      </c>
    </row>
    <row r="12" spans="1:7" x14ac:dyDescent="0.25">
      <c r="A12">
        <f>COUNTIF(D$2:D12,"TRUE")</f>
        <v>10</v>
      </c>
      <c r="B12" t="s">
        <v>219</v>
      </c>
      <c r="C12" t="s">
        <v>352</v>
      </c>
      <c r="D12" s="21" t="b">
        <f>VLOOKUP($C12,Configuration!$A$21:$C$31,3,FALSE)</f>
        <v>1</v>
      </c>
      <c r="G12" t="str">
        <f t="shared" si="0"/>
        <v>&lt;tr&gt;&lt;td&gt;10&lt;/td&gt;&lt;td&gt;Indiana&lt;/td&gt;&lt;/tr&gt;</v>
      </c>
    </row>
    <row r="13" spans="1:7" x14ac:dyDescent="0.25">
      <c r="A13">
        <f>COUNTIF(D$2:D13,"TRUE")</f>
        <v>11</v>
      </c>
      <c r="B13" t="s">
        <v>234</v>
      </c>
      <c r="C13" t="s">
        <v>352</v>
      </c>
      <c r="D13" s="21" t="b">
        <f>VLOOKUP($C13,Configuration!$A$21:$C$31,3,FALSE)</f>
        <v>1</v>
      </c>
      <c r="G13" t="str">
        <f t="shared" si="0"/>
        <v>&lt;tr&gt;&lt;td&gt;11&lt;/td&gt;&lt;td&gt;Minnesota&lt;/td&gt;&lt;/tr&gt;</v>
      </c>
    </row>
    <row r="14" spans="1:7" x14ac:dyDescent="0.25">
      <c r="A14">
        <f>COUNTIF(D$2:D14,"TRUE")</f>
        <v>11</v>
      </c>
      <c r="B14" t="s">
        <v>245</v>
      </c>
      <c r="C14" t="s">
        <v>1503</v>
      </c>
      <c r="D14" s="21" t="b">
        <f>VLOOKUP($C14,Configuration!$A$21:$C$31,3,FALSE)</f>
        <v>0</v>
      </c>
      <c r="G14" t="str">
        <f t="shared" si="0"/>
        <v>&lt;tr&gt;&lt;td&gt;11&lt;/td&gt;&lt;td&gt;San Diego State&lt;/td&gt;&lt;/tr&gt;</v>
      </c>
    </row>
    <row r="15" spans="1:7" x14ac:dyDescent="0.25">
      <c r="A15">
        <f>COUNTIF(D$2:D15,"TRUE")</f>
        <v>12</v>
      </c>
      <c r="B15" t="s">
        <v>227</v>
      </c>
      <c r="C15" t="s">
        <v>131</v>
      </c>
      <c r="D15" s="21" t="b">
        <f>VLOOKUP($C15,Configuration!$A$21:$C$31,3,FALSE)</f>
        <v>1</v>
      </c>
      <c r="G15" t="str">
        <f t="shared" si="0"/>
        <v>&lt;tr&gt;&lt;td&gt;12&lt;/td&gt;&lt;td&gt;Kentucky&lt;/td&gt;&lt;/tr&gt;</v>
      </c>
    </row>
    <row r="16" spans="1:7" x14ac:dyDescent="0.25">
      <c r="A16">
        <f>COUNTIF(D$2:D16,"TRUE")</f>
        <v>13</v>
      </c>
      <c r="B16" t="s">
        <v>212</v>
      </c>
      <c r="C16" t="s">
        <v>329</v>
      </c>
      <c r="D16" s="21" t="b">
        <f>VLOOKUP($C16,Configuration!$A$21:$C$31,3,FALSE)</f>
        <v>1</v>
      </c>
      <c r="G16" t="str">
        <f t="shared" si="0"/>
        <v>&lt;tr&gt;&lt;td&gt;13&lt;/td&gt;&lt;td&gt;Utah&lt;/td&gt;&lt;/tr&gt;</v>
      </c>
    </row>
    <row r="17" spans="1:7" x14ac:dyDescent="0.25">
      <c r="A17">
        <f>COUNTIF(D$2:D17,"TRUE")</f>
        <v>14</v>
      </c>
      <c r="B17" t="s">
        <v>201</v>
      </c>
      <c r="C17" t="s">
        <v>1504</v>
      </c>
      <c r="D17" s="21" t="b">
        <f>VLOOKUP($C17,Configuration!$A$21:$C$31,3,FALSE)</f>
        <v>1</v>
      </c>
      <c r="G17" t="str">
        <f t="shared" si="0"/>
        <v>&lt;tr&gt;&lt;td&gt;14&lt;/td&gt;&lt;td&gt;Notre Dame&lt;/td&gt;&lt;/tr&gt;</v>
      </c>
    </row>
    <row r="18" spans="1:7" x14ac:dyDescent="0.25">
      <c r="A18">
        <f>COUNTIF(D$2:D18,"TRUE")</f>
        <v>15</v>
      </c>
      <c r="B18" t="s">
        <v>202</v>
      </c>
      <c r="C18" t="s">
        <v>329</v>
      </c>
      <c r="D18" s="21" t="b">
        <f>VLOOKUP($C18,Configuration!$A$21:$C$31,3,FALSE)</f>
        <v>1</v>
      </c>
      <c r="G18" t="str">
        <f t="shared" si="0"/>
        <v>&lt;tr&gt;&lt;td&gt;15&lt;/td&gt;&lt;td&gt;Washington&lt;/td&gt;&lt;/tr&gt;</v>
      </c>
    </row>
    <row r="19" spans="1:7" x14ac:dyDescent="0.25">
      <c r="A19">
        <f>COUNTIF(D$2:D19,"TRUE")</f>
        <v>16</v>
      </c>
      <c r="B19" t="s">
        <v>223</v>
      </c>
      <c r="C19" t="s">
        <v>326</v>
      </c>
      <c r="D19" s="21" t="b">
        <f>VLOOKUP($C19,Configuration!$A$21:$C$31,3,FALSE)</f>
        <v>1</v>
      </c>
      <c r="G19" t="str">
        <f t="shared" si="0"/>
        <v>&lt;tr&gt;&lt;td&gt;16&lt;/td&gt;&lt;td&gt;Iowa State&lt;/td&gt;&lt;/tr&gt;</v>
      </c>
    </row>
    <row r="20" spans="1:7" x14ac:dyDescent="0.25">
      <c r="A20">
        <f>COUNTIF(D$2:D20,"TRUE")</f>
        <v>17</v>
      </c>
      <c r="B20" t="s">
        <v>181</v>
      </c>
      <c r="C20" t="s">
        <v>131</v>
      </c>
      <c r="D20" s="21" t="b">
        <f>VLOOKUP($C20,Configuration!$A$21:$C$31,3,FALSE)</f>
        <v>1</v>
      </c>
      <c r="G20" t="str">
        <f t="shared" si="0"/>
        <v>&lt;tr&gt;&lt;td&gt;17&lt;/td&gt;&lt;td&gt;Texas A&amp;M&lt;/td&gt;&lt;/tr&gt;</v>
      </c>
    </row>
    <row r="21" spans="1:7" x14ac:dyDescent="0.25">
      <c r="A21">
        <f>COUNTIF(D$2:D21,"TRUE")</f>
        <v>18</v>
      </c>
      <c r="B21" t="s">
        <v>757</v>
      </c>
      <c r="C21" t="s">
        <v>1504</v>
      </c>
      <c r="D21" s="21" t="b">
        <f>VLOOKUP($C21,Configuration!$A$21:$C$31,3,FALSE)</f>
        <v>1</v>
      </c>
      <c r="G21" t="str">
        <f t="shared" si="0"/>
        <v>&lt;tr&gt;&lt;td&gt;18&lt;/td&gt;&lt;td&gt;Army&lt;/td&gt;&lt;/tr&gt;</v>
      </c>
    </row>
    <row r="22" spans="1:7" x14ac:dyDescent="0.25">
      <c r="A22">
        <f>COUNTIF(D$2:D22,"TRUE")</f>
        <v>18</v>
      </c>
      <c r="B22" t="s">
        <v>247</v>
      </c>
      <c r="C22" t="s">
        <v>1503</v>
      </c>
      <c r="D22" s="21" t="b">
        <f>VLOOKUP($C22,Configuration!$A$21:$C$31,3,FALSE)</f>
        <v>0</v>
      </c>
      <c r="G22" t="str">
        <f t="shared" si="0"/>
        <v>&lt;tr&gt;&lt;td&gt;18&lt;/td&gt;&lt;td&gt;Wyoming&lt;/td&gt;&lt;/tr&gt;</v>
      </c>
    </row>
    <row r="23" spans="1:7" x14ac:dyDescent="0.25">
      <c r="A23">
        <f>COUNTIF(D$2:D23,"TRUE")</f>
        <v>19</v>
      </c>
      <c r="B23" t="s">
        <v>179</v>
      </c>
      <c r="C23" t="s">
        <v>131</v>
      </c>
      <c r="D23" s="21" t="b">
        <f>VLOOKUP($C23,Configuration!$A$21:$C$31,3,FALSE)</f>
        <v>1</v>
      </c>
      <c r="G23" t="str">
        <f t="shared" si="0"/>
        <v>&lt;tr&gt;&lt;td&gt;19&lt;/td&gt;&lt;td&gt;Missouri&lt;/td&gt;&lt;/tr&gt;</v>
      </c>
    </row>
    <row r="24" spans="1:7" x14ac:dyDescent="0.25">
      <c r="A24">
        <f>COUNTIF(D$2:D24,"TRUE")</f>
        <v>20</v>
      </c>
      <c r="B24" t="s">
        <v>186</v>
      </c>
      <c r="C24" t="s">
        <v>131</v>
      </c>
      <c r="D24" s="21" t="b">
        <f>VLOOKUP($C24,Configuration!$A$21:$C$31,3,FALSE)</f>
        <v>1</v>
      </c>
      <c r="G24" t="str">
        <f t="shared" si="0"/>
        <v>&lt;tr&gt;&lt;td&gt;20&lt;/td&gt;&lt;td&gt;Florida&lt;/td&gt;&lt;/tr&gt;</v>
      </c>
    </row>
    <row r="25" spans="1:7" x14ac:dyDescent="0.25">
      <c r="A25">
        <f>COUNTIF(D$2:D25,"TRUE")</f>
        <v>20</v>
      </c>
      <c r="B25" t="s">
        <v>233</v>
      </c>
      <c r="C25" t="s">
        <v>1763</v>
      </c>
      <c r="D25" s="21" t="e">
        <f>VLOOKUP($C25,Configuration!$A$21:$C$31,3,FALSE)</f>
        <v>#N/A</v>
      </c>
      <c r="G25" t="str">
        <f t="shared" si="0"/>
        <v>&lt;tr&gt;&lt;td&gt;20&lt;/td&gt;&lt;td&gt;Cincinnati&lt;/td&gt;&lt;/tr&gt;</v>
      </c>
    </row>
    <row r="26" spans="1:7" x14ac:dyDescent="0.25">
      <c r="A26">
        <f>COUNTIF(D$2:D26,"TRUE")</f>
        <v>21</v>
      </c>
      <c r="B26" t="s">
        <v>752</v>
      </c>
      <c r="C26" t="s">
        <v>132</v>
      </c>
      <c r="D26" s="21" t="b">
        <f>VLOOKUP($C26,Configuration!$A$21:$C$31,3,FALSE)</f>
        <v>1</v>
      </c>
      <c r="G26" t="str">
        <f t="shared" si="0"/>
        <v>&lt;tr&gt;&lt;td&gt;21&lt;/td&gt;&lt;td&gt;Pittsburgh&lt;/td&gt;&lt;/tr&gt;</v>
      </c>
    </row>
    <row r="27" spans="1:7" x14ac:dyDescent="0.25">
      <c r="A27">
        <f>COUNTIF(D$2:D27,"TRUE")</f>
        <v>22</v>
      </c>
      <c r="B27" t="s">
        <v>199</v>
      </c>
      <c r="C27" t="s">
        <v>329</v>
      </c>
      <c r="D27" s="21" t="b">
        <f>VLOOKUP($C27,Configuration!$A$21:$C$31,3,FALSE)</f>
        <v>1</v>
      </c>
      <c r="G27" t="str">
        <f t="shared" si="0"/>
        <v>&lt;tr&gt;&lt;td&gt;22&lt;/td&gt;&lt;td&gt;Oregon&lt;/td&gt;&lt;/tr&gt;</v>
      </c>
    </row>
    <row r="28" spans="1:7" x14ac:dyDescent="0.25">
      <c r="A28">
        <f>COUNTIF(D$2:D28,"TRUE")</f>
        <v>23</v>
      </c>
      <c r="B28" t="s">
        <v>178</v>
      </c>
      <c r="C28" t="s">
        <v>326</v>
      </c>
      <c r="D28" s="21" t="b">
        <f>VLOOKUP($C28,Configuration!$A$21:$C$31,3,FALSE)</f>
        <v>1</v>
      </c>
      <c r="G28" t="str">
        <f t="shared" si="0"/>
        <v>&lt;tr&gt;&lt;td&gt;23&lt;/td&gt;&lt;td&gt;Oklahoma State&lt;/td&gt;&lt;/tr&gt;</v>
      </c>
    </row>
    <row r="29" spans="1:7" x14ac:dyDescent="0.25">
      <c r="A29">
        <f>COUNTIF(D$2:D29,"TRUE")</f>
        <v>24</v>
      </c>
      <c r="B29" t="s">
        <v>244</v>
      </c>
      <c r="C29" t="s">
        <v>326</v>
      </c>
      <c r="D29" s="21" t="b">
        <f>VLOOKUP($C29,Configuration!$A$21:$C$31,3,FALSE)</f>
        <v>1</v>
      </c>
      <c r="G29" t="str">
        <f t="shared" si="0"/>
        <v>&lt;tr&gt;&lt;td&gt;24&lt;/td&gt;&lt;td&gt;TCU&lt;/td&gt;&lt;/tr&gt;</v>
      </c>
    </row>
    <row r="30" spans="1:7" x14ac:dyDescent="0.25">
      <c r="A30">
        <f>COUNTIF(D$2:D30,"TRUE")</f>
        <v>25</v>
      </c>
      <c r="B30" t="s">
        <v>206</v>
      </c>
      <c r="C30" t="s">
        <v>131</v>
      </c>
      <c r="D30" s="21" t="b">
        <f>VLOOKUP($C30,Configuration!$A$21:$C$31,3,FALSE)</f>
        <v>1</v>
      </c>
      <c r="G30" t="str">
        <f t="shared" si="0"/>
        <v>&lt;tr&gt;&lt;td&gt;25&lt;/td&gt;&lt;td&gt;Tennessee&lt;/td&gt;&lt;/tr&gt;</v>
      </c>
    </row>
    <row r="31" spans="1:7" x14ac:dyDescent="0.25">
      <c r="A31">
        <f>COUNTIF(D$2:D31,"TRUE")</f>
        <v>26</v>
      </c>
      <c r="B31" t="s">
        <v>209</v>
      </c>
      <c r="C31" t="s">
        <v>352</v>
      </c>
      <c r="D31" s="21" t="b">
        <f>VLOOKUP($C31,Configuration!$A$21:$C$31,3,FALSE)</f>
        <v>1</v>
      </c>
      <c r="G31" t="str">
        <f t="shared" si="0"/>
        <v>&lt;tr&gt;&lt;td&gt;26&lt;/td&gt;&lt;td&gt;Nebraska&lt;/td&gt;&lt;/tr&gt;</v>
      </c>
    </row>
    <row r="32" spans="1:7" x14ac:dyDescent="0.25">
      <c r="A32">
        <f>COUNTIF(D$2:D32,"TRUE")</f>
        <v>27</v>
      </c>
      <c r="B32" t="s">
        <v>258</v>
      </c>
      <c r="C32" t="s">
        <v>352</v>
      </c>
      <c r="D32" s="21" t="b">
        <f>VLOOKUP($C32,Configuration!$A$21:$C$31,3,FALSE)</f>
        <v>1</v>
      </c>
      <c r="G32" t="str">
        <f t="shared" si="0"/>
        <v>&lt;tr&gt;&lt;td&gt;27&lt;/td&gt;&lt;td&gt;Michigan State&lt;/td&gt;&lt;/tr&gt;</v>
      </c>
    </row>
    <row r="33" spans="1:7" x14ac:dyDescent="0.25">
      <c r="A33">
        <f>COUNTIF(D$2:D33,"TRUE")</f>
        <v>28</v>
      </c>
      <c r="B33" t="s">
        <v>194</v>
      </c>
      <c r="C33" t="s">
        <v>352</v>
      </c>
      <c r="D33" s="21" t="b">
        <f>VLOOKUP($C33,Configuration!$A$21:$C$31,3,FALSE)</f>
        <v>1</v>
      </c>
      <c r="G33" t="str">
        <f t="shared" si="0"/>
        <v>&lt;tr&gt;&lt;td&gt;28&lt;/td&gt;&lt;td&gt;Michigan&lt;/td&gt;&lt;/tr&gt;</v>
      </c>
    </row>
    <row r="34" spans="1:7" x14ac:dyDescent="0.25">
      <c r="A34">
        <f>COUNTIF(D$2:D34,"TRUE")</f>
        <v>29</v>
      </c>
      <c r="B34" t="s">
        <v>203</v>
      </c>
      <c r="C34" t="s">
        <v>329</v>
      </c>
      <c r="D34" s="21" t="b">
        <f>VLOOKUP($C34,Configuration!$A$21:$C$31,3,FALSE)</f>
        <v>1</v>
      </c>
      <c r="G34" t="str">
        <f t="shared" si="0"/>
        <v>&lt;tr&gt;&lt;td&gt;29&lt;/td&gt;&lt;td&gt;Arizona State&lt;/td&gt;&lt;/tr&gt;</v>
      </c>
    </row>
    <row r="35" spans="1:7" x14ac:dyDescent="0.25">
      <c r="A35">
        <f>COUNTIF(D$2:D35,"TRUE")</f>
        <v>29</v>
      </c>
      <c r="B35" t="s">
        <v>259</v>
      </c>
      <c r="C35" t="s">
        <v>1505</v>
      </c>
      <c r="D35" s="21" t="b">
        <f>VLOOKUP($C35,Configuration!$A$21:$C$31,3,FALSE)</f>
        <v>0</v>
      </c>
      <c r="G35" t="str">
        <f t="shared" si="0"/>
        <v>&lt;tr&gt;&lt;td&gt;29&lt;/td&gt;&lt;td&gt;Marshall&lt;/td&gt;&lt;/tr&gt;</v>
      </c>
    </row>
    <row r="36" spans="1:7" x14ac:dyDescent="0.25">
      <c r="A36">
        <f>COUNTIF(D$2:D36,"TRUE")</f>
        <v>29</v>
      </c>
      <c r="B36" t="s">
        <v>215</v>
      </c>
      <c r="C36" t="s">
        <v>1505</v>
      </c>
      <c r="D36" s="21" t="b">
        <f>VLOOKUP($C36,Configuration!$A$21:$C$31,3,FALSE)</f>
        <v>0</v>
      </c>
      <c r="G36" t="str">
        <f t="shared" si="0"/>
        <v>&lt;tr&gt;&lt;td&gt;29&lt;/td&gt;&lt;td&gt;Florida Atlantic&lt;/td&gt;&lt;/tr&gt;</v>
      </c>
    </row>
    <row r="37" spans="1:7" x14ac:dyDescent="0.25">
      <c r="A37">
        <f>COUNTIF(D$2:D37,"TRUE")</f>
        <v>30</v>
      </c>
      <c r="B37" t="s">
        <v>409</v>
      </c>
      <c r="C37" t="s">
        <v>1504</v>
      </c>
      <c r="D37" s="21" t="b">
        <f>VLOOKUP($C37,Configuration!$A$21:$C$31,3,FALSE)</f>
        <v>1</v>
      </c>
      <c r="G37" t="str">
        <f t="shared" si="0"/>
        <v>&lt;tr&gt;&lt;td&gt;30&lt;/td&gt;&lt;td&gt;Brigham Young&lt;/td&gt;&lt;/tr&gt;</v>
      </c>
    </row>
    <row r="38" spans="1:7" x14ac:dyDescent="0.25">
      <c r="A38">
        <f>COUNTIF(D$2:D38,"TRUE")</f>
        <v>31</v>
      </c>
      <c r="B38" t="s">
        <v>189</v>
      </c>
      <c r="C38" t="s">
        <v>131</v>
      </c>
      <c r="D38" s="21" t="b">
        <f>VLOOKUP($C38,Configuration!$A$21:$C$31,3,FALSE)</f>
        <v>1</v>
      </c>
      <c r="G38" t="str">
        <f t="shared" si="0"/>
        <v>&lt;tr&gt;&lt;td&gt;31&lt;/td&gt;&lt;td&gt;Auburn&lt;/td&gt;&lt;/tr&gt;</v>
      </c>
    </row>
    <row r="39" spans="1:7" x14ac:dyDescent="0.25">
      <c r="A39">
        <f>COUNTIF(D$2:D39,"TRUE")</f>
        <v>31</v>
      </c>
      <c r="B39" t="s">
        <v>240</v>
      </c>
      <c r="C39" t="s">
        <v>1763</v>
      </c>
      <c r="D39" s="21" t="e">
        <f>VLOOKUP($C39,Configuration!$A$21:$C$31,3,FALSE)</f>
        <v>#N/A</v>
      </c>
      <c r="G39" t="str">
        <f t="shared" si="0"/>
        <v>&lt;tr&gt;&lt;td&gt;31&lt;/td&gt;&lt;td&gt;Navy&lt;/td&gt;&lt;/tr&gt;</v>
      </c>
    </row>
    <row r="40" spans="1:7" x14ac:dyDescent="0.25">
      <c r="A40">
        <f>COUNTIF(D$2:D40,"TRUE")</f>
        <v>32</v>
      </c>
      <c r="B40" t="s">
        <v>180</v>
      </c>
      <c r="C40" t="s">
        <v>326</v>
      </c>
      <c r="D40" s="21" t="b">
        <f>VLOOKUP($C40,Configuration!$A$21:$C$31,3,FALSE)</f>
        <v>1</v>
      </c>
      <c r="G40" t="str">
        <f t="shared" si="0"/>
        <v>&lt;tr&gt;&lt;td&gt;32&lt;/td&gt;&lt;td&gt;West Virginia&lt;/td&gt;&lt;/tr&gt;</v>
      </c>
    </row>
    <row r="41" spans="1:7" x14ac:dyDescent="0.25">
      <c r="A41">
        <f>COUNTIF(D$2:D41,"TRUE")</f>
        <v>33</v>
      </c>
      <c r="B41" t="s">
        <v>196</v>
      </c>
      <c r="C41" t="s">
        <v>326</v>
      </c>
      <c r="D41" s="21" t="b">
        <f>VLOOKUP($C41,Configuration!$A$21:$C$31,3,FALSE)</f>
        <v>1</v>
      </c>
      <c r="G41" t="str">
        <f t="shared" si="0"/>
        <v>&lt;tr&gt;&lt;td&gt;33&lt;/td&gt;&lt;td&gt;Texas&lt;/td&gt;&lt;/tr&gt;</v>
      </c>
    </row>
    <row r="42" spans="1:7" x14ac:dyDescent="0.25">
      <c r="A42">
        <f>COUNTIF(D$2:D42,"TRUE")</f>
        <v>34</v>
      </c>
      <c r="B42" t="s">
        <v>222</v>
      </c>
      <c r="C42" t="s">
        <v>132</v>
      </c>
      <c r="D42" s="21" t="b">
        <f>VLOOKUP($C42,Configuration!$A$21:$C$31,3,FALSE)</f>
        <v>1</v>
      </c>
      <c r="G42" t="str">
        <f t="shared" si="0"/>
        <v>&lt;tr&gt;&lt;td&gt;34&lt;/td&gt;&lt;td&gt;North Carolina&lt;/td&gt;&lt;/tr&gt;</v>
      </c>
    </row>
    <row r="43" spans="1:7" x14ac:dyDescent="0.25">
      <c r="A43">
        <f>COUNTIF(D$2:D43,"TRUE")</f>
        <v>35</v>
      </c>
      <c r="B43" t="s">
        <v>187</v>
      </c>
      <c r="C43" t="s">
        <v>352</v>
      </c>
      <c r="D43" s="21" t="b">
        <f>VLOOKUP($C43,Configuration!$A$21:$C$31,3,FALSE)</f>
        <v>1</v>
      </c>
      <c r="G43" t="str">
        <f t="shared" si="0"/>
        <v>&lt;tr&gt;&lt;td&gt;35&lt;/td&gt;&lt;td&gt;Purdue&lt;/td&gt;&lt;/tr&gt;</v>
      </c>
    </row>
    <row r="44" spans="1:7" x14ac:dyDescent="0.25">
      <c r="A44">
        <f>COUNTIF(D$2:D44,"TRUE")</f>
        <v>35</v>
      </c>
      <c r="B44" t="s">
        <v>213</v>
      </c>
      <c r="C44" t="s">
        <v>1507</v>
      </c>
      <c r="D44" s="21" t="b">
        <f>VLOOKUP($C44,Configuration!$A$21:$C$31,3,FALSE)</f>
        <v>0</v>
      </c>
      <c r="G44" t="str">
        <f t="shared" si="0"/>
        <v>&lt;tr&gt;&lt;td&gt;35&lt;/td&gt;&lt;td&gt;Buffalo&lt;/td&gt;&lt;/tr&gt;</v>
      </c>
    </row>
    <row r="45" spans="1:7" x14ac:dyDescent="0.25">
      <c r="A45">
        <f>COUNTIF(D$2:D45,"TRUE")</f>
        <v>35</v>
      </c>
      <c r="B45" t="s">
        <v>241</v>
      </c>
      <c r="C45" t="s">
        <v>1503</v>
      </c>
      <c r="D45" s="21" t="b">
        <f>VLOOKUP($C45,Configuration!$A$21:$C$31,3,FALSE)</f>
        <v>0</v>
      </c>
      <c r="G45" t="str">
        <f t="shared" si="0"/>
        <v>&lt;tr&gt;&lt;td&gt;35&lt;/td&gt;&lt;td&gt;Nevada&lt;/td&gt;&lt;/tr&gt;</v>
      </c>
    </row>
    <row r="46" spans="1:7" x14ac:dyDescent="0.25">
      <c r="A46">
        <f>COUNTIF(D$2:D46,"TRUE")</f>
        <v>35</v>
      </c>
      <c r="B46" t="s">
        <v>167</v>
      </c>
      <c r="C46" t="s">
        <v>1503</v>
      </c>
      <c r="D46" s="21" t="b">
        <f>VLOOKUP($C46,Configuration!$A$21:$C$31,3,FALSE)</f>
        <v>0</v>
      </c>
      <c r="G46" t="str">
        <f t="shared" si="0"/>
        <v>&lt;tr&gt;&lt;td&gt;35&lt;/td&gt;&lt;td&gt;Hawaii&lt;/td&gt;&lt;/tr&gt;</v>
      </c>
    </row>
    <row r="47" spans="1:7" x14ac:dyDescent="0.25">
      <c r="A47">
        <f>COUNTIF(D$2:D47,"TRUE")</f>
        <v>35</v>
      </c>
      <c r="B47" t="s">
        <v>1452</v>
      </c>
      <c r="C47" t="s">
        <v>1505</v>
      </c>
      <c r="D47" s="21" t="b">
        <f>VLOOKUP($C47,Configuration!$A$21:$C$31,3,FALSE)</f>
        <v>0</v>
      </c>
    </row>
    <row r="48" spans="1:7" x14ac:dyDescent="0.25">
      <c r="A48">
        <f>COUNTIF(D$2:D48,"TRUE")</f>
        <v>36</v>
      </c>
      <c r="B48" t="s">
        <v>755</v>
      </c>
      <c r="C48" t="s">
        <v>352</v>
      </c>
      <c r="D48" s="21" t="b">
        <f>VLOOKUP($C48,Configuration!$A$21:$C$31,3,FALSE)</f>
        <v>1</v>
      </c>
    </row>
    <row r="49" spans="1:4" x14ac:dyDescent="0.25">
      <c r="A49">
        <f>COUNTIF(D$2:D49,"TRUE")</f>
        <v>37</v>
      </c>
      <c r="B49" t="s">
        <v>177</v>
      </c>
      <c r="C49" t="s">
        <v>131</v>
      </c>
      <c r="D49" s="21" t="b">
        <f>VLOOKUP($C49,Configuration!$A$21:$C$31,3,FALSE)</f>
        <v>1</v>
      </c>
    </row>
    <row r="50" spans="1:4" x14ac:dyDescent="0.25">
      <c r="A50">
        <f>COUNTIF(D$2:D50,"TRUE")</f>
        <v>38</v>
      </c>
      <c r="B50" t="s">
        <v>231</v>
      </c>
      <c r="C50" t="s">
        <v>352</v>
      </c>
      <c r="D50" s="21" t="b">
        <f>VLOOKUP($C50,Configuration!$A$21:$C$31,3,FALSE)</f>
        <v>1</v>
      </c>
    </row>
    <row r="51" spans="1:4" x14ac:dyDescent="0.25">
      <c r="A51">
        <f>COUNTIF(D$2:D51,"TRUE")</f>
        <v>38</v>
      </c>
      <c r="B51" t="s">
        <v>236</v>
      </c>
      <c r="C51" t="s">
        <v>349</v>
      </c>
      <c r="D51" s="21" t="b">
        <f>VLOOKUP($C51,Configuration!$A$21:$C$31,3,FALSE)</f>
        <v>0</v>
      </c>
    </row>
    <row r="52" spans="1:4" x14ac:dyDescent="0.25">
      <c r="A52">
        <f>COUNTIF(D$2:D52,"TRUE")</f>
        <v>38</v>
      </c>
      <c r="B52" t="s">
        <v>252</v>
      </c>
      <c r="C52" t="s">
        <v>1505</v>
      </c>
      <c r="D52" s="21" t="b">
        <f>VLOOKUP($C52,Configuration!$A$21:$C$31,3,FALSE)</f>
        <v>0</v>
      </c>
    </row>
    <row r="53" spans="1:4" x14ac:dyDescent="0.25">
      <c r="A53">
        <f>COUNTIF(D$2:D53,"TRUE")</f>
        <v>39</v>
      </c>
      <c r="B53" t="s">
        <v>226</v>
      </c>
      <c r="C53" t="s">
        <v>132</v>
      </c>
      <c r="D53" s="21" t="b">
        <f>VLOOKUP($C53,Configuration!$A$21:$C$31,3,FALSE)</f>
        <v>1</v>
      </c>
    </row>
    <row r="54" spans="1:4" x14ac:dyDescent="0.25">
      <c r="A54">
        <f>COUNTIF(D$2:D54,"TRUE")</f>
        <v>39</v>
      </c>
      <c r="B54" t="s">
        <v>220</v>
      </c>
      <c r="C54" t="s">
        <v>349</v>
      </c>
      <c r="D54" s="21" t="b">
        <f>VLOOKUP($C54,Configuration!$A$21:$C$31,3,FALSE)</f>
        <v>0</v>
      </c>
    </row>
    <row r="55" spans="1:4" x14ac:dyDescent="0.25">
      <c r="A55">
        <f>COUNTIF(D$2:D55,"TRUE")</f>
        <v>40</v>
      </c>
      <c r="B55" t="s">
        <v>668</v>
      </c>
      <c r="C55" t="s">
        <v>132</v>
      </c>
      <c r="D55" s="21" t="b">
        <f>VLOOKUP($C55,Configuration!$A$21:$C$31,3,FALSE)</f>
        <v>1</v>
      </c>
    </row>
    <row r="56" spans="1:4" x14ac:dyDescent="0.25">
      <c r="A56">
        <f>COUNTIF(D$2:D56,"TRUE")</f>
        <v>41</v>
      </c>
      <c r="B56" t="s">
        <v>761</v>
      </c>
      <c r="C56" t="s">
        <v>329</v>
      </c>
      <c r="D56" s="21" t="b">
        <f>VLOOKUP($C56,Configuration!$A$21:$C$31,3,FALSE)</f>
        <v>1</v>
      </c>
    </row>
    <row r="57" spans="1:4" x14ac:dyDescent="0.25">
      <c r="A57">
        <f>COUNTIF(D$2:D57,"TRUE")</f>
        <v>42</v>
      </c>
      <c r="B57" t="s">
        <v>207</v>
      </c>
      <c r="C57" t="s">
        <v>326</v>
      </c>
      <c r="D57" s="21" t="b">
        <f>VLOOKUP($C57,Configuration!$A$21:$C$31,3,FALSE)</f>
        <v>1</v>
      </c>
    </row>
    <row r="58" spans="1:4" x14ac:dyDescent="0.25">
      <c r="A58">
        <f>COUNTIF(D$2:D58,"TRUE")</f>
        <v>43</v>
      </c>
      <c r="B58" t="s">
        <v>264</v>
      </c>
      <c r="C58" t="s">
        <v>329</v>
      </c>
      <c r="D58" s="21" t="b">
        <f>VLOOKUP($C58,Configuration!$A$21:$C$31,3,FALSE)</f>
        <v>1</v>
      </c>
    </row>
    <row r="59" spans="1:4" x14ac:dyDescent="0.25">
      <c r="A59">
        <f>COUNTIF(D$2:D59,"TRUE")</f>
        <v>44</v>
      </c>
      <c r="B59" t="s">
        <v>193</v>
      </c>
      <c r="C59" t="s">
        <v>131</v>
      </c>
      <c r="D59" s="21" t="b">
        <f>VLOOKUP($C59,Configuration!$A$21:$C$31,3,FALSE)</f>
        <v>1</v>
      </c>
    </row>
    <row r="60" spans="1:4" x14ac:dyDescent="0.25">
      <c r="A60">
        <f>COUNTIF(D$2:D60,"TRUE")</f>
        <v>45</v>
      </c>
      <c r="B60" t="s">
        <v>200</v>
      </c>
      <c r="C60" t="s">
        <v>131</v>
      </c>
      <c r="D60" s="21" t="b">
        <f>VLOOKUP($C60,Configuration!$A$21:$C$31,3,FALSE)</f>
        <v>1</v>
      </c>
    </row>
    <row r="61" spans="1:4" x14ac:dyDescent="0.25">
      <c r="A61">
        <f>COUNTIF(D$2:D61,"TRUE")</f>
        <v>45</v>
      </c>
      <c r="B61" t="s">
        <v>266</v>
      </c>
      <c r="C61" t="s">
        <v>1503</v>
      </c>
      <c r="D61" s="21" t="b">
        <f>VLOOKUP($C61,Configuration!$A$21:$C$31,3,FALSE)</f>
        <v>0</v>
      </c>
    </row>
    <row r="62" spans="1:4" x14ac:dyDescent="0.25">
      <c r="A62">
        <f>COUNTIF(D$2:D62,"TRUE")</f>
        <v>46</v>
      </c>
      <c r="B62" t="s">
        <v>760</v>
      </c>
      <c r="C62" t="s">
        <v>329</v>
      </c>
      <c r="D62" s="21" t="b">
        <f>VLOOKUP($C62,Configuration!$A$21:$C$31,3,FALSE)</f>
        <v>1</v>
      </c>
    </row>
    <row r="63" spans="1:4" x14ac:dyDescent="0.25">
      <c r="A63">
        <f>COUNTIF(D$2:D63,"TRUE")</f>
        <v>47</v>
      </c>
      <c r="B63" t="s">
        <v>198</v>
      </c>
      <c r="C63" t="s">
        <v>131</v>
      </c>
      <c r="D63" s="21" t="b">
        <f>VLOOKUP($C63,Configuration!$A$21:$C$31,3,FALSE)</f>
        <v>1</v>
      </c>
    </row>
    <row r="64" spans="1:4" x14ac:dyDescent="0.25">
      <c r="A64">
        <f>COUNTIF(D$2:D64,"TRUE")</f>
        <v>47</v>
      </c>
      <c r="B64" t="s">
        <v>255</v>
      </c>
      <c r="C64" t="s">
        <v>1763</v>
      </c>
      <c r="D64" s="21" t="e">
        <f>VLOOKUP($C64,Configuration!$A$21:$C$31,3,FALSE)</f>
        <v>#N/A</v>
      </c>
    </row>
    <row r="65" spans="1:4" x14ac:dyDescent="0.25">
      <c r="A65">
        <f>COUNTIF(D$2:D65,"TRUE")</f>
        <v>48</v>
      </c>
      <c r="B65" t="s">
        <v>758</v>
      </c>
      <c r="C65" t="s">
        <v>1504</v>
      </c>
      <c r="D65" s="21" t="b">
        <f>VLOOKUP($C65,Configuration!$A$21:$C$31,3,FALSE)</f>
        <v>1</v>
      </c>
    </row>
    <row r="66" spans="1:4" x14ac:dyDescent="0.25">
      <c r="A66">
        <f>COUNTIF(D$2:D66,"TRUE")</f>
        <v>48</v>
      </c>
      <c r="B66" t="s">
        <v>1467</v>
      </c>
      <c r="C66" t="s">
        <v>1503</v>
      </c>
      <c r="D66" s="21" t="b">
        <f>VLOOKUP($C66,Configuration!$A$21:$C$31,3,FALSE)</f>
        <v>0</v>
      </c>
    </row>
    <row r="67" spans="1:4" x14ac:dyDescent="0.25">
      <c r="A67">
        <f>COUNTIF(D$2:D67,"TRUE")</f>
        <v>49</v>
      </c>
      <c r="B67" t="s">
        <v>192</v>
      </c>
      <c r="C67" t="s">
        <v>326</v>
      </c>
      <c r="D67" s="21" t="b">
        <f>VLOOKUP($C67,Configuration!$A$21:$C$31,3,FALSE)</f>
        <v>1</v>
      </c>
    </row>
    <row r="68" spans="1:4" x14ac:dyDescent="0.25">
      <c r="A68">
        <f>COUNTIF(D$2:D68,"TRUE")</f>
        <v>50</v>
      </c>
      <c r="B68" t="s">
        <v>214</v>
      </c>
      <c r="C68" t="s">
        <v>132</v>
      </c>
      <c r="D68" s="21" t="b">
        <f>VLOOKUP($C68,Configuration!$A$21:$C$31,3,FALSE)</f>
        <v>1</v>
      </c>
    </row>
    <row r="69" spans="1:4" x14ac:dyDescent="0.25">
      <c r="A69">
        <f>COUNTIF(D$2:D69,"TRUE")</f>
        <v>51</v>
      </c>
      <c r="B69" t="s">
        <v>753</v>
      </c>
      <c r="C69" t="s">
        <v>326</v>
      </c>
      <c r="D69" s="21" t="b">
        <f>VLOOKUP($C69,Configuration!$A$21:$C$31,3,FALSE)</f>
        <v>1</v>
      </c>
    </row>
    <row r="70" spans="1:4" x14ac:dyDescent="0.25">
      <c r="A70">
        <f>COUNTIF(D$2:D70,"TRUE")</f>
        <v>51</v>
      </c>
      <c r="B70" t="s">
        <v>239</v>
      </c>
      <c r="C70" t="s">
        <v>1503</v>
      </c>
      <c r="D70" s="21" t="b">
        <f>VLOOKUP($C70,Configuration!$A$21:$C$31,3,FALSE)</f>
        <v>0</v>
      </c>
    </row>
    <row r="71" spans="1:4" x14ac:dyDescent="0.25">
      <c r="A71">
        <f>COUNTIF(D$2:D71,"TRUE")</f>
        <v>52</v>
      </c>
      <c r="B71" t="s">
        <v>238</v>
      </c>
      <c r="C71" t="s">
        <v>352</v>
      </c>
      <c r="D71" s="21" t="b">
        <f>VLOOKUP($C71,Configuration!$A$21:$C$31,3,FALSE)</f>
        <v>1</v>
      </c>
    </row>
    <row r="72" spans="1:4" x14ac:dyDescent="0.25">
      <c r="A72">
        <f>COUNTIF(D$2:D72,"TRUE")</f>
        <v>52</v>
      </c>
      <c r="B72" t="s">
        <v>182</v>
      </c>
      <c r="C72" t="s">
        <v>1763</v>
      </c>
      <c r="D72" s="21" t="e">
        <f>VLOOKUP($C72,Configuration!$A$21:$C$31,3,FALSE)</f>
        <v>#N/A</v>
      </c>
    </row>
    <row r="73" spans="1:4" x14ac:dyDescent="0.25">
      <c r="A73">
        <f>COUNTIF(D$2:D73,"TRUE")</f>
        <v>53</v>
      </c>
      <c r="B73" t="s">
        <v>232</v>
      </c>
      <c r="C73" t="s">
        <v>329</v>
      </c>
      <c r="D73" s="21" t="b">
        <f>VLOOKUP($C73,Configuration!$A$21:$C$31,3,FALSE)</f>
        <v>1</v>
      </c>
    </row>
    <row r="74" spans="1:4" x14ac:dyDescent="0.25">
      <c r="A74">
        <f>COUNTIF(D$2:D74,"TRUE")</f>
        <v>54</v>
      </c>
      <c r="B74" t="s">
        <v>335</v>
      </c>
      <c r="C74" t="s">
        <v>132</v>
      </c>
      <c r="D74" s="21" t="b">
        <f>VLOOKUP($C74,Configuration!$A$21:$C$31,3,FALSE)</f>
        <v>1</v>
      </c>
    </row>
    <row r="75" spans="1:4" x14ac:dyDescent="0.25">
      <c r="A75">
        <f>COUNTIF(D$2:D75,"TRUE")</f>
        <v>55</v>
      </c>
      <c r="B75" t="s">
        <v>251</v>
      </c>
      <c r="C75" t="s">
        <v>132</v>
      </c>
      <c r="D75" s="21" t="b">
        <f>VLOOKUP($C75,Configuration!$A$21:$C$31,3,FALSE)</f>
        <v>1</v>
      </c>
    </row>
    <row r="76" spans="1:4" x14ac:dyDescent="0.25">
      <c r="A76">
        <f>COUNTIF(D$2:D76,"TRUE")</f>
        <v>55</v>
      </c>
      <c r="B76" t="s">
        <v>191</v>
      </c>
      <c r="C76" t="s">
        <v>1503</v>
      </c>
      <c r="D76" s="21" t="b">
        <f>VLOOKUP($C76,Configuration!$A$21:$C$31,3,FALSE)</f>
        <v>0</v>
      </c>
    </row>
    <row r="77" spans="1:4" x14ac:dyDescent="0.25">
      <c r="A77">
        <f>COUNTIF(D$2:D77,"TRUE")</f>
        <v>55</v>
      </c>
      <c r="B77" t="s">
        <v>170</v>
      </c>
      <c r="C77" t="s">
        <v>1507</v>
      </c>
      <c r="D77" s="21" t="b">
        <f>VLOOKUP($C77,Configuration!$A$21:$C$31,3,FALSE)</f>
        <v>0</v>
      </c>
    </row>
    <row r="78" spans="1:4" x14ac:dyDescent="0.25">
      <c r="A78">
        <f>COUNTIF(D$2:D78,"TRUE")</f>
        <v>56</v>
      </c>
      <c r="B78" t="s">
        <v>216</v>
      </c>
      <c r="C78" t="s">
        <v>329</v>
      </c>
      <c r="D78" s="21" t="b">
        <f>VLOOKUP($C78,Configuration!$A$21:$C$31,3,FALSE)</f>
        <v>1</v>
      </c>
    </row>
    <row r="79" spans="1:4" x14ac:dyDescent="0.25">
      <c r="A79">
        <f>COUNTIF(D$2:D79,"TRUE")</f>
        <v>56</v>
      </c>
      <c r="B79" t="s">
        <v>1468</v>
      </c>
      <c r="C79" t="s">
        <v>1505</v>
      </c>
      <c r="D79" s="21" t="b">
        <f>VLOOKUP($C79,Configuration!$A$21:$C$31,3,FALSE)</f>
        <v>0</v>
      </c>
    </row>
    <row r="80" spans="1:4" x14ac:dyDescent="0.25">
      <c r="A80">
        <f>COUNTIF(D$2:D80,"TRUE")</f>
        <v>57</v>
      </c>
      <c r="B80" t="s">
        <v>751</v>
      </c>
      <c r="C80" t="s">
        <v>132</v>
      </c>
      <c r="D80" s="21" t="b">
        <f>VLOOKUP($C80,Configuration!$A$21:$C$31,3,FALSE)</f>
        <v>1</v>
      </c>
    </row>
    <row r="81" spans="1:4" x14ac:dyDescent="0.25">
      <c r="A81">
        <f>COUNTIF(D$2:D81,"TRUE")</f>
        <v>57</v>
      </c>
      <c r="B81" t="s">
        <v>188</v>
      </c>
      <c r="C81" t="s">
        <v>1503</v>
      </c>
      <c r="D81" s="21" t="b">
        <f>VLOOKUP($C81,Configuration!$A$21:$C$31,3,FALSE)</f>
        <v>0</v>
      </c>
    </row>
    <row r="82" spans="1:4" x14ac:dyDescent="0.25">
      <c r="A82">
        <f>COUNTIF(D$2:D82,"TRUE")</f>
        <v>57</v>
      </c>
      <c r="B82" t="s">
        <v>237</v>
      </c>
      <c r="C82" t="s">
        <v>349</v>
      </c>
      <c r="D82" s="21" t="b">
        <f>VLOOKUP($C82,Configuration!$A$21:$C$31,3,FALSE)</f>
        <v>0</v>
      </c>
    </row>
    <row r="83" spans="1:4" x14ac:dyDescent="0.25">
      <c r="A83">
        <f>COUNTIF(D$2:D83,"TRUE")</f>
        <v>57</v>
      </c>
      <c r="B83" t="s">
        <v>1469</v>
      </c>
      <c r="C83" t="s">
        <v>1505</v>
      </c>
      <c r="D83" s="21" t="b">
        <f>VLOOKUP($C83,Configuration!$A$21:$C$31,3,FALSE)</f>
        <v>0</v>
      </c>
    </row>
    <row r="84" spans="1:4" x14ac:dyDescent="0.25">
      <c r="A84">
        <f>COUNTIF(D$2:D84,"TRUE")</f>
        <v>57</v>
      </c>
      <c r="B84" t="s">
        <v>415</v>
      </c>
      <c r="C84" t="s">
        <v>1507</v>
      </c>
      <c r="D84" s="21" t="b">
        <f>VLOOKUP($C84,Configuration!$A$21:$C$31,3,FALSE)</f>
        <v>0</v>
      </c>
    </row>
    <row r="85" spans="1:4" x14ac:dyDescent="0.25">
      <c r="A85">
        <f>COUNTIF(D$2:D85,"TRUE")</f>
        <v>57</v>
      </c>
      <c r="B85" t="s">
        <v>1470</v>
      </c>
      <c r="C85" t="s">
        <v>349</v>
      </c>
      <c r="D85" s="21" t="b">
        <f>VLOOKUP($C85,Configuration!$A$21:$C$31,3,FALSE)</f>
        <v>0</v>
      </c>
    </row>
    <row r="86" spans="1:4" x14ac:dyDescent="0.25">
      <c r="A86">
        <f>COUNTIF(D$2:D86,"TRUE")</f>
        <v>58</v>
      </c>
      <c r="B86" t="s">
        <v>225</v>
      </c>
      <c r="C86" t="s">
        <v>131</v>
      </c>
      <c r="D86" s="21" t="b">
        <f>VLOOKUP($C86,Configuration!$A$21:$C$31,3,FALSE)</f>
        <v>1</v>
      </c>
    </row>
    <row r="87" spans="1:4" x14ac:dyDescent="0.25">
      <c r="A87">
        <f>COUNTIF(D$2:D87,"TRUE")</f>
        <v>59</v>
      </c>
      <c r="B87" t="s">
        <v>208</v>
      </c>
      <c r="C87" t="s">
        <v>132</v>
      </c>
      <c r="D87" s="21" t="b">
        <f>VLOOKUP($C87,Configuration!$A$21:$C$31,3,FALSE)</f>
        <v>1</v>
      </c>
    </row>
    <row r="88" spans="1:4" x14ac:dyDescent="0.25">
      <c r="A88">
        <f>COUNTIF(D$2:D88,"TRUE")</f>
        <v>60</v>
      </c>
      <c r="B88" t="s">
        <v>190</v>
      </c>
      <c r="C88" t="s">
        <v>131</v>
      </c>
      <c r="D88" s="21" t="b">
        <f>VLOOKUP($C88,Configuration!$A$21:$C$31,3,FALSE)</f>
        <v>1</v>
      </c>
    </row>
    <row r="89" spans="1:4" x14ac:dyDescent="0.25">
      <c r="A89">
        <f>COUNTIF(D$2:D89,"TRUE")</f>
        <v>61</v>
      </c>
      <c r="B89" t="s">
        <v>195</v>
      </c>
      <c r="C89" t="s">
        <v>329</v>
      </c>
      <c r="D89" s="21" t="b">
        <f>VLOOKUP($C89,Configuration!$A$21:$C$31,3,FALSE)</f>
        <v>1</v>
      </c>
    </row>
    <row r="90" spans="1:4" x14ac:dyDescent="0.25">
      <c r="A90">
        <f>COUNTIF(D$2:D90,"TRUE")</f>
        <v>62</v>
      </c>
      <c r="B90" t="s">
        <v>217</v>
      </c>
      <c r="C90" t="s">
        <v>132</v>
      </c>
      <c r="D90" s="21" t="b">
        <f>VLOOKUP($C90,Configuration!$A$21:$C$31,3,FALSE)</f>
        <v>1</v>
      </c>
    </row>
    <row r="91" spans="1:4" x14ac:dyDescent="0.25">
      <c r="A91">
        <f>COUNTIF(D$2:D91,"TRUE")</f>
        <v>62</v>
      </c>
      <c r="B91" t="s">
        <v>197</v>
      </c>
      <c r="C91" t="s">
        <v>1507</v>
      </c>
      <c r="D91" s="21" t="b">
        <f>VLOOKUP($C91,Configuration!$A$21:$C$31,3,FALSE)</f>
        <v>0</v>
      </c>
    </row>
    <row r="92" spans="1:4" x14ac:dyDescent="0.25">
      <c r="A92">
        <f>COUNTIF(D$2:D92,"TRUE")</f>
        <v>62</v>
      </c>
      <c r="B92" t="s">
        <v>256</v>
      </c>
      <c r="C92" t="s">
        <v>1507</v>
      </c>
      <c r="D92" s="21" t="b">
        <f>VLOOKUP($C92,Configuration!$A$21:$C$31,3,FALSE)</f>
        <v>0</v>
      </c>
    </row>
    <row r="93" spans="1:4" x14ac:dyDescent="0.25">
      <c r="A93">
        <f>COUNTIF(D$2:D93,"TRUE")</f>
        <v>63</v>
      </c>
      <c r="B93" t="s">
        <v>184</v>
      </c>
      <c r="C93" t="s">
        <v>329</v>
      </c>
      <c r="D93" s="21" t="b">
        <f>VLOOKUP($C93,Configuration!$A$21:$C$31,3,FALSE)</f>
        <v>1</v>
      </c>
    </row>
    <row r="94" spans="1:4" x14ac:dyDescent="0.25">
      <c r="A94">
        <f>COUNTIF(D$2:D94,"TRUE")</f>
        <v>63</v>
      </c>
      <c r="B94" t="s">
        <v>242</v>
      </c>
      <c r="C94" t="s">
        <v>1505</v>
      </c>
      <c r="D94" s="21" t="b">
        <f>VLOOKUP($C94,Configuration!$A$21:$C$31,3,FALSE)</f>
        <v>0</v>
      </c>
    </row>
    <row r="95" spans="1:4" x14ac:dyDescent="0.25">
      <c r="A95">
        <f>COUNTIF(D$2:D95,"TRUE")</f>
        <v>63</v>
      </c>
      <c r="B95" t="s">
        <v>268</v>
      </c>
      <c r="C95" t="s">
        <v>1505</v>
      </c>
      <c r="D95" s="21" t="b">
        <f>VLOOKUP($C95,Configuration!$A$21:$C$31,3,FALSE)</f>
        <v>0</v>
      </c>
    </row>
    <row r="96" spans="1:4" x14ac:dyDescent="0.25">
      <c r="A96">
        <f>COUNTIF(D$2:D96,"TRUE")</f>
        <v>64</v>
      </c>
      <c r="B96" t="s">
        <v>759</v>
      </c>
      <c r="C96" t="s">
        <v>1504</v>
      </c>
      <c r="D96" s="21" t="b">
        <f>VLOOKUP($C96,Configuration!$A$21:$C$31,3,FALSE)</f>
        <v>1</v>
      </c>
    </row>
    <row r="97" spans="1:4" x14ac:dyDescent="0.25">
      <c r="A97">
        <f>COUNTIF(D$2:D97,"TRUE")</f>
        <v>64</v>
      </c>
      <c r="B97" t="s">
        <v>205</v>
      </c>
      <c r="C97" t="s">
        <v>1503</v>
      </c>
      <c r="D97" s="21" t="b">
        <f>VLOOKUP($C97,Configuration!$A$21:$C$31,3,FALSE)</f>
        <v>0</v>
      </c>
    </row>
    <row r="98" spans="1:4" x14ac:dyDescent="0.25">
      <c r="A98">
        <f>COUNTIF(D$2:D98,"TRUE")</f>
        <v>64</v>
      </c>
      <c r="B98" t="s">
        <v>235</v>
      </c>
      <c r="C98" t="s">
        <v>1763</v>
      </c>
      <c r="D98" s="21" t="e">
        <f>VLOOKUP($C98,Configuration!$A$21:$C$31,3,FALSE)</f>
        <v>#N/A</v>
      </c>
    </row>
    <row r="99" spans="1:4" x14ac:dyDescent="0.25">
      <c r="A99">
        <f>COUNTIF(D$2:D99,"TRUE")</f>
        <v>64</v>
      </c>
      <c r="B99" t="s">
        <v>267</v>
      </c>
      <c r="C99" t="s">
        <v>1505</v>
      </c>
      <c r="D99" s="21" t="b">
        <f>VLOOKUP($C99,Configuration!$A$21:$C$31,3,FALSE)</f>
        <v>0</v>
      </c>
    </row>
    <row r="100" spans="1:4" x14ac:dyDescent="0.25">
      <c r="A100">
        <f>COUNTIF(D$2:D100,"TRUE")</f>
        <v>64</v>
      </c>
      <c r="B100" t="s">
        <v>1471</v>
      </c>
      <c r="C100" t="s">
        <v>1763</v>
      </c>
      <c r="D100" s="21" t="e">
        <f>VLOOKUP($C100,Configuration!$A$21:$C$31,3,FALSE)</f>
        <v>#N/A</v>
      </c>
    </row>
    <row r="101" spans="1:4" x14ac:dyDescent="0.25">
      <c r="A101">
        <f>COUNTIF(D$2:D101,"TRUE")</f>
        <v>65</v>
      </c>
      <c r="B101" t="s">
        <v>260</v>
      </c>
      <c r="C101" t="s">
        <v>326</v>
      </c>
      <c r="D101" s="21" t="b">
        <f>VLOOKUP($C101,Configuration!$A$21:$C$31,3,FALSE)</f>
        <v>1</v>
      </c>
    </row>
    <row r="102" spans="1:4" x14ac:dyDescent="0.25">
      <c r="A102">
        <f>COUNTIF(D$2:D102,"TRUE")</f>
        <v>65</v>
      </c>
      <c r="B102" t="s">
        <v>185</v>
      </c>
      <c r="C102" t="s">
        <v>1763</v>
      </c>
      <c r="D102" s="21" t="e">
        <f>VLOOKUP($C102,Configuration!$A$21:$C$31,3,FALSE)</f>
        <v>#N/A</v>
      </c>
    </row>
    <row r="103" spans="1:4" x14ac:dyDescent="0.25">
      <c r="A103">
        <f>COUNTIF(D$2:D103,"TRUE")</f>
        <v>65</v>
      </c>
      <c r="B103" t="s">
        <v>270</v>
      </c>
      <c r="C103" t="s">
        <v>1505</v>
      </c>
      <c r="D103" s="21" t="b">
        <f>VLOOKUP($C103,Configuration!$A$21:$C$31,3,FALSE)</f>
        <v>0</v>
      </c>
    </row>
    <row r="104" spans="1:4" x14ac:dyDescent="0.25">
      <c r="A104">
        <f>COUNTIF(D$2:D104,"TRUE")</f>
        <v>65</v>
      </c>
      <c r="B104" t="s">
        <v>250</v>
      </c>
      <c r="C104" t="s">
        <v>349</v>
      </c>
      <c r="D104" s="21" t="b">
        <f>VLOOKUP($C104,Configuration!$A$21:$C$31,3,FALSE)</f>
        <v>0</v>
      </c>
    </row>
    <row r="105" spans="1:4" x14ac:dyDescent="0.25">
      <c r="A105">
        <f>COUNTIF(D$2:D105,"TRUE")</f>
        <v>66</v>
      </c>
      <c r="B105" t="s">
        <v>210</v>
      </c>
      <c r="C105" t="s">
        <v>329</v>
      </c>
      <c r="D105" s="21" t="b">
        <f>VLOOKUP($C105,Configuration!$A$21:$C$31,3,FALSE)</f>
        <v>1</v>
      </c>
    </row>
    <row r="106" spans="1:4" x14ac:dyDescent="0.25">
      <c r="A106">
        <f>COUNTIF(D$2:D106,"TRUE")</f>
        <v>66</v>
      </c>
      <c r="B106" t="s">
        <v>265</v>
      </c>
      <c r="C106" t="s">
        <v>1763</v>
      </c>
      <c r="D106" s="21" t="e">
        <f>VLOOKUP($C106,Configuration!$A$21:$C$31,3,FALSE)</f>
        <v>#N/A</v>
      </c>
    </row>
    <row r="107" spans="1:4" x14ac:dyDescent="0.25">
      <c r="A107">
        <f>COUNTIF(D$2:D107,"TRUE")</f>
        <v>67</v>
      </c>
      <c r="B107" t="s">
        <v>248</v>
      </c>
      <c r="C107" t="s">
        <v>132</v>
      </c>
      <c r="D107" s="21" t="b">
        <f>VLOOKUP($C107,Configuration!$A$21:$C$31,3,FALSE)</f>
        <v>1</v>
      </c>
    </row>
    <row r="108" spans="1:4" x14ac:dyDescent="0.25">
      <c r="A108">
        <f>COUNTIF(D$2:D108,"TRUE")</f>
        <v>68</v>
      </c>
      <c r="B108" t="s">
        <v>750</v>
      </c>
      <c r="C108" t="s">
        <v>132</v>
      </c>
      <c r="D108" s="21" t="b">
        <f>VLOOKUP($C108,Configuration!$A$21:$C$31,3,FALSE)</f>
        <v>1</v>
      </c>
    </row>
    <row r="109" spans="1:4" x14ac:dyDescent="0.25">
      <c r="A109">
        <f>COUNTIF(D$2:D109,"TRUE")</f>
        <v>68</v>
      </c>
      <c r="B109" t="s">
        <v>253</v>
      </c>
      <c r="C109" t="s">
        <v>1763</v>
      </c>
      <c r="D109" s="21" t="e">
        <f>VLOOKUP($C109,Configuration!$A$21:$C$31,3,FALSE)</f>
        <v>#N/A</v>
      </c>
    </row>
    <row r="110" spans="1:4" x14ac:dyDescent="0.25">
      <c r="A110">
        <f>COUNTIF(D$2:D110,"TRUE")</f>
        <v>68</v>
      </c>
      <c r="B110" t="s">
        <v>246</v>
      </c>
      <c r="C110" t="s">
        <v>1507</v>
      </c>
      <c r="D110" s="21" t="b">
        <f>VLOOKUP($C110,Configuration!$A$21:$C$31,3,FALSE)</f>
        <v>0</v>
      </c>
    </row>
    <row r="111" spans="1:4" x14ac:dyDescent="0.25">
      <c r="A111">
        <f>COUNTIF(D$2:D111,"TRUE")</f>
        <v>68</v>
      </c>
      <c r="B111" t="s">
        <v>221</v>
      </c>
      <c r="C111" t="s">
        <v>349</v>
      </c>
      <c r="D111" s="21" t="b">
        <f>VLOOKUP($C111,Configuration!$A$21:$C$31,3,FALSE)</f>
        <v>0</v>
      </c>
    </row>
    <row r="112" spans="1:4" x14ac:dyDescent="0.25">
      <c r="A112">
        <f>COUNTIF(D$2:D112,"TRUE")</f>
        <v>69</v>
      </c>
      <c r="B112" t="s">
        <v>211</v>
      </c>
      <c r="C112" t="s">
        <v>132</v>
      </c>
      <c r="D112" s="21" t="b">
        <f>VLOOKUP($C112,Configuration!$A$21:$C$31,3,FALSE)</f>
        <v>1</v>
      </c>
    </row>
    <row r="113" spans="1:4" x14ac:dyDescent="0.25">
      <c r="A113">
        <f>COUNTIF(D$2:D113,"TRUE")</f>
        <v>69</v>
      </c>
      <c r="B113" t="s">
        <v>243</v>
      </c>
      <c r="C113" t="s">
        <v>349</v>
      </c>
      <c r="D113" s="21" t="b">
        <f>VLOOKUP($C113,Configuration!$A$21:$C$31,3,FALSE)</f>
        <v>0</v>
      </c>
    </row>
    <row r="114" spans="1:4" x14ac:dyDescent="0.25">
      <c r="A114">
        <f>COUNTIF(D$2:D114,"TRUE")</f>
        <v>69</v>
      </c>
      <c r="B114" t="s">
        <v>261</v>
      </c>
      <c r="C114" t="s">
        <v>1507</v>
      </c>
      <c r="D114" s="21" t="b">
        <f>VLOOKUP($C114,Configuration!$A$21:$C$31,3,FALSE)</f>
        <v>0</v>
      </c>
    </row>
    <row r="115" spans="1:4" x14ac:dyDescent="0.25">
      <c r="A115">
        <f>COUNTIF(D$2:D115,"TRUE")</f>
        <v>69</v>
      </c>
      <c r="B115" t="s">
        <v>428</v>
      </c>
      <c r="C115" t="s">
        <v>349</v>
      </c>
      <c r="D115" s="21" t="b">
        <f>VLOOKUP($C115,Configuration!$A$21:$C$31,3,FALSE)</f>
        <v>0</v>
      </c>
    </row>
    <row r="116" spans="1:4" x14ac:dyDescent="0.25">
      <c r="A116">
        <f>COUNTIF(D$2:D116,"TRUE")</f>
        <v>69</v>
      </c>
      <c r="B116" t="s">
        <v>224</v>
      </c>
      <c r="C116" t="s">
        <v>1507</v>
      </c>
      <c r="D116" s="21" t="b">
        <f>VLOOKUP($C116,Configuration!$A$21:$C$31,3,FALSE)</f>
        <v>0</v>
      </c>
    </row>
    <row r="117" spans="1:4" x14ac:dyDescent="0.25">
      <c r="A117">
        <f>COUNTIF(D$2:D117,"TRUE")</f>
        <v>69</v>
      </c>
      <c r="B117" t="s">
        <v>271</v>
      </c>
      <c r="C117" t="s">
        <v>1507</v>
      </c>
      <c r="D117" s="21" t="b">
        <f>VLOOKUP($C117,Configuration!$A$21:$C$31,3,FALSE)</f>
        <v>0</v>
      </c>
    </row>
    <row r="118" spans="1:4" x14ac:dyDescent="0.25">
      <c r="A118">
        <f>COUNTIF(D$2:D118,"TRUE")</f>
        <v>69</v>
      </c>
      <c r="B118" t="s">
        <v>254</v>
      </c>
      <c r="C118" t="s">
        <v>1763</v>
      </c>
      <c r="D118" s="21" t="e">
        <f>VLOOKUP($C118,Configuration!$A$21:$C$31,3,FALSE)</f>
        <v>#N/A</v>
      </c>
    </row>
    <row r="119" spans="1:4" x14ac:dyDescent="0.25">
      <c r="A119">
        <f>COUNTIF(D$2:D119,"TRUE")</f>
        <v>69</v>
      </c>
      <c r="B119" t="s">
        <v>263</v>
      </c>
      <c r="C119" t="s">
        <v>1507</v>
      </c>
      <c r="D119" s="21" t="b">
        <f>VLOOKUP($C119,Configuration!$A$21:$C$31,3,FALSE)</f>
        <v>0</v>
      </c>
    </row>
    <row r="120" spans="1:4" x14ac:dyDescent="0.25">
      <c r="A120">
        <f>COUNTIF(D$2:D120,"TRUE")</f>
        <v>69</v>
      </c>
      <c r="B120" t="s">
        <v>1472</v>
      </c>
      <c r="C120" t="s">
        <v>1503</v>
      </c>
      <c r="D120" s="21" t="b">
        <f>VLOOKUP($C120,Configuration!$A$21:$C$31,3,FALSE)</f>
        <v>0</v>
      </c>
    </row>
    <row r="121" spans="1:4" x14ac:dyDescent="0.25">
      <c r="A121">
        <f>COUNTIF(D$2:D121,"TRUE")</f>
        <v>69</v>
      </c>
      <c r="B121" t="s">
        <v>1473</v>
      </c>
      <c r="C121" t="s">
        <v>349</v>
      </c>
      <c r="D121" s="21" t="b">
        <f>VLOOKUP($C121,Configuration!$A$21:$C$31,3,FALSE)</f>
        <v>0</v>
      </c>
    </row>
    <row r="122" spans="1:4" x14ac:dyDescent="0.25">
      <c r="A122">
        <f>COUNTIF(D$2:D122,"TRUE")</f>
        <v>69</v>
      </c>
      <c r="B122" t="s">
        <v>1474</v>
      </c>
      <c r="C122" t="s">
        <v>349</v>
      </c>
      <c r="D122" s="21" t="b">
        <f>VLOOKUP($C122,Configuration!$A$21:$C$31,3,FALSE)</f>
        <v>0</v>
      </c>
    </row>
    <row r="123" spans="1:4" x14ac:dyDescent="0.25">
      <c r="A123">
        <f>COUNTIF(D$2:D123,"TRUE")</f>
        <v>69</v>
      </c>
      <c r="B123" t="s">
        <v>257</v>
      </c>
      <c r="C123" t="s">
        <v>1505</v>
      </c>
      <c r="D123" s="21" t="b">
        <f>VLOOKUP($C123,Configuration!$A$21:$C$31,3,FALSE)</f>
        <v>0</v>
      </c>
    </row>
    <row r="124" spans="1:4" x14ac:dyDescent="0.25">
      <c r="A124">
        <f>COUNTIF(D$2:D124,"TRUE")</f>
        <v>69</v>
      </c>
      <c r="B124" t="s">
        <v>1475</v>
      </c>
      <c r="C124" t="s">
        <v>1507</v>
      </c>
      <c r="D124" s="21" t="b">
        <f>VLOOKUP($C124,Configuration!$A$21:$C$31,3,FALSE)</f>
        <v>0</v>
      </c>
    </row>
    <row r="125" spans="1:4" x14ac:dyDescent="0.25">
      <c r="A125">
        <f>COUNTIF(D$2:D125,"TRUE")</f>
        <v>69</v>
      </c>
      <c r="B125" t="s">
        <v>1476</v>
      </c>
      <c r="C125" t="s">
        <v>1505</v>
      </c>
      <c r="D125" s="21" t="b">
        <f>VLOOKUP($C125,Configuration!$A$21:$C$31,3,FALSE)</f>
        <v>0</v>
      </c>
    </row>
    <row r="126" spans="1:4" x14ac:dyDescent="0.25">
      <c r="A126">
        <f>COUNTIF(D$2:D126,"TRUE")</f>
        <v>69</v>
      </c>
      <c r="B126" t="s">
        <v>269</v>
      </c>
      <c r="C126" t="s">
        <v>1507</v>
      </c>
      <c r="D126" s="21" t="b">
        <f>VLOOKUP($C126,Configuration!$A$21:$C$31,3,FALSE)</f>
        <v>0</v>
      </c>
    </row>
    <row r="127" spans="1:4" x14ac:dyDescent="0.25">
      <c r="A127">
        <f>COUNTIF(D$2:D127,"TRUE")</f>
        <v>69</v>
      </c>
      <c r="B127" t="s">
        <v>230</v>
      </c>
      <c r="C127" t="s">
        <v>1763</v>
      </c>
      <c r="D127" s="21" t="e">
        <f>VLOOKUP($C127,Configuration!$A$21:$C$31,3,FALSE)</f>
        <v>#N/A</v>
      </c>
    </row>
    <row r="128" spans="1:4" x14ac:dyDescent="0.25">
      <c r="A128">
        <f>COUNTIF(D$2:D128,"TRUE")</f>
        <v>69</v>
      </c>
      <c r="B128" t="s">
        <v>228</v>
      </c>
      <c r="C128" t="s">
        <v>1505</v>
      </c>
      <c r="D128" s="21" t="b">
        <f>VLOOKUP($C128,Configuration!$A$21:$C$31,3,FALSE)</f>
        <v>0</v>
      </c>
    </row>
  </sheetData>
  <autoFilter ref="A1:D128" xr:uid="{5F0377C3-6D95-4453-AC42-CD40CB692B11}"/>
  <conditionalFormatting sqref="D1:D1048576">
    <cfRule type="cellIs" dxfId="1" priority="1" operator="equal">
      <formula>TRUE</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D2572C-2959-4265-B8A0-109EED476024}">
  <sheetPr codeName="Sheet10"/>
  <dimension ref="A1:K1000"/>
  <sheetViews>
    <sheetView workbookViewId="0">
      <selection activeCell="K21" sqref="K21"/>
    </sheetView>
  </sheetViews>
  <sheetFormatPr defaultRowHeight="15" x14ac:dyDescent="0.25"/>
  <cols>
    <col min="1" max="1" width="3" bestFit="1" customWidth="1"/>
    <col min="2" max="4" width="3" style="45" bestFit="1" customWidth="1"/>
    <col min="5" max="8" width="6.5703125" bestFit="1" customWidth="1"/>
    <col min="10" max="10" width="13.7109375" style="3" bestFit="1" customWidth="1"/>
    <col min="11" max="11" width="10.140625" style="3" bestFit="1" customWidth="1"/>
    <col min="13" max="13" width="8.140625" customWidth="1"/>
  </cols>
  <sheetData>
    <row r="1" spans="1:11" x14ac:dyDescent="0.25">
      <c r="B1" s="44"/>
      <c r="C1" s="44"/>
      <c r="D1" s="44"/>
      <c r="E1" s="1" t="s">
        <v>138</v>
      </c>
      <c r="F1" s="1" t="s">
        <v>151</v>
      </c>
      <c r="G1" s="1" t="s">
        <v>152</v>
      </c>
      <c r="H1" s="1" t="s">
        <v>153</v>
      </c>
      <c r="I1" s="1"/>
      <c r="J1" s="10" t="s">
        <v>679</v>
      </c>
      <c r="K1" s="10" t="s">
        <v>680</v>
      </c>
    </row>
    <row r="2" spans="1:11" x14ac:dyDescent="0.25">
      <c r="A2">
        <f>IFERROR(IF(1+A1&lt;=Configuration!$F$9*Configuration!$F$16,1+A1,""),"")</f>
        <v>1</v>
      </c>
      <c r="B2" s="45">
        <f>IFERROR(IF(1+B1&lt;=Configuration!$F$10*Configuration!$F$16,1+B1,""),"")</f>
        <v>1</v>
      </c>
      <c r="C2" s="45">
        <f>IFERROR(IF(1+C1&lt;=Configuration!$F$11*Configuration!$F$16,1+C1,""),"")</f>
        <v>1</v>
      </c>
      <c r="D2" s="45">
        <f>IFERROR(IF(1+D1&lt;=Configuration!$F$12*Configuration!$F$16,1+D1,""),"")</f>
        <v>1</v>
      </c>
      <c r="E2" s="3">
        <f>IFERROR('QB Projections'!E3,0)</f>
        <v>361.505960947071</v>
      </c>
      <c r="F2" s="3">
        <f>IFERROR('RB Projections'!E3,0)</f>
        <v>315.2775199071869</v>
      </c>
      <c r="G2" s="3">
        <f>IFERROR('WR Projections'!E3,0)</f>
        <v>296.91797970655307</v>
      </c>
      <c r="H2" s="3">
        <f>IFERROR('TE Projections'!E3,0)</f>
        <v>166.17665959223856</v>
      </c>
      <c r="J2" s="3">
        <f>IFERROR(LARGE($E:$H,COUNTIF(A:D,"&gt;0")+COUNTA($J$1:J1)-1),0)</f>
        <v>182.24142783899254</v>
      </c>
      <c r="K2" s="3">
        <f>IFERROR(LARGE($F:$H,COUNTIF(B:D,"&gt;0")+COUNTA($K$1:K1)-1),0)</f>
        <v>146.36676727516542</v>
      </c>
    </row>
    <row r="3" spans="1:11" x14ac:dyDescent="0.25">
      <c r="A3">
        <f>IFERROR(IF(1+A2&lt;=Configuration!$F$9*Configuration!$F$16,1+A2,""),"")</f>
        <v>2</v>
      </c>
      <c r="B3" s="45">
        <f>IFERROR(IF(1+B2&lt;=Configuration!$F$10*Configuration!$F$16,1+B2,""),"")</f>
        <v>2</v>
      </c>
      <c r="C3" s="45">
        <f>IFERROR(IF(1+C2&lt;=Configuration!$F$11*Configuration!$F$16,1+C2,""),"")</f>
        <v>2</v>
      </c>
      <c r="D3" s="45">
        <f>IFERROR(IF(1+D2&lt;=Configuration!$F$12*Configuration!$F$16,1+D2,""),"")</f>
        <v>2</v>
      </c>
      <c r="E3" s="3">
        <f>IFERROR('QB Projections'!E4,0)</f>
        <v>334.98513219897325</v>
      </c>
      <c r="F3" s="3">
        <f>IFERROR('RB Projections'!E4,0)</f>
        <v>295.29003401699782</v>
      </c>
      <c r="G3" s="3">
        <f>IFERROR('WR Projections'!E4,0)</f>
        <v>249.59043426797794</v>
      </c>
      <c r="H3" s="3">
        <f>IFERROR('TE Projections'!E4,0)</f>
        <v>140.76338542182793</v>
      </c>
      <c r="J3" s="3">
        <f>IFERROR(LARGE($E:$H,COUNTIF(A:D,"&gt;0")+COUNTA($J$1:J2)-1),0)</f>
        <v>180.60088401226068</v>
      </c>
      <c r="K3" s="3">
        <f>IFERROR(LARGE($F:$H,COUNTIF(B:D,"&gt;0")+COUNTA($K$1:K2)-1),0)</f>
        <v>146.14758355483977</v>
      </c>
    </row>
    <row r="4" spans="1:11" x14ac:dyDescent="0.25">
      <c r="A4">
        <f>IFERROR(IF(1+A3&lt;=Configuration!$F$9*Configuration!$F$16,1+A3,""),"")</f>
        <v>3</v>
      </c>
      <c r="B4" s="45">
        <f>IFERROR(IF(1+B3&lt;=Configuration!$F$10*Configuration!$F$16,1+B3,""),"")</f>
        <v>3</v>
      </c>
      <c r="C4" s="45">
        <f>IFERROR(IF(1+C3&lt;=Configuration!$F$11*Configuration!$F$16,1+C3,""),"")</f>
        <v>3</v>
      </c>
      <c r="D4" s="45">
        <f>IFERROR(IF(1+D3&lt;=Configuration!$F$12*Configuration!$F$16,1+D3,""),"")</f>
        <v>3</v>
      </c>
      <c r="E4" s="3">
        <f>IFERROR('QB Projections'!E5,0)</f>
        <v>305.90001070382704</v>
      </c>
      <c r="F4" s="3">
        <f>IFERROR('RB Projections'!E5,0)</f>
        <v>282.90840523495768</v>
      </c>
      <c r="G4" s="3">
        <f>IFERROR('WR Projections'!E5,0)</f>
        <v>244.62680467327084</v>
      </c>
      <c r="H4" s="3">
        <f>IFERROR('TE Projections'!E5,0)</f>
        <v>134.11139351117868</v>
      </c>
      <c r="J4" s="3">
        <f>IFERROR(LARGE($E:$H,COUNTIF(A:D,"&gt;0")+COUNTA($J$1:J3)-1),0)</f>
        <v>179.56398879146704</v>
      </c>
      <c r="K4" s="3">
        <f>IFERROR(LARGE($F:$H,COUNTIF(B:D,"&gt;0")+COUNTA($K$1:K3)-1),0)</f>
        <v>145.78185240119376</v>
      </c>
    </row>
    <row r="5" spans="1:11" x14ac:dyDescent="0.25">
      <c r="A5">
        <f>IFERROR(IF(1+A4&lt;=Configuration!$F$9*Configuration!$F$16,1+A4,""),"")</f>
        <v>4</v>
      </c>
      <c r="B5" s="45">
        <f>IFERROR(IF(1+B4&lt;=Configuration!$F$10*Configuration!$F$16,1+B4,""),"")</f>
        <v>4</v>
      </c>
      <c r="C5" s="45">
        <f>IFERROR(IF(1+C4&lt;=Configuration!$F$11*Configuration!$F$16,1+C4,""),"")</f>
        <v>4</v>
      </c>
      <c r="D5" s="45">
        <f>IFERROR(IF(1+D4&lt;=Configuration!$F$12*Configuration!$F$16,1+D4,""),"")</f>
        <v>4</v>
      </c>
      <c r="E5" s="3">
        <f>IFERROR('QB Projections'!E6,0)</f>
        <v>297.03343804369513</v>
      </c>
      <c r="F5" s="3">
        <f>IFERROR('RB Projections'!E6,0)</f>
        <v>239.74701230735775</v>
      </c>
      <c r="G5" s="3">
        <f>IFERROR('WR Projections'!E6,0)</f>
        <v>239.93803750203978</v>
      </c>
      <c r="H5" s="3">
        <f>IFERROR('TE Projections'!E6,0)</f>
        <v>128.39258946793146</v>
      </c>
      <c r="J5" s="3">
        <f>IFERROR(LARGE($E:$H,COUNTIF(A:D,"&gt;0")+COUNTA($J$1:J4)-1),0)</f>
        <v>178.66612862314068</v>
      </c>
      <c r="K5" s="3">
        <f>IFERROR(LARGE($F:$H,COUNTIF(B:D,"&gt;0")+COUNTA($K$1:K4)-1),0)</f>
        <v>145.33535830332488</v>
      </c>
    </row>
    <row r="6" spans="1:11" x14ac:dyDescent="0.25">
      <c r="A6">
        <f>IFERROR(IF(1+A5&lt;=Configuration!$F$9*Configuration!$F$16,1+A5,""),"")</f>
        <v>5</v>
      </c>
      <c r="B6" s="45">
        <f>IFERROR(IF(1+B5&lt;=Configuration!$F$10*Configuration!$F$16,1+B5,""),"")</f>
        <v>5</v>
      </c>
      <c r="C6" s="45">
        <f>IFERROR(IF(1+C5&lt;=Configuration!$F$11*Configuration!$F$16,1+C5,""),"")</f>
        <v>5</v>
      </c>
      <c r="D6" s="45">
        <f>IFERROR(IF(1+D5&lt;=Configuration!$F$12*Configuration!$F$16,1+D5,""),"")</f>
        <v>5</v>
      </c>
      <c r="E6" s="3">
        <f>IFERROR('QB Projections'!E7,0)</f>
        <v>293.96367411074726</v>
      </c>
      <c r="F6" s="3">
        <f>IFERROR('RB Projections'!E7,0)</f>
        <v>236.38692426324559</v>
      </c>
      <c r="G6" s="3">
        <f>IFERROR('WR Projections'!E7,0)</f>
        <v>228.29906273778698</v>
      </c>
      <c r="H6" s="3">
        <f>IFERROR('TE Projections'!E7,0)</f>
        <v>126.98674552758334</v>
      </c>
      <c r="J6" s="3">
        <f>IFERROR(LARGE($E:$H,COUNTIF(A:D,"&gt;0")+COUNTA($J$1:J5)-1),0)</f>
        <v>176.97832245059837</v>
      </c>
      <c r="K6" s="3">
        <f>IFERROR(LARGE($F:$H,COUNTIF(B:D,"&gt;0")+COUNTA($K$1:K5)-1),0)</f>
        <v>145.2118286401147</v>
      </c>
    </row>
    <row r="7" spans="1:11" x14ac:dyDescent="0.25">
      <c r="A7">
        <f>IFERROR(IF(1+A6&lt;=Configuration!$F$9*Configuration!$F$16,1+A6,""),"")</f>
        <v>6</v>
      </c>
      <c r="B7" s="45">
        <f>IFERROR(IF(1+B6&lt;=Configuration!$F$10*Configuration!$F$16,1+B6,""),"")</f>
        <v>6</v>
      </c>
      <c r="C7" s="45">
        <f>IFERROR(IF(1+C6&lt;=Configuration!$F$11*Configuration!$F$16,1+C6,""),"")</f>
        <v>6</v>
      </c>
      <c r="D7" s="45">
        <f>IFERROR(IF(1+D6&lt;=Configuration!$F$12*Configuration!$F$16,1+D6,""),"")</f>
        <v>6</v>
      </c>
      <c r="E7" s="3">
        <f>IFERROR('QB Projections'!E8,0)</f>
        <v>291.36327810849554</v>
      </c>
      <c r="F7" s="3">
        <f>IFERROR('RB Projections'!E8,0)</f>
        <v>228.19267552783634</v>
      </c>
      <c r="G7" s="3">
        <f>IFERROR('WR Projections'!E8,0)</f>
        <v>219.44642174936698</v>
      </c>
      <c r="H7" s="3">
        <f>IFERROR('TE Projections'!E8,0)</f>
        <v>125.15926816730868</v>
      </c>
      <c r="J7" s="3">
        <f>IFERROR(LARGE($E:$H,COUNTIF(A:D,"&gt;0")+COUNTA($J$1:J6)-1),0)</f>
        <v>176.78822798835881</v>
      </c>
      <c r="K7" s="3">
        <f>IFERROR(LARGE($F:$H,COUNTIF(B:D,"&gt;0")+COUNTA($K$1:K6)-1),0)</f>
        <v>144.73776250434707</v>
      </c>
    </row>
    <row r="8" spans="1:11" x14ac:dyDescent="0.25">
      <c r="A8">
        <f>IFERROR(IF(1+A7&lt;=Configuration!$F$9*Configuration!$F$16,1+A7,""),"")</f>
        <v>7</v>
      </c>
      <c r="B8" s="45">
        <f>IFERROR(IF(1+B7&lt;=Configuration!$F$10*Configuration!$F$16,1+B7,""),"")</f>
        <v>7</v>
      </c>
      <c r="C8" s="45">
        <f>IFERROR(IF(1+C7&lt;=Configuration!$F$11*Configuration!$F$16,1+C7,""),"")</f>
        <v>7</v>
      </c>
      <c r="D8" s="45">
        <f>IFERROR(IF(1+D7&lt;=Configuration!$F$12*Configuration!$F$16,1+D7,""),"")</f>
        <v>7</v>
      </c>
      <c r="E8" s="3">
        <f>IFERROR('QB Projections'!E9,0)</f>
        <v>287.49828563260309</v>
      </c>
      <c r="F8" s="3">
        <f>IFERROR('RB Projections'!E9,0)</f>
        <v>223.86286476549506</v>
      </c>
      <c r="G8" s="3">
        <f>IFERROR('WR Projections'!E9,0)</f>
        <v>217.26634244879682</v>
      </c>
      <c r="H8" s="3">
        <f>IFERROR('TE Projections'!E9,0)</f>
        <v>116.05148771711609</v>
      </c>
      <c r="J8" s="3">
        <f>IFERROR(LARGE($E:$H,COUNTIF(A:D,"&gt;0")+COUNTA($J$1:J7)-1),0)</f>
        <v>176.47703029222851</v>
      </c>
      <c r="K8" s="3">
        <f>IFERROR(LARGE($F:$H,COUNTIF(B:D,"&gt;0")+COUNTA($K$1:K7)-1),0)</f>
        <v>143.61375507335487</v>
      </c>
    </row>
    <row r="9" spans="1:11" x14ac:dyDescent="0.25">
      <c r="A9">
        <f>IFERROR(IF(1+A8&lt;=Configuration!$F$9*Configuration!$F$16,1+A8,""),"")</f>
        <v>8</v>
      </c>
      <c r="B9" s="45">
        <f>IFERROR(IF(1+B8&lt;=Configuration!$F$10*Configuration!$F$16,1+B8,""),"")</f>
        <v>8</v>
      </c>
      <c r="C9" s="45">
        <f>IFERROR(IF(1+C8&lt;=Configuration!$F$11*Configuration!$F$16,1+C8,""),"")</f>
        <v>8</v>
      </c>
      <c r="D9" s="45">
        <f>IFERROR(IF(1+D8&lt;=Configuration!$F$12*Configuration!$F$16,1+D8,""),"")</f>
        <v>8</v>
      </c>
      <c r="E9" s="3">
        <f>IFERROR('QB Projections'!E10,0)</f>
        <v>280.95826810087681</v>
      </c>
      <c r="F9" s="3">
        <f>IFERROR('RB Projections'!E10,0)</f>
        <v>223.79119012568034</v>
      </c>
      <c r="G9" s="3">
        <f>IFERROR('WR Projections'!E10,0)</f>
        <v>204.93654564579631</v>
      </c>
      <c r="H9" s="3">
        <f>IFERROR('TE Projections'!E10,0)</f>
        <v>112.68453644884723</v>
      </c>
      <c r="J9" s="3">
        <f>IFERROR(LARGE($E:$H,COUNTIF(A:D,"&gt;0")+COUNTA($J$1:J8)-1),0)</f>
        <v>176.43446098369671</v>
      </c>
      <c r="K9" s="3">
        <f>IFERROR(LARGE($F:$H,COUNTIF(B:D,"&gt;0")+COUNTA($K$1:K8)-1),0)</f>
        <v>143.55520746237178</v>
      </c>
    </row>
    <row r="10" spans="1:11" x14ac:dyDescent="0.25">
      <c r="A10">
        <f>IFERROR(IF(1+A9&lt;=Configuration!$F$9*Configuration!$F$16,1+A9,""),"")</f>
        <v>9</v>
      </c>
      <c r="B10" s="45">
        <f>IFERROR(IF(1+B9&lt;=Configuration!$F$10*Configuration!$F$16,1+B9,""),"")</f>
        <v>9</v>
      </c>
      <c r="C10" s="45">
        <f>IFERROR(IF(1+C9&lt;=Configuration!$F$11*Configuration!$F$16,1+C9,""),"")</f>
        <v>9</v>
      </c>
      <c r="D10" s="45">
        <f>IFERROR(IF(1+D9&lt;=Configuration!$F$12*Configuration!$F$16,1+D9,""),"")</f>
        <v>9</v>
      </c>
      <c r="E10" s="3">
        <f>IFERROR('QB Projections'!E11,0)</f>
        <v>279.37366523461679</v>
      </c>
      <c r="F10" s="3">
        <f>IFERROR('RB Projections'!E11,0)</f>
        <v>218.61790527750483</v>
      </c>
      <c r="G10" s="3">
        <f>IFERROR('WR Projections'!E11,0)</f>
        <v>203.69711542841819</v>
      </c>
      <c r="H10" s="3">
        <f>IFERROR('TE Projections'!E11,0)</f>
        <v>97.631811749176592</v>
      </c>
      <c r="J10" s="3">
        <f>IFERROR(LARGE($E:$H,COUNTIF(A:D,"&gt;0")+COUNTA($J$1:J9)-1),0)</f>
        <v>175.90017200951885</v>
      </c>
      <c r="K10" s="3">
        <f>IFERROR(LARGE($F:$H,COUNTIF(B:D,"&gt;0")+COUNTA($K$1:K9)-1),0)</f>
        <v>142.23552320452856</v>
      </c>
    </row>
    <row r="11" spans="1:11" x14ac:dyDescent="0.25">
      <c r="A11">
        <f>IFERROR(IF(1+A10&lt;=Configuration!$F$9*Configuration!$F$16,1+A10,""),"")</f>
        <v>10</v>
      </c>
      <c r="B11" s="45">
        <f>IFERROR(IF(1+B10&lt;=Configuration!$F$10*Configuration!$F$16,1+B10,""),"")</f>
        <v>10</v>
      </c>
      <c r="C11" s="45">
        <f>IFERROR(IF(1+C10&lt;=Configuration!$F$11*Configuration!$F$16,1+C10,""),"")</f>
        <v>10</v>
      </c>
      <c r="D11" s="45">
        <f>IFERROR(IF(1+D10&lt;=Configuration!$F$12*Configuration!$F$16,1+D10,""),"")</f>
        <v>10</v>
      </c>
      <c r="E11" s="3">
        <f>IFERROR('QB Projections'!E12,0)</f>
        <v>274.17466473831689</v>
      </c>
      <c r="F11" s="3">
        <f>IFERROR('RB Projections'!E12,0)</f>
        <v>217.95160517467087</v>
      </c>
      <c r="G11" s="3">
        <f>IFERROR('WR Projections'!E12,0)</f>
        <v>201.97187073422197</v>
      </c>
      <c r="H11" s="3">
        <f>IFERROR('TE Projections'!E12,0)</f>
        <v>96.550338945404476</v>
      </c>
      <c r="J11" s="3">
        <f>IFERROR(LARGE($E:$H,COUNTIF(A:D,"&gt;0")+COUNTA($J$1:J10)-1),0)</f>
        <v>174.72843926468636</v>
      </c>
      <c r="K11" s="3">
        <f>IFERROR(LARGE($F:$H,COUNTIF(B:D,"&gt;0")+COUNTA($K$1:K10)-1),0)</f>
        <v>142.15107867940225</v>
      </c>
    </row>
    <row r="12" spans="1:11" x14ac:dyDescent="0.25">
      <c r="A12">
        <f>IFERROR(IF(1+A11&lt;=Configuration!$F$9*Configuration!$F$16,1+A11,""),"")</f>
        <v>11</v>
      </c>
      <c r="B12" s="45">
        <f>IFERROR(IF(1+B11&lt;=Configuration!$F$10*Configuration!$F$16,1+B11,""),"")</f>
        <v>11</v>
      </c>
      <c r="C12" s="45">
        <f>IFERROR(IF(1+C11&lt;=Configuration!$F$11*Configuration!$F$16,1+C11,""),"")</f>
        <v>11</v>
      </c>
      <c r="D12" s="45" t="str">
        <f>IFERROR(IF(1+D11&lt;=Configuration!$F$12*Configuration!$F$16,1+D11,""),"")</f>
        <v/>
      </c>
      <c r="E12" s="3">
        <f>IFERROR('QB Projections'!E13,0)</f>
        <v>268.46703899472891</v>
      </c>
      <c r="F12" s="3">
        <f>IFERROR('RB Projections'!E13,0)</f>
        <v>216.74873406419806</v>
      </c>
      <c r="G12" s="3">
        <f>IFERROR('WR Projections'!E13,0)</f>
        <v>199.59568708489715</v>
      </c>
      <c r="H12" s="3">
        <f>IFERROR('TE Projections'!E13,0)</f>
        <v>95.497261945367768</v>
      </c>
      <c r="J12" s="3">
        <f>IFERROR(LARGE($E:$H,COUNTIF(A:D,"&gt;0")+COUNTA($J$1:J11)-1),0)</f>
        <v>173.60528836281861</v>
      </c>
      <c r="K12" s="3">
        <f>IFERROR(LARGE($F:$H,COUNTIF(B:D,"&gt;0")+COUNTA($K$1:K11)-1),0)</f>
        <v>142.10088401226068</v>
      </c>
    </row>
    <row r="13" spans="1:11" x14ac:dyDescent="0.25">
      <c r="A13">
        <f>IFERROR(IF(1+A12&lt;=Configuration!$F$9*Configuration!$F$16,1+A12,""),"")</f>
        <v>12</v>
      </c>
      <c r="B13" s="45">
        <f>IFERROR(IF(1+B12&lt;=Configuration!$F$10*Configuration!$F$16,1+B12,""),"")</f>
        <v>12</v>
      </c>
      <c r="C13" s="45">
        <f>IFERROR(IF(1+C12&lt;=Configuration!$F$11*Configuration!$F$16,1+C12,""),"")</f>
        <v>12</v>
      </c>
      <c r="D13" s="45" t="str">
        <f>IFERROR(IF(1+D12&lt;=Configuration!$F$12*Configuration!$F$16,1+D12,""),"")</f>
        <v/>
      </c>
      <c r="E13" s="3">
        <f>IFERROR('QB Projections'!E14,0)</f>
        <v>265.89136152144118</v>
      </c>
      <c r="F13" s="3">
        <f>IFERROR('RB Projections'!E14,0)</f>
        <v>216.23500964372624</v>
      </c>
      <c r="G13" s="3">
        <f>IFERROR('WR Projections'!E14,0)</f>
        <v>195.29256362419525</v>
      </c>
      <c r="H13" s="3">
        <f>IFERROR('TE Projections'!E14,0)</f>
        <v>94.416204490007274</v>
      </c>
      <c r="J13" s="3">
        <f>IFERROR(LARGE($E:$H,COUNTIF(A:D,"&gt;0")+COUNTA($J$1:J12)-1),0)</f>
        <v>172.63891155999593</v>
      </c>
      <c r="K13" s="3">
        <f>IFERROR(LARGE($F:$H,COUNTIF(B:D,"&gt;0")+COUNTA($K$1:K12)-1),0)</f>
        <v>141.79899018524046</v>
      </c>
    </row>
    <row r="14" spans="1:11" x14ac:dyDescent="0.25">
      <c r="A14">
        <f>IFERROR(IF(1+A13&lt;=Configuration!$F$9*Configuration!$F$16,1+A13,""),"")</f>
        <v>13</v>
      </c>
      <c r="B14" s="45">
        <f>IFERROR(IF(1+B13&lt;=Configuration!$F$10*Configuration!$F$16,1+B13,""),"")</f>
        <v>13</v>
      </c>
      <c r="C14" s="45">
        <f>IFERROR(IF(1+C13&lt;=Configuration!$F$11*Configuration!$F$16,1+C13,""),"")</f>
        <v>13</v>
      </c>
      <c r="D14" s="45" t="str">
        <f>IFERROR(IF(1+D13&lt;=Configuration!$F$12*Configuration!$F$16,1+D13,""),"")</f>
        <v/>
      </c>
      <c r="E14" s="3">
        <f>IFERROR('QB Projections'!E15,0)</f>
        <v>263.94303798631051</v>
      </c>
      <c r="F14" s="3">
        <f>IFERROR('RB Projections'!E15,0)</f>
        <v>211.31081382568362</v>
      </c>
      <c r="G14" s="3">
        <f>IFERROR('WR Projections'!E15,0)</f>
        <v>190.25965252430737</v>
      </c>
      <c r="H14" s="3">
        <f>IFERROR('TE Projections'!E15,0)</f>
        <v>94.167787061678936</v>
      </c>
      <c r="J14" s="3">
        <f>IFERROR(LARGE($E:$H,COUNTIF(A:D,"&gt;0")+COUNTA($J$1:J13)-1),0)</f>
        <v>172.52215420205096</v>
      </c>
      <c r="K14" s="3">
        <f>IFERROR(LARGE($F:$H,COUNTIF(B:D,"&gt;0")+COUNTA($K$1:K13)-1),0)</f>
        <v>141.79038477374678</v>
      </c>
    </row>
    <row r="15" spans="1:11" x14ac:dyDescent="0.25">
      <c r="A15">
        <f>IFERROR(IF(1+A14&lt;=Configuration!$F$9*Configuration!$F$16,1+A14,""),"")</f>
        <v>14</v>
      </c>
      <c r="B15" s="45">
        <f>IFERROR(IF(1+B14&lt;=Configuration!$F$10*Configuration!$F$16,1+B14,""),"")</f>
        <v>14</v>
      </c>
      <c r="C15" s="45">
        <f>IFERROR(IF(1+C14&lt;=Configuration!$F$11*Configuration!$F$16,1+C14,""),"")</f>
        <v>14</v>
      </c>
      <c r="D15" s="45" t="str">
        <f>IFERROR(IF(1+D14&lt;=Configuration!$F$12*Configuration!$F$16,1+D14,""),"")</f>
        <v/>
      </c>
      <c r="E15" s="3">
        <f>IFERROR('QB Projections'!E16,0)</f>
        <v>262.37318704796968</v>
      </c>
      <c r="F15" s="3">
        <f>IFERROR('RB Projections'!E16,0)</f>
        <v>209.58460703395994</v>
      </c>
      <c r="G15" s="3">
        <f>IFERROR('WR Projections'!E16,0)</f>
        <v>188.9192166078233</v>
      </c>
      <c r="H15" s="3">
        <f>IFERROR('TE Projections'!E16,0)</f>
        <v>91.31782049410765</v>
      </c>
      <c r="J15" s="3">
        <f>IFERROR(LARGE($E:$H,COUNTIF(A:D,"&gt;0")+COUNTA($J$1:J14)-1),0)</f>
        <v>172.14755008648748</v>
      </c>
      <c r="K15" s="3">
        <f>IFERROR(LARGE($F:$H,COUNTIF(B:D,"&gt;0")+COUNTA($K$1:K14)-1),0)</f>
        <v>140.76338542182793</v>
      </c>
    </row>
    <row r="16" spans="1:11" x14ac:dyDescent="0.25">
      <c r="A16">
        <f>IFERROR(IF(1+A15&lt;=Configuration!$F$9*Configuration!$F$16,1+A15,""),"")</f>
        <v>15</v>
      </c>
      <c r="B16" s="45">
        <f>IFERROR(IF(1+B15&lt;=Configuration!$F$10*Configuration!$F$16,1+B15,""),"")</f>
        <v>15</v>
      </c>
      <c r="C16" s="45">
        <f>IFERROR(IF(1+C15&lt;=Configuration!$F$11*Configuration!$F$16,1+C15,""),"")</f>
        <v>15</v>
      </c>
      <c r="D16" s="45" t="str">
        <f>IFERROR(IF(1+D15&lt;=Configuration!$F$12*Configuration!$F$16,1+D15,""),"")</f>
        <v/>
      </c>
      <c r="E16" s="3">
        <f>IFERROR('QB Projections'!E17,0)</f>
        <v>260.43920760187353</v>
      </c>
      <c r="F16" s="3">
        <f>IFERROR('RB Projections'!E17,0)</f>
        <v>206.63545931747552</v>
      </c>
      <c r="G16" s="3">
        <f>IFERROR('WR Projections'!E17,0)</f>
        <v>187.43947368541257</v>
      </c>
      <c r="H16" s="3">
        <f>IFERROR('TE Projections'!E17,0)</f>
        <v>90.075663009195509</v>
      </c>
      <c r="J16" s="3">
        <f>IFERROR(LARGE($E:$H,COUNTIF(A:D,"&gt;0")+COUNTA($J$1:J15)-1),0)</f>
        <v>170.45769197253321</v>
      </c>
      <c r="K16" s="3">
        <f>IFERROR(LARGE($F:$H,COUNTIF(B:D,"&gt;0")+COUNTA($K$1:K15)-1),0)</f>
        <v>139.58306010051655</v>
      </c>
    </row>
    <row r="17" spans="1:11" x14ac:dyDescent="0.25">
      <c r="A17">
        <f>IFERROR(IF(1+A16&lt;=Configuration!$F$9*Configuration!$F$16,1+A16,""),"")</f>
        <v>16</v>
      </c>
      <c r="B17" s="45">
        <f>IFERROR(IF(1+B16&lt;=Configuration!$F$10*Configuration!$F$16,1+B16,""),"")</f>
        <v>16</v>
      </c>
      <c r="C17" s="45">
        <f>IFERROR(IF(1+C16&lt;=Configuration!$F$11*Configuration!$F$16,1+C16,""),"")</f>
        <v>16</v>
      </c>
      <c r="D17" s="45" t="str">
        <f>IFERROR(IF(1+D16&lt;=Configuration!$F$12*Configuration!$F$16,1+D16,""),"")</f>
        <v/>
      </c>
      <c r="E17" s="3">
        <f>IFERROR('QB Projections'!E18,0)</f>
        <v>254.05377126156259</v>
      </c>
      <c r="F17" s="3">
        <f>IFERROR('RB Projections'!E18,0)</f>
        <v>204.82231449609495</v>
      </c>
      <c r="G17" s="3">
        <f>IFERROR('WR Projections'!E18,0)</f>
        <v>180.60088401226068</v>
      </c>
      <c r="H17" s="3">
        <f>IFERROR('TE Projections'!E18,0)</f>
        <v>89.615316956154771</v>
      </c>
      <c r="J17" s="3">
        <f>IFERROR(LARGE($E:$H,COUNTIF(A:D,"&gt;0")+COUNTA($J$1:J16)-1),0)</f>
        <v>170.3076111166165</v>
      </c>
      <c r="K17" s="3">
        <f>IFERROR(LARGE($F:$H,COUNTIF(B:D,"&gt;0")+COUNTA($K$1:K16)-1),0)</f>
        <v>138.41531695615475</v>
      </c>
    </row>
    <row r="18" spans="1:11" x14ac:dyDescent="0.25">
      <c r="A18">
        <f>IFERROR(IF(1+A17&lt;=Configuration!$F$9*Configuration!$F$16,1+A17,""),"")</f>
        <v>17</v>
      </c>
      <c r="B18" s="45">
        <f>IFERROR(IF(1+B17&lt;=Configuration!$F$10*Configuration!$F$16,1+B17,""),"")</f>
        <v>17</v>
      </c>
      <c r="C18" s="45">
        <f>IFERROR(IF(1+C17&lt;=Configuration!$F$11*Configuration!$F$16,1+C17,""),"")</f>
        <v>17</v>
      </c>
      <c r="D18" s="45" t="str">
        <f>IFERROR(IF(1+D17&lt;=Configuration!$F$12*Configuration!$F$16,1+D17,""),"")</f>
        <v/>
      </c>
      <c r="E18" s="3">
        <f>IFERROR('QB Projections'!E19,0)</f>
        <v>253.96075793660231</v>
      </c>
      <c r="F18" s="3">
        <f>IFERROR('RB Projections'!E19,0)</f>
        <v>204.40379340022605</v>
      </c>
      <c r="G18" s="3">
        <f>IFERROR('WR Projections'!E19,0)</f>
        <v>176.78822798835881</v>
      </c>
      <c r="H18" s="3">
        <f>IFERROR('TE Projections'!E19,0)</f>
        <v>86.427835280529521</v>
      </c>
      <c r="J18" s="3">
        <f>IFERROR(LARGE($E:$H,COUNTIF(A:D,"&gt;0")+COUNTA($J$1:J17)-1),0)</f>
        <v>168.26130103889514</v>
      </c>
      <c r="K18" s="3">
        <f>IFERROR(LARGE($F:$H,COUNTIF(B:D,"&gt;0")+COUNTA($K$1:K17)-1),0)</f>
        <v>138.16753461282556</v>
      </c>
    </row>
    <row r="19" spans="1:11" x14ac:dyDescent="0.25">
      <c r="A19">
        <f>IFERROR(IF(1+A18&lt;=Configuration!$F$9*Configuration!$F$16,1+A18,""),"")</f>
        <v>18</v>
      </c>
      <c r="B19" s="45">
        <f>IFERROR(IF(1+B18&lt;=Configuration!$F$10*Configuration!$F$16,1+B18,""),"")</f>
        <v>18</v>
      </c>
      <c r="C19" s="45">
        <f>IFERROR(IF(1+C18&lt;=Configuration!$F$11*Configuration!$F$16,1+C18,""),"")</f>
        <v>18</v>
      </c>
      <c r="D19" s="45" t="str">
        <f>IFERROR(IF(1+D18&lt;=Configuration!$F$12*Configuration!$F$16,1+D18,""),"")</f>
        <v/>
      </c>
      <c r="E19" s="3">
        <f>IFERROR('QB Projections'!E20,0)</f>
        <v>253.9349448054551</v>
      </c>
      <c r="F19" s="3">
        <f>IFERROR('RB Projections'!E20,0)</f>
        <v>202.58219193307283</v>
      </c>
      <c r="G19" s="3">
        <f>IFERROR('WR Projections'!E20,0)</f>
        <v>176.47703029222851</v>
      </c>
      <c r="H19" s="3">
        <f>IFERROR('TE Projections'!E20,0)</f>
        <v>84.011487717116083</v>
      </c>
      <c r="J19" s="3">
        <f>IFERROR(LARGE($E:$H,COUNTIF(A:D,"&gt;0")+COUNTA($J$1:J18)-1),0)</f>
        <v>167.81914619519347</v>
      </c>
      <c r="K19" s="3">
        <f>IFERROR(LARGE($F:$H,COUNTIF(B:D,"&gt;0")+COUNTA($K$1:K18)-1),0)</f>
        <v>138.09896939274134</v>
      </c>
    </row>
    <row r="20" spans="1:11" x14ac:dyDescent="0.25">
      <c r="A20">
        <f>IFERROR(IF(1+A19&lt;=Configuration!$F$9*Configuration!$F$16,1+A19,""),"")</f>
        <v>19</v>
      </c>
      <c r="B20" s="45">
        <f>IFERROR(IF(1+B19&lt;=Configuration!$F$10*Configuration!$F$16,1+B19,""),"")</f>
        <v>19</v>
      </c>
      <c r="C20" s="45">
        <f>IFERROR(IF(1+C19&lt;=Configuration!$F$11*Configuration!$F$16,1+C19,""),"")</f>
        <v>19</v>
      </c>
      <c r="D20" s="45" t="str">
        <f>IFERROR(IF(1+D19&lt;=Configuration!$F$12*Configuration!$F$16,1+D19,""),"")</f>
        <v/>
      </c>
      <c r="E20" s="3">
        <f>IFERROR('QB Projections'!E21,0)</f>
        <v>240.53609385333678</v>
      </c>
      <c r="F20" s="3">
        <f>IFERROR('RB Projections'!E21,0)</f>
        <v>200.55309502420693</v>
      </c>
      <c r="G20" s="3">
        <f>IFERROR('WR Projections'!E21,0)</f>
        <v>176.43446098369671</v>
      </c>
      <c r="H20" s="3">
        <f>IFERROR('TE Projections'!E21,0)</f>
        <v>84.011487717116069</v>
      </c>
      <c r="J20" s="3">
        <f>IFERROR(LARGE($E:$H,COUNTIF(A:D,"&gt;0")+COUNTA($J$1:J19)-1),0)</f>
        <v>167.26754683847585</v>
      </c>
      <c r="K20" s="3">
        <f>IFERROR(LARGE($F:$H,COUNTIF(B:D,"&gt;0")+COUNTA($K$1:K19)-1),0)</f>
        <v>137.19106081471278</v>
      </c>
    </row>
    <row r="21" spans="1:11" x14ac:dyDescent="0.25">
      <c r="A21">
        <f>IFERROR(IF(1+A20&lt;=Configuration!$F$9*Configuration!$F$16,1+A20,""),"")</f>
        <v>20</v>
      </c>
      <c r="B21" s="45">
        <f>IFERROR(IF(1+B20&lt;=Configuration!$F$10*Configuration!$F$16,1+B20,""),"")</f>
        <v>20</v>
      </c>
      <c r="C21" s="45">
        <f>IFERROR(IF(1+C20&lt;=Configuration!$F$11*Configuration!$F$16,1+C20,""),"")</f>
        <v>20</v>
      </c>
      <c r="D21" s="45" t="str">
        <f>IFERROR(IF(1+D20&lt;=Configuration!$F$12*Configuration!$F$16,1+D20,""),"")</f>
        <v/>
      </c>
      <c r="E21" s="3">
        <f>IFERROR('QB Projections'!E22,0)</f>
        <v>236.53917745558888</v>
      </c>
      <c r="F21" s="3">
        <f>IFERROR('RB Projections'!E22,0)</f>
        <v>198.91216479164876</v>
      </c>
      <c r="G21" s="3">
        <f>IFERROR('WR Projections'!E22,0)</f>
        <v>170.3076111166165</v>
      </c>
      <c r="H21" s="3">
        <f>IFERROR('TE Projections'!E22,0)</f>
        <v>80.873011360898687</v>
      </c>
      <c r="J21" s="3">
        <f>IFERROR(LARGE($E:$H,COUNTIF(A:D,"&gt;0")+COUNTA($J$1:J20)-1),0)</f>
        <v>166.17665959223856</v>
      </c>
      <c r="K21" s="3">
        <f>IFERROR(LARGE($F:$H,COUNTIF(B:D,"&gt;0")+COUNTA($K$1:K20)-1),0)</f>
        <v>137.16627426591444</v>
      </c>
    </row>
    <row r="22" spans="1:11" x14ac:dyDescent="0.25">
      <c r="A22" t="str">
        <f>IFERROR(IF(1+A21&lt;=Configuration!$F$9*Configuration!$F$16,1+A21,""),"")</f>
        <v/>
      </c>
      <c r="B22" s="45">
        <f>IFERROR(IF(1+B21&lt;=Configuration!$F$10*Configuration!$F$16,1+B21,""),"")</f>
        <v>21</v>
      </c>
      <c r="C22" s="45">
        <f>IFERROR(IF(1+C21&lt;=Configuration!$F$11*Configuration!$F$16,1+C21,""),"")</f>
        <v>21</v>
      </c>
      <c r="D22" s="45" t="str">
        <f>IFERROR(IF(1+D21&lt;=Configuration!$F$12*Configuration!$F$16,1+D21,""),"")</f>
        <v/>
      </c>
      <c r="E22" s="3">
        <f>IFERROR('QB Projections'!E23,0)</f>
        <v>234.44716244262557</v>
      </c>
      <c r="F22" s="3">
        <f>IFERROR('RB Projections'!E23,0)</f>
        <v>198.25197881182024</v>
      </c>
      <c r="G22" s="3">
        <f>IFERROR('WR Projections'!E23,0)</f>
        <v>167.81914619519347</v>
      </c>
      <c r="H22" s="3">
        <f>IFERROR('TE Projections'!E23,0)</f>
        <v>79.985503164636413</v>
      </c>
      <c r="J22" s="3">
        <f>IFERROR(LARGE($E:$H,COUNTIF(A:D,"&gt;0")+COUNTA($J$1:J21)-1),0)</f>
        <v>165.49128284216371</v>
      </c>
      <c r="K22" s="3">
        <f>IFERROR(LARGE($F:$H,COUNTIF(B:D,"&gt;0")+COUNTA($K$1:K21)-1),0)</f>
        <v>135.68070720980853</v>
      </c>
    </row>
    <row r="23" spans="1:11" x14ac:dyDescent="0.25">
      <c r="A23" t="str">
        <f>IFERROR(IF(1+A22&lt;=Configuration!$F$9*Configuration!$F$16,1+A22,""),"")</f>
        <v/>
      </c>
      <c r="B23" s="45">
        <f>IFERROR(IF(1+B22&lt;=Configuration!$F$10*Configuration!$F$16,1+B22,""),"")</f>
        <v>22</v>
      </c>
      <c r="C23" s="45">
        <f>IFERROR(IF(1+C22&lt;=Configuration!$F$11*Configuration!$F$16,1+C22,""),"")</f>
        <v>22</v>
      </c>
      <c r="D23" s="45" t="str">
        <f>IFERROR(IF(1+D22&lt;=Configuration!$F$12*Configuration!$F$16,1+D22,""),"")</f>
        <v/>
      </c>
      <c r="E23" s="3">
        <f>IFERROR('QB Projections'!E24,0)</f>
        <v>232.93293612405546</v>
      </c>
      <c r="F23" s="3">
        <f>IFERROR('RB Projections'!E24,0)</f>
        <v>197.15567413346045</v>
      </c>
      <c r="G23" s="3">
        <f>IFERROR('WR Projections'!E24,0)</f>
        <v>163.30501035792253</v>
      </c>
      <c r="H23" s="3">
        <f>IFERROR('TE Projections'!E24,0)</f>
        <v>76.742268224423626</v>
      </c>
      <c r="J23" s="3">
        <f>IFERROR(LARGE($E:$H,COUNTIF(A:D,"&gt;0")+COUNTA($J$1:J22)-1),0)</f>
        <v>163.30501035792253</v>
      </c>
      <c r="K23" s="3">
        <f>IFERROR(LARGE($F:$H,COUNTIF(B:D,"&gt;0")+COUNTA($K$1:K22)-1),0)</f>
        <v>135.62297543423216</v>
      </c>
    </row>
    <row r="24" spans="1:11" x14ac:dyDescent="0.25">
      <c r="A24" t="str">
        <f>IFERROR(IF(1+A23&lt;=Configuration!$F$9*Configuration!$F$16,1+A23,""),"")</f>
        <v/>
      </c>
      <c r="B24" s="45">
        <f>IFERROR(IF(1+B23&lt;=Configuration!$F$10*Configuration!$F$16,1+B23,""),"")</f>
        <v>23</v>
      </c>
      <c r="C24" s="45">
        <f>IFERROR(IF(1+C23&lt;=Configuration!$F$11*Configuration!$F$16,1+C23,""),"")</f>
        <v>23</v>
      </c>
      <c r="D24" s="45" t="str">
        <f>IFERROR(IF(1+D23&lt;=Configuration!$F$12*Configuration!$F$16,1+D23,""),"")</f>
        <v/>
      </c>
      <c r="E24" s="3">
        <f>IFERROR('QB Projections'!E25,0)</f>
        <v>232.10342212373538</v>
      </c>
      <c r="F24" s="3">
        <f>IFERROR('RB Projections'!E25,0)</f>
        <v>194.31285820650024</v>
      </c>
      <c r="G24" s="3">
        <f>IFERROR('WR Projections'!E25,0)</f>
        <v>155.31059251032829</v>
      </c>
      <c r="H24" s="3">
        <f>IFERROR('TE Projections'!E25,0)</f>
        <v>76.660051752476562</v>
      </c>
      <c r="J24" s="3">
        <f>IFERROR(LARGE($E:$H,COUNTIF(A:D,"&gt;0")+COUNTA($J$1:J23)-1),0)</f>
        <v>163.28000347782094</v>
      </c>
      <c r="K24" s="3">
        <f>IFERROR(LARGE($F:$H,COUNTIF(B:D,"&gt;0")+COUNTA($K$1:K23)-1),0)</f>
        <v>134.67487994065928</v>
      </c>
    </row>
    <row r="25" spans="1:11" x14ac:dyDescent="0.25">
      <c r="A25" t="str">
        <f>IFERROR(IF(1+A24&lt;=Configuration!$F$9*Configuration!$F$16,1+A24,""),"")</f>
        <v/>
      </c>
      <c r="B25" s="45">
        <f>IFERROR(IF(1+B24&lt;=Configuration!$F$10*Configuration!$F$16,1+B24,""),"")</f>
        <v>24</v>
      </c>
      <c r="C25" s="45">
        <f>IFERROR(IF(1+C24&lt;=Configuration!$F$11*Configuration!$F$16,1+C24,""),"")</f>
        <v>24</v>
      </c>
      <c r="D25" s="45" t="str">
        <f>IFERROR(IF(1+D24&lt;=Configuration!$F$12*Configuration!$F$16,1+D24,""),"")</f>
        <v/>
      </c>
      <c r="E25" s="3">
        <f>IFERROR('QB Projections'!E26,0)</f>
        <v>229.79799117219815</v>
      </c>
      <c r="F25" s="3">
        <f>IFERROR('RB Projections'!E26,0)</f>
        <v>194.22746106756773</v>
      </c>
      <c r="G25" s="3">
        <f>IFERROR('WR Projections'!E26,0)</f>
        <v>154.17569988005866</v>
      </c>
      <c r="H25" s="3">
        <f>IFERROR('TE Projections'!E26,0)</f>
        <v>73.882268224423598</v>
      </c>
      <c r="J25" s="3">
        <f>IFERROR(LARGE($E:$H,COUNTIF(A:D,"&gt;0")+COUNTA($J$1:J24)-1),0)</f>
        <v>161.1687266757919</v>
      </c>
      <c r="K25" s="3">
        <f>IFERROR(LARGE($F:$H,COUNTIF(B:D,"&gt;0")+COUNTA($K$1:K24)-1),0)</f>
        <v>134.41380482301017</v>
      </c>
    </row>
    <row r="26" spans="1:11" x14ac:dyDescent="0.25">
      <c r="A26" t="str">
        <f>IFERROR(IF(1+A25&lt;=Configuration!$F$9*Configuration!$F$16,1+A25,""),"")</f>
        <v/>
      </c>
      <c r="B26" s="45">
        <f>IFERROR(IF(1+B25&lt;=Configuration!$F$10*Configuration!$F$16,1+B25,""),"")</f>
        <v>25</v>
      </c>
      <c r="C26" s="45">
        <f>IFERROR(IF(1+C25&lt;=Configuration!$F$11*Configuration!$F$16,1+C25,""),"")</f>
        <v>25</v>
      </c>
      <c r="D26" s="45" t="str">
        <f>IFERROR(IF(1+D25&lt;=Configuration!$F$12*Configuration!$F$16,1+D25,""),"")</f>
        <v/>
      </c>
      <c r="E26" s="3">
        <f>IFERROR('QB Projections'!E27,0)</f>
        <v>228.20062104205329</v>
      </c>
      <c r="F26" s="3">
        <f>IFERROR('RB Projections'!E27,0)</f>
        <v>193.16381151231786</v>
      </c>
      <c r="G26" s="3">
        <f>IFERROR('WR Projections'!E27,0)</f>
        <v>153.10088401226068</v>
      </c>
      <c r="H26" s="3">
        <f>IFERROR('TE Projections'!E27,0)</f>
        <v>70.294395170246517</v>
      </c>
      <c r="J26" s="3">
        <f>IFERROR(LARGE($E:$H,COUNTIF(A:D,"&gt;0")+COUNTA($J$1:J25)-1),0)</f>
        <v>159.84856942012524</v>
      </c>
      <c r="K26" s="3">
        <f>IFERROR(LARGE($F:$H,COUNTIF(B:D,"&gt;0")+COUNTA($K$1:K25)-1),0)</f>
        <v>134.11139351117868</v>
      </c>
    </row>
    <row r="27" spans="1:11" x14ac:dyDescent="0.25">
      <c r="A27" t="str">
        <f>IFERROR(IF(1+A26&lt;=Configuration!$F$9*Configuration!$F$16,1+A26,""),"")</f>
        <v/>
      </c>
      <c r="B27" s="45">
        <f>IFERROR(IF(1+B26&lt;=Configuration!$F$10*Configuration!$F$16,1+B26,""),"")</f>
        <v>26</v>
      </c>
      <c r="C27" s="45">
        <f>IFERROR(IF(1+C26&lt;=Configuration!$F$11*Configuration!$F$16,1+C26,""),"")</f>
        <v>26</v>
      </c>
      <c r="D27" s="45" t="str">
        <f>IFERROR(IF(1+D26&lt;=Configuration!$F$12*Configuration!$F$16,1+D26,""),"")</f>
        <v/>
      </c>
      <c r="E27" s="3">
        <f>IFERROR('QB Projections'!E28,0)</f>
        <v>227.30678767061377</v>
      </c>
      <c r="F27" s="3">
        <f>IFERROR('RB Projections'!E28,0)</f>
        <v>188.71648656369084</v>
      </c>
      <c r="G27" s="3">
        <f>IFERROR('WR Projections'!E28,0)</f>
        <v>151.86478927689475</v>
      </c>
      <c r="H27" s="3">
        <f>IFERROR('TE Projections'!E28,0)</f>
        <v>68.356701168317713</v>
      </c>
      <c r="J27" s="3">
        <f>IFERROR(LARGE($E:$H,COUNTIF(A:D,"&gt;0")+COUNTA($J$1:J26)-1),0)</f>
        <v>157.97693391017174</v>
      </c>
      <c r="K27" s="3">
        <f>IFERROR(LARGE($F:$H,COUNTIF(B:D,"&gt;0")+COUNTA($K$1:K26)-1),0)</f>
        <v>134.01914619519346</v>
      </c>
    </row>
    <row r="28" spans="1:11" x14ac:dyDescent="0.25">
      <c r="A28" t="str">
        <f>IFERROR(IF(1+A27&lt;=Configuration!$F$9*Configuration!$F$16,1+A27,""),"")</f>
        <v/>
      </c>
      <c r="B28" s="45">
        <f>IFERROR(IF(1+B27&lt;=Configuration!$F$10*Configuration!$F$16,1+B27,""),"")</f>
        <v>27</v>
      </c>
      <c r="C28" s="45">
        <f>IFERROR(IF(1+C27&lt;=Configuration!$F$11*Configuration!$F$16,1+C27,""),"")</f>
        <v>27</v>
      </c>
      <c r="D28" s="45" t="str">
        <f>IFERROR(IF(1+D27&lt;=Configuration!$F$12*Configuration!$F$16,1+D27,""),"")</f>
        <v/>
      </c>
      <c r="E28" s="3">
        <f>IFERROR('QB Projections'!E29,0)</f>
        <v>224.57579511283859</v>
      </c>
      <c r="F28" s="3">
        <f>IFERROR('RB Projections'!E29,0)</f>
        <v>173.60528836281861</v>
      </c>
      <c r="G28" s="3">
        <f>IFERROR('WR Projections'!E29,0)</f>
        <v>151.65079561103465</v>
      </c>
      <c r="H28" s="3">
        <f>IFERROR('TE Projections'!E29,0)</f>
        <v>67.341482148778951</v>
      </c>
      <c r="J28" s="3">
        <f>IFERROR(LARGE($E:$H,COUNTIF(A:D,"&gt;0")+COUNTA($J$1:J27)-1),0)</f>
        <v>157.82206703899217</v>
      </c>
      <c r="K28" s="3">
        <f>IFERROR(LARGE($F:$H,COUNTIF(B:D,"&gt;0")+COUNTA($K$1:K27)-1),0)</f>
        <v>132.13957655023756</v>
      </c>
    </row>
    <row r="29" spans="1:11" x14ac:dyDescent="0.25">
      <c r="A29" t="str">
        <f>IFERROR(IF(1+A28&lt;=Configuration!$F$9*Configuration!$F$16,1+A28,""),"")</f>
        <v/>
      </c>
      <c r="B29" s="45">
        <f>IFERROR(IF(1+B28&lt;=Configuration!$F$10*Configuration!$F$16,1+B28,""),"")</f>
        <v>28</v>
      </c>
      <c r="C29" s="45">
        <f>IFERROR(IF(1+C28&lt;=Configuration!$F$11*Configuration!$F$16,1+C28,""),"")</f>
        <v>28</v>
      </c>
      <c r="D29" s="45" t="str">
        <f>IFERROR(IF(1+D28&lt;=Configuration!$F$12*Configuration!$F$16,1+D28,""),"")</f>
        <v/>
      </c>
      <c r="E29" s="3">
        <f>IFERROR('QB Projections'!E30,0)</f>
        <v>222.3856705617516</v>
      </c>
      <c r="F29" s="3">
        <f>IFERROR('RB Projections'!E30,0)</f>
        <v>168.26130103889514</v>
      </c>
      <c r="G29" s="3">
        <f>IFERROR('WR Projections'!E30,0)</f>
        <v>146.14758355483977</v>
      </c>
      <c r="H29" s="3">
        <f>IFERROR('TE Projections'!E30,0)</f>
        <v>67.091310914663936</v>
      </c>
      <c r="J29" s="3">
        <f>IFERROR(LARGE($E:$H,COUNTIF(A:D,"&gt;0")+COUNTA($J$1:J28)-1),0)</f>
        <v>156.77573662856602</v>
      </c>
      <c r="K29" s="3">
        <f>IFERROR(LARGE($F:$H,COUNTIF(B:D,"&gt;0")+COUNTA($K$1:K28)-1),0)</f>
        <v>132.11438034738575</v>
      </c>
    </row>
    <row r="30" spans="1:11" x14ac:dyDescent="0.25">
      <c r="A30" t="str">
        <f>IFERROR(IF(1+A29&lt;=Configuration!$F$9*Configuration!$F$16,1+A29,""),"")</f>
        <v/>
      </c>
      <c r="B30" s="45">
        <f>IFERROR(IF(1+B29&lt;=Configuration!$F$10*Configuration!$F$16,1+B29,""),"")</f>
        <v>29</v>
      </c>
      <c r="C30" s="45">
        <f>IFERROR(IF(1+C29&lt;=Configuration!$F$11*Configuration!$F$16,1+C29,""),"")</f>
        <v>29</v>
      </c>
      <c r="D30" s="45" t="str">
        <f>IFERROR(IF(1+D29&lt;=Configuration!$F$12*Configuration!$F$16,1+D29,""),"")</f>
        <v/>
      </c>
      <c r="E30" s="3">
        <f>IFERROR('QB Projections'!E31,0)</f>
        <v>220.28492354188958</v>
      </c>
      <c r="F30" s="3">
        <f>IFERROR('RB Projections'!E31,0)</f>
        <v>167.26754683847585</v>
      </c>
      <c r="G30" s="3">
        <f>IFERROR('WR Projections'!E31,0)</f>
        <v>142.23552320452856</v>
      </c>
      <c r="H30" s="3">
        <f>IFERROR('TE Projections'!E31,0)</f>
        <v>64.882179823197546</v>
      </c>
      <c r="J30" s="3">
        <f>IFERROR(LARGE($E:$H,COUNTIF(A:D,"&gt;0")+COUNTA($J$1:J29)-1),0)</f>
        <v>155.31059251032829</v>
      </c>
      <c r="K30" s="3">
        <f>IFERROR(LARGE($F:$H,COUNTIF(B:D,"&gt;0")+COUNTA($K$1:K29)-1),0)</f>
        <v>132.10271520960623</v>
      </c>
    </row>
    <row r="31" spans="1:11" x14ac:dyDescent="0.25">
      <c r="A31" t="str">
        <f>IFERROR(IF(1+A30&lt;=Configuration!$F$9*Configuration!$F$16,1+A30,""),"")</f>
        <v/>
      </c>
      <c r="B31" s="45">
        <f>IFERROR(IF(1+B30&lt;=Configuration!$F$10*Configuration!$F$16,1+B30,""),"")</f>
        <v>30</v>
      </c>
      <c r="C31" s="45">
        <f>IFERROR(IF(1+C30&lt;=Configuration!$F$11*Configuration!$F$16,1+C30,""),"")</f>
        <v>30</v>
      </c>
      <c r="D31" s="45" t="str">
        <f>IFERROR(IF(1+D30&lt;=Configuration!$F$12*Configuration!$F$16,1+D30,""),"")</f>
        <v/>
      </c>
      <c r="E31" s="3">
        <f>IFERROR('QB Projections'!E32,0)</f>
        <v>217.95361546643363</v>
      </c>
      <c r="F31" s="3">
        <f>IFERROR('RB Projections'!E32,0)</f>
        <v>165.49128284216371</v>
      </c>
      <c r="G31" s="3">
        <f>IFERROR('WR Projections'!E32,0)</f>
        <v>142.10088401226068</v>
      </c>
      <c r="H31" s="3">
        <f>IFERROR('TE Projections'!E32,0)</f>
        <v>63.255674611366466</v>
      </c>
      <c r="J31" s="3">
        <f>IFERROR(LARGE($E:$H,COUNTIF(A:D,"&gt;0")+COUNTA($J$1:J30)-1),0)</f>
        <v>155.23210252164967</v>
      </c>
      <c r="K31" s="3">
        <f>IFERROR(LARGE($F:$H,COUNTIF(B:D,"&gt;0")+COUNTA($K$1:K30)-1),0)</f>
        <v>131.53623680429558</v>
      </c>
    </row>
    <row r="32" spans="1:11" x14ac:dyDescent="0.25">
      <c r="A32" t="str">
        <f>IFERROR(IF(1+A31&lt;=Configuration!$F$9*Configuration!$F$16,1+A31,""),"")</f>
        <v/>
      </c>
      <c r="B32" s="45" t="str">
        <f>IFERROR(IF(1+B31&lt;=Configuration!$F$10*Configuration!$F$16,1+B31,""),"")</f>
        <v/>
      </c>
      <c r="C32" s="45" t="str">
        <f>IFERROR(IF(1+C31&lt;=Configuration!$F$11*Configuration!$F$16,1+C31,""),"")</f>
        <v/>
      </c>
      <c r="D32" s="45" t="str">
        <f>IFERROR(IF(1+D31&lt;=Configuration!$F$12*Configuration!$F$16,1+D31,""),"")</f>
        <v/>
      </c>
      <c r="E32" s="3">
        <f>IFERROR('QB Projections'!E33,0)</f>
        <v>217.78142456838108</v>
      </c>
      <c r="F32" s="3">
        <f>IFERROR('RB Projections'!E33,0)</f>
        <v>163.28000347782094</v>
      </c>
      <c r="G32" s="3">
        <f>IFERROR('WR Projections'!E33,0)</f>
        <v>141.79038477374678</v>
      </c>
      <c r="H32" s="3">
        <f>IFERROR('TE Projections'!E33,0)</f>
        <v>62.534471251963097</v>
      </c>
      <c r="J32" s="3">
        <f>IFERROR(LARGE($E:$H,COUNTIF(A:D,"&gt;0")+COUNTA($J$1:J31)-1),0)</f>
        <v>154.17569988005866</v>
      </c>
      <c r="K32" s="3">
        <f>IFERROR(LARGE($F:$H,COUNTIF(B:D,"&gt;0")+COUNTA($K$1:K31)-1),0)</f>
        <v>130.95569988005863</v>
      </c>
    </row>
    <row r="33" spans="1:11" x14ac:dyDescent="0.25">
      <c r="A33" t="str">
        <f>IFERROR(IF(1+A32&lt;=Configuration!$F$9*Configuration!$F$16,1+A32,""),"")</f>
        <v/>
      </c>
      <c r="B33" s="45" t="str">
        <f>IFERROR(IF(1+B32&lt;=Configuration!$F$10*Configuration!$F$16,1+B32,""),"")</f>
        <v/>
      </c>
      <c r="C33" s="45" t="str">
        <f>IFERROR(IF(1+C32&lt;=Configuration!$F$11*Configuration!$F$16,1+C32,""),"")</f>
        <v/>
      </c>
      <c r="D33" s="45" t="str">
        <f>IFERROR(IF(1+D32&lt;=Configuration!$F$12*Configuration!$F$16,1+D32,""),"")</f>
        <v/>
      </c>
      <c r="E33" s="3">
        <f>IFERROR('QB Projections'!E34,0)</f>
        <v>217.31485676653378</v>
      </c>
      <c r="F33" s="3">
        <f>IFERROR('RB Projections'!E34,0)</f>
        <v>159.84856942012524</v>
      </c>
      <c r="G33" s="3">
        <f>IFERROR('WR Projections'!E34,0)</f>
        <v>138.41531695615475</v>
      </c>
      <c r="H33" s="3">
        <f>IFERROR('TE Projections'!E34,0)</f>
        <v>54.555031051485948</v>
      </c>
      <c r="J33" s="3">
        <f>IFERROR(LARGE($E:$H,COUNTIF(A:D,"&gt;0")+COUNTA($J$1:J32)-1),0)</f>
        <v>153.32705533402864</v>
      </c>
      <c r="K33" s="3">
        <f>IFERROR(LARGE($F:$H,COUNTIF(B:D,"&gt;0")+COUNTA($K$1:K32)-1),0)</f>
        <v>130.47141650454444</v>
      </c>
    </row>
    <row r="34" spans="1:11" x14ac:dyDescent="0.25">
      <c r="A34" t="str">
        <f>IFERROR(IF(1+A33&lt;=Configuration!$F$9*Configuration!$F$16,1+A33,""),"")</f>
        <v/>
      </c>
      <c r="B34" s="45" t="str">
        <f>IFERROR(IF(1+B33&lt;=Configuration!$F$10*Configuration!$F$16,1+B33,""),"")</f>
        <v/>
      </c>
      <c r="C34" s="45" t="str">
        <f>IFERROR(IF(1+C33&lt;=Configuration!$F$11*Configuration!$F$16,1+C33,""),"")</f>
        <v/>
      </c>
      <c r="D34" s="45" t="str">
        <f>IFERROR(IF(1+D33&lt;=Configuration!$F$12*Configuration!$F$16,1+D33,""),"")</f>
        <v/>
      </c>
      <c r="E34" s="3">
        <f>IFERROR('QB Projections'!E35,0)</f>
        <v>213.88474597698297</v>
      </c>
      <c r="F34" s="3">
        <f>IFERROR('RB Projections'!E35,0)</f>
        <v>157.97693391017174</v>
      </c>
      <c r="G34" s="3">
        <f>IFERROR('WR Projections'!E35,0)</f>
        <v>138.09896939274134</v>
      </c>
      <c r="H34" s="3">
        <f>IFERROR('TE Projections'!E35,0)</f>
        <v>54.494845482949081</v>
      </c>
      <c r="J34" s="3">
        <f>IFERROR(LARGE($E:$H,COUNTIF(A:D,"&gt;0")+COUNTA($J$1:J33)-1),0)</f>
        <v>153.10088401226068</v>
      </c>
      <c r="K34" s="3">
        <f>IFERROR(LARGE($F:$H,COUNTIF(B:D,"&gt;0")+COUNTA($K$1:K33)-1),0)</f>
        <v>129.80951327860311</v>
      </c>
    </row>
    <row r="35" spans="1:11" x14ac:dyDescent="0.25">
      <c r="A35" t="str">
        <f>IFERROR(IF(1+A34&lt;=Configuration!$F$9*Configuration!$F$16,1+A34,""),"")</f>
        <v/>
      </c>
      <c r="B35" s="45" t="str">
        <f>IFERROR(IF(1+B34&lt;=Configuration!$F$10*Configuration!$F$16,1+B34,""),"")</f>
        <v/>
      </c>
      <c r="C35" s="45" t="str">
        <f>IFERROR(IF(1+C34&lt;=Configuration!$F$11*Configuration!$F$16,1+C34,""),"")</f>
        <v/>
      </c>
      <c r="D35" s="45" t="str">
        <f>IFERROR(IF(1+D34&lt;=Configuration!$F$12*Configuration!$F$16,1+D34,""),"")</f>
        <v/>
      </c>
      <c r="E35" s="3">
        <f>IFERROR('QB Projections'!E36,0)</f>
        <v>213.79162125717508</v>
      </c>
      <c r="F35" s="3">
        <f>IFERROR('RB Projections'!E36,0)</f>
        <v>157.82206703899217</v>
      </c>
      <c r="G35" s="3">
        <f>IFERROR('WR Projections'!E36,0)</f>
        <v>137.19106081471278</v>
      </c>
      <c r="H35" s="3">
        <f>IFERROR('TE Projections'!E36,0)</f>
        <v>53.812739978973241</v>
      </c>
      <c r="J35" s="3">
        <f>IFERROR(LARGE($E:$H,COUNTIF(A:D,"&gt;0")+COUNTA($J$1:J34)-1),0)</f>
        <v>152.55079268132977</v>
      </c>
      <c r="K35" s="3">
        <f>IFERROR(LARGE($F:$H,COUNTIF(B:D,"&gt;0")+COUNTA($K$1:K34)-1),0)</f>
        <v>129.19272674344779</v>
      </c>
    </row>
    <row r="36" spans="1:11" x14ac:dyDescent="0.25">
      <c r="A36" t="str">
        <f>IFERROR(IF(1+A35&lt;=Configuration!$F$9*Configuration!$F$16,1+A35,""),"")</f>
        <v/>
      </c>
      <c r="B36" s="45" t="str">
        <f>IFERROR(IF(1+B35&lt;=Configuration!$F$10*Configuration!$F$16,1+B35,""),"")</f>
        <v/>
      </c>
      <c r="C36" s="45" t="str">
        <f>IFERROR(IF(1+C35&lt;=Configuration!$F$11*Configuration!$F$16,1+C35,""),"")</f>
        <v/>
      </c>
      <c r="D36" s="45" t="str">
        <f>IFERROR(IF(1+D35&lt;=Configuration!$F$12*Configuration!$F$16,1+D35,""),"")</f>
        <v/>
      </c>
      <c r="E36" s="3">
        <f>IFERROR('QB Projections'!E37,0)</f>
        <v>213.2591340504384</v>
      </c>
      <c r="F36" s="3">
        <f>IFERROR('RB Projections'!E37,0)</f>
        <v>156.77573662856602</v>
      </c>
      <c r="G36" s="3">
        <f>IFERROR('WR Projections'!E37,0)</f>
        <v>137.16627426591444</v>
      </c>
      <c r="H36" s="3">
        <f>IFERROR('TE Projections'!E37,0)</f>
        <v>53.540353604904276</v>
      </c>
      <c r="J36" s="3">
        <f>IFERROR(LARGE($E:$H,COUNTIF(A:D,"&gt;0")+COUNTA($J$1:J35)-1),0)</f>
        <v>152.30419687245777</v>
      </c>
      <c r="K36" s="3">
        <f>IFERROR(LARGE($F:$H,COUNTIF(B:D,"&gt;0")+COUNTA($K$1:K35)-1),0)</f>
        <v>128.39258946793146</v>
      </c>
    </row>
    <row r="37" spans="1:11" x14ac:dyDescent="0.25">
      <c r="A37" t="str">
        <f>IFERROR(IF(1+A36&lt;=Configuration!$F$9*Configuration!$F$16,1+A36,""),"")</f>
        <v/>
      </c>
      <c r="B37" s="45" t="str">
        <f>IFERROR(IF(1+B36&lt;=Configuration!$F$10*Configuration!$F$16,1+B36,""),"")</f>
        <v/>
      </c>
      <c r="C37" s="45" t="str">
        <f>IFERROR(IF(1+C36&lt;=Configuration!$F$11*Configuration!$F$16,1+C36,""),"")</f>
        <v/>
      </c>
      <c r="D37" s="45" t="str">
        <f>IFERROR(IF(1+D36&lt;=Configuration!$F$12*Configuration!$F$16,1+D36,""),"")</f>
        <v/>
      </c>
      <c r="E37" s="3">
        <f>IFERROR('QB Projections'!E38,0)</f>
        <v>211.00764528641372</v>
      </c>
      <c r="F37" s="3">
        <f>IFERROR('RB Projections'!E38,0)</f>
        <v>155.23210252164967</v>
      </c>
      <c r="G37" s="3">
        <f>IFERROR('WR Projections'!E38,0)</f>
        <v>135.68070720980853</v>
      </c>
      <c r="H37" s="3">
        <f>IFERROR('TE Projections'!E38,0)</f>
        <v>53.238369738193356</v>
      </c>
      <c r="J37" s="3">
        <f>IFERROR(LARGE($E:$H,COUNTIF(A:D,"&gt;0")+COUNTA($J$1:J36)-1),0)</f>
        <v>151.95177506454323</v>
      </c>
      <c r="K37" s="3">
        <f>IFERROR(LARGE($F:$H,COUNTIF(B:D,"&gt;0")+COUNTA($K$1:K36)-1),0)</f>
        <v>128.22881773567363</v>
      </c>
    </row>
    <row r="38" spans="1:11" x14ac:dyDescent="0.25">
      <c r="A38" t="str">
        <f>IFERROR(IF(1+A37&lt;=Configuration!$F$9*Configuration!$F$16,1+A37,""),"")</f>
        <v/>
      </c>
      <c r="B38" s="45" t="str">
        <f>IFERROR(IF(1+B37&lt;=Configuration!$F$10*Configuration!$F$16,1+B37,""),"")</f>
        <v/>
      </c>
      <c r="C38" s="45" t="str">
        <f>IFERROR(IF(1+C37&lt;=Configuration!$F$11*Configuration!$F$16,1+C37,""),"")</f>
        <v/>
      </c>
      <c r="D38" s="45" t="str">
        <f>IFERROR(IF(1+D37&lt;=Configuration!$F$12*Configuration!$F$16,1+D37,""),"")</f>
        <v/>
      </c>
      <c r="E38" s="3">
        <f>IFERROR('QB Projections'!E39,0)</f>
        <v>209.93289790764157</v>
      </c>
      <c r="F38" s="3">
        <f>IFERROR('RB Projections'!E39,0)</f>
        <v>153.32705533402864</v>
      </c>
      <c r="G38" s="3">
        <f>IFERROR('WR Projections'!E39,0)</f>
        <v>135.62297543423216</v>
      </c>
      <c r="H38" s="3">
        <f>IFERROR('TE Projections'!E39,0)</f>
        <v>52.74556718302798</v>
      </c>
      <c r="J38" s="3">
        <f>IFERROR(LARGE($E:$H,COUNTIF(A:D,"&gt;0")+COUNTA($J$1:J37)-1),0)</f>
        <v>151.86478927689475</v>
      </c>
      <c r="K38" s="3">
        <f>IFERROR(LARGE($F:$H,COUNTIF(B:D,"&gt;0")+COUNTA($K$1:K37)-1),0)</f>
        <v>127.83578821782365</v>
      </c>
    </row>
    <row r="39" spans="1:11" x14ac:dyDescent="0.25">
      <c r="A39" t="str">
        <f>IFERROR(IF(1+A38&lt;=Configuration!$F$9*Configuration!$F$16,1+A38,""),"")</f>
        <v/>
      </c>
      <c r="B39" s="45" t="str">
        <f>IFERROR(IF(1+B38&lt;=Configuration!$F$10*Configuration!$F$16,1+B38,""),"")</f>
        <v/>
      </c>
      <c r="C39" s="45" t="str">
        <f>IFERROR(IF(1+C38&lt;=Configuration!$F$11*Configuration!$F$16,1+C38,""),"")</f>
        <v/>
      </c>
      <c r="D39" s="45" t="str">
        <f>IFERROR(IF(1+D38&lt;=Configuration!$F$12*Configuration!$F$16,1+D38,""),"")</f>
        <v/>
      </c>
      <c r="E39" s="3">
        <f>IFERROR('QB Projections'!E40,0)</f>
        <v>209.80568074179808</v>
      </c>
      <c r="F39" s="3">
        <f>IFERROR('RB Projections'!E40,0)</f>
        <v>151.95177506454323</v>
      </c>
      <c r="G39" s="3">
        <f>IFERROR('WR Projections'!E40,0)</f>
        <v>134.41380482301017</v>
      </c>
      <c r="H39" s="3">
        <f>IFERROR('TE Projections'!E40,0)</f>
        <v>52.348327484340992</v>
      </c>
      <c r="J39" s="3">
        <f>IFERROR(LARGE($E:$H,COUNTIF(A:D,"&gt;0")+COUNTA($J$1:J38)-1),0)</f>
        <v>151.65079561103465</v>
      </c>
      <c r="K39" s="3">
        <f>IFERROR(LARGE($F:$H,COUNTIF(B:D,"&gt;0")+COUNTA($K$1:K38)-1),0)</f>
        <v>127.15546200939772</v>
      </c>
    </row>
    <row r="40" spans="1:11" x14ac:dyDescent="0.25">
      <c r="A40" t="str">
        <f>IFERROR(IF(1+A39&lt;=Configuration!$F$9*Configuration!$F$16,1+A39,""),"")</f>
        <v/>
      </c>
      <c r="B40" s="45" t="str">
        <f>IFERROR(IF(1+B39&lt;=Configuration!$F$10*Configuration!$F$16,1+B39,""),"")</f>
        <v/>
      </c>
      <c r="C40" s="45" t="str">
        <f>IFERROR(IF(1+C39&lt;=Configuration!$F$11*Configuration!$F$16,1+C39,""),"")</f>
        <v/>
      </c>
      <c r="D40" s="45" t="str">
        <f>IFERROR(IF(1+D39&lt;=Configuration!$F$12*Configuration!$F$16,1+D39,""),"")</f>
        <v/>
      </c>
      <c r="E40" s="3">
        <f>IFERROR('QB Projections'!#REF!,0)</f>
        <v>0</v>
      </c>
      <c r="F40" s="3">
        <f>IFERROR('RB Projections'!E41,0)</f>
        <v>151.11966373800183</v>
      </c>
      <c r="G40" s="3">
        <f>IFERROR('WR Projections'!E41,0)</f>
        <v>134.01914619519346</v>
      </c>
      <c r="H40" s="3">
        <f>IFERROR('TE Projections'!E41,0)</f>
        <v>51.360044359265629</v>
      </c>
      <c r="J40" s="3">
        <f>IFERROR(LARGE($E:$H,COUNTIF(A:D,"&gt;0")+COUNTA($J$1:J39)-1),0)</f>
        <v>151.11966373800183</v>
      </c>
      <c r="K40" s="3">
        <f>IFERROR(LARGE($F:$H,COUNTIF(B:D,"&gt;0")+COUNTA($K$1:K39)-1),0)</f>
        <v>126.98674552758334</v>
      </c>
    </row>
    <row r="41" spans="1:11" x14ac:dyDescent="0.25">
      <c r="A41" t="str">
        <f>IFERROR(IF(1+A40&lt;=Configuration!$F$9*Configuration!$F$16,1+A40,""),"")</f>
        <v/>
      </c>
      <c r="B41" s="45" t="str">
        <f>IFERROR(IF(1+B40&lt;=Configuration!$F$10*Configuration!$F$16,1+B40,""),"")</f>
        <v/>
      </c>
      <c r="C41" s="45" t="str">
        <f>IFERROR(IF(1+C40&lt;=Configuration!$F$11*Configuration!$F$16,1+C40,""),"")</f>
        <v/>
      </c>
      <c r="D41" s="45" t="str">
        <f>IFERROR(IF(1+D40&lt;=Configuration!$F$12*Configuration!$F$16,1+D40,""),"")</f>
        <v/>
      </c>
      <c r="E41" s="3">
        <f>IFERROR('QB Projections'!E41,0)</f>
        <v>200.98656422308596</v>
      </c>
      <c r="F41" s="3">
        <f>IFERROR('RB Projections'!E42,0)</f>
        <v>150.18033710552299</v>
      </c>
      <c r="G41" s="3">
        <f>IFERROR('WR Projections'!E42,0)</f>
        <v>132.13957655023756</v>
      </c>
      <c r="H41" s="3">
        <f>IFERROR('TE Projections'!E42,0)</f>
        <v>51.318114953324411</v>
      </c>
      <c r="J41" s="3">
        <f>IFERROR(LARGE($E:$H,COUNTIF(A:D,"&gt;0")+COUNTA($J$1:J40)-1),0)</f>
        <v>150.18033710552299</v>
      </c>
      <c r="K41" s="3">
        <f>IFERROR(LARGE($F:$H,COUNTIF(B:D,"&gt;0")+COUNTA($K$1:K40)-1),0)</f>
        <v>126.73378526053931</v>
      </c>
    </row>
    <row r="42" spans="1:11" x14ac:dyDescent="0.25">
      <c r="A42" t="str">
        <f>IFERROR(IF(1+A41&lt;=Configuration!$F$9*Configuration!$F$16,1+A41,""),"")</f>
        <v/>
      </c>
      <c r="B42" s="45" t="str">
        <f>IFERROR(IF(1+B41&lt;=Configuration!$F$10*Configuration!$F$16,1+B41,""),"")</f>
        <v/>
      </c>
      <c r="C42" s="45" t="str">
        <f>IFERROR(IF(1+C41&lt;=Configuration!$F$11*Configuration!$F$16,1+C41,""),"")</f>
        <v/>
      </c>
      <c r="D42" s="45" t="str">
        <f>IFERROR(IF(1+D41&lt;=Configuration!$F$12*Configuration!$F$16,1+D41,""),"")</f>
        <v/>
      </c>
      <c r="E42" s="3">
        <f>IFERROR('QB Projections'!E42,0)</f>
        <v>199.91566995231531</v>
      </c>
      <c r="F42" s="3">
        <f>IFERROR('RB Projections'!E43,0)</f>
        <v>149.97587406875692</v>
      </c>
      <c r="G42" s="3">
        <f>IFERROR('WR Projections'!E43,0)</f>
        <v>132.11438034738575</v>
      </c>
      <c r="H42" s="3">
        <f>IFERROR('TE Projections'!E43,0)</f>
        <v>50.858615787837053</v>
      </c>
      <c r="J42" s="3">
        <f>IFERROR(LARGE($E:$H,COUNTIF(A:D,"&gt;0")+COUNTA($J$1:J41)-1),0)</f>
        <v>149.97587406875692</v>
      </c>
      <c r="K42" s="3">
        <f>IFERROR(LARGE($F:$H,COUNTIF(B:D,"&gt;0")+COUNTA($K$1:K41)-1),0)</f>
        <v>126.66003264389083</v>
      </c>
    </row>
    <row r="43" spans="1:11" x14ac:dyDescent="0.25">
      <c r="A43" t="str">
        <f>IFERROR(IF(1+A42&lt;=Configuration!$F$9*Configuration!$F$16,1+A42,""),"")</f>
        <v/>
      </c>
      <c r="B43" s="45" t="str">
        <f>IFERROR(IF(1+B42&lt;=Configuration!$F$10*Configuration!$F$16,1+B42,""),"")</f>
        <v/>
      </c>
      <c r="C43" s="45" t="str">
        <f>IFERROR(IF(1+C42&lt;=Configuration!$F$11*Configuration!$F$16,1+C42,""),"")</f>
        <v/>
      </c>
      <c r="D43" s="45" t="str">
        <f>IFERROR(IF(1+D42&lt;=Configuration!$F$12*Configuration!$F$16,1+D42,""),"")</f>
        <v/>
      </c>
      <c r="E43" s="3">
        <f>IFERROR('QB Projections'!E43,0)</f>
        <v>199.91529557986078</v>
      </c>
      <c r="F43" s="3">
        <f>IFERROR('RB Projections'!E44,0)</f>
        <v>146.36676727516542</v>
      </c>
      <c r="G43" s="3">
        <f>IFERROR('WR Projections'!E44,0)</f>
        <v>131.53623680429558</v>
      </c>
      <c r="H43" s="3">
        <f>IFERROR('TE Projections'!E44,0)</f>
        <v>50.007658478077389</v>
      </c>
      <c r="J43" s="3">
        <f>IFERROR(LARGE($E:$H,COUNTIF(A:D,"&gt;0")+COUNTA($J$1:J42)-1),0)</f>
        <v>148.2739156730461</v>
      </c>
      <c r="K43" s="3">
        <f>IFERROR(LARGE($F:$H,COUNTIF(B:D,"&gt;0")+COUNTA($K$1:K42)-1),0)</f>
        <v>125.92058215983297</v>
      </c>
    </row>
    <row r="44" spans="1:11" x14ac:dyDescent="0.25">
      <c r="A44" t="str">
        <f>IFERROR(IF(1+A43&lt;=Configuration!$F$9*Configuration!$F$16,1+A43,""),"")</f>
        <v/>
      </c>
      <c r="B44" s="45" t="str">
        <f>IFERROR(IF(1+B43&lt;=Configuration!$F$10*Configuration!$F$16,1+B43,""),"")</f>
        <v/>
      </c>
      <c r="C44" s="45" t="str">
        <f>IFERROR(IF(1+C43&lt;=Configuration!$F$11*Configuration!$F$16,1+C43,""),"")</f>
        <v/>
      </c>
      <c r="D44" s="45" t="str">
        <f>IFERROR(IF(1+D43&lt;=Configuration!$F$12*Configuration!$F$16,1+D43,""),"")</f>
        <v/>
      </c>
      <c r="E44" s="3">
        <f>IFERROR('QB Projections'!E44,0)</f>
        <v>196.45216316879876</v>
      </c>
      <c r="F44" s="3">
        <f>IFERROR('RB Projections'!E45,0)</f>
        <v>145.78185240119376</v>
      </c>
      <c r="G44" s="3">
        <f>IFERROR('WR Projections'!E45,0)</f>
        <v>130.95569988005863</v>
      </c>
      <c r="H44" s="3">
        <f>IFERROR('TE Projections'!E45,0)</f>
        <v>48.928947098337332</v>
      </c>
      <c r="J44" s="3">
        <f>IFERROR(LARGE($E:$H,COUNTIF(A:D,"&gt;0")+COUNTA($J$1:J43)-1),0)</f>
        <v>148.00925473383833</v>
      </c>
      <c r="K44" s="3">
        <f>IFERROR(LARGE($F:$H,COUNTIF(B:D,"&gt;0")+COUNTA($K$1:K43)-1),0)</f>
        <v>125.49067777544019</v>
      </c>
    </row>
    <row r="45" spans="1:11" x14ac:dyDescent="0.25">
      <c r="A45" t="str">
        <f>IFERROR(IF(1+A44&lt;=Configuration!$F$9*Configuration!$F$16,1+A44,""),"")</f>
        <v/>
      </c>
      <c r="B45" s="45" t="str">
        <f>IFERROR(IF(1+B44&lt;=Configuration!$F$10*Configuration!$F$16,1+B44,""),"")</f>
        <v/>
      </c>
      <c r="C45" s="45" t="str">
        <f>IFERROR(IF(1+C44&lt;=Configuration!$F$11*Configuration!$F$16,1+C44,""),"")</f>
        <v/>
      </c>
      <c r="D45" s="45" t="str">
        <f>IFERROR(IF(1+D44&lt;=Configuration!$F$12*Configuration!$F$16,1+D44,""),"")</f>
        <v/>
      </c>
      <c r="E45" s="3">
        <f>IFERROR('QB Projections'!E45,0)</f>
        <v>194.13784913676216</v>
      </c>
      <c r="F45" s="3">
        <f>IFERROR('RB Projections'!E46,0)</f>
        <v>145.33535830332488</v>
      </c>
      <c r="G45" s="3">
        <f>IFERROR('WR Projections'!E46,0)</f>
        <v>129.80951327860311</v>
      </c>
      <c r="H45" s="3">
        <f>IFERROR('TE Projections'!E46,0)</f>
        <v>48.612566693889818</v>
      </c>
      <c r="J45" s="3">
        <f>IFERROR(LARGE($E:$H,COUNTIF(A:D,"&gt;0")+COUNTA($J$1:J44)-1),0)</f>
        <v>146.36676727516542</v>
      </c>
      <c r="K45" s="3">
        <f>IFERROR(LARGE($F:$H,COUNTIF(B:D,"&gt;0")+COUNTA($K$1:K44)-1),0)</f>
        <v>125.15926816730868</v>
      </c>
    </row>
    <row r="46" spans="1:11" x14ac:dyDescent="0.25">
      <c r="A46" t="str">
        <f>IFERROR(IF(1+A45&lt;=Configuration!$F$9*Configuration!$F$16,1+A45,""),"")</f>
        <v/>
      </c>
      <c r="B46" s="45" t="str">
        <f>IFERROR(IF(1+B45&lt;=Configuration!$F$10*Configuration!$F$16,1+B45,""),"")</f>
        <v/>
      </c>
      <c r="C46" s="45" t="str">
        <f>IFERROR(IF(1+C45&lt;=Configuration!$F$11*Configuration!$F$16,1+C45,""),"")</f>
        <v/>
      </c>
      <c r="D46" s="45" t="str">
        <f>IFERROR(IF(1+D45&lt;=Configuration!$F$12*Configuration!$F$16,1+D45,""),"")</f>
        <v/>
      </c>
      <c r="E46" s="3">
        <f>IFERROR('QB Projections'!E46,0)</f>
        <v>191.27223128779193</v>
      </c>
      <c r="F46" s="3">
        <f>IFERROR('RB Projections'!E47,0)</f>
        <v>145.2118286401147</v>
      </c>
      <c r="G46" s="3">
        <f>IFERROR('WR Projections'!E47,0)</f>
        <v>127.83578821782365</v>
      </c>
      <c r="H46" s="3">
        <f>IFERROR('TE Projections'!E47,0)</f>
        <v>47.738438985384924</v>
      </c>
      <c r="J46" s="3">
        <f>IFERROR(LARGE($E:$H,COUNTIF(A:D,"&gt;0")+COUNTA($J$1:J45)-1),0)</f>
        <v>146.14758355483977</v>
      </c>
      <c r="K46" s="3">
        <f>IFERROR(LARGE($F:$H,COUNTIF(B:D,"&gt;0")+COUNTA($K$1:K45)-1),0)</f>
        <v>124.75230119324875</v>
      </c>
    </row>
    <row r="47" spans="1:11" x14ac:dyDescent="0.25">
      <c r="A47" t="str">
        <f>IFERROR(IF(1+A46&lt;=Configuration!$F$9*Configuration!$F$16,1+A46,""),"")</f>
        <v/>
      </c>
      <c r="B47" s="45" t="str">
        <f>IFERROR(IF(1+B46&lt;=Configuration!$F$10*Configuration!$F$16,1+B46,""),"")</f>
        <v/>
      </c>
      <c r="C47" s="45" t="str">
        <f>IFERROR(IF(1+C46&lt;=Configuration!$F$11*Configuration!$F$16,1+C46,""),"")</f>
        <v/>
      </c>
      <c r="D47" s="45" t="str">
        <f>IFERROR(IF(1+D46&lt;=Configuration!$F$12*Configuration!$F$16,1+D46,""),"")</f>
        <v/>
      </c>
      <c r="E47" s="3">
        <f>IFERROR('QB Projections'!E47,0)</f>
        <v>189.14169827352433</v>
      </c>
      <c r="F47" s="3">
        <f>IFERROR('RB Projections'!E48,0)</f>
        <v>144.73776250434707</v>
      </c>
      <c r="G47" s="3">
        <f>IFERROR('WR Projections'!E48,0)</f>
        <v>127.15546200939772</v>
      </c>
      <c r="H47" s="3">
        <f>IFERROR('TE Projections'!E48,0)</f>
        <v>47.350570832037675</v>
      </c>
      <c r="J47" s="3">
        <f>IFERROR(LARGE($E:$H,COUNTIF(A:D,"&gt;0")+COUNTA($J$1:J46)-1),0)</f>
        <v>145.78185240119376</v>
      </c>
      <c r="K47" s="3">
        <f>IFERROR(LARGE($F:$H,COUNTIF(B:D,"&gt;0")+COUNTA($K$1:K46)-1),0)</f>
        <v>123.98096550116183</v>
      </c>
    </row>
    <row r="48" spans="1:11" x14ac:dyDescent="0.25">
      <c r="A48" t="str">
        <f>IFERROR(IF(1+A47&lt;=Configuration!$F$9*Configuration!$F$16,1+A47,""),"")</f>
        <v/>
      </c>
      <c r="B48" s="45" t="str">
        <f>IFERROR(IF(1+B47&lt;=Configuration!$F$10*Configuration!$F$16,1+B47,""),"")</f>
        <v/>
      </c>
      <c r="C48" s="45" t="str">
        <f>IFERROR(IF(1+C47&lt;=Configuration!$F$11*Configuration!$F$16,1+C47,""),"")</f>
        <v/>
      </c>
      <c r="D48" s="45" t="str">
        <f>IFERROR(IF(1+D47&lt;=Configuration!$F$12*Configuration!$F$16,1+D47,""),"")</f>
        <v/>
      </c>
      <c r="E48" s="3">
        <f>IFERROR('QB Projections'!E48,0)</f>
        <v>188.15842176624784</v>
      </c>
      <c r="F48" s="3">
        <f>IFERROR('RB Projections'!E49,0)</f>
        <v>143.61375507335487</v>
      </c>
      <c r="G48" s="3">
        <f>IFERROR('WR Projections'!E49,0)</f>
        <v>126.73378526053931</v>
      </c>
      <c r="H48" s="3">
        <f>IFERROR('TE Projections'!E49,0)</f>
        <v>46.650605437341738</v>
      </c>
      <c r="J48" s="3">
        <f>IFERROR(LARGE($E:$H,COUNTIF(A:D,"&gt;0")+COUNTA($J$1:J47)-1),0)</f>
        <v>145.33535830332488</v>
      </c>
      <c r="K48" s="3">
        <f>IFERROR(LARGE($F:$H,COUNTIF(B:D,"&gt;0")+COUNTA($K$1:K47)-1),0)</f>
        <v>123.12125845176973</v>
      </c>
    </row>
    <row r="49" spans="1:11" x14ac:dyDescent="0.25">
      <c r="A49" t="str">
        <f>IFERROR(IF(1+A48&lt;=Configuration!$F$9*Configuration!$F$16,1+A48,""),"")</f>
        <v/>
      </c>
      <c r="B49" s="45" t="str">
        <f>IFERROR(IF(1+B48&lt;=Configuration!$F$10*Configuration!$F$16,1+B48,""),"")</f>
        <v/>
      </c>
      <c r="C49" s="45" t="str">
        <f>IFERROR(IF(1+C48&lt;=Configuration!$F$11*Configuration!$F$16,1+C48,""),"")</f>
        <v/>
      </c>
      <c r="D49" s="45" t="str">
        <f>IFERROR(IF(1+D48&lt;=Configuration!$F$12*Configuration!$F$16,1+D48,""),"")</f>
        <v/>
      </c>
      <c r="E49" s="3">
        <f>IFERROR('QB Projections'!E49,0)</f>
        <v>186.19177438307875</v>
      </c>
      <c r="F49" s="3">
        <f>IFERROR('RB Projections'!E50,0)</f>
        <v>143.55520746237178</v>
      </c>
      <c r="G49" s="3">
        <f>IFERROR('WR Projections'!E50,0)</f>
        <v>125.92058215983297</v>
      </c>
      <c r="H49" s="3">
        <f>IFERROR('TE Projections'!E50,0)</f>
        <v>44.538438985384921</v>
      </c>
      <c r="J49" s="3">
        <f>IFERROR(LARGE($E:$H,COUNTIF(A:D,"&gt;0")+COUNTA($J$1:J48)-1),0)</f>
        <v>145.2118286401147</v>
      </c>
      <c r="K49" s="3">
        <f>IFERROR(LARGE($F:$H,COUNTIF(B:D,"&gt;0")+COUNTA($K$1:K48)-1),0)</f>
        <v>122.51552490756265</v>
      </c>
    </row>
    <row r="50" spans="1:11" x14ac:dyDescent="0.25">
      <c r="A50" t="str">
        <f>IFERROR(IF(1+A49&lt;=Configuration!$F$9*Configuration!$F$16,1+A49,""),"")</f>
        <v/>
      </c>
      <c r="B50" s="45" t="str">
        <f>IFERROR(IF(1+B49&lt;=Configuration!$F$10*Configuration!$F$16,1+B49,""),"")</f>
        <v/>
      </c>
      <c r="C50" s="45" t="str">
        <f>IFERROR(IF(1+C49&lt;=Configuration!$F$11*Configuration!$F$16,1+C49,""),"")</f>
        <v/>
      </c>
      <c r="D50" s="45" t="str">
        <f>IFERROR(IF(1+D49&lt;=Configuration!$F$12*Configuration!$F$16,1+D49,""),"")</f>
        <v/>
      </c>
      <c r="E50" s="3">
        <f>IFERROR('QB Projections'!E50,0)</f>
        <v>185.20400288436906</v>
      </c>
      <c r="F50" s="3">
        <f>IFERROR('RB Projections'!E51,0)</f>
        <v>142.15107867940225</v>
      </c>
      <c r="G50" s="3">
        <f>IFERROR('WR Projections'!E51,0)</f>
        <v>125.49067777544019</v>
      </c>
      <c r="H50" s="3">
        <f>IFERROR('TE Projections'!E51,0)</f>
        <v>42.411134112211805</v>
      </c>
      <c r="J50" s="3">
        <f>IFERROR(LARGE($E:$H,COUNTIF(A:D,"&gt;0")+COUNTA($J$1:J49)-1),0)</f>
        <v>144.73776250434707</v>
      </c>
      <c r="K50" s="3">
        <f>IFERROR(LARGE($F:$H,COUNTIF(B:D,"&gt;0")+COUNTA($K$1:K49)-1),0)</f>
        <v>122.46930301910881</v>
      </c>
    </row>
    <row r="51" spans="1:11" x14ac:dyDescent="0.25">
      <c r="A51" t="str">
        <f>IFERROR(IF(1+A50&lt;=Configuration!$F$9*Configuration!$F$16,1+A50,""),"")</f>
        <v/>
      </c>
      <c r="B51" s="45" t="str">
        <f>IFERROR(IF(1+B50&lt;=Configuration!$F$10*Configuration!$F$16,1+B50,""),"")</f>
        <v/>
      </c>
      <c r="C51" s="45" t="str">
        <f>IFERROR(IF(1+C50&lt;=Configuration!$F$11*Configuration!$F$16,1+C50,""),"")</f>
        <v/>
      </c>
      <c r="D51" s="45" t="str">
        <f>IFERROR(IF(1+D50&lt;=Configuration!$F$12*Configuration!$F$16,1+D50,""),"")</f>
        <v/>
      </c>
      <c r="E51" s="3">
        <f>IFERROR('QB Projections'!E51,0)</f>
        <v>182.24142783899254</v>
      </c>
      <c r="F51" s="3">
        <f>IFERROR('RB Projections'!E52,0)</f>
        <v>141.79899018524046</v>
      </c>
      <c r="G51" s="3">
        <f>IFERROR('WR Projections'!E52,0)</f>
        <v>124.75230119324875</v>
      </c>
      <c r="H51" s="3">
        <f>IFERROR('TE Projections'!E52,0)</f>
        <v>42.382179823197546</v>
      </c>
      <c r="J51" s="3">
        <f>IFERROR(LARGE($E:$H,COUNTIF(A:D,"&gt;0")+COUNTA($J$1:J50)-1),0)</f>
        <v>143.61375507335487</v>
      </c>
      <c r="K51" s="3">
        <f>IFERROR(LARGE($F:$H,COUNTIF(B:D,"&gt;0")+COUNTA($K$1:K50)-1),0)</f>
        <v>122.45802686940354</v>
      </c>
    </row>
    <row r="52" spans="1:11" x14ac:dyDescent="0.25">
      <c r="A52" t="str">
        <f>IFERROR(IF(1+A51&lt;=Configuration!$F$9*Configuration!$F$16,1+A51,""),"")</f>
        <v/>
      </c>
      <c r="B52" s="45" t="str">
        <f>IFERROR(IF(1+B51&lt;=Configuration!$F$10*Configuration!$F$16,1+B51,""),"")</f>
        <v/>
      </c>
      <c r="C52" s="45" t="str">
        <f>IFERROR(IF(1+C51&lt;=Configuration!$F$11*Configuration!$F$16,1+C51,""),"")</f>
        <v/>
      </c>
      <c r="D52" s="45" t="str">
        <f>IFERROR(IF(1+D51&lt;=Configuration!$F$12*Configuration!$F$16,1+D51,""),"")</f>
        <v/>
      </c>
      <c r="E52" s="3">
        <f>IFERROR('QB Projections'!E52,0)</f>
        <v>179.56398879146704</v>
      </c>
      <c r="F52" s="3">
        <f>IFERROR('RB Projections'!E53,0)</f>
        <v>139.58306010051655</v>
      </c>
      <c r="G52" s="3">
        <f>IFERROR('WR Projections'!E53,0)</f>
        <v>123.12125845176973</v>
      </c>
      <c r="H52" s="3">
        <f>IFERROR('TE Projections'!E53,0)</f>
        <v>41.262879322489958</v>
      </c>
      <c r="J52" s="3">
        <f>IFERROR(LARGE($E:$H,COUNTIF(A:D,"&gt;0")+COUNTA($J$1:J51)-1),0)</f>
        <v>143.55520746237178</v>
      </c>
      <c r="K52" s="3">
        <f>IFERROR(LARGE($F:$H,COUNTIF(B:D,"&gt;0")+COUNTA($K$1:K51)-1),0)</f>
        <v>122.41531695615477</v>
      </c>
    </row>
    <row r="53" spans="1:11" x14ac:dyDescent="0.25">
      <c r="A53" t="str">
        <f>IFERROR(IF(1+A52&lt;=Configuration!$F$9*Configuration!$F$16,1+A52,""),"")</f>
        <v/>
      </c>
      <c r="B53" s="45" t="str">
        <f>IFERROR(IF(1+B52&lt;=Configuration!$F$10*Configuration!$F$16,1+B52,""),"")</f>
        <v/>
      </c>
      <c r="C53" s="45" t="str">
        <f>IFERROR(IF(1+C52&lt;=Configuration!$F$11*Configuration!$F$16,1+C52,""),"")</f>
        <v/>
      </c>
      <c r="D53" s="45" t="str">
        <f>IFERROR(IF(1+D52&lt;=Configuration!$F$12*Configuration!$F$16,1+D52,""),"")</f>
        <v/>
      </c>
      <c r="E53" s="3">
        <f>IFERROR('QB Projections'!E53,0)</f>
        <v>178.66612862314068</v>
      </c>
      <c r="F53" s="3">
        <f>IFERROR('RB Projections'!E54,0)</f>
        <v>138.16753461282556</v>
      </c>
      <c r="G53" s="3">
        <f>IFERROR('WR Projections'!E54,0)</f>
        <v>122.51552490756265</v>
      </c>
      <c r="H53" s="3">
        <f>IFERROR('TE Projections'!E54,0)</f>
        <v>39.16842432588512</v>
      </c>
      <c r="J53" s="3">
        <f>IFERROR(LARGE($E:$H,COUNTIF(A:D,"&gt;0")+COUNTA($J$1:J52)-1),0)</f>
        <v>142.47083792822923</v>
      </c>
      <c r="K53" s="3">
        <f>IFERROR(LARGE($F:$H,COUNTIF(B:D,"&gt;0")+COUNTA($K$1:K52)-1),0)</f>
        <v>121.38015205115407</v>
      </c>
    </row>
    <row r="54" spans="1:11" x14ac:dyDescent="0.25">
      <c r="A54" t="str">
        <f>IFERROR(IF(1+A53&lt;=Configuration!$F$9*Configuration!$F$16,1+A53,""),"")</f>
        <v/>
      </c>
      <c r="B54" s="45" t="str">
        <f>IFERROR(IF(1+B53&lt;=Configuration!$F$10*Configuration!$F$16,1+B53,""),"")</f>
        <v/>
      </c>
      <c r="C54" s="45" t="str">
        <f>IFERROR(IF(1+C53&lt;=Configuration!$F$11*Configuration!$F$16,1+C53,""),"")</f>
        <v/>
      </c>
      <c r="D54" s="45" t="str">
        <f>IFERROR(IF(1+D53&lt;=Configuration!$F$12*Configuration!$F$16,1+D53,""),"")</f>
        <v/>
      </c>
      <c r="E54" s="3">
        <f>IFERROR('QB Projections'!E54,0)</f>
        <v>176.97832245059837</v>
      </c>
      <c r="F54" s="3">
        <f>IFERROR('RB Projections'!E55,0)</f>
        <v>134.67487994065928</v>
      </c>
      <c r="G54" s="3">
        <f>IFERROR('WR Projections'!E55,0)</f>
        <v>122.46930301910881</v>
      </c>
      <c r="H54" s="3">
        <f>IFERROR('TE Projections'!E55,0)</f>
        <v>39.007179823197546</v>
      </c>
      <c r="J54" s="3">
        <f>IFERROR(LARGE($E:$H,COUNTIF(A:D,"&gt;0")+COUNTA($J$1:J53)-1),0)</f>
        <v>142.23552320452856</v>
      </c>
      <c r="K54" s="3">
        <f>IFERROR(LARGE($F:$H,COUNTIF(B:D,"&gt;0")+COUNTA($K$1:K53)-1),0)</f>
        <v>120.73649682501151</v>
      </c>
    </row>
    <row r="55" spans="1:11" x14ac:dyDescent="0.25">
      <c r="A55" t="str">
        <f>IFERROR(IF(1+A54&lt;=Configuration!$F$9*Configuration!$F$16,1+A54,""),"")</f>
        <v/>
      </c>
      <c r="B55" s="45" t="str">
        <f>IFERROR(IF(1+B54&lt;=Configuration!$F$10*Configuration!$F$16,1+B54,""),"")</f>
        <v/>
      </c>
      <c r="C55" s="45" t="str">
        <f>IFERROR(IF(1+C54&lt;=Configuration!$F$11*Configuration!$F$16,1+C54,""),"")</f>
        <v/>
      </c>
      <c r="D55" s="45" t="str">
        <f>IFERROR(IF(1+D54&lt;=Configuration!$F$12*Configuration!$F$16,1+D54,""),"")</f>
        <v/>
      </c>
      <c r="E55" s="3">
        <f>IFERROR('QB Projections'!E55,0)</f>
        <v>175.90017200951885</v>
      </c>
      <c r="F55" s="3">
        <f>IFERROR('RB Projections'!E56,0)</f>
        <v>132.10271520960623</v>
      </c>
      <c r="G55" s="3">
        <f>IFERROR('WR Projections'!E56,0)</f>
        <v>122.45802686940354</v>
      </c>
      <c r="H55" s="3">
        <f>IFERROR('TE Projections'!E56,0)</f>
        <v>38.771134112211804</v>
      </c>
      <c r="J55" s="3">
        <f>IFERROR(LARGE($E:$H,COUNTIF(A:D,"&gt;0")+COUNTA($J$1:J54)-1),0)</f>
        <v>142.15107867940225</v>
      </c>
      <c r="K55" s="3">
        <f>IFERROR(LARGE($F:$H,COUNTIF(B:D,"&gt;0")+COUNTA($K$1:K54)-1),0)</f>
        <v>120.3325419853218</v>
      </c>
    </row>
    <row r="56" spans="1:11" x14ac:dyDescent="0.25">
      <c r="A56" t="str">
        <f>IFERROR(IF(1+A55&lt;=Configuration!$F$9*Configuration!$F$16,1+A55,""),"")</f>
        <v/>
      </c>
      <c r="B56" s="45" t="str">
        <f>IFERROR(IF(1+B55&lt;=Configuration!$F$10*Configuration!$F$16,1+B55,""),"")</f>
        <v/>
      </c>
      <c r="C56" s="45" t="str">
        <f>IFERROR(IF(1+C55&lt;=Configuration!$F$11*Configuration!$F$16,1+C55,""),"")</f>
        <v/>
      </c>
      <c r="D56" s="45" t="str">
        <f>IFERROR(IF(1+D55&lt;=Configuration!$F$12*Configuration!$F$16,1+D55,""),"")</f>
        <v/>
      </c>
      <c r="E56" s="3">
        <f>IFERROR('QB Projections'!E56,0)</f>
        <v>174.72843926468636</v>
      </c>
      <c r="F56" s="3">
        <f>IFERROR('RB Projections'!E57,0)</f>
        <v>130.47141650454444</v>
      </c>
      <c r="G56" s="3">
        <f>IFERROR('WR Projections'!E57,0)</f>
        <v>122.41531695615477</v>
      </c>
      <c r="H56" s="3">
        <f>IFERROR('TE Projections'!E57,0)</f>
        <v>38.086126782461896</v>
      </c>
      <c r="J56" s="3">
        <f>IFERROR(LARGE($E:$H,COUNTIF(A:D,"&gt;0")+COUNTA($J$1:J55)-1),0)</f>
        <v>142.10088401226068</v>
      </c>
      <c r="K56" s="3">
        <f>IFERROR(LARGE($F:$H,COUNTIF(B:D,"&gt;0")+COUNTA($K$1:K55)-1),0)</f>
        <v>119.02522617231158</v>
      </c>
    </row>
    <row r="57" spans="1:11" x14ac:dyDescent="0.25">
      <c r="A57" t="str">
        <f>IFERROR(IF(1+A56&lt;=Configuration!$F$9*Configuration!$F$16,1+A56,""),"")</f>
        <v/>
      </c>
      <c r="B57" s="45" t="str">
        <f>IFERROR(IF(1+B56&lt;=Configuration!$F$10*Configuration!$F$16,1+B56,""),"")</f>
        <v/>
      </c>
      <c r="C57" s="45" t="str">
        <f>IFERROR(IF(1+C56&lt;=Configuration!$F$11*Configuration!$F$16,1+C56,""),"")</f>
        <v/>
      </c>
      <c r="D57" s="45" t="str">
        <f>IFERROR(IF(1+D56&lt;=Configuration!$F$12*Configuration!$F$16,1+D56,""),"")</f>
        <v/>
      </c>
      <c r="E57" s="3">
        <f>IFERROR('QB Projections'!E57,0)</f>
        <v>172.63891155999593</v>
      </c>
      <c r="F57" s="3">
        <f>IFERROR('RB Projections'!E58,0)</f>
        <v>129.19272674344779</v>
      </c>
      <c r="G57" s="3">
        <f>IFERROR('WR Projections'!E58,0)</f>
        <v>121.38015205115407</v>
      </c>
      <c r="H57" s="3">
        <f>IFERROR('TE Projections'!E58,0)</f>
        <v>37.505743858558034</v>
      </c>
      <c r="J57" s="3">
        <f>IFERROR(LARGE($E:$H,COUNTIF(A:D,"&gt;0")+COUNTA($J$1:J56)-1),0)</f>
        <v>141.79899018524046</v>
      </c>
      <c r="K57" s="3">
        <f>IFERROR(LARGE($F:$H,COUNTIF(B:D,"&gt;0")+COUNTA($K$1:K56)-1),0)</f>
        <v>118.09485872977402</v>
      </c>
    </row>
    <row r="58" spans="1:11" x14ac:dyDescent="0.25">
      <c r="A58" t="str">
        <f>IFERROR(IF(1+A57&lt;=Configuration!$F$9*Configuration!$F$16,1+A57,""),"")</f>
        <v/>
      </c>
      <c r="B58" s="45" t="str">
        <f>IFERROR(IF(1+B57&lt;=Configuration!$F$10*Configuration!$F$16,1+B57,""),"")</f>
        <v/>
      </c>
      <c r="C58" s="45" t="str">
        <f>IFERROR(IF(1+C57&lt;=Configuration!$F$11*Configuration!$F$16,1+C57,""),"")</f>
        <v/>
      </c>
      <c r="D58" s="45" t="str">
        <f>IFERROR(IF(1+D57&lt;=Configuration!$F$12*Configuration!$F$16,1+D57,""),"")</f>
        <v/>
      </c>
      <c r="E58" s="3">
        <f>IFERROR('QB Projections'!E58,0)</f>
        <v>172.52215420205096</v>
      </c>
      <c r="F58" s="3">
        <f>IFERROR('RB Projections'!E59,0)</f>
        <v>128.22881773567363</v>
      </c>
      <c r="G58" s="3">
        <f>IFERROR('WR Projections'!E59,0)</f>
        <v>120.73649682501151</v>
      </c>
      <c r="H58" s="3">
        <f>IFERROR('TE Projections'!E59,0)</f>
        <v>37.063925676739856</v>
      </c>
      <c r="J58" s="3">
        <f>IFERROR(LARGE($E:$H,COUNTIF(A:D,"&gt;0")+COUNTA($J$1:J57)-1),0)</f>
        <v>141.79038477374678</v>
      </c>
      <c r="K58" s="3">
        <f>IFERROR(LARGE($F:$H,COUNTIF(B:D,"&gt;0")+COUNTA($K$1:K57)-1),0)</f>
        <v>117.87569988005863</v>
      </c>
    </row>
    <row r="59" spans="1:11" x14ac:dyDescent="0.25">
      <c r="A59" t="str">
        <f>IFERROR(IF(1+A58&lt;=Configuration!$F$9*Configuration!$F$16,1+A58,""),"")</f>
        <v/>
      </c>
      <c r="B59" s="45" t="str">
        <f>IFERROR(IF(1+B58&lt;=Configuration!$F$10*Configuration!$F$16,1+B58,""),"")</f>
        <v/>
      </c>
      <c r="C59" s="45" t="str">
        <f>IFERROR(IF(1+C58&lt;=Configuration!$F$11*Configuration!$F$16,1+C58,""),"")</f>
        <v/>
      </c>
      <c r="D59" s="45" t="str">
        <f>IFERROR(IF(1+D58&lt;=Configuration!$F$12*Configuration!$F$16,1+D58,""),"")</f>
        <v/>
      </c>
      <c r="E59" s="3">
        <f>IFERROR('QB Projections'!E59,0)</f>
        <v>172.14755008648748</v>
      </c>
      <c r="F59" s="3">
        <f>IFERROR('RB Projections'!E60,0)</f>
        <v>126.66003264389083</v>
      </c>
      <c r="G59" s="3">
        <f>IFERROR('WR Projections'!E60,0)</f>
        <v>120.3325419853218</v>
      </c>
      <c r="H59" s="3">
        <f>IFERROR('TE Projections'!E60,0)</f>
        <v>34.805743858558039</v>
      </c>
      <c r="J59" s="3">
        <f>IFERROR(LARGE($E:$H,COUNTIF(A:D,"&gt;0")+COUNTA($J$1:J58)-1),0)</f>
        <v>141.7501514357167</v>
      </c>
      <c r="K59" s="3">
        <f>IFERROR(LARGE($F:$H,COUNTIF(B:D,"&gt;0")+COUNTA($K$1:K58)-1),0)</f>
        <v>117.77531695615474</v>
      </c>
    </row>
    <row r="60" spans="1:11" x14ac:dyDescent="0.25">
      <c r="A60" t="str">
        <f>IFERROR(IF(1+A59&lt;=Configuration!$F$9*Configuration!$F$16,1+A59,""),"")</f>
        <v/>
      </c>
      <c r="B60" s="45" t="str">
        <f>IFERROR(IF(1+B59&lt;=Configuration!$F$10*Configuration!$F$16,1+B59,""),"")</f>
        <v/>
      </c>
      <c r="C60" s="45" t="str">
        <f>IFERROR(IF(1+C59&lt;=Configuration!$F$11*Configuration!$F$16,1+C59,""),"")</f>
        <v/>
      </c>
      <c r="D60" s="45" t="str">
        <f>IFERROR(IF(1+D59&lt;=Configuration!$F$12*Configuration!$F$16,1+D59,""),"")</f>
        <v/>
      </c>
      <c r="E60" s="3">
        <f>IFERROR('QB Projections'!E60,0)</f>
        <v>170.45769197253321</v>
      </c>
      <c r="F60" s="3">
        <f>IFERROR('RB Projections'!E61,0)</f>
        <v>123.98096550116183</v>
      </c>
      <c r="G60" s="3">
        <f>IFERROR('WR Projections'!E61,0)</f>
        <v>119.02522617231158</v>
      </c>
      <c r="H60" s="3">
        <f>IFERROR('TE Projections'!E61,0)</f>
        <v>33.920025876238277</v>
      </c>
      <c r="J60" s="3">
        <f>IFERROR(LARGE($E:$H,COUNTIF(A:D,"&gt;0")+COUNTA($J$1:J59)-1),0)</f>
        <v>140.76338542182793</v>
      </c>
      <c r="K60" s="3">
        <f>IFERROR(LARGE($F:$H,COUNTIF(B:D,"&gt;0")+COUNTA($K$1:K59)-1),0)</f>
        <v>117.20756857019219</v>
      </c>
    </row>
    <row r="61" spans="1:11" x14ac:dyDescent="0.25">
      <c r="A61" t="str">
        <f>IFERROR(IF(1+A60&lt;=Configuration!$F$9*Configuration!$F$16,1+A60,""),"")</f>
        <v/>
      </c>
      <c r="B61" s="45" t="str">
        <f>IFERROR(IF(1+B60&lt;=Configuration!$F$10*Configuration!$F$16,1+B60,""),"")</f>
        <v/>
      </c>
      <c r="C61" s="45" t="str">
        <f>IFERROR(IF(1+C60&lt;=Configuration!$F$11*Configuration!$F$16,1+C60,""),"")</f>
        <v/>
      </c>
      <c r="D61" s="45" t="str">
        <f>IFERROR(IF(1+D60&lt;=Configuration!$F$12*Configuration!$F$16,1+D60,""),"")</f>
        <v/>
      </c>
      <c r="E61" s="3">
        <f>IFERROR('QB Projections'!E61,0)</f>
        <v>161.1687266757919</v>
      </c>
      <c r="F61" s="3">
        <f>IFERROR('RB Projections'!E62,0)</f>
        <v>118.09485872977402</v>
      </c>
      <c r="G61" s="3">
        <f>IFERROR('WR Projections'!E62,0)</f>
        <v>117.87569988005863</v>
      </c>
      <c r="H61" s="3">
        <f>IFERROR('TE Projections'!E62,0)</f>
        <v>33.305743858558039</v>
      </c>
      <c r="J61" s="3">
        <f>IFERROR(LARGE($E:$H,COUNTIF(A:D,"&gt;0")+COUNTA($J$1:J60)-1),0)</f>
        <v>139.58306010051655</v>
      </c>
      <c r="K61" s="3">
        <f>IFERROR(LARGE($F:$H,COUNTIF(B:D,"&gt;0")+COUNTA($K$1:K60)-1),0)</f>
        <v>117.15817409901192</v>
      </c>
    </row>
    <row r="62" spans="1:11" x14ac:dyDescent="0.25">
      <c r="A62" t="str">
        <f>IFERROR(IF(1+A61&lt;=Configuration!$F$9*Configuration!$F$16,1+A61,""),"")</f>
        <v/>
      </c>
      <c r="B62" s="45" t="str">
        <f>IFERROR(IF(1+B61&lt;=Configuration!$F$10*Configuration!$F$16,1+B61,""),"")</f>
        <v/>
      </c>
      <c r="C62" s="45" t="str">
        <f>IFERROR(IF(1+C61&lt;=Configuration!$F$11*Configuration!$F$16,1+C61,""),"")</f>
        <v/>
      </c>
      <c r="D62" s="45" t="str">
        <f>IFERROR(IF(1+D61&lt;=Configuration!$F$12*Configuration!$F$16,1+D61,""),"")</f>
        <v/>
      </c>
      <c r="E62" s="3">
        <f>IFERROR('QB Projections'!E62,0)</f>
        <v>152.55079268132977</v>
      </c>
      <c r="F62" s="3">
        <f>IFERROR('RB Projections'!E63,0)</f>
        <v>116.50768494010869</v>
      </c>
      <c r="G62" s="3">
        <f>IFERROR('WR Projections'!E63,0)</f>
        <v>117.77531695615474</v>
      </c>
      <c r="H62" s="3">
        <f>IFERROR('TE Projections'!E63,0)</f>
        <v>32.731701168317713</v>
      </c>
      <c r="J62" s="3">
        <f>IFERROR(LARGE($E:$H,COUNTIF(A:D,"&gt;0")+COUNTA($J$1:J61)-1),0)</f>
        <v>138.77876824487728</v>
      </c>
      <c r="K62" s="3">
        <f>IFERROR(LARGE($F:$H,COUNTIF(B:D,"&gt;0")+COUNTA($K$1:K61)-1),0)</f>
        <v>117.09922700207956</v>
      </c>
    </row>
    <row r="63" spans="1:11" x14ac:dyDescent="0.25">
      <c r="A63" t="str">
        <f>IFERROR(IF(1+A62&lt;=Configuration!$F$9*Configuration!$F$16,1+A62,""),"")</f>
        <v/>
      </c>
      <c r="B63" s="45" t="str">
        <f>IFERROR(IF(1+B62&lt;=Configuration!$F$10*Configuration!$F$16,1+B62,""),"")</f>
        <v/>
      </c>
      <c r="C63" s="45" t="str">
        <f>IFERROR(IF(1+C62&lt;=Configuration!$F$11*Configuration!$F$16,1+C62,""),"")</f>
        <v/>
      </c>
      <c r="D63" s="45" t="str">
        <f>IFERROR(IF(1+D62&lt;=Configuration!$F$12*Configuration!$F$16,1+D62,""),"")</f>
        <v/>
      </c>
      <c r="E63" s="3">
        <f>IFERROR('QB Projections'!E63,0)</f>
        <v>152.30419687245777</v>
      </c>
      <c r="F63" s="3">
        <f>IFERROR('RB Projections'!E64,0)</f>
        <v>116.32014872995194</v>
      </c>
      <c r="G63" s="3">
        <f>IFERROR('WR Projections'!E64,0)</f>
        <v>117.20756857019219</v>
      </c>
      <c r="H63" s="3">
        <f>IFERROR('TE Projections'!E64,0)</f>
        <v>32.671134112211803</v>
      </c>
      <c r="J63" s="3">
        <f>IFERROR(LARGE($E:$H,COUNTIF(A:D,"&gt;0")+COUNTA($J$1:J62)-1),0)</f>
        <v>138.41531695615475</v>
      </c>
      <c r="K63" s="3">
        <f>IFERROR(LARGE($F:$H,COUNTIF(B:D,"&gt;0")+COUNTA($K$1:K62)-1),0)</f>
        <v>116.50768494010869</v>
      </c>
    </row>
    <row r="64" spans="1:11" x14ac:dyDescent="0.25">
      <c r="A64" t="str">
        <f>IFERROR(IF(1+A63&lt;=Configuration!$F$9*Configuration!$F$16,1+A63,""),"")</f>
        <v/>
      </c>
      <c r="B64" s="45" t="str">
        <f>IFERROR(IF(1+B63&lt;=Configuration!$F$10*Configuration!$F$16,1+B63,""),"")</f>
        <v/>
      </c>
      <c r="C64" s="45" t="str">
        <f>IFERROR(IF(1+C63&lt;=Configuration!$F$11*Configuration!$F$16,1+C63,""),"")</f>
        <v/>
      </c>
      <c r="D64" s="45" t="str">
        <f>IFERROR(IF(1+D63&lt;=Configuration!$F$12*Configuration!$F$16,1+D63,""),"")</f>
        <v/>
      </c>
      <c r="E64" s="3">
        <f>IFERROR('QB Projections'!E64,0)</f>
        <v>148.2739156730461</v>
      </c>
      <c r="F64" s="3">
        <f>IFERROR('RB Projections'!E65,0)</f>
        <v>116.23216583574725</v>
      </c>
      <c r="G64" s="3">
        <f>IFERROR('WR Projections'!E65,0)</f>
        <v>117.15817409901192</v>
      </c>
      <c r="H64" s="3">
        <f>IFERROR('TE Projections'!E65,0)</f>
        <v>32.285743858558035</v>
      </c>
      <c r="J64" s="3">
        <f>IFERROR(LARGE($E:$H,COUNTIF(A:D,"&gt;0")+COUNTA($J$1:J63)-1),0)</f>
        <v>138.16753461282556</v>
      </c>
      <c r="K64" s="3">
        <f>IFERROR(LARGE($F:$H,COUNTIF(B:D,"&gt;0")+COUNTA($K$1:K63)-1),0)</f>
        <v>116.32014872995194</v>
      </c>
    </row>
    <row r="65" spans="1:11" x14ac:dyDescent="0.25">
      <c r="A65" t="str">
        <f>IFERROR(IF(1+A64&lt;=Configuration!$F$9*Configuration!$F$16,1+A64,""),"")</f>
        <v/>
      </c>
      <c r="B65" s="45" t="str">
        <f>IFERROR(IF(1+B64&lt;=Configuration!$F$10*Configuration!$F$16,1+B64,""),"")</f>
        <v/>
      </c>
      <c r="C65" s="45" t="str">
        <f>IFERROR(IF(1+C64&lt;=Configuration!$F$11*Configuration!$F$16,1+C64,""),"")</f>
        <v/>
      </c>
      <c r="D65" s="45" t="str">
        <f>IFERROR(IF(1+D64&lt;=Configuration!$F$12*Configuration!$F$16,1+D64,""),"")</f>
        <v/>
      </c>
      <c r="E65" s="3">
        <f>IFERROR('QB Projections'!E65,0)</f>
        <v>148.00925473383833</v>
      </c>
      <c r="F65" s="3">
        <f>IFERROR('RB Projections'!E66,0)</f>
        <v>116.1849822614252</v>
      </c>
      <c r="G65" s="3">
        <f>IFERROR('WR Projections'!E66,0)</f>
        <v>117.09922700207956</v>
      </c>
      <c r="H65" s="3">
        <f>IFERROR('TE Projections'!E66,0)</f>
        <v>29.68594436550973</v>
      </c>
      <c r="J65" s="3">
        <f>IFERROR(LARGE($E:$H,COUNTIF(A:D,"&gt;0")+COUNTA($J$1:J64)-1),0)</f>
        <v>138.09896939274134</v>
      </c>
      <c r="K65" s="3">
        <f>IFERROR(LARGE($F:$H,COUNTIF(B:D,"&gt;0")+COUNTA($K$1:K64)-1),0)</f>
        <v>116.23216583574725</v>
      </c>
    </row>
    <row r="66" spans="1:11" x14ac:dyDescent="0.25">
      <c r="A66" t="str">
        <f>IFERROR(IF(1+A65&lt;=Configuration!$F$9*Configuration!$F$16,1+A65,""),"")</f>
        <v/>
      </c>
      <c r="B66" s="45" t="str">
        <f>IFERROR(IF(1+B65&lt;=Configuration!$F$10*Configuration!$F$16,1+B65,""),"")</f>
        <v/>
      </c>
      <c r="C66" s="45" t="str">
        <f>IFERROR(IF(1+C65&lt;=Configuration!$F$11*Configuration!$F$16,1+C65,""),"")</f>
        <v/>
      </c>
      <c r="D66" s="45" t="str">
        <f>IFERROR(IF(1+D65&lt;=Configuration!$F$12*Configuration!$F$16,1+D65,""),"")</f>
        <v/>
      </c>
      <c r="E66" s="3">
        <f>IFERROR('QB Projections'!E66,0)</f>
        <v>142.47083792822923</v>
      </c>
      <c r="F66" s="3">
        <f>IFERROR('RB Projections'!E67,0)</f>
        <v>115.75533826744319</v>
      </c>
      <c r="G66" s="3">
        <f>IFERROR('WR Projections'!E67,0)</f>
        <v>115.9175118010682</v>
      </c>
      <c r="H66" s="3">
        <f>IFERROR('TE Projections'!E67,0)</f>
        <v>29.591134112211808</v>
      </c>
      <c r="J66" s="3">
        <f>IFERROR(LARGE($E:$H,COUNTIF(A:D,"&gt;0")+COUNTA($J$1:J65)-1),0)</f>
        <v>137.19106081471278</v>
      </c>
      <c r="K66" s="3">
        <f>IFERROR(LARGE($F:$H,COUNTIF(B:D,"&gt;0")+COUNTA($K$1:K65)-1),0)</f>
        <v>116.1849822614252</v>
      </c>
    </row>
    <row r="67" spans="1:11" x14ac:dyDescent="0.25">
      <c r="A67" t="str">
        <f>IFERROR(IF(1+A66&lt;=Configuration!$F$9*Configuration!$F$16,1+A66,""),"")</f>
        <v/>
      </c>
      <c r="B67" s="45" t="str">
        <f>IFERROR(IF(1+B66&lt;=Configuration!$F$10*Configuration!$F$16,1+B66,""),"")</f>
        <v/>
      </c>
      <c r="C67" s="45" t="str">
        <f>IFERROR(IF(1+C66&lt;=Configuration!$F$11*Configuration!$F$16,1+C66,""),"")</f>
        <v/>
      </c>
      <c r="D67" s="45" t="str">
        <f>IFERROR(IF(1+D66&lt;=Configuration!$F$12*Configuration!$F$16,1+D66,""),"")</f>
        <v/>
      </c>
      <c r="E67" s="3">
        <f>IFERROR('QB Projections'!E67,0)</f>
        <v>141.7501514357167</v>
      </c>
      <c r="F67" s="3">
        <f>IFERROR('RB Projections'!E68,0)</f>
        <v>115.59462441640487</v>
      </c>
      <c r="G67" s="3">
        <f>IFERROR('WR Projections'!E68,0)</f>
        <v>114.87464583658492</v>
      </c>
      <c r="H67" s="3">
        <f>IFERROR('TE Projections'!E68,0)</f>
        <v>29.323829239038691</v>
      </c>
      <c r="J67" s="3">
        <f>IFERROR(LARGE($E:$H,COUNTIF(A:D,"&gt;0")+COUNTA($J$1:J66)-1),0)</f>
        <v>137.16627426591444</v>
      </c>
      <c r="K67" s="3">
        <f>IFERROR(LARGE($F:$H,COUNTIF(B:D,"&gt;0")+COUNTA($K$1:K66)-1),0)</f>
        <v>116.05148771711609</v>
      </c>
    </row>
    <row r="68" spans="1:11" x14ac:dyDescent="0.25">
      <c r="A68" t="str">
        <f>IFERROR(IF(1+A67&lt;=Configuration!$F$9*Configuration!$F$16,1+A67,""),"")</f>
        <v/>
      </c>
      <c r="B68" s="45" t="str">
        <f>IFERROR(IF(1+B67&lt;=Configuration!$F$10*Configuration!$F$16,1+B67,""),"")</f>
        <v/>
      </c>
      <c r="C68" s="45" t="str">
        <f>IFERROR(IF(1+C67&lt;=Configuration!$F$11*Configuration!$F$16,1+C67,""),"")</f>
        <v/>
      </c>
      <c r="D68" s="45" t="str">
        <f>IFERROR(IF(1+D67&lt;=Configuration!$F$12*Configuration!$F$16,1+D67,""),"")</f>
        <v/>
      </c>
      <c r="E68" s="3">
        <f>IFERROR('QB Projections'!E68,0)</f>
        <v>138.77876824487728</v>
      </c>
      <c r="F68" s="3">
        <f>IFERROR('RB Projections'!E69,0)</f>
        <v>113.06212405957145</v>
      </c>
      <c r="G68" s="3">
        <f>IFERROR('WR Projections'!E69,0)</f>
        <v>113.93756876841788</v>
      </c>
      <c r="H68" s="3">
        <f>IFERROR('TE Projections'!E69,0)</f>
        <v>28.254786548798364</v>
      </c>
      <c r="J68" s="3">
        <f>IFERROR(LARGE($E:$H,COUNTIF(A:D,"&gt;0")+COUNTA($J$1:J67)-1),0)</f>
        <v>137.10896501853023</v>
      </c>
      <c r="K68" s="3">
        <f>IFERROR(LARGE($F:$H,COUNTIF(B:D,"&gt;0")+COUNTA($K$1:K67)-1),0)</f>
        <v>115.9175118010682</v>
      </c>
    </row>
    <row r="69" spans="1:11" x14ac:dyDescent="0.25">
      <c r="A69" t="str">
        <f>IFERROR(IF(1+A68&lt;=Configuration!$F$9*Configuration!$F$16,1+A68,""),"")</f>
        <v/>
      </c>
      <c r="B69" s="45" t="str">
        <f>IFERROR(IF(1+B68&lt;=Configuration!$F$10*Configuration!$F$16,1+B68,""),"")</f>
        <v/>
      </c>
      <c r="C69" s="45" t="str">
        <f>IFERROR(IF(1+C68&lt;=Configuration!$F$11*Configuration!$F$16,1+C68,""),"")</f>
        <v/>
      </c>
      <c r="D69" s="45" t="str">
        <f>IFERROR(IF(1+D68&lt;=Configuration!$F$12*Configuration!$F$16,1+D68,""),"")</f>
        <v/>
      </c>
      <c r="E69" s="3">
        <f>IFERROR('QB Projections'!E69,0)</f>
        <v>137.10896501853023</v>
      </c>
      <c r="F69" s="3">
        <f>IFERROR('RB Projections'!E70,0)</f>
        <v>112.80912003780361</v>
      </c>
      <c r="G69" s="3">
        <f>IFERROR('WR Projections'!E70,0)</f>
        <v>112.73850513159819</v>
      </c>
      <c r="H69" s="3">
        <f>IFERROR('TE Projections'!E70,0)</f>
        <v>27.869219492692462</v>
      </c>
      <c r="J69" s="3">
        <f>IFERROR(LARGE($E:$H,COUNTIF(A:D,"&gt;0")+COUNTA($J$1:J68)-1),0)</f>
        <v>135.68070720980853</v>
      </c>
      <c r="K69" s="3">
        <f>IFERROR(LARGE($F:$H,COUNTIF(B:D,"&gt;0")+COUNTA($K$1:K68)-1),0)</f>
        <v>115.75533826744319</v>
      </c>
    </row>
    <row r="70" spans="1:11" x14ac:dyDescent="0.25">
      <c r="A70" t="str">
        <f>IFERROR(IF(1+A69&lt;=Configuration!$F$9*Configuration!$F$16,1+A69,""),"")</f>
        <v/>
      </c>
      <c r="B70" s="45" t="str">
        <f>IFERROR(IF(1+B69&lt;=Configuration!$F$10*Configuration!$F$16,1+B69,""),"")</f>
        <v/>
      </c>
      <c r="C70" s="45" t="str">
        <f>IFERROR(IF(1+C69&lt;=Configuration!$F$11*Configuration!$F$16,1+C69,""),"")</f>
        <v/>
      </c>
      <c r="D70" s="45" t="str">
        <f>IFERROR(IF(1+D69&lt;=Configuration!$F$12*Configuration!$F$16,1+D69,""),"")</f>
        <v/>
      </c>
      <c r="E70" s="3">
        <f>IFERROR('QB Projections'!E70,0)</f>
        <v>128.90072162055577</v>
      </c>
      <c r="F70" s="3">
        <f>IFERROR('RB Projections'!E71,0)</f>
        <v>112.00183895622007</v>
      </c>
      <c r="G70" s="3">
        <f>IFERROR('WR Projections'!E71,0)</f>
        <v>112.7157574919667</v>
      </c>
      <c r="H70" s="3">
        <f>IFERROR('TE Projections'!E71,0)</f>
        <v>25.508773488516727</v>
      </c>
      <c r="J70" s="3">
        <f>IFERROR(LARGE($E:$H,COUNTIF(A:D,"&gt;0")+COUNTA($J$1:J69)-1),0)</f>
        <v>135.62297543423216</v>
      </c>
      <c r="K70" s="3">
        <f>IFERROR(LARGE($F:$H,COUNTIF(B:D,"&gt;0")+COUNTA($K$1:K69)-1),0)</f>
        <v>115.59462441640487</v>
      </c>
    </row>
    <row r="71" spans="1:11" x14ac:dyDescent="0.25">
      <c r="A71" t="str">
        <f>IFERROR(IF(1+A70&lt;=Configuration!$F$9*Configuration!$F$16,1+A70,""),"")</f>
        <v/>
      </c>
      <c r="B71" s="45" t="str">
        <f>IFERROR(IF(1+B70&lt;=Configuration!$F$10*Configuration!$F$16,1+B70,""),"")</f>
        <v/>
      </c>
      <c r="C71" s="45" t="str">
        <f>IFERROR(IF(1+C70&lt;=Configuration!$F$11*Configuration!$F$16,1+C70,""),"")</f>
        <v/>
      </c>
      <c r="D71" s="45" t="str">
        <f>IFERROR(IF(1+D70&lt;=Configuration!$F$12*Configuration!$F$16,1+D70,""),"")</f>
        <v/>
      </c>
      <c r="E71" s="3">
        <f>IFERROR('QB Projections'!E71,0)</f>
        <v>114.86703160685769</v>
      </c>
      <c r="F71" s="3">
        <f>IFERROR('RB Projections'!E72,0)</f>
        <v>111.88076878328788</v>
      </c>
      <c r="G71" s="3">
        <f>IFERROR('WR Projections'!E72,0)</f>
        <v>112.60338755021354</v>
      </c>
      <c r="H71" s="3">
        <f>IFERROR('TE Projections'!E72,0)</f>
        <v>25.120176802452139</v>
      </c>
      <c r="J71" s="3">
        <f>IFERROR(LARGE($E:$H,COUNTIF(A:D,"&gt;0")+COUNTA($J$1:J70)-1),0)</f>
        <v>134.67487994065928</v>
      </c>
      <c r="K71" s="3">
        <f>IFERROR(LARGE($F:$H,COUNTIF(B:D,"&gt;0")+COUNTA($K$1:K70)-1),0)</f>
        <v>114.87464583658492</v>
      </c>
    </row>
    <row r="72" spans="1:11" x14ac:dyDescent="0.25">
      <c r="A72" t="str">
        <f>IFERROR(IF(1+A71&lt;=Configuration!$F$9*Configuration!$F$16,1+A71,""),"")</f>
        <v/>
      </c>
      <c r="B72" s="45" t="str">
        <f>IFERROR(IF(1+B71&lt;=Configuration!$F$10*Configuration!$F$16,1+B71,""),"")</f>
        <v/>
      </c>
      <c r="C72" s="45" t="str">
        <f>IFERROR(IF(1+C71&lt;=Configuration!$F$11*Configuration!$F$16,1+C71,""),"")</f>
        <v/>
      </c>
      <c r="D72" s="45" t="str">
        <f>IFERROR(IF(1+D71&lt;=Configuration!$F$12*Configuration!$F$16,1+D71,""),"")</f>
        <v/>
      </c>
      <c r="E72" s="3">
        <f>IFERROR('QB Projections'!E72,0)</f>
        <v>107.33940826779957</v>
      </c>
      <c r="F72" s="3">
        <f>IFERROR('RB Projections'!E73,0)</f>
        <v>111.45334276497847</v>
      </c>
      <c r="G72" s="3">
        <f>IFERROR('WR Projections'!E73,0)</f>
        <v>111.98839951750085</v>
      </c>
      <c r="H72" s="3">
        <f>IFERROR('TE Projections'!E73,0)</f>
        <v>21.069219492692465</v>
      </c>
      <c r="J72" s="3">
        <f>IFERROR(LARGE($E:$H,COUNTIF(A:D,"&gt;0")+COUNTA($J$1:J71)-1),0)</f>
        <v>134.41380482301017</v>
      </c>
      <c r="K72" s="3">
        <f>IFERROR(LARGE($F:$H,COUNTIF(B:D,"&gt;0")+COUNTA($K$1:K71)-1),0)</f>
        <v>113.93756876841788</v>
      </c>
    </row>
    <row r="73" spans="1:11" x14ac:dyDescent="0.25">
      <c r="A73" t="str">
        <f>IFERROR(IF(1+A72&lt;=Configuration!$F$9*Configuration!$F$16,1+A72,""),"")</f>
        <v/>
      </c>
      <c r="B73" s="45" t="str">
        <f>IFERROR(IF(1+B72&lt;=Configuration!$F$10*Configuration!$F$16,1+B72,""),"")</f>
        <v/>
      </c>
      <c r="C73" s="45" t="str">
        <f>IFERROR(IF(1+C72&lt;=Configuration!$F$11*Configuration!$F$16,1+C72,""),"")</f>
        <v/>
      </c>
      <c r="D73" s="45" t="str">
        <f>IFERROR(IF(1+D72&lt;=Configuration!$F$12*Configuration!$F$16,1+D72,""),"")</f>
        <v/>
      </c>
      <c r="E73" s="3">
        <f>IFERROR('QB Projections'!E73,0)</f>
        <v>104.31849588719156</v>
      </c>
      <c r="F73" s="3">
        <f>IFERROR('RB Projections'!E74,0)</f>
        <v>110.67564506241229</v>
      </c>
      <c r="G73" s="3">
        <f>IFERROR('WR Projections'!E74,0)</f>
        <v>111.93798750240623</v>
      </c>
      <c r="H73" s="3">
        <f>IFERROR('TE Projections'!E74,0)</f>
        <v>20.935886159359129</v>
      </c>
      <c r="J73" s="3">
        <f>IFERROR(LARGE($E:$H,COUNTIF(A:D,"&gt;0")+COUNTA($J$1:J72)-1),0)</f>
        <v>134.11139351117868</v>
      </c>
      <c r="K73" s="3">
        <f>IFERROR(LARGE($F:$H,COUNTIF(B:D,"&gt;0")+COUNTA($K$1:K72)-1),0)</f>
        <v>113.06212405957145</v>
      </c>
    </row>
    <row r="74" spans="1:11" x14ac:dyDescent="0.25">
      <c r="A74" t="str">
        <f>IFERROR(IF(1+A73&lt;=Configuration!$F$9*Configuration!$F$16,1+A73,""),"")</f>
        <v/>
      </c>
      <c r="B74" s="45" t="str">
        <f>IFERROR(IF(1+B73&lt;=Configuration!$F$10*Configuration!$F$16,1+B73,""),"")</f>
        <v/>
      </c>
      <c r="C74" s="45" t="str">
        <f>IFERROR(IF(1+C73&lt;=Configuration!$F$11*Configuration!$F$16,1+C73,""),"")</f>
        <v/>
      </c>
      <c r="D74" s="45" t="str">
        <f>IFERROR(IF(1+D73&lt;=Configuration!$F$12*Configuration!$F$16,1+D73,""),"")</f>
        <v/>
      </c>
      <c r="E74" s="3">
        <f>IFERROR('QB Projections'!E74,0)</f>
        <v>0</v>
      </c>
      <c r="F74" s="3">
        <f>IFERROR('RB Projections'!E75,0)</f>
        <v>110.2351245381339</v>
      </c>
      <c r="G74" s="3">
        <f>IFERROR('WR Projections'!E75,0)</f>
        <v>111.22544353843324</v>
      </c>
      <c r="H74" s="3">
        <f>IFERROR('TE Projections'!E75,0)</f>
        <v>20.836524365865579</v>
      </c>
      <c r="J74" s="3">
        <f>IFERROR(LARGE($E:$H,COUNTIF(A:D,"&gt;0")+COUNTA($J$1:J73)-1),0)</f>
        <v>134.01914619519346</v>
      </c>
      <c r="K74" s="3">
        <f>IFERROR(LARGE($F:$H,COUNTIF(B:D,"&gt;0")+COUNTA($K$1:K73)-1),0)</f>
        <v>112.80912003780361</v>
      </c>
    </row>
    <row r="75" spans="1:11" x14ac:dyDescent="0.25">
      <c r="A75" t="str">
        <f>IFERROR(IF(1+A74&lt;=Configuration!$F$9*Configuration!$F$16,1+A74,""),"")</f>
        <v/>
      </c>
      <c r="B75" s="45" t="str">
        <f>IFERROR(IF(1+B74&lt;=Configuration!$F$10*Configuration!$F$16,1+B74,""),"")</f>
        <v/>
      </c>
      <c r="C75" s="45" t="str">
        <f>IFERROR(IF(1+C74&lt;=Configuration!$F$11*Configuration!$F$16,1+C74,""),"")</f>
        <v/>
      </c>
      <c r="D75" s="45" t="str">
        <f>IFERROR(IF(1+D74&lt;=Configuration!$F$12*Configuration!$F$16,1+D74,""),"")</f>
        <v/>
      </c>
      <c r="E75" s="3">
        <f>IFERROR('QB Projections'!E75,0)</f>
        <v>0</v>
      </c>
      <c r="F75" s="3">
        <f>IFERROR('RB Projections'!E76,0)</f>
        <v>109.9689135542028</v>
      </c>
      <c r="G75" s="3">
        <f>IFERROR('WR Projections'!E76,0)</f>
        <v>110.55339302413758</v>
      </c>
      <c r="H75" s="3">
        <f>IFERROR('TE Projections'!E76,0)</f>
        <v>20.552871929279021</v>
      </c>
      <c r="J75" s="3">
        <f>IFERROR(LARGE($E:$H,COUNTIF(A:D,"&gt;0")+COUNTA($J$1:J74)-1),0)</f>
        <v>132.13957655023756</v>
      </c>
      <c r="K75" s="3">
        <f>IFERROR(LARGE($F:$H,COUNTIF(B:D,"&gt;0")+COUNTA($K$1:K74)-1),0)</f>
        <v>112.73850513159819</v>
      </c>
    </row>
    <row r="76" spans="1:11" x14ac:dyDescent="0.25">
      <c r="A76" t="str">
        <f>IFERROR(IF(1+A75&lt;=Configuration!$F$9*Configuration!$F$16,1+A75,""),"")</f>
        <v/>
      </c>
      <c r="B76" s="45" t="str">
        <f>IFERROR(IF(1+B75&lt;=Configuration!$F$10*Configuration!$F$16,1+B75,""),"")</f>
        <v/>
      </c>
      <c r="C76" s="45" t="str">
        <f>IFERROR(IF(1+C75&lt;=Configuration!$F$11*Configuration!$F$16,1+C75,""),"")</f>
        <v/>
      </c>
      <c r="D76" s="45" t="str">
        <f>IFERROR(IF(1+D75&lt;=Configuration!$F$12*Configuration!$F$16,1+D75,""),"")</f>
        <v/>
      </c>
      <c r="E76" s="3">
        <f>IFERROR('QB Projections'!E76,0)</f>
        <v>0</v>
      </c>
      <c r="F76" s="3">
        <f>IFERROR('RB Projections'!E77,0)</f>
        <v>107.64201600430881</v>
      </c>
      <c r="G76" s="3">
        <f>IFERROR('WR Projections'!E77,0)</f>
        <v>110.52696517368781</v>
      </c>
      <c r="H76" s="3">
        <f>IFERROR('TE Projections'!E77,0)</f>
        <v>20.301914619519344</v>
      </c>
      <c r="J76" s="3">
        <f>IFERROR(LARGE($E:$H,COUNTIF(A:D,"&gt;0")+COUNTA($J$1:J75)-1),0)</f>
        <v>132.11438034738575</v>
      </c>
      <c r="K76" s="3">
        <f>IFERROR(LARGE($F:$H,COUNTIF(B:D,"&gt;0")+COUNTA($K$1:K75)-1),0)</f>
        <v>112.7157574919667</v>
      </c>
    </row>
    <row r="77" spans="1:11" x14ac:dyDescent="0.25">
      <c r="A77" t="str">
        <f>IFERROR(IF(1+A76&lt;=Configuration!$F$9*Configuration!$F$16,1+A76,""),"")</f>
        <v/>
      </c>
      <c r="B77" s="45" t="str">
        <f>IFERROR(IF(1+B76&lt;=Configuration!$F$10*Configuration!$F$16,1+B76,""),"")</f>
        <v/>
      </c>
      <c r="C77" s="45" t="str">
        <f>IFERROR(IF(1+C76&lt;=Configuration!$F$11*Configuration!$F$16,1+C76,""),"")</f>
        <v/>
      </c>
      <c r="D77" s="45" t="str">
        <f>IFERROR(IF(1+D76&lt;=Configuration!$F$12*Configuration!$F$16,1+D76,""),"")</f>
        <v/>
      </c>
      <c r="E77" s="3">
        <f>IFERROR('QB Projections'!E77,0)</f>
        <v>0</v>
      </c>
      <c r="F77" s="3">
        <f>IFERROR('RB Projections'!E78,0)</f>
        <v>107.63013692528452</v>
      </c>
      <c r="G77" s="3">
        <f>IFERROR('WR Projections'!E78,0)</f>
        <v>109.79824124791523</v>
      </c>
      <c r="H77" s="3">
        <f>IFERROR('TE Projections'!E78,0)</f>
        <v>19.488143073073108</v>
      </c>
      <c r="J77" s="3">
        <f>IFERROR(LARGE($E:$H,COUNTIF(A:D,"&gt;0")+COUNTA($J$1:J76)-1),0)</f>
        <v>132.10271520960623</v>
      </c>
      <c r="K77" s="3">
        <f>IFERROR(LARGE($F:$H,COUNTIF(B:D,"&gt;0")+COUNTA($K$1:K76)-1),0)</f>
        <v>112.68453644884723</v>
      </c>
    </row>
    <row r="78" spans="1:11" x14ac:dyDescent="0.25">
      <c r="A78" t="str">
        <f>IFERROR(IF(1+A77&lt;=Configuration!$F$9*Configuration!$F$16,1+A77,""),"")</f>
        <v/>
      </c>
      <c r="B78" s="45" t="str">
        <f>IFERROR(IF(1+B77&lt;=Configuration!$F$10*Configuration!$F$16,1+B77,""),"")</f>
        <v/>
      </c>
      <c r="C78" s="45" t="str">
        <f>IFERROR(IF(1+C77&lt;=Configuration!$F$11*Configuration!$F$16,1+C77,""),"")</f>
        <v/>
      </c>
      <c r="D78" s="45" t="str">
        <f>IFERROR(IF(1+D77&lt;=Configuration!$F$12*Configuration!$F$16,1+D77,""),"")</f>
        <v/>
      </c>
      <c r="E78" s="3">
        <f>IFERROR('QB Projections'!E78,0)</f>
        <v>0</v>
      </c>
      <c r="F78" s="3">
        <f>IFERROR('RB Projections'!E79,0)</f>
        <v>106.89510716872424</v>
      </c>
      <c r="G78" s="3">
        <f>IFERROR('WR Projections'!E79,0)</f>
        <v>108.43074508918762</v>
      </c>
      <c r="H78" s="3">
        <f>IFERROR('TE Projections'!E79,0)</f>
        <v>19.377393274399182</v>
      </c>
      <c r="J78" s="3">
        <f>IFERROR(LARGE($E:$H,COUNTIF(A:D,"&gt;0")+COUNTA($J$1:J77)-1),0)</f>
        <v>131.53623680429558</v>
      </c>
      <c r="K78" s="3">
        <f>IFERROR(LARGE($F:$H,COUNTIF(B:D,"&gt;0")+COUNTA($K$1:K77)-1),0)</f>
        <v>112.60338755021354</v>
      </c>
    </row>
    <row r="79" spans="1:11" x14ac:dyDescent="0.25">
      <c r="A79" t="str">
        <f>IFERROR(IF(1+A78&lt;=Configuration!$F$9*Configuration!$F$16,1+A78,""),"")</f>
        <v/>
      </c>
      <c r="B79" s="45" t="str">
        <f>IFERROR(IF(1+B78&lt;=Configuration!$F$10*Configuration!$F$16,1+B78,""),"")</f>
        <v/>
      </c>
      <c r="C79" s="45" t="str">
        <f>IFERROR(IF(1+C78&lt;=Configuration!$F$11*Configuration!$F$16,1+C78,""),"")</f>
        <v/>
      </c>
      <c r="D79" s="45" t="str">
        <f>IFERROR(IF(1+D78&lt;=Configuration!$F$12*Configuration!$F$16,1+D78,""),"")</f>
        <v/>
      </c>
      <c r="E79" s="3">
        <f>IFERROR('QB Projections'!E79,0)</f>
        <v>0</v>
      </c>
      <c r="F79" s="3">
        <f>IFERROR('RB Projections'!E80,0)</f>
        <v>106.88610282422088</v>
      </c>
      <c r="G79" s="3">
        <f>IFERROR('WR Projections'!E80,0)</f>
        <v>108.05416818444317</v>
      </c>
      <c r="H79" s="3">
        <f>IFERROR('TE Projections'!E80,0)</f>
        <v>18.302871929279021</v>
      </c>
      <c r="J79" s="3">
        <f>IFERROR(LARGE($E:$H,COUNTIF(A:D,"&gt;0")+COUNTA($J$1:J78)-1),0)</f>
        <v>130.95569988005863</v>
      </c>
      <c r="K79" s="3">
        <f>IFERROR(LARGE($F:$H,COUNTIF(B:D,"&gt;0")+COUNTA($K$1:K78)-1),0)</f>
        <v>112.00183895622007</v>
      </c>
    </row>
    <row r="80" spans="1:11" x14ac:dyDescent="0.25">
      <c r="A80" t="str">
        <f>IFERROR(IF(1+A79&lt;=Configuration!$F$9*Configuration!$F$16,1+A79,""),"")</f>
        <v/>
      </c>
      <c r="B80" s="45" t="str">
        <f>IFERROR(IF(1+B79&lt;=Configuration!$F$10*Configuration!$F$16,1+B79,""),"")</f>
        <v/>
      </c>
      <c r="C80" s="45" t="str">
        <f>IFERROR(IF(1+C79&lt;=Configuration!$F$11*Configuration!$F$16,1+C79,""),"")</f>
        <v/>
      </c>
      <c r="D80" s="45" t="str">
        <f>IFERROR(IF(1+D79&lt;=Configuration!$F$12*Configuration!$F$16,1+D79,""),"")</f>
        <v/>
      </c>
      <c r="E80" s="3">
        <f>IFERROR('QB Projections'!E80,0)</f>
        <v>0</v>
      </c>
      <c r="F80" s="3">
        <f>IFERROR('RB Projections'!E81,0)</f>
        <v>106.60145189319407</v>
      </c>
      <c r="G80" s="3">
        <f>IFERROR('WR Projections'!E81,0)</f>
        <v>107.77837224549319</v>
      </c>
      <c r="H80" s="3">
        <f>IFERROR('TE Projections'!E81,0)</f>
        <v>18.283829239038692</v>
      </c>
      <c r="J80" s="3">
        <f>IFERROR(LARGE($E:$H,COUNTIF(A:D,"&gt;0")+COUNTA($J$1:J79)-1),0)</f>
        <v>130.47141650454444</v>
      </c>
      <c r="K80" s="3">
        <f>IFERROR(LARGE($F:$H,COUNTIF(B:D,"&gt;0")+COUNTA($K$1:K79)-1),0)</f>
        <v>111.98839951750085</v>
      </c>
    </row>
    <row r="81" spans="1:11" x14ac:dyDescent="0.25">
      <c r="A81" t="str">
        <f>IFERROR(IF(1+A80&lt;=Configuration!$F$9*Configuration!$F$16,1+A80,""),"")</f>
        <v/>
      </c>
      <c r="B81" s="45" t="str">
        <f>IFERROR(IF(1+B80&lt;=Configuration!$F$10*Configuration!$F$16,1+B80,""),"")</f>
        <v/>
      </c>
      <c r="C81" s="45" t="str">
        <f>IFERROR(IF(1+C80&lt;=Configuration!$F$11*Configuration!$F$16,1+C80,""),"")</f>
        <v/>
      </c>
      <c r="D81" s="45" t="str">
        <f>IFERROR(IF(1+D80&lt;=Configuration!$F$12*Configuration!$F$16,1+D80,""),"")</f>
        <v/>
      </c>
      <c r="E81" s="3">
        <f>IFERROR('QB Projections'!E81,0)</f>
        <v>0</v>
      </c>
      <c r="F81" s="3">
        <f>IFERROR('RB Projections'!E82,0)</f>
        <v>106.09233608283455</v>
      </c>
      <c r="G81" s="3">
        <f>IFERROR('WR Projections'!E82,0)</f>
        <v>107.13010666390259</v>
      </c>
      <c r="H81" s="3">
        <f>IFERROR('TE Projections'!E82,0)</f>
        <v>18.246587859728347</v>
      </c>
      <c r="J81" s="3">
        <f>IFERROR(LARGE($E:$H,COUNTIF(A:D,"&gt;0")+COUNTA($J$1:J80)-1),0)</f>
        <v>129.80951327860311</v>
      </c>
      <c r="K81" s="3">
        <f>IFERROR(LARGE($F:$H,COUNTIF(B:D,"&gt;0")+COUNTA($K$1:K80)-1),0)</f>
        <v>111.93798750240623</v>
      </c>
    </row>
    <row r="82" spans="1:11" x14ac:dyDescent="0.25">
      <c r="A82" t="str">
        <f>IFERROR(IF(1+A81&lt;=Configuration!$F$9*Configuration!$F$16,1+A81,""),"")</f>
        <v/>
      </c>
      <c r="B82" s="45" t="str">
        <f>IFERROR(IF(1+B81&lt;=Configuration!$F$10*Configuration!$F$16,1+B81,""),"")</f>
        <v/>
      </c>
      <c r="C82" s="45" t="str">
        <f>IFERROR(IF(1+C81&lt;=Configuration!$F$11*Configuration!$F$16,1+C81,""),"")</f>
        <v/>
      </c>
      <c r="D82" s="45" t="str">
        <f>IFERROR(IF(1+D81&lt;=Configuration!$F$12*Configuration!$F$16,1+D81,""),"")</f>
        <v/>
      </c>
      <c r="E82" s="3">
        <f>IFERROR('QB Projections'!E82,0)</f>
        <v>0</v>
      </c>
      <c r="F82" s="3">
        <f>IFERROR('RB Projections'!E83,0)</f>
        <v>103.68435163439935</v>
      </c>
      <c r="G82" s="3">
        <f>IFERROR('WR Projections'!E83,0)</f>
        <v>106.46716808181135</v>
      </c>
      <c r="H82" s="3">
        <f>IFERROR('TE Projections'!E83,0)</f>
        <v>18.125730057897616</v>
      </c>
      <c r="J82" s="3">
        <f>IFERROR(LARGE($E:$H,COUNTIF(A:D,"&gt;0")+COUNTA($J$1:J81)-1),0)</f>
        <v>129.19272674344779</v>
      </c>
      <c r="K82" s="3">
        <f>IFERROR(LARGE($F:$H,COUNTIF(B:D,"&gt;0")+COUNTA($K$1:K81)-1),0)</f>
        <v>111.88076878328788</v>
      </c>
    </row>
    <row r="83" spans="1:11" x14ac:dyDescent="0.25">
      <c r="A83" t="str">
        <f>IFERROR(IF(1+A82&lt;=Configuration!$F$9*Configuration!$F$16,1+A82,""),"")</f>
        <v/>
      </c>
      <c r="B83" s="45" t="str">
        <f>IFERROR(IF(1+B82&lt;=Configuration!$F$10*Configuration!$F$16,1+B82,""),"")</f>
        <v/>
      </c>
      <c r="C83" s="45" t="str">
        <f>IFERROR(IF(1+C82&lt;=Configuration!$F$11*Configuration!$F$16,1+C82,""),"")</f>
        <v/>
      </c>
      <c r="D83" s="45" t="str">
        <f>IFERROR(IF(1+D82&lt;=Configuration!$F$12*Configuration!$F$16,1+D82,""),"")</f>
        <v/>
      </c>
      <c r="E83" s="3">
        <f>IFERROR('QB Projections'!E83,0)</f>
        <v>0</v>
      </c>
      <c r="F83" s="3">
        <f>IFERROR('RB Projections'!E84,0)</f>
        <v>100.6643183750373</v>
      </c>
      <c r="G83" s="3">
        <f>IFERROR('WR Projections'!E84,0)</f>
        <v>105.51536576300693</v>
      </c>
      <c r="H83" s="3">
        <f>IFERROR('TE Projections'!E84,0)</f>
        <v>17.754641892246621</v>
      </c>
      <c r="J83" s="3">
        <f>IFERROR(LARGE($E:$H,COUNTIF(A:D,"&gt;0")+COUNTA($J$1:J82)-1),0)</f>
        <v>128.90072162055577</v>
      </c>
      <c r="K83" s="3">
        <f>IFERROR(LARGE($F:$H,COUNTIF(B:D,"&gt;0")+COUNTA($K$1:K82)-1),0)</f>
        <v>111.45334276497847</v>
      </c>
    </row>
    <row r="84" spans="1:11" x14ac:dyDescent="0.25">
      <c r="A84" t="str">
        <f>IFERROR(IF(1+A83&lt;=Configuration!$F$9*Configuration!$F$16,1+A83,""),"")</f>
        <v/>
      </c>
      <c r="B84" s="45" t="str">
        <f>IFERROR(IF(1+B83&lt;=Configuration!$F$10*Configuration!$F$16,1+B83,""),"")</f>
        <v/>
      </c>
      <c r="C84" s="45" t="str">
        <f>IFERROR(IF(1+C83&lt;=Configuration!$F$11*Configuration!$F$16,1+C83,""),"")</f>
        <v/>
      </c>
      <c r="D84" s="45" t="str">
        <f>IFERROR(IF(1+D83&lt;=Configuration!$F$12*Configuration!$F$16,1+D83,""),"")</f>
        <v/>
      </c>
      <c r="E84" s="3">
        <f>IFERROR('QB Projections'!E84,0)</f>
        <v>0</v>
      </c>
      <c r="F84" s="3">
        <f>IFERROR('RB Projections'!E85,0)</f>
        <v>99.945049486663393</v>
      </c>
      <c r="G84" s="3">
        <f>IFERROR('WR Projections'!E85,0)</f>
        <v>105.28421498984335</v>
      </c>
      <c r="H84" s="3">
        <f>IFERROR('TE Projections'!E85,0)</f>
        <v>17.65899579362733</v>
      </c>
      <c r="J84" s="3">
        <f>IFERROR(LARGE($E:$H,COUNTIF(A:D,"&gt;0")+COUNTA($J$1:J83)-1),0)</f>
        <v>128.39258946793146</v>
      </c>
      <c r="K84" s="3">
        <f>IFERROR(LARGE($F:$H,COUNTIF(B:D,"&gt;0")+COUNTA($K$1:K83)-1),0)</f>
        <v>111.22544353843324</v>
      </c>
    </row>
    <row r="85" spans="1:11" x14ac:dyDescent="0.25">
      <c r="A85" t="str">
        <f>IFERROR(IF(1+A84&lt;=Configuration!$F$9*Configuration!$F$16,1+A84,""),"")</f>
        <v/>
      </c>
      <c r="B85" s="45" t="str">
        <f>IFERROR(IF(1+B84&lt;=Configuration!$F$10*Configuration!$F$16,1+B84,""),"")</f>
        <v/>
      </c>
      <c r="C85" s="45" t="str">
        <f>IFERROR(IF(1+C84&lt;=Configuration!$F$11*Configuration!$F$16,1+C84,""),"")</f>
        <v/>
      </c>
      <c r="D85" s="45" t="str">
        <f>IFERROR(IF(1+D84&lt;=Configuration!$F$12*Configuration!$F$16,1+D84,""),"")</f>
        <v/>
      </c>
      <c r="E85" s="3">
        <f>IFERROR('QB Projections'!E85,0)</f>
        <v>0</v>
      </c>
      <c r="F85" s="3">
        <f>IFERROR('RB Projections'!E86,0)</f>
        <v>98.829554077465374</v>
      </c>
      <c r="G85" s="3">
        <f>IFERROR('WR Projections'!E86,0)</f>
        <v>105.04587289792454</v>
      </c>
      <c r="H85" s="3">
        <f>IFERROR('TE Projections'!E86,0)</f>
        <v>16.349219492692463</v>
      </c>
      <c r="J85" s="3">
        <f>IFERROR(LARGE($E:$H,COUNTIF(A:D,"&gt;0")+COUNTA($J$1:J84)-1),0)</f>
        <v>128.22881773567363</v>
      </c>
      <c r="K85" s="3">
        <f>IFERROR(LARGE($F:$H,COUNTIF(B:D,"&gt;0")+COUNTA($K$1:K84)-1),0)</f>
        <v>110.67564506241229</v>
      </c>
    </row>
    <row r="86" spans="1:11" x14ac:dyDescent="0.25">
      <c r="A86" t="str">
        <f>IFERROR(IF(1+A85&lt;=Configuration!$F$9*Configuration!$F$16,1+A85,""),"")</f>
        <v/>
      </c>
      <c r="B86" s="45" t="str">
        <f>IFERROR(IF(1+B85&lt;=Configuration!$F$10*Configuration!$F$16,1+B85,""),"")</f>
        <v/>
      </c>
      <c r="C86" s="45" t="str">
        <f>IFERROR(IF(1+C85&lt;=Configuration!$F$11*Configuration!$F$16,1+C85,""),"")</f>
        <v/>
      </c>
      <c r="D86" s="45" t="str">
        <f>IFERROR(IF(1+D85&lt;=Configuration!$F$12*Configuration!$F$16,1+D85,""),"")</f>
        <v/>
      </c>
      <c r="E86" s="3">
        <f>IFERROR('QB Projections'!E86,0)</f>
        <v>0</v>
      </c>
      <c r="F86" s="3">
        <f>IFERROR('RB Projections'!E87,0)</f>
        <v>97.657176547197068</v>
      </c>
      <c r="G86" s="3">
        <f>IFERROR('WR Projections'!E87,0)</f>
        <v>105.01148771711607</v>
      </c>
      <c r="H86" s="3">
        <f>IFERROR('TE Projections'!E87,0)</f>
        <v>15.822680467327084</v>
      </c>
      <c r="J86" s="3">
        <f>IFERROR(LARGE($E:$H,COUNTIF(A:D,"&gt;0")+COUNTA($J$1:J85)-1),0)</f>
        <v>127.83578821782365</v>
      </c>
      <c r="K86" s="3">
        <f>IFERROR(LARGE($F:$H,COUNTIF(B:D,"&gt;0")+COUNTA($K$1:K85)-1),0)</f>
        <v>110.55339302413758</v>
      </c>
    </row>
    <row r="87" spans="1:11" x14ac:dyDescent="0.25">
      <c r="A87" t="str">
        <f>IFERROR(IF(1+A86&lt;=Configuration!$F$9*Configuration!$F$16,1+A86,""),"")</f>
        <v/>
      </c>
      <c r="B87" s="45" t="str">
        <f>IFERROR(IF(1+B86&lt;=Configuration!$F$10*Configuration!$F$16,1+B86,""),"")</f>
        <v/>
      </c>
      <c r="C87" s="45" t="str">
        <f>IFERROR(IF(1+C86&lt;=Configuration!$F$11*Configuration!$F$16,1+C86,""),"")</f>
        <v/>
      </c>
      <c r="D87" s="45" t="str">
        <f>IFERROR(IF(1+D86&lt;=Configuration!$F$12*Configuration!$F$16,1+D86,""),"")</f>
        <v/>
      </c>
      <c r="E87" s="3">
        <f>IFERROR('QB Projections'!E87,0)</f>
        <v>0</v>
      </c>
      <c r="F87" s="3">
        <f>IFERROR('RB Projections'!E88,0)</f>
        <v>96.922155864385033</v>
      </c>
      <c r="G87" s="3">
        <f>IFERROR('WR Projections'!E88,0)</f>
        <v>104.79131695615476</v>
      </c>
      <c r="H87" s="3">
        <f>IFERROR('TE Projections'!E88,0)</f>
        <v>15.801914619519346</v>
      </c>
      <c r="J87" s="3">
        <f>IFERROR(LARGE($E:$H,COUNTIF(A:D,"&gt;0")+COUNTA($J$1:J86)-1),0)</f>
        <v>127.15546200939772</v>
      </c>
      <c r="K87" s="3">
        <f>IFERROR(LARGE($F:$H,COUNTIF(B:D,"&gt;0")+COUNTA($K$1:K86)-1),0)</f>
        <v>110.52696517368781</v>
      </c>
    </row>
    <row r="88" spans="1:11" x14ac:dyDescent="0.25">
      <c r="A88" t="str">
        <f>IFERROR(IF(1+A87&lt;=Configuration!$F$9*Configuration!$F$16,1+A87,""),"")</f>
        <v/>
      </c>
      <c r="B88" s="45" t="str">
        <f>IFERROR(IF(1+B87&lt;=Configuration!$F$10*Configuration!$F$16,1+B87,""),"")</f>
        <v/>
      </c>
      <c r="C88" s="45" t="str">
        <f>IFERROR(IF(1+C87&lt;=Configuration!$F$11*Configuration!$F$16,1+C87,""),"")</f>
        <v/>
      </c>
      <c r="D88" s="45" t="str">
        <f>IFERROR(IF(1+D87&lt;=Configuration!$F$12*Configuration!$F$16,1+D87,""),"")</f>
        <v/>
      </c>
      <c r="E88" s="3">
        <f>IFERROR('QB Projections'!E88,0)</f>
        <v>0</v>
      </c>
      <c r="F88" s="3">
        <f>IFERROR('RB Projections'!E89,0)</f>
        <v>96.075208705165849</v>
      </c>
      <c r="G88" s="3">
        <f>IFERROR('WR Projections'!E89,0)</f>
        <v>104.51208280396251</v>
      </c>
      <c r="H88" s="3">
        <f>IFERROR('TE Projections'!E89,0)</f>
        <v>15.402393274399182</v>
      </c>
      <c r="J88" s="3">
        <f>IFERROR(LARGE($E:$H,COUNTIF(A:D,"&gt;0")+COUNTA($J$1:J87)-1),0)</f>
        <v>126.98674552758334</v>
      </c>
      <c r="K88" s="3">
        <f>IFERROR(LARGE($F:$H,COUNTIF(B:D,"&gt;0")+COUNTA($K$1:K87)-1),0)</f>
        <v>110.2351245381339</v>
      </c>
    </row>
    <row r="89" spans="1:11" x14ac:dyDescent="0.25">
      <c r="A89" t="str">
        <f>IFERROR(IF(1+A88&lt;=Configuration!$F$9*Configuration!$F$16,1+A88,""),"")</f>
        <v/>
      </c>
      <c r="B89" s="45" t="str">
        <f>IFERROR(IF(1+B88&lt;=Configuration!$F$10*Configuration!$F$16,1+B88,""),"")</f>
        <v/>
      </c>
      <c r="C89" s="45" t="str">
        <f>IFERROR(IF(1+C88&lt;=Configuration!$F$11*Configuration!$F$16,1+C88,""),"")</f>
        <v/>
      </c>
      <c r="D89" s="45" t="str">
        <f>IFERROR(IF(1+D88&lt;=Configuration!$F$12*Configuration!$F$16,1+D88,""),"")</f>
        <v/>
      </c>
      <c r="E89" s="3">
        <f>IFERROR('QB Projections'!E89,0)</f>
        <v>0</v>
      </c>
      <c r="F89" s="3">
        <f>IFERROR('RB Projections'!E90,0)</f>
        <v>95.804434480269961</v>
      </c>
      <c r="G89" s="3">
        <f>IFERROR('WR Projections'!E90,0)</f>
        <v>103.70094186258561</v>
      </c>
      <c r="H89" s="3">
        <f>IFERROR('TE Projections'!E90,0)</f>
        <v>14.860453644884721</v>
      </c>
      <c r="J89" s="3">
        <f>IFERROR(LARGE($E:$H,COUNTIF(A:D,"&gt;0")+COUNTA($J$1:J88)-1),0)</f>
        <v>126.73378526053931</v>
      </c>
      <c r="K89" s="3">
        <f>IFERROR(LARGE($F:$H,COUNTIF(B:D,"&gt;0")+COUNTA($K$1:K88)-1),0)</f>
        <v>109.9689135542028</v>
      </c>
    </row>
    <row r="90" spans="1:11" x14ac:dyDescent="0.25">
      <c r="A90" t="str">
        <f>IFERROR(IF(1+A89&lt;=Configuration!$F$9*Configuration!$F$16,1+A89,""),"")</f>
        <v/>
      </c>
      <c r="B90" s="45" t="str">
        <f>IFERROR(IF(1+B89&lt;=Configuration!$F$10*Configuration!$F$16,1+B89,""),"")</f>
        <v/>
      </c>
      <c r="C90" s="45" t="str">
        <f>IFERROR(IF(1+C89&lt;=Configuration!$F$11*Configuration!$F$16,1+C89,""),"")</f>
        <v/>
      </c>
      <c r="D90" s="45" t="str">
        <f>IFERROR(IF(1+D89&lt;=Configuration!$F$12*Configuration!$F$16,1+D89,""),"")</f>
        <v/>
      </c>
      <c r="E90" s="3">
        <f>IFERROR('QB Projections'!E90,0)</f>
        <v>0</v>
      </c>
      <c r="F90" s="3">
        <f>IFERROR('RB Projections'!E91,0)</f>
        <v>91.410080257794874</v>
      </c>
      <c r="G90" s="3">
        <f>IFERROR('WR Projections'!E91,0)</f>
        <v>103.4494218080532</v>
      </c>
      <c r="H90" s="3">
        <f>IFERROR('TE Projections'!E91,0)</f>
        <v>14.497790921263892</v>
      </c>
      <c r="J90" s="3">
        <f>IFERROR(LARGE($E:$H,COUNTIF(A:D,"&gt;0")+COUNTA($J$1:J89)-1),0)</f>
        <v>126.66003264389083</v>
      </c>
      <c r="K90" s="3">
        <f>IFERROR(LARGE($F:$H,COUNTIF(B:D,"&gt;0")+COUNTA($K$1:K89)-1),0)</f>
        <v>109.79824124791523</v>
      </c>
    </row>
    <row r="91" spans="1:11" x14ac:dyDescent="0.25">
      <c r="A91" t="str">
        <f>IFERROR(IF(1+A90&lt;=Configuration!$F$9*Configuration!$F$16,1+A90,""),"")</f>
        <v/>
      </c>
      <c r="B91" s="45" t="str">
        <f>IFERROR(IF(1+B90&lt;=Configuration!$F$10*Configuration!$F$16,1+B90,""),"")</f>
        <v/>
      </c>
      <c r="C91" s="45" t="str">
        <f>IFERROR(IF(1+C90&lt;=Configuration!$F$11*Configuration!$F$16,1+C90,""),"")</f>
        <v/>
      </c>
      <c r="D91" s="45" t="str">
        <f>IFERROR(IF(1+D90&lt;=Configuration!$F$12*Configuration!$F$16,1+D90,""),"")</f>
        <v/>
      </c>
      <c r="E91" s="3">
        <f>IFERROR('QB Projections'!E91,0)</f>
        <v>0</v>
      </c>
      <c r="F91" s="3">
        <f>IFERROR('RB Projections'!E92,0)</f>
        <v>89.410487977599516</v>
      </c>
      <c r="G91" s="3">
        <f>IFERROR('WR Projections'!E92,0)</f>
        <v>103.01914619519346</v>
      </c>
      <c r="H91" s="3">
        <f>IFERROR('TE Projections'!E92,0)</f>
        <v>13.71826218293279</v>
      </c>
      <c r="J91" s="3">
        <f>IFERROR(LARGE($E:$H,COUNTIF(A:D,"&gt;0")+COUNTA($J$1:J90)-1),0)</f>
        <v>125.92058215983297</v>
      </c>
      <c r="K91" s="3">
        <f>IFERROR(LARGE($F:$H,COUNTIF(B:D,"&gt;0")+COUNTA($K$1:K90)-1),0)</f>
        <v>108.43074508918762</v>
      </c>
    </row>
    <row r="92" spans="1:11" x14ac:dyDescent="0.25">
      <c r="A92" t="str">
        <f>IFERROR(IF(1+A91&lt;=Configuration!$F$9*Configuration!$F$16,1+A91,""),"")</f>
        <v/>
      </c>
      <c r="B92" s="45" t="str">
        <f>IFERROR(IF(1+B91&lt;=Configuration!$F$10*Configuration!$F$16,1+B91,""),"")</f>
        <v/>
      </c>
      <c r="C92" s="45" t="str">
        <f>IFERROR(IF(1+C91&lt;=Configuration!$F$11*Configuration!$F$16,1+C91,""),"")</f>
        <v/>
      </c>
      <c r="D92" s="45" t="str">
        <f>IFERROR(IF(1+D91&lt;=Configuration!$F$12*Configuration!$F$16,1+D91,""),"")</f>
        <v/>
      </c>
      <c r="E92" s="3">
        <f>IFERROR('QB Projections'!E92,0)</f>
        <v>0</v>
      </c>
      <c r="F92" s="3">
        <f>IFERROR('RB Projections'!E93,0)</f>
        <v>88.280077401638565</v>
      </c>
      <c r="G92" s="3">
        <f>IFERROR('WR Projections'!E93,0)</f>
        <v>102.41531695615478</v>
      </c>
      <c r="H92" s="3">
        <f>IFERROR('TE Projections'!E93,0)</f>
        <v>11.801914619519346</v>
      </c>
      <c r="J92" s="3">
        <f>IFERROR(LARGE($E:$H,COUNTIF(A:D,"&gt;0")+COUNTA($J$1:J91)-1),0)</f>
        <v>125.49067777544019</v>
      </c>
      <c r="K92" s="3">
        <f>IFERROR(LARGE($F:$H,COUNTIF(B:D,"&gt;0")+COUNTA($K$1:K91)-1),0)</f>
        <v>108.05416818444317</v>
      </c>
    </row>
    <row r="93" spans="1:11" x14ac:dyDescent="0.25">
      <c r="A93" t="str">
        <f>IFERROR(IF(1+A92&lt;=Configuration!$F$9*Configuration!$F$16,1+A92,""),"")</f>
        <v/>
      </c>
      <c r="B93" s="45" t="str">
        <f>IFERROR(IF(1+B92&lt;=Configuration!$F$10*Configuration!$F$16,1+B92,""),"")</f>
        <v/>
      </c>
      <c r="C93" s="45" t="str">
        <f>IFERROR(IF(1+C92&lt;=Configuration!$F$11*Configuration!$F$16,1+C92,""),"")</f>
        <v/>
      </c>
      <c r="D93" s="45" t="str">
        <f>IFERROR(IF(1+D92&lt;=Configuration!$F$12*Configuration!$F$16,1+D92,""),"")</f>
        <v/>
      </c>
      <c r="E93" s="3">
        <f>IFERROR('QB Projections'!E93,0)</f>
        <v>0</v>
      </c>
      <c r="F93" s="3">
        <f>IFERROR('RB Projections'!E94,0)</f>
        <v>88.236096181842498</v>
      </c>
      <c r="G93" s="3">
        <f>IFERROR('WR Projections'!E94,0)</f>
        <v>100.81366799249859</v>
      </c>
      <c r="H93" s="3">
        <f>IFERROR('TE Projections'!E94,0)</f>
        <v>11.681531695615478</v>
      </c>
      <c r="J93" s="3">
        <f>IFERROR(LARGE($E:$H,COUNTIF(A:D,"&gt;0")+COUNTA($J$1:J92)-1),0)</f>
        <v>125.15926816730868</v>
      </c>
      <c r="K93" s="3">
        <f>IFERROR(LARGE($F:$H,COUNTIF(B:D,"&gt;0")+COUNTA($K$1:K92)-1),0)</f>
        <v>107.77837224549319</v>
      </c>
    </row>
    <row r="94" spans="1:11" x14ac:dyDescent="0.25">
      <c r="A94" t="str">
        <f>IFERROR(IF(1+A93&lt;=Configuration!$F$9*Configuration!$F$16,1+A93,""),"")</f>
        <v/>
      </c>
      <c r="B94" s="45" t="str">
        <f>IFERROR(IF(1+B93&lt;=Configuration!$F$10*Configuration!$F$16,1+B93,""),"")</f>
        <v/>
      </c>
      <c r="C94" s="45" t="str">
        <f>IFERROR(IF(1+C93&lt;=Configuration!$F$11*Configuration!$F$16,1+C93,""),"")</f>
        <v/>
      </c>
      <c r="D94" s="45" t="str">
        <f>IFERROR(IF(1+D93&lt;=Configuration!$F$12*Configuration!$F$16,1+D93,""),"")</f>
        <v/>
      </c>
      <c r="E94" s="3">
        <f>IFERROR('QB Projections'!E94,0)</f>
        <v>0</v>
      </c>
      <c r="F94" s="3">
        <f>IFERROR('RB Projections'!E95,0)</f>
        <v>87.94144240196475</v>
      </c>
      <c r="G94" s="3">
        <f>IFERROR('WR Projections'!E95,0)</f>
        <v>100.40765847807739</v>
      </c>
      <c r="H94" s="3">
        <f>IFERROR('TE Projections'!E95,0)</f>
        <v>10.418262182932789</v>
      </c>
      <c r="J94" s="3">
        <f>IFERROR(LARGE($E:$H,COUNTIF(A:D,"&gt;0")+COUNTA($J$1:J93)-1),0)</f>
        <v>124.75230119324875</v>
      </c>
      <c r="K94" s="3">
        <f>IFERROR(LARGE($F:$H,COUNTIF(B:D,"&gt;0")+COUNTA($K$1:K93)-1),0)</f>
        <v>107.64201600430881</v>
      </c>
    </row>
    <row r="95" spans="1:11" x14ac:dyDescent="0.25">
      <c r="A95" t="str">
        <f>IFERROR(IF(1+A94&lt;=Configuration!$F$9*Configuration!$F$16,1+A94,""),"")</f>
        <v/>
      </c>
      <c r="B95" s="45" t="str">
        <f>IFERROR(IF(1+B94&lt;=Configuration!$F$10*Configuration!$F$16,1+B94,""),"")</f>
        <v/>
      </c>
      <c r="C95" s="45" t="str">
        <f>IFERROR(IF(1+C94&lt;=Configuration!$F$11*Configuration!$F$16,1+C94,""),"")</f>
        <v/>
      </c>
      <c r="D95" s="45" t="str">
        <f>IFERROR(IF(1+D94&lt;=Configuration!$F$12*Configuration!$F$16,1+D94,""),"")</f>
        <v/>
      </c>
      <c r="E95" s="3">
        <f>IFERROR('QB Projections'!E95,0)</f>
        <v>0</v>
      </c>
      <c r="F95" s="3">
        <f>IFERROR('RB Projections'!E96,0)</f>
        <v>87.31429276566827</v>
      </c>
      <c r="G95" s="3">
        <f>IFERROR('WR Projections'!E96,0)</f>
        <v>100.02188273846483</v>
      </c>
      <c r="H95" s="3">
        <f>IFERROR('TE Projections'!E96,0)</f>
        <v>9.9346097463462311</v>
      </c>
      <c r="J95" s="3">
        <f>IFERROR(LARGE($E:$H,COUNTIF(A:D,"&gt;0")+COUNTA($J$1:J94)-1),0)</f>
        <v>123.98096550116183</v>
      </c>
      <c r="K95" s="3">
        <f>IFERROR(LARGE($F:$H,COUNTIF(B:D,"&gt;0")+COUNTA($K$1:K94)-1),0)</f>
        <v>107.63013692528452</v>
      </c>
    </row>
    <row r="96" spans="1:11" x14ac:dyDescent="0.25">
      <c r="A96" t="str">
        <f>IFERROR(IF(1+A95&lt;=Configuration!$F$9*Configuration!$F$16,1+A95,""),"")</f>
        <v/>
      </c>
      <c r="B96" s="45" t="str">
        <f>IFERROR(IF(1+B95&lt;=Configuration!$F$10*Configuration!$F$16,1+B95,""),"")</f>
        <v/>
      </c>
      <c r="C96" s="45" t="str">
        <f>IFERROR(IF(1+C95&lt;=Configuration!$F$11*Configuration!$F$16,1+C95,""),"")</f>
        <v/>
      </c>
      <c r="D96" s="45" t="str">
        <f>IFERROR(IF(1+D95&lt;=Configuration!$F$12*Configuration!$F$16,1+D95,""),"")</f>
        <v/>
      </c>
      <c r="E96" s="3">
        <f>IFERROR('QB Projections'!E96,0)</f>
        <v>0</v>
      </c>
      <c r="F96" s="3">
        <f>IFERROR('RB Projections'!E97,0)</f>
        <v>86.549410482051229</v>
      </c>
      <c r="G96" s="3">
        <f>IFERROR('WR Projections'!E97,0)</f>
        <v>99.879246448798654</v>
      </c>
      <c r="H96" s="3">
        <f>IFERROR('TE Projections'!E97,0)</f>
        <v>7.7346097463462318</v>
      </c>
      <c r="J96" s="3">
        <f>IFERROR(LARGE($E:$H,COUNTIF(A:D,"&gt;0")+COUNTA($J$1:J95)-1),0)</f>
        <v>123.12125845176973</v>
      </c>
      <c r="K96" s="3">
        <f>IFERROR(LARGE($F:$H,COUNTIF(B:D,"&gt;0")+COUNTA($K$1:K95)-1),0)</f>
        <v>107.13010666390259</v>
      </c>
    </row>
    <row r="97" spans="1:11" x14ac:dyDescent="0.25">
      <c r="A97" t="str">
        <f>IFERROR(IF(1+A96&lt;=Configuration!$F$9*Configuration!$F$16,1+A96,""),"")</f>
        <v/>
      </c>
      <c r="B97" s="45" t="str">
        <f>IFERROR(IF(1+B96&lt;=Configuration!$F$10*Configuration!$F$16,1+B96,""),"")</f>
        <v/>
      </c>
      <c r="C97" s="45" t="str">
        <f>IFERROR(IF(1+C96&lt;=Configuration!$F$11*Configuration!$F$16,1+C96,""),"")</f>
        <v/>
      </c>
      <c r="D97" s="45" t="str">
        <f>IFERROR(IF(1+D96&lt;=Configuration!$F$12*Configuration!$F$16,1+D96,""),"")</f>
        <v/>
      </c>
      <c r="E97" s="3">
        <f>IFERROR('QB Projections'!E97,0)</f>
        <v>0</v>
      </c>
      <c r="F97" s="3">
        <f>IFERROR('RB Projections'!E98,0)</f>
        <v>86.442570089502695</v>
      </c>
      <c r="G97" s="3">
        <f>IFERROR('WR Projections'!E98,0)</f>
        <v>99.742445026875743</v>
      </c>
      <c r="H97" s="3">
        <f>IFERROR('TE Projections'!E98,0)</f>
        <v>7.1539087049505943</v>
      </c>
      <c r="J97" s="3">
        <f>IFERROR(LARGE($E:$H,COUNTIF(A:D,"&gt;0")+COUNTA($J$1:J96)-1),0)</f>
        <v>122.51552490756265</v>
      </c>
      <c r="K97" s="3">
        <f>IFERROR(LARGE($F:$H,COUNTIF(B:D,"&gt;0")+COUNTA($K$1:K96)-1),0)</f>
        <v>106.89510716872424</v>
      </c>
    </row>
    <row r="98" spans="1:11" x14ac:dyDescent="0.25">
      <c r="A98" t="str">
        <f>IFERROR(IF(1+A97&lt;=Configuration!$F$9*Configuration!$F$16,1+A97,""),"")</f>
        <v/>
      </c>
      <c r="B98" s="45" t="str">
        <f>IFERROR(IF(1+B97&lt;=Configuration!$F$10*Configuration!$F$16,1+B97,""),"")</f>
        <v/>
      </c>
      <c r="C98" s="45" t="str">
        <f>IFERROR(IF(1+C97&lt;=Configuration!$F$11*Configuration!$F$16,1+C97,""),"")</f>
        <v/>
      </c>
      <c r="D98" s="45" t="str">
        <f>IFERROR(IF(1+D97&lt;=Configuration!$F$12*Configuration!$F$16,1+D97,""),"")</f>
        <v/>
      </c>
      <c r="E98" s="3">
        <f>IFERROR('QB Projections'!E98,0)</f>
        <v>0</v>
      </c>
      <c r="F98" s="3">
        <f>IFERROR('RB Projections'!E99,0)</f>
        <v>86.233876967399326</v>
      </c>
      <c r="G98" s="3">
        <f>IFERROR('WR Projections'!E99,0)</f>
        <v>99.663850753502217</v>
      </c>
      <c r="H98" s="3">
        <f>IFERROR('TE Projections'!E99,0)</f>
        <v>3.8154786548798363</v>
      </c>
      <c r="J98" s="3">
        <f>IFERROR(LARGE($E:$H,COUNTIF(A:D,"&gt;0")+COUNTA($J$1:J97)-1),0)</f>
        <v>122.46930301910881</v>
      </c>
      <c r="K98" s="3">
        <f>IFERROR(LARGE($F:$H,COUNTIF(B:D,"&gt;0")+COUNTA($K$1:K97)-1),0)</f>
        <v>106.88610282422088</v>
      </c>
    </row>
    <row r="99" spans="1:11" x14ac:dyDescent="0.25">
      <c r="A99" t="str">
        <f>IFERROR(IF(1+A98&lt;=Configuration!$F$9*Configuration!$F$16,1+A98,""),"")</f>
        <v/>
      </c>
      <c r="B99" s="45" t="str">
        <f>IFERROR(IF(1+B98&lt;=Configuration!$F$10*Configuration!$F$16,1+B98,""),"")</f>
        <v/>
      </c>
      <c r="C99" s="45" t="str">
        <f>IFERROR(IF(1+C98&lt;=Configuration!$F$11*Configuration!$F$16,1+C98,""),"")</f>
        <v/>
      </c>
      <c r="D99" s="45" t="str">
        <f>IFERROR(IF(1+D98&lt;=Configuration!$F$12*Configuration!$F$16,1+D98,""),"")</f>
        <v/>
      </c>
      <c r="E99" s="3">
        <f>IFERROR('QB Projections'!E99,0)</f>
        <v>0</v>
      </c>
      <c r="F99" s="3">
        <f>IFERROR('RB Projections'!E100,0)</f>
        <v>86.130980455997545</v>
      </c>
      <c r="G99" s="3">
        <f>IFERROR('WR Projections'!E100,0)</f>
        <v>99.250314702574869</v>
      </c>
      <c r="H99" s="3">
        <f>IFERROR('TE Projections'!E100,0)</f>
        <v>3.1836524365865579</v>
      </c>
      <c r="J99" s="3">
        <f>IFERROR(LARGE($E:$H,COUNTIF(A:D,"&gt;0")+COUNTA($J$1:J98)-1),0)</f>
        <v>122.45802686940354</v>
      </c>
      <c r="K99" s="3">
        <f>IFERROR(LARGE($F:$H,COUNTIF(B:D,"&gt;0")+COUNTA($K$1:K98)-1),0)</f>
        <v>106.60145189319407</v>
      </c>
    </row>
    <row r="100" spans="1:11" x14ac:dyDescent="0.25">
      <c r="A100" t="str">
        <f>IFERROR(IF(1+A99&lt;=Configuration!$F$9*Configuration!$F$16,1+A99,""),"")</f>
        <v/>
      </c>
      <c r="B100" s="45" t="str">
        <f>IFERROR(IF(1+B99&lt;=Configuration!$F$10*Configuration!$F$16,1+B99,""),"")</f>
        <v/>
      </c>
      <c r="C100" s="45" t="str">
        <f>IFERROR(IF(1+C99&lt;=Configuration!$F$11*Configuration!$F$16,1+C99,""),"")</f>
        <v/>
      </c>
      <c r="D100" s="45" t="str">
        <f>IFERROR(IF(1+D99&lt;=Configuration!$F$12*Configuration!$F$16,1+D99,""),"")</f>
        <v/>
      </c>
      <c r="E100" s="3">
        <f>IFERROR('QB Projections'!E100,0)</f>
        <v>0</v>
      </c>
      <c r="F100" s="3">
        <f>IFERROR('RB Projections'!E101,0)</f>
        <v>85.640760595374729</v>
      </c>
      <c r="G100" s="3">
        <f>IFERROR('WR Projections'!E101,0)</f>
        <v>99.079168430569084</v>
      </c>
      <c r="H100" s="3">
        <f>IFERROR('TE Projections'!E101,0)</f>
        <v>0</v>
      </c>
      <c r="J100" s="3">
        <f>IFERROR(LARGE($E:$H,COUNTIF(A:D,"&gt;0")+COUNTA($J$1:J99)-1),0)</f>
        <v>122.41531695615477</v>
      </c>
      <c r="K100" s="3">
        <f>IFERROR(LARGE($F:$H,COUNTIF(B:D,"&gt;0")+COUNTA($K$1:K99)-1),0)</f>
        <v>106.46716808181135</v>
      </c>
    </row>
    <row r="101" spans="1:11" x14ac:dyDescent="0.25">
      <c r="A101" t="str">
        <f>IFERROR(IF(1+A100&lt;=Configuration!$F$9*Configuration!$F$16,1+A100,""),"")</f>
        <v/>
      </c>
      <c r="B101" s="45" t="str">
        <f>IFERROR(IF(1+B100&lt;=Configuration!$F$10*Configuration!$F$16,1+B100,""),"")</f>
        <v/>
      </c>
      <c r="C101" s="45" t="str">
        <f>IFERROR(IF(1+C100&lt;=Configuration!$F$11*Configuration!$F$16,1+C100,""),"")</f>
        <v/>
      </c>
      <c r="D101" s="45" t="str">
        <f>IFERROR(IF(1+D100&lt;=Configuration!$F$12*Configuration!$F$16,1+D100,""),"")</f>
        <v/>
      </c>
      <c r="E101" s="3">
        <f>IFERROR('QB Projections'!E101,0)</f>
        <v>0</v>
      </c>
      <c r="F101" s="3">
        <f>IFERROR('RB Projections'!E102,0)</f>
        <v>85.62763867925149</v>
      </c>
      <c r="G101" s="3">
        <f>IFERROR('WR Projections'!E102,0)</f>
        <v>97.346097463462314</v>
      </c>
      <c r="H101" s="3">
        <f>IFERROR('TE Projections'!E102,0)</f>
        <v>0</v>
      </c>
      <c r="J101" s="3">
        <f>IFERROR(LARGE($E:$H,COUNTIF(A:D,"&gt;0")+COUNTA($J$1:J100)-1),0)</f>
        <v>121.38015205115407</v>
      </c>
      <c r="K101" s="3">
        <f>IFERROR(LARGE($F:$H,COUNTIF(B:D,"&gt;0")+COUNTA($K$1:K100)-1),0)</f>
        <v>106.09233608283455</v>
      </c>
    </row>
    <row r="102" spans="1:11" x14ac:dyDescent="0.25">
      <c r="A102" t="str">
        <f>IFERROR(IF(1+A101&lt;=Configuration!$F$9*Configuration!$F$16,1+A101,""),"")</f>
        <v/>
      </c>
      <c r="B102" s="45" t="str">
        <f>IFERROR(IF(1+B101&lt;=Configuration!$F$10*Configuration!$F$16,1+B101,""),"")</f>
        <v/>
      </c>
      <c r="C102" s="45" t="str">
        <f>IFERROR(IF(1+C101&lt;=Configuration!$F$11*Configuration!$F$16,1+C101,""),"")</f>
        <v/>
      </c>
      <c r="D102" s="45" t="str">
        <f>IFERROR(IF(1+D101&lt;=Configuration!$F$12*Configuration!$F$16,1+D101,""),"")</f>
        <v/>
      </c>
      <c r="E102" s="3">
        <f>IFERROR('QB Projections'!E102,0)</f>
        <v>0</v>
      </c>
      <c r="F102" s="3">
        <f>IFERROR('RB Projections'!E103,0)</f>
        <v>85.039480809005028</v>
      </c>
      <c r="G102" s="3">
        <f>IFERROR('WR Projections'!E103,0)</f>
        <v>97.141016455447186</v>
      </c>
      <c r="H102" s="3">
        <f>IFERROR('TE Projections'!E103,0)</f>
        <v>0</v>
      </c>
      <c r="J102" s="3">
        <f>IFERROR(LARGE($E:$H,COUNTIF(A:D,"&gt;0")+COUNTA($J$1:J101)-1),0)</f>
        <v>120.73649682501151</v>
      </c>
      <c r="K102" s="3">
        <f>IFERROR(LARGE($F:$H,COUNTIF(B:D,"&gt;0")+COUNTA($K$1:K101)-1),0)</f>
        <v>105.51536576300693</v>
      </c>
    </row>
    <row r="103" spans="1:11" x14ac:dyDescent="0.25">
      <c r="A103" t="str">
        <f>IFERROR(IF(1+A102&lt;=Configuration!$F$9*Configuration!$F$16,1+A102,""),"")</f>
        <v/>
      </c>
      <c r="B103" s="45" t="str">
        <f>IFERROR(IF(1+B102&lt;=Configuration!$F$10*Configuration!$F$16,1+B102,""),"")</f>
        <v/>
      </c>
      <c r="C103" s="45" t="str">
        <f>IFERROR(IF(1+C102&lt;=Configuration!$F$11*Configuration!$F$16,1+C102,""),"")</f>
        <v/>
      </c>
      <c r="D103" s="45" t="str">
        <f>IFERROR(IF(1+D102&lt;=Configuration!$F$12*Configuration!$F$16,1+D102,""),"")</f>
        <v/>
      </c>
      <c r="E103" s="3">
        <f>IFERROR('QB Projections'!E103,0)</f>
        <v>0</v>
      </c>
      <c r="F103" s="3">
        <f>IFERROR('RB Projections'!E104,0)</f>
        <v>84.925624447039837</v>
      </c>
      <c r="G103" s="3">
        <f>IFERROR('WR Projections'!E104,0)</f>
        <v>96.47575141042158</v>
      </c>
      <c r="H103" s="3">
        <f>IFERROR('TE Projections'!E104,0)</f>
        <v>0</v>
      </c>
      <c r="J103" s="3">
        <f>IFERROR(LARGE($E:$H,COUNTIF(A:D,"&gt;0")+COUNTA($J$1:J102)-1),0)</f>
        <v>120.3325419853218</v>
      </c>
      <c r="K103" s="3">
        <f>IFERROR(LARGE($F:$H,COUNTIF(B:D,"&gt;0")+COUNTA($K$1:K102)-1),0)</f>
        <v>105.28421498984335</v>
      </c>
    </row>
    <row r="104" spans="1:11" x14ac:dyDescent="0.25">
      <c r="A104" t="str">
        <f>IFERROR(IF(1+A103&lt;=Configuration!$F$9*Configuration!$F$16,1+A103,""),"")</f>
        <v/>
      </c>
      <c r="B104" s="45" t="str">
        <f>IFERROR(IF(1+B103&lt;=Configuration!$F$10*Configuration!$F$16,1+B103,""),"")</f>
        <v/>
      </c>
      <c r="C104" s="45" t="str">
        <f>IFERROR(IF(1+C103&lt;=Configuration!$F$11*Configuration!$F$16,1+C103,""),"")</f>
        <v/>
      </c>
      <c r="D104" s="45" t="str">
        <f>IFERROR(IF(1+D103&lt;=Configuration!$F$12*Configuration!$F$16,1+D103,""),"")</f>
        <v/>
      </c>
      <c r="E104" s="3">
        <f>IFERROR('QB Projections'!E104,0)</f>
        <v>0</v>
      </c>
      <c r="F104" s="3">
        <f>IFERROR('RB Projections'!E105,0)</f>
        <v>84.028087962491213</v>
      </c>
      <c r="G104" s="3">
        <f>IFERROR('WR Projections'!E105,0)</f>
        <v>96.158718007616741</v>
      </c>
      <c r="H104" s="3">
        <f>IFERROR('TE Projections'!E105,0)</f>
        <v>0</v>
      </c>
      <c r="J104" s="3">
        <f>IFERROR(LARGE($E:$H,COUNTIF(A:D,"&gt;0")+COUNTA($J$1:J103)-1),0)</f>
        <v>119.02522617231158</v>
      </c>
      <c r="K104" s="3">
        <f>IFERROR(LARGE($F:$H,COUNTIF(B:D,"&gt;0")+COUNTA($K$1:K103)-1),0)</f>
        <v>105.04587289792454</v>
      </c>
    </row>
    <row r="105" spans="1:11" x14ac:dyDescent="0.25">
      <c r="A105" t="str">
        <f>IFERROR(IF(1+A104&lt;=Configuration!$F$9*Configuration!$F$16,1+A104,""),"")</f>
        <v/>
      </c>
      <c r="B105" s="45" t="str">
        <f>IFERROR(IF(1+B104&lt;=Configuration!$F$10*Configuration!$F$16,1+B104,""),"")</f>
        <v/>
      </c>
      <c r="C105" s="45" t="str">
        <f>IFERROR(IF(1+C104&lt;=Configuration!$F$11*Configuration!$F$16,1+C104,""),"")</f>
        <v/>
      </c>
      <c r="D105" s="45" t="str">
        <f>IFERROR(IF(1+D104&lt;=Configuration!$F$12*Configuration!$F$16,1+D104,""),"")</f>
        <v/>
      </c>
      <c r="E105" s="3">
        <f>IFERROR('QB Projections'!E105,0)</f>
        <v>0</v>
      </c>
      <c r="F105" s="3">
        <f>IFERROR('RB Projections'!E106,0)</f>
        <v>81.766772800682148</v>
      </c>
      <c r="G105" s="3">
        <f>IFERROR('WR Projections'!E106,0)</f>
        <v>95.800442006130339</v>
      </c>
      <c r="H105" s="3">
        <f>IFERROR('TE Projections'!E106,0)</f>
        <v>0</v>
      </c>
      <c r="J105" s="3">
        <f>IFERROR(LARGE($E:$H,COUNTIF(A:D,"&gt;0")+COUNTA($J$1:J104)-1),0)</f>
        <v>118.09485872977402</v>
      </c>
      <c r="K105" s="3">
        <f>IFERROR(LARGE($F:$H,COUNTIF(B:D,"&gt;0")+COUNTA($K$1:K104)-1),0)</f>
        <v>105.01148771711607</v>
      </c>
    </row>
    <row r="106" spans="1:11" x14ac:dyDescent="0.25">
      <c r="A106" t="str">
        <f>IFERROR(IF(1+A105&lt;=Configuration!$F$9*Configuration!$F$16,1+A105,""),"")</f>
        <v/>
      </c>
      <c r="B106" s="45" t="str">
        <f>IFERROR(IF(1+B105&lt;=Configuration!$F$10*Configuration!$F$16,1+B105,""),"")</f>
        <v/>
      </c>
      <c r="C106" s="45" t="str">
        <f>IFERROR(IF(1+C105&lt;=Configuration!$F$11*Configuration!$F$16,1+C105,""),"")</f>
        <v/>
      </c>
      <c r="D106" s="45" t="str">
        <f>IFERROR(IF(1+D105&lt;=Configuration!$F$12*Configuration!$F$16,1+D105,""),"")</f>
        <v/>
      </c>
      <c r="E106" s="3">
        <f>IFERROR('QB Projections'!E106,0)</f>
        <v>0</v>
      </c>
      <c r="F106" s="3">
        <f>IFERROR('RB Projections'!E107,0)</f>
        <v>80.891167452802748</v>
      </c>
      <c r="G106" s="3">
        <f>IFERROR('WR Projections'!E107,0)</f>
        <v>95.747408156012611</v>
      </c>
      <c r="H106" s="3">
        <f>IFERROR('TE Projections'!E107,0)</f>
        <v>0</v>
      </c>
      <c r="J106" s="3">
        <f>IFERROR(LARGE($E:$H,COUNTIF(A:D,"&gt;0")+COUNTA($J$1:J105)-1),0)</f>
        <v>117.87569988005863</v>
      </c>
      <c r="K106" s="3">
        <f>IFERROR(LARGE($F:$H,COUNTIF(B:D,"&gt;0")+COUNTA($K$1:K105)-1),0)</f>
        <v>104.79131695615476</v>
      </c>
    </row>
    <row r="107" spans="1:11" x14ac:dyDescent="0.25">
      <c r="A107" t="str">
        <f>IFERROR(IF(1+A106&lt;=Configuration!$F$9*Configuration!$F$16,1+A106,""),"")</f>
        <v/>
      </c>
      <c r="B107" s="45" t="str">
        <f>IFERROR(IF(1+B106&lt;=Configuration!$F$10*Configuration!$F$16,1+B106,""),"")</f>
        <v/>
      </c>
      <c r="C107" s="45" t="str">
        <f>IFERROR(IF(1+C106&lt;=Configuration!$F$11*Configuration!$F$16,1+C106,""),"")</f>
        <v/>
      </c>
      <c r="D107" s="45" t="str">
        <f>IFERROR(IF(1+D106&lt;=Configuration!$F$12*Configuration!$F$16,1+D106,""),"")</f>
        <v/>
      </c>
      <c r="E107" s="3">
        <f>IFERROR('QB Projections'!E107,0)</f>
        <v>0</v>
      </c>
      <c r="F107" s="3">
        <f>IFERROR('RB Projections'!E108,0)</f>
        <v>80.428045341024387</v>
      </c>
      <c r="G107" s="3">
        <f>IFERROR('WR Projections'!E108,0)</f>
        <v>95.507297613192037</v>
      </c>
      <c r="H107" s="3">
        <f>IFERROR('TE Projections'!E108,0)</f>
        <v>0</v>
      </c>
      <c r="J107" s="3">
        <f>IFERROR(LARGE($E:$H,COUNTIF(A:D,"&gt;0")+COUNTA($J$1:J106)-1),0)</f>
        <v>117.77531695615474</v>
      </c>
      <c r="K107" s="3">
        <f>IFERROR(LARGE($F:$H,COUNTIF(B:D,"&gt;0")+COUNTA($K$1:K106)-1),0)</f>
        <v>104.51208280396251</v>
      </c>
    </row>
    <row r="108" spans="1:11" x14ac:dyDescent="0.25">
      <c r="A108" t="str">
        <f>IFERROR(IF(1+A107&lt;=Configuration!$F$9*Configuration!$F$16,1+A107,""),"")</f>
        <v/>
      </c>
      <c r="B108" s="45" t="str">
        <f>IFERROR(IF(1+B107&lt;=Configuration!$F$10*Configuration!$F$16,1+B107,""),"")</f>
        <v/>
      </c>
      <c r="C108" s="45" t="str">
        <f>IFERROR(IF(1+C107&lt;=Configuration!$F$11*Configuration!$F$16,1+C107,""),"")</f>
        <v/>
      </c>
      <c r="D108" s="45" t="str">
        <f>IFERROR(IF(1+D107&lt;=Configuration!$F$12*Configuration!$F$16,1+D107,""),"")</f>
        <v/>
      </c>
      <c r="E108" s="3">
        <f>IFERROR('QB Projections'!E108,0)</f>
        <v>0</v>
      </c>
      <c r="F108" s="3">
        <f>IFERROR('RB Projections'!E109,0)</f>
        <v>79.287453603125044</v>
      </c>
      <c r="G108" s="3">
        <f>IFERROR('WR Projections'!E109,0)</f>
        <v>95.346097463462314</v>
      </c>
      <c r="H108" s="3">
        <f>IFERROR('TE Projections'!E109,0)</f>
        <v>0</v>
      </c>
      <c r="J108" s="3">
        <f>IFERROR(LARGE($E:$H,COUNTIF(A:D,"&gt;0")+COUNTA($J$1:J107)-1),0)</f>
        <v>117.20756857019219</v>
      </c>
      <c r="K108" s="3">
        <f>IFERROR(LARGE($F:$H,COUNTIF(B:D,"&gt;0")+COUNTA($K$1:K107)-1),0)</f>
        <v>103.70094186258561</v>
      </c>
    </row>
    <row r="109" spans="1:11" x14ac:dyDescent="0.25">
      <c r="A109" t="str">
        <f>IFERROR(IF(1+A108&lt;=Configuration!$F$9*Configuration!$F$16,1+A108,""),"")</f>
        <v/>
      </c>
      <c r="B109" s="45" t="str">
        <f>IFERROR(IF(1+B108&lt;=Configuration!$F$10*Configuration!$F$16,1+B108,""),"")</f>
        <v/>
      </c>
      <c r="C109" s="45" t="str">
        <f>IFERROR(IF(1+C108&lt;=Configuration!$F$11*Configuration!$F$16,1+C108,""),"")</f>
        <v/>
      </c>
      <c r="D109" s="45" t="str">
        <f>IFERROR(IF(1+D108&lt;=Configuration!$F$12*Configuration!$F$16,1+D108,""),"")</f>
        <v/>
      </c>
      <c r="E109" s="3">
        <f>IFERROR('QB Projections'!E109,0)</f>
        <v>0</v>
      </c>
      <c r="F109" s="3">
        <f>IFERROR('RB Projections'!E110,0)</f>
        <v>79.014632892584117</v>
      </c>
      <c r="G109" s="3">
        <f>IFERROR('WR Projections'!E110,0)</f>
        <v>95.189935723731637</v>
      </c>
      <c r="H109" s="3">
        <f>IFERROR('TE Projections'!E110,0)</f>
        <v>0</v>
      </c>
      <c r="J109" s="3">
        <f>IFERROR(LARGE($E:$H,COUNTIF(A:D,"&gt;0")+COUNTA($J$1:J108)-1),0)</f>
        <v>117.15817409901192</v>
      </c>
      <c r="K109" s="3">
        <f>IFERROR(LARGE($F:$H,COUNTIF(B:D,"&gt;0")+COUNTA($K$1:K108)-1),0)</f>
        <v>103.68435163439935</v>
      </c>
    </row>
    <row r="110" spans="1:11" x14ac:dyDescent="0.25">
      <c r="A110" t="str">
        <f>IFERROR(IF(1+A109&lt;=Configuration!$F$9*Configuration!$F$16,1+A109,""),"")</f>
        <v/>
      </c>
      <c r="B110" s="45" t="str">
        <f>IFERROR(IF(1+B109&lt;=Configuration!$F$10*Configuration!$F$16,1+B109,""),"")</f>
        <v/>
      </c>
      <c r="C110" s="45" t="str">
        <f>IFERROR(IF(1+C109&lt;=Configuration!$F$11*Configuration!$F$16,1+C109,""),"")</f>
        <v/>
      </c>
      <c r="D110" s="45" t="str">
        <f>IFERROR(IF(1+D109&lt;=Configuration!$F$12*Configuration!$F$16,1+D109,""),"")</f>
        <v/>
      </c>
      <c r="E110" s="3">
        <f>IFERROR('QB Projections'!E110,0)</f>
        <v>0</v>
      </c>
      <c r="F110" s="3">
        <f>IFERROR('RB Projections'!E111,0)</f>
        <v>78.383345143787878</v>
      </c>
      <c r="G110" s="3">
        <f>IFERROR('WR Projections'!E111,0)</f>
        <v>94.838546555570304</v>
      </c>
      <c r="H110" s="3">
        <f>IFERROR('TE Projections'!E111,0)</f>
        <v>0</v>
      </c>
      <c r="J110" s="3">
        <f>IFERROR(LARGE($E:$H,COUNTIF(A:D,"&gt;0")+COUNTA($J$1:J109)-1),0)</f>
        <v>117.09922700207956</v>
      </c>
      <c r="K110" s="3">
        <f>IFERROR(LARGE($F:$H,COUNTIF(B:D,"&gt;0")+COUNTA($K$1:K109)-1),0)</f>
        <v>103.4494218080532</v>
      </c>
    </row>
    <row r="111" spans="1:11" x14ac:dyDescent="0.25">
      <c r="A111" t="str">
        <f>IFERROR(IF(1+A110&lt;=Configuration!$F$9*Configuration!$F$16,1+A110,""),"")</f>
        <v/>
      </c>
      <c r="B111" s="45" t="str">
        <f>IFERROR(IF(1+B110&lt;=Configuration!$F$10*Configuration!$F$16,1+B110,""),"")</f>
        <v/>
      </c>
      <c r="C111" s="45" t="str">
        <f>IFERROR(IF(1+C110&lt;=Configuration!$F$11*Configuration!$F$16,1+C110,""),"")</f>
        <v/>
      </c>
      <c r="D111" s="45" t="str">
        <f>IFERROR(IF(1+D110&lt;=Configuration!$F$12*Configuration!$F$16,1+D110,""),"")</f>
        <v/>
      </c>
      <c r="E111" s="3">
        <f>IFERROR('QB Projections'!E111,0)</f>
        <v>0</v>
      </c>
      <c r="F111" s="3">
        <f>IFERROR('RB Projections'!E112,0)</f>
        <v>77.927379238149101</v>
      </c>
      <c r="G111" s="3">
        <f>IFERROR('WR Projections'!E112,0)</f>
        <v>94.784702087217497</v>
      </c>
      <c r="H111" s="3">
        <f>IFERROR('TE Projections'!E112,0)</f>
        <v>0</v>
      </c>
      <c r="J111" s="3">
        <f>IFERROR(LARGE($E:$H,COUNTIF(A:D,"&gt;0")+COUNTA($J$1:J110)-1),0)</f>
        <v>116.50768494010869</v>
      </c>
      <c r="K111" s="3">
        <f>IFERROR(LARGE($F:$H,COUNTIF(B:D,"&gt;0")+COUNTA($K$1:K110)-1),0)</f>
        <v>103.01914619519346</v>
      </c>
    </row>
    <row r="112" spans="1:11" x14ac:dyDescent="0.25">
      <c r="A112" t="str">
        <f>IFERROR(IF(1+A111&lt;=Configuration!$F$9*Configuration!$F$16,1+A111,""),"")</f>
        <v/>
      </c>
      <c r="B112" s="45" t="str">
        <f>IFERROR(IF(1+B111&lt;=Configuration!$F$10*Configuration!$F$16,1+B111,""),"")</f>
        <v/>
      </c>
      <c r="C112" s="45" t="str">
        <f>IFERROR(IF(1+C111&lt;=Configuration!$F$11*Configuration!$F$16,1+C111,""),"")</f>
        <v/>
      </c>
      <c r="D112" s="45" t="str">
        <f>IFERROR(IF(1+D111&lt;=Configuration!$F$12*Configuration!$F$16,1+D111,""),"")</f>
        <v/>
      </c>
      <c r="E112" s="3">
        <f>IFERROR('QB Projections'!E112,0)</f>
        <v>0</v>
      </c>
      <c r="F112" s="3">
        <f>IFERROR('RB Projections'!E113,0)</f>
        <v>76.108406101843059</v>
      </c>
      <c r="G112" s="3">
        <f>IFERROR('WR Projections'!E113,0)</f>
        <v>94.699104793212214</v>
      </c>
      <c r="H112" s="3">
        <f>IFERROR('TE Projections'!E113,0)</f>
        <v>0</v>
      </c>
      <c r="J112" s="3">
        <f>IFERROR(LARGE($E:$H,COUNTIF(A:D,"&gt;0")+COUNTA($J$1:J111)-1),0)</f>
        <v>116.32014872995194</v>
      </c>
      <c r="K112" s="3">
        <f>IFERROR(LARGE($F:$H,COUNTIF(B:D,"&gt;0")+COUNTA($K$1:K111)-1),0)</f>
        <v>102.41531695615478</v>
      </c>
    </row>
    <row r="113" spans="1:11" x14ac:dyDescent="0.25">
      <c r="A113" t="str">
        <f>IFERROR(IF(1+A112&lt;=Configuration!$F$9*Configuration!$F$16,1+A112,""),"")</f>
        <v/>
      </c>
      <c r="B113" s="45" t="str">
        <f>IFERROR(IF(1+B112&lt;=Configuration!$F$10*Configuration!$F$16,1+B112,""),"")</f>
        <v/>
      </c>
      <c r="C113" s="45" t="str">
        <f>IFERROR(IF(1+C112&lt;=Configuration!$F$11*Configuration!$F$16,1+C112,""),"")</f>
        <v/>
      </c>
      <c r="D113" s="45" t="str">
        <f>IFERROR(IF(1+D112&lt;=Configuration!$F$12*Configuration!$F$16,1+D112,""),"")</f>
        <v/>
      </c>
      <c r="E113" s="3">
        <f>IFERROR('QB Projections'!E113,0)</f>
        <v>0</v>
      </c>
      <c r="F113" s="3">
        <f>IFERROR('RB Projections'!E114,0)</f>
        <v>76.086322364404722</v>
      </c>
      <c r="G113" s="3">
        <f>IFERROR('WR Projections'!E114,0)</f>
        <v>93.753990254337197</v>
      </c>
      <c r="H113" s="3">
        <f>IFERROR('TE Projections'!E114,0)</f>
        <v>0</v>
      </c>
      <c r="J113" s="3">
        <f>IFERROR(LARGE($E:$H,COUNTIF(A:D,"&gt;0")+COUNTA($J$1:J112)-1),0)</f>
        <v>116.23216583574725</v>
      </c>
      <c r="K113" s="3">
        <f>IFERROR(LARGE($F:$H,COUNTIF(B:D,"&gt;0")+COUNTA($K$1:K112)-1),0)</f>
        <v>100.81366799249859</v>
      </c>
    </row>
    <row r="114" spans="1:11" x14ac:dyDescent="0.25">
      <c r="A114" t="str">
        <f>IFERROR(IF(1+A113&lt;=Configuration!$F$9*Configuration!$F$16,1+A113,""),"")</f>
        <v/>
      </c>
      <c r="B114" s="45" t="str">
        <f>IFERROR(IF(1+B113&lt;=Configuration!$F$10*Configuration!$F$16,1+B113,""),"")</f>
        <v/>
      </c>
      <c r="C114" s="45" t="str">
        <f>IFERROR(IF(1+C113&lt;=Configuration!$F$11*Configuration!$F$16,1+C113,""),"")</f>
        <v/>
      </c>
      <c r="D114" s="45" t="str">
        <f>IFERROR(IF(1+D113&lt;=Configuration!$F$12*Configuration!$F$16,1+D113,""),"")</f>
        <v/>
      </c>
      <c r="E114" s="3">
        <f>IFERROR('QB Projections'!E114,0)</f>
        <v>0</v>
      </c>
      <c r="F114" s="3">
        <f>IFERROR('RB Projections'!E115,0)</f>
        <v>75.541411646684153</v>
      </c>
      <c r="G114" s="3">
        <f>IFERROR('WR Projections'!E115,0)</f>
        <v>93.450714652355998</v>
      </c>
      <c r="H114" s="3">
        <f>IFERROR('TE Projections'!E115,0)</f>
        <v>0</v>
      </c>
      <c r="J114" s="3">
        <f>IFERROR(LARGE($E:$H,COUNTIF(A:D,"&gt;0")+COUNTA($J$1:J113)-1),0)</f>
        <v>116.1849822614252</v>
      </c>
      <c r="K114" s="3">
        <f>IFERROR(LARGE($F:$H,COUNTIF(B:D,"&gt;0")+COUNTA($K$1:K113)-1),0)</f>
        <v>100.6643183750373</v>
      </c>
    </row>
    <row r="115" spans="1:11" x14ac:dyDescent="0.25">
      <c r="A115" t="str">
        <f>IFERROR(IF(1+A114&lt;=Configuration!$F$9*Configuration!$F$16,1+A114,""),"")</f>
        <v/>
      </c>
      <c r="B115" s="45" t="str">
        <f>IFERROR(IF(1+B114&lt;=Configuration!$F$10*Configuration!$F$16,1+B114,""),"")</f>
        <v/>
      </c>
      <c r="C115" s="45" t="str">
        <f>IFERROR(IF(1+C114&lt;=Configuration!$F$11*Configuration!$F$16,1+C114,""),"")</f>
        <v/>
      </c>
      <c r="D115" s="45" t="str">
        <f>IFERROR(IF(1+D114&lt;=Configuration!$F$12*Configuration!$F$16,1+D114,""),"")</f>
        <v/>
      </c>
      <c r="E115" s="3">
        <f>IFERROR('QB Projections'!E115,0)</f>
        <v>0</v>
      </c>
      <c r="F115" s="3">
        <f>IFERROR('RB Projections'!E116,0)</f>
        <v>75.160057295596928</v>
      </c>
      <c r="G115" s="3">
        <f>IFERROR('WR Projections'!E116,0)</f>
        <v>93.447556083598116</v>
      </c>
      <c r="H115" s="3">
        <f>IFERROR('TE Projections'!E116,0)</f>
        <v>0</v>
      </c>
      <c r="J115" s="3">
        <f>IFERROR(LARGE($E:$H,COUNTIF(A:D,"&gt;0")+COUNTA($J$1:J114)-1),0)</f>
        <v>116.05148771711609</v>
      </c>
      <c r="K115" s="3">
        <f>IFERROR(LARGE($F:$H,COUNTIF(B:D,"&gt;0")+COUNTA($K$1:K114)-1),0)</f>
        <v>100.40765847807739</v>
      </c>
    </row>
    <row r="116" spans="1:11" x14ac:dyDescent="0.25">
      <c r="A116" t="str">
        <f>IFERROR(IF(1+A115&lt;=Configuration!$F$9*Configuration!$F$16,1+A115,""),"")</f>
        <v/>
      </c>
      <c r="B116" s="45" t="str">
        <f>IFERROR(IF(1+B115&lt;=Configuration!$F$10*Configuration!$F$16,1+B115,""),"")</f>
        <v/>
      </c>
      <c r="C116" s="45" t="str">
        <f>IFERROR(IF(1+C115&lt;=Configuration!$F$11*Configuration!$F$16,1+C115,""),"")</f>
        <v/>
      </c>
      <c r="D116" s="45" t="str">
        <f>IFERROR(IF(1+D115&lt;=Configuration!$F$12*Configuration!$F$16,1+D115,""),"")</f>
        <v/>
      </c>
      <c r="E116" s="3">
        <f>IFERROR('QB Projections'!E116,0)</f>
        <v>0</v>
      </c>
      <c r="F116" s="3">
        <f>IFERROR('RB Projections'!E117,0)</f>
        <v>74.648899461961506</v>
      </c>
      <c r="G116" s="3">
        <f>IFERROR('WR Projections'!E117,0)</f>
        <v>93.347158635254445</v>
      </c>
      <c r="H116" s="3">
        <f>IFERROR('TE Projections'!E117,0)</f>
        <v>0</v>
      </c>
      <c r="J116" s="3">
        <f>IFERROR(LARGE($E:$H,COUNTIF(A:D,"&gt;0")+COUNTA($J$1:J115)-1),0)</f>
        <v>115.9175118010682</v>
      </c>
      <c r="K116" s="3">
        <f>IFERROR(LARGE($F:$H,COUNTIF(B:D,"&gt;0")+COUNTA($K$1:K115)-1),0)</f>
        <v>100.02188273846483</v>
      </c>
    </row>
    <row r="117" spans="1:11" x14ac:dyDescent="0.25">
      <c r="A117" t="str">
        <f>IFERROR(IF(1+A116&lt;=Configuration!$F$9*Configuration!$F$16,1+A116,""),"")</f>
        <v/>
      </c>
      <c r="B117" s="45" t="str">
        <f>IFERROR(IF(1+B116&lt;=Configuration!$F$10*Configuration!$F$16,1+B116,""),"")</f>
        <v/>
      </c>
      <c r="C117" s="45" t="str">
        <f>IFERROR(IF(1+C116&lt;=Configuration!$F$11*Configuration!$F$16,1+C116,""),"")</f>
        <v/>
      </c>
      <c r="D117" s="45" t="str">
        <f>IFERROR(IF(1+D116&lt;=Configuration!$F$12*Configuration!$F$16,1+D116,""),"")</f>
        <v/>
      </c>
      <c r="E117" s="3">
        <f>IFERROR('QB Projections'!E117,0)</f>
        <v>0</v>
      </c>
      <c r="F117" s="3">
        <f>IFERROR('RB Projections'!E118,0)</f>
        <v>73.015699627232465</v>
      </c>
      <c r="G117" s="3">
        <f>IFERROR('WR Projections'!E118,0)</f>
        <v>93.170514405362326</v>
      </c>
      <c r="H117" s="3">
        <f>IFERROR('TE Projections'!E118,0)</f>
        <v>0</v>
      </c>
      <c r="J117" s="3">
        <f>IFERROR(LARGE($E:$H,COUNTIF(A:D,"&gt;0")+COUNTA($J$1:J116)-1),0)</f>
        <v>115.75533826744319</v>
      </c>
      <c r="K117" s="3">
        <f>IFERROR(LARGE($F:$H,COUNTIF(B:D,"&gt;0")+COUNTA($K$1:K116)-1),0)</f>
        <v>99.945049486663393</v>
      </c>
    </row>
    <row r="118" spans="1:11" x14ac:dyDescent="0.25">
      <c r="A118" t="str">
        <f>IFERROR(IF(1+A117&lt;=Configuration!$F$9*Configuration!$F$16,1+A117,""),"")</f>
        <v/>
      </c>
      <c r="B118" s="45" t="str">
        <f>IFERROR(IF(1+B117&lt;=Configuration!$F$10*Configuration!$F$16,1+B117,""),"")</f>
        <v/>
      </c>
      <c r="C118" s="45" t="str">
        <f>IFERROR(IF(1+C117&lt;=Configuration!$F$11*Configuration!$F$16,1+C117,""),"")</f>
        <v/>
      </c>
      <c r="D118" s="45" t="str">
        <f>IFERROR(IF(1+D117&lt;=Configuration!$F$12*Configuration!$F$16,1+D117,""),"")</f>
        <v/>
      </c>
      <c r="E118" s="3">
        <f>IFERROR('QB Projections'!E118,0)</f>
        <v>0</v>
      </c>
      <c r="F118" s="3">
        <f>IFERROR('RB Projections'!E119,0)</f>
        <v>71.543847005151761</v>
      </c>
      <c r="G118" s="3">
        <f>IFERROR('WR Projections'!E119,0)</f>
        <v>92.959957672965686</v>
      </c>
      <c r="H118" s="3">
        <f>IFERROR('TE Projections'!E119,0)</f>
        <v>0</v>
      </c>
      <c r="J118" s="3">
        <f>IFERROR(LARGE($E:$H,COUNTIF(A:D,"&gt;0")+COUNTA($J$1:J117)-1),0)</f>
        <v>115.59462441640487</v>
      </c>
      <c r="K118" s="3">
        <f>IFERROR(LARGE($F:$H,COUNTIF(B:D,"&gt;0")+COUNTA($K$1:K117)-1),0)</f>
        <v>99.879246448798654</v>
      </c>
    </row>
    <row r="119" spans="1:11" x14ac:dyDescent="0.25">
      <c r="A119" t="str">
        <f>IFERROR(IF(1+A118&lt;=Configuration!$F$9*Configuration!$F$16,1+A118,""),"")</f>
        <v/>
      </c>
      <c r="B119" s="45" t="str">
        <f>IFERROR(IF(1+B118&lt;=Configuration!$F$10*Configuration!$F$16,1+B118,""),"")</f>
        <v/>
      </c>
      <c r="C119" s="45" t="str">
        <f>IFERROR(IF(1+C118&lt;=Configuration!$F$11*Configuration!$F$16,1+C118,""),"")</f>
        <v/>
      </c>
      <c r="D119" s="45" t="str">
        <f>IFERROR(IF(1+D118&lt;=Configuration!$F$12*Configuration!$F$16,1+D118,""),"")</f>
        <v/>
      </c>
      <c r="E119" s="3">
        <f>IFERROR('QB Projections'!E119,0)</f>
        <v>0</v>
      </c>
      <c r="F119" s="3">
        <f>IFERROR('RB Projections'!E120,0)</f>
        <v>70.746740017048211</v>
      </c>
      <c r="G119" s="3">
        <f>IFERROR('WR Projections'!E120,0)</f>
        <v>92.460369677854445</v>
      </c>
      <c r="H119" s="3">
        <f>IFERROR('TE Projections'!E120,0)</f>
        <v>0</v>
      </c>
      <c r="J119" s="3">
        <f>IFERROR(LARGE($E:$H,COUNTIF(A:D,"&gt;0")+COUNTA($J$1:J118)-1),0)</f>
        <v>114.87464583658492</v>
      </c>
      <c r="K119" s="3">
        <f>IFERROR(LARGE($F:$H,COUNTIF(B:D,"&gt;0")+COUNTA($K$1:K118)-1),0)</f>
        <v>99.742445026875743</v>
      </c>
    </row>
    <row r="120" spans="1:11" x14ac:dyDescent="0.25">
      <c r="A120" t="str">
        <f>IFERROR(IF(1+A119&lt;=Configuration!$F$9*Configuration!$F$16,1+A119,""),"")</f>
        <v/>
      </c>
      <c r="B120" s="45" t="str">
        <f>IFERROR(IF(1+B119&lt;=Configuration!$F$10*Configuration!$F$16,1+B119,""),"")</f>
        <v/>
      </c>
      <c r="C120" s="45" t="str">
        <f>IFERROR(IF(1+C119&lt;=Configuration!$F$11*Configuration!$F$16,1+C119,""),"")</f>
        <v/>
      </c>
      <c r="D120" s="45" t="str">
        <f>IFERROR(IF(1+D119&lt;=Configuration!$F$12*Configuration!$F$16,1+D119,""),"")</f>
        <v/>
      </c>
      <c r="E120" s="3">
        <f>IFERROR('QB Projections'!E120,0)</f>
        <v>0</v>
      </c>
      <c r="F120" s="3">
        <f>IFERROR('RB Projections'!E121,0)</f>
        <v>70.639157932269768</v>
      </c>
      <c r="G120" s="3">
        <f>IFERROR('WR Projections'!E121,0)</f>
        <v>92.027233897055112</v>
      </c>
      <c r="H120" s="3">
        <f>IFERROR('TE Projections'!E121,0)</f>
        <v>0</v>
      </c>
      <c r="J120" s="3">
        <f>IFERROR(LARGE($E:$H,COUNTIF(A:D,"&gt;0")+COUNTA($J$1:J119)-1),0)</f>
        <v>114.86703160685769</v>
      </c>
      <c r="K120" s="3">
        <f>IFERROR(LARGE($F:$H,COUNTIF(B:D,"&gt;0")+COUNTA($K$1:K119)-1),0)</f>
        <v>99.663850753502217</v>
      </c>
    </row>
    <row r="121" spans="1:11" x14ac:dyDescent="0.25">
      <c r="A121" t="str">
        <f>IFERROR(IF(1+A120&lt;=Configuration!$F$9*Configuration!$F$16,1+A120,""),"")</f>
        <v/>
      </c>
      <c r="B121" s="45" t="str">
        <f>IFERROR(IF(1+B120&lt;=Configuration!$F$10*Configuration!$F$16,1+B120,""),"")</f>
        <v/>
      </c>
      <c r="C121" s="45" t="str">
        <f>IFERROR(IF(1+C120&lt;=Configuration!$F$11*Configuration!$F$16,1+C120,""),"")</f>
        <v/>
      </c>
      <c r="D121" s="45" t="str">
        <f>IFERROR(IF(1+D120&lt;=Configuration!$F$12*Configuration!$F$16,1+D120,""),"")</f>
        <v/>
      </c>
      <c r="E121" s="3">
        <f>IFERROR('QB Projections'!E121,0)</f>
        <v>0</v>
      </c>
      <c r="F121" s="3">
        <f>IFERROR('RB Projections'!E122,0)</f>
        <v>69.392691357602558</v>
      </c>
      <c r="G121" s="3">
        <f>IFERROR('WR Projections'!E122,0)</f>
        <v>91.76142377590574</v>
      </c>
      <c r="H121" s="3">
        <f>IFERROR('TE Projections'!E122,0)</f>
        <v>0</v>
      </c>
      <c r="J121" s="3">
        <f>IFERROR(LARGE($E:$H,COUNTIF(A:D,"&gt;0")+COUNTA($J$1:J120)-1),0)</f>
        <v>113.93756876841788</v>
      </c>
      <c r="K121" s="3">
        <f>IFERROR(LARGE($F:$H,COUNTIF(B:D,"&gt;0")+COUNTA($K$1:K120)-1),0)</f>
        <v>99.250314702574869</v>
      </c>
    </row>
    <row r="122" spans="1:11" x14ac:dyDescent="0.25">
      <c r="A122" t="str">
        <f>IFERROR(IF(1+A121&lt;=Configuration!$F$9*Configuration!$F$16,1+A121,""),"")</f>
        <v/>
      </c>
      <c r="B122" s="45" t="str">
        <f>IFERROR(IF(1+B121&lt;=Configuration!$F$10*Configuration!$F$16,1+B121,""),"")</f>
        <v/>
      </c>
      <c r="C122" s="45" t="str">
        <f>IFERROR(IF(1+C121&lt;=Configuration!$F$11*Configuration!$F$16,1+C121,""),"")</f>
        <v/>
      </c>
      <c r="D122" s="45" t="str">
        <f>IFERROR(IF(1+D121&lt;=Configuration!$F$12*Configuration!$F$16,1+D121,""),"")</f>
        <v/>
      </c>
      <c r="E122" s="3">
        <f>IFERROR('QB Projections'!E122,0)</f>
        <v>0</v>
      </c>
      <c r="F122" s="3">
        <f>IFERROR('RB Projections'!E123,0)</f>
        <v>68.437089688234067</v>
      </c>
      <c r="G122" s="3">
        <f>IFERROR('WR Projections'!E123,0)</f>
        <v>91.170645877785915</v>
      </c>
      <c r="H122" s="3">
        <f>IFERROR('TE Projections'!E123,0)</f>
        <v>0</v>
      </c>
      <c r="J122" s="3">
        <f>IFERROR(LARGE($E:$H,COUNTIF(A:D,"&gt;0")+COUNTA($J$1:J121)-1),0)</f>
        <v>113.06212405957145</v>
      </c>
      <c r="K122" s="3">
        <f>IFERROR(LARGE($F:$H,COUNTIF(B:D,"&gt;0")+COUNTA($K$1:K121)-1),0)</f>
        <v>99.079168430569084</v>
      </c>
    </row>
    <row r="123" spans="1:11" x14ac:dyDescent="0.25">
      <c r="A123" t="str">
        <f>IFERROR(IF(1+A122&lt;=Configuration!$F$9*Configuration!$F$16,1+A122,""),"")</f>
        <v/>
      </c>
      <c r="B123" s="45" t="str">
        <f>IFERROR(IF(1+B122&lt;=Configuration!$F$10*Configuration!$F$16,1+B122,""),"")</f>
        <v/>
      </c>
      <c r="C123" s="45" t="str">
        <f>IFERROR(IF(1+C122&lt;=Configuration!$F$11*Configuration!$F$16,1+C122,""),"")</f>
        <v/>
      </c>
      <c r="D123" s="45" t="str">
        <f>IFERROR(IF(1+D122&lt;=Configuration!$F$12*Configuration!$F$16,1+D122,""),"")</f>
        <v/>
      </c>
      <c r="E123" s="3">
        <f>IFERROR('QB Projections'!E123,0)</f>
        <v>0</v>
      </c>
      <c r="F123" s="3">
        <f>IFERROR('RB Projections'!E124,0)</f>
        <v>67.047032957416747</v>
      </c>
      <c r="G123" s="3">
        <f>IFERROR('WR Projections'!E124,0)</f>
        <v>90.201880789904422</v>
      </c>
      <c r="H123" s="3">
        <f>IFERROR('TE Projections'!E124,0)</f>
        <v>0</v>
      </c>
      <c r="J123" s="3">
        <f>IFERROR(LARGE($E:$H,COUNTIF(A:D,"&gt;0")+COUNTA($J$1:J122)-1),0)</f>
        <v>112.80912003780361</v>
      </c>
      <c r="K123" s="3">
        <f>IFERROR(LARGE($F:$H,COUNTIF(B:D,"&gt;0")+COUNTA($K$1:K122)-1),0)</f>
        <v>98.829554077465374</v>
      </c>
    </row>
    <row r="124" spans="1:11" x14ac:dyDescent="0.25">
      <c r="A124" t="str">
        <f>IFERROR(IF(1+A123&lt;=Configuration!$F$9*Configuration!$F$16,1+A123,""),"")</f>
        <v/>
      </c>
      <c r="B124" s="45" t="str">
        <f>IFERROR(IF(1+B123&lt;=Configuration!$F$10*Configuration!$F$16,1+B123,""),"")</f>
        <v/>
      </c>
      <c r="C124" s="45" t="str">
        <f>IFERROR(IF(1+C123&lt;=Configuration!$F$11*Configuration!$F$16,1+C123,""),"")</f>
        <v/>
      </c>
      <c r="D124" s="45" t="str">
        <f>IFERROR(IF(1+D123&lt;=Configuration!$F$12*Configuration!$F$16,1+D123,""),"")</f>
        <v/>
      </c>
      <c r="E124" s="3">
        <f>IFERROR('QB Projections'!E124,0)</f>
        <v>0</v>
      </c>
      <c r="F124" s="3">
        <f>IFERROR('RB Projections'!E125,0)</f>
        <v>66.279302902668192</v>
      </c>
      <c r="G124" s="3">
        <f>IFERROR('WR Projections'!E125,0)</f>
        <v>89.919070436435291</v>
      </c>
      <c r="H124" s="3">
        <f>IFERROR('TE Projections'!E125,0)</f>
        <v>0</v>
      </c>
      <c r="J124" s="3">
        <f>IFERROR(LARGE($E:$H,COUNTIF(A:D,"&gt;0")+COUNTA($J$1:J123)-1),0)</f>
        <v>112.73850513159819</v>
      </c>
      <c r="K124" s="3">
        <f>IFERROR(LARGE($F:$H,COUNTIF(B:D,"&gt;0")+COUNTA($K$1:K123)-1),0)</f>
        <v>97.657176547197068</v>
      </c>
    </row>
    <row r="125" spans="1:11" x14ac:dyDescent="0.25">
      <c r="A125" t="str">
        <f>IFERROR(IF(1+A124&lt;=Configuration!$F$9*Configuration!$F$16,1+A124,""),"")</f>
        <v/>
      </c>
      <c r="B125" s="45" t="str">
        <f>IFERROR(IF(1+B124&lt;=Configuration!$F$10*Configuration!$F$16,1+B124,""),"")</f>
        <v/>
      </c>
      <c r="C125" s="45" t="str">
        <f>IFERROR(IF(1+C124&lt;=Configuration!$F$11*Configuration!$F$16,1+C124,""),"")</f>
        <v/>
      </c>
      <c r="D125" s="45" t="str">
        <f>IFERROR(IF(1+D124&lt;=Configuration!$F$12*Configuration!$F$16,1+D124,""),"")</f>
        <v/>
      </c>
      <c r="E125" s="3">
        <f>IFERROR('QB Projections'!E125,0)</f>
        <v>0</v>
      </c>
      <c r="F125" s="3">
        <f>IFERROR('RB Projections'!E126,0)</f>
        <v>65.584190630217748</v>
      </c>
      <c r="G125" s="3">
        <f>IFERROR('WR Projections'!E126,0)</f>
        <v>89.509573097596729</v>
      </c>
      <c r="H125" s="3">
        <f>IFERROR('TE Projections'!E126,0)</f>
        <v>0</v>
      </c>
      <c r="J125" s="3">
        <f>IFERROR(LARGE($E:$H,COUNTIF(A:D,"&gt;0")+COUNTA($J$1:J124)-1),0)</f>
        <v>112.7157574919667</v>
      </c>
      <c r="K125" s="3">
        <f>IFERROR(LARGE($F:$H,COUNTIF(B:D,"&gt;0")+COUNTA($K$1:K124)-1),0)</f>
        <v>97.631811749176592</v>
      </c>
    </row>
    <row r="126" spans="1:11" x14ac:dyDescent="0.25">
      <c r="A126" t="str">
        <f>IFERROR(IF(1+A125&lt;=Configuration!$F$9*Configuration!$F$16,1+A125,""),"")</f>
        <v/>
      </c>
      <c r="B126" s="45" t="str">
        <f>IFERROR(IF(1+B125&lt;=Configuration!$F$10*Configuration!$F$16,1+B125,""),"")</f>
        <v/>
      </c>
      <c r="C126" s="45" t="str">
        <f>IFERROR(IF(1+C125&lt;=Configuration!$F$11*Configuration!$F$16,1+C125,""),"")</f>
        <v/>
      </c>
      <c r="D126" s="45" t="str">
        <f>IFERROR(IF(1+D125&lt;=Configuration!$F$12*Configuration!$F$16,1+D125,""),"")</f>
        <v/>
      </c>
      <c r="E126" s="3">
        <f>IFERROR('QB Projections'!E126,0)</f>
        <v>0</v>
      </c>
      <c r="F126" s="3">
        <f>IFERROR('RB Projections'!E127,0)</f>
        <v>65.325570402116455</v>
      </c>
      <c r="G126" s="3">
        <f>IFERROR('WR Projections'!E127,0)</f>
        <v>89.433098438424267</v>
      </c>
      <c r="H126" s="3">
        <f>IFERROR('TE Projections'!E127,0)</f>
        <v>0</v>
      </c>
      <c r="J126" s="3">
        <f>IFERROR(LARGE($E:$H,COUNTIF(A:D,"&gt;0")+COUNTA($J$1:J125)-1),0)</f>
        <v>112.68453644884723</v>
      </c>
      <c r="K126" s="3">
        <f>IFERROR(LARGE($F:$H,COUNTIF(B:D,"&gt;0")+COUNTA($K$1:K125)-1),0)</f>
        <v>97.346097463462314</v>
      </c>
    </row>
    <row r="127" spans="1:11" x14ac:dyDescent="0.25">
      <c r="A127" t="str">
        <f>IFERROR(IF(1+A126&lt;=Configuration!$F$9*Configuration!$F$16,1+A126,""),"")</f>
        <v/>
      </c>
      <c r="B127" s="45" t="str">
        <f>IFERROR(IF(1+B126&lt;=Configuration!$F$10*Configuration!$F$16,1+B126,""),"")</f>
        <v/>
      </c>
      <c r="C127" s="45" t="str">
        <f>IFERROR(IF(1+C126&lt;=Configuration!$F$11*Configuration!$F$16,1+C126,""),"")</f>
        <v/>
      </c>
      <c r="D127" s="45" t="str">
        <f>IFERROR(IF(1+D126&lt;=Configuration!$F$12*Configuration!$F$16,1+D126,""),"")</f>
        <v/>
      </c>
      <c r="E127" s="3">
        <f>IFERROR('QB Projections'!E127,0)</f>
        <v>0</v>
      </c>
      <c r="F127" s="3">
        <f>IFERROR('RB Projections'!E128,0)</f>
        <v>65.059044343311797</v>
      </c>
      <c r="G127" s="3">
        <f>IFERROR('WR Projections'!E128,0)</f>
        <v>88.747373876475208</v>
      </c>
      <c r="H127" s="3">
        <f>IFERROR('TE Projections'!E128,0)</f>
        <v>0</v>
      </c>
      <c r="J127" s="3">
        <f>IFERROR(LARGE($E:$H,COUNTIF(A:D,"&gt;0")+COUNTA($J$1:J126)-1),0)</f>
        <v>112.60338755021354</v>
      </c>
      <c r="K127" s="3">
        <f>IFERROR(LARGE($F:$H,COUNTIF(B:D,"&gt;0")+COUNTA($K$1:K126)-1),0)</f>
        <v>97.141016455447186</v>
      </c>
    </row>
    <row r="128" spans="1:11" x14ac:dyDescent="0.25">
      <c r="A128" t="str">
        <f>IFERROR(IF(1+A127&lt;=Configuration!$F$9*Configuration!$F$16,1+A127,""),"")</f>
        <v/>
      </c>
      <c r="B128" s="45" t="str">
        <f>IFERROR(IF(1+B127&lt;=Configuration!$F$10*Configuration!$F$16,1+B127,""),"")</f>
        <v/>
      </c>
      <c r="C128" s="45" t="str">
        <f>IFERROR(IF(1+C127&lt;=Configuration!$F$11*Configuration!$F$16,1+C127,""),"")</f>
        <v/>
      </c>
      <c r="D128" s="45" t="str">
        <f>IFERROR(IF(1+D127&lt;=Configuration!$F$12*Configuration!$F$16,1+D127,""),"")</f>
        <v/>
      </c>
      <c r="E128" s="3">
        <f>IFERROR('QB Projections'!E128,0)</f>
        <v>0</v>
      </c>
      <c r="F128" s="3">
        <f>IFERROR('RB Projections'!E129,0)</f>
        <v>64.716404855476711</v>
      </c>
      <c r="G128" s="3">
        <f>IFERROR('WR Projections'!E129,0)</f>
        <v>88.550895048587989</v>
      </c>
      <c r="H128" s="3">
        <f>IFERROR('TE Projections'!E129,0)</f>
        <v>0</v>
      </c>
      <c r="J128" s="3">
        <f>IFERROR(LARGE($E:$H,COUNTIF(A:D,"&gt;0")+COUNTA($J$1:J127)-1),0)</f>
        <v>112.00183895622007</v>
      </c>
      <c r="K128" s="3">
        <f>IFERROR(LARGE($F:$H,COUNTIF(B:D,"&gt;0")+COUNTA($K$1:K127)-1),0)</f>
        <v>96.922155864385033</v>
      </c>
    </row>
    <row r="129" spans="1:11" x14ac:dyDescent="0.25">
      <c r="A129" t="str">
        <f>IFERROR(IF(1+A128&lt;=Configuration!$F$9*Configuration!$F$16,1+A128,""),"")</f>
        <v/>
      </c>
      <c r="B129" s="45" t="str">
        <f>IFERROR(IF(1+B128&lt;=Configuration!$F$10*Configuration!$F$16,1+B128,""),"")</f>
        <v/>
      </c>
      <c r="C129" s="45" t="str">
        <f>IFERROR(IF(1+C128&lt;=Configuration!$F$11*Configuration!$F$16,1+C128,""),"")</f>
        <v/>
      </c>
      <c r="D129" s="45" t="str">
        <f>IFERROR(IF(1+D128&lt;=Configuration!$F$12*Configuration!$F$16,1+D128,""),"")</f>
        <v/>
      </c>
      <c r="E129" s="3">
        <f>IFERROR('QB Projections'!E129,0)</f>
        <v>0</v>
      </c>
      <c r="F129" s="3">
        <f>IFERROR('RB Projections'!E130,0)</f>
        <v>64.627526467757448</v>
      </c>
      <c r="G129" s="3">
        <f>IFERROR('WR Projections'!E130,0)</f>
        <v>88.402957393675877</v>
      </c>
      <c r="H129" s="3">
        <f>IFERROR('TE Projections'!E130,0)</f>
        <v>0</v>
      </c>
      <c r="J129" s="3">
        <f>IFERROR(LARGE($E:$H,COUNTIF(A:D,"&gt;0")+COUNTA($J$1:J128)-1),0)</f>
        <v>111.98839951750085</v>
      </c>
      <c r="K129" s="3">
        <f>IFERROR(LARGE($F:$H,COUNTIF(B:D,"&gt;0")+COUNTA($K$1:K128)-1),0)</f>
        <v>96.550338945404476</v>
      </c>
    </row>
    <row r="130" spans="1:11" x14ac:dyDescent="0.25">
      <c r="A130" t="str">
        <f>IFERROR(IF(1+A129&lt;=Configuration!$F$9*Configuration!$F$16,1+A129,""),"")</f>
        <v/>
      </c>
      <c r="B130" s="45" t="str">
        <f>IFERROR(IF(1+B129&lt;=Configuration!$F$10*Configuration!$F$16,1+B129,""),"")</f>
        <v/>
      </c>
      <c r="C130" s="45" t="str">
        <f>IFERROR(IF(1+C129&lt;=Configuration!$F$11*Configuration!$F$16,1+C129,""),"")</f>
        <v/>
      </c>
      <c r="D130" s="45" t="str">
        <f>IFERROR(IF(1+D129&lt;=Configuration!$F$12*Configuration!$F$16,1+D129,""),"")</f>
        <v/>
      </c>
      <c r="E130" s="3">
        <f>IFERROR('QB Projections'!E130,0)</f>
        <v>0</v>
      </c>
      <c r="F130" s="3">
        <f>IFERROR('RB Projections'!E131,0)</f>
        <v>64.283428547508834</v>
      </c>
      <c r="G130" s="3">
        <f>IFERROR('WR Projections'!E131,0)</f>
        <v>88.220253564923823</v>
      </c>
      <c r="H130" s="3">
        <f>IFERROR('TE Projections'!E131,0)</f>
        <v>0</v>
      </c>
      <c r="J130" s="3">
        <f>IFERROR(LARGE($E:$H,COUNTIF(A:D,"&gt;0")+COUNTA($J$1:J129)-1),0)</f>
        <v>111.93798750240623</v>
      </c>
      <c r="K130" s="3">
        <f>IFERROR(LARGE($F:$H,COUNTIF(B:D,"&gt;0")+COUNTA($K$1:K129)-1),0)</f>
        <v>96.47575141042158</v>
      </c>
    </row>
    <row r="131" spans="1:11" x14ac:dyDescent="0.25">
      <c r="A131" t="str">
        <f>IFERROR(IF(1+A130&lt;=Configuration!$F$9*Configuration!$F$16,1+A130,""),"")</f>
        <v/>
      </c>
      <c r="B131" s="45" t="str">
        <f>IFERROR(IF(1+B130&lt;=Configuration!$F$10*Configuration!$F$16,1+B130,""),"")</f>
        <v/>
      </c>
      <c r="C131" s="45" t="str">
        <f>IFERROR(IF(1+C130&lt;=Configuration!$F$11*Configuration!$F$16,1+C130,""),"")</f>
        <v/>
      </c>
      <c r="D131" s="45" t="str">
        <f>IFERROR(IF(1+D130&lt;=Configuration!$F$12*Configuration!$F$16,1+D130,""),"")</f>
        <v/>
      </c>
      <c r="E131" s="3">
        <f>IFERROR('QB Projections'!E131,0)</f>
        <v>0</v>
      </c>
      <c r="F131" s="3">
        <f>IFERROR('RB Projections'!E132,0)</f>
        <v>63.051522593896728</v>
      </c>
      <c r="G131" s="3">
        <f>IFERROR('WR Projections'!E132,0)</f>
        <v>88.026872332500687</v>
      </c>
      <c r="H131" s="3">
        <f>IFERROR('TE Projections'!E132,0)</f>
        <v>0</v>
      </c>
      <c r="J131" s="3">
        <f>IFERROR(LARGE($E:$H,COUNTIF(A:D,"&gt;0")+COUNTA($J$1:J130)-1),0)</f>
        <v>111.88076878328788</v>
      </c>
      <c r="K131" s="3">
        <f>IFERROR(LARGE($F:$H,COUNTIF(B:D,"&gt;0")+COUNTA($K$1:K130)-1),0)</f>
        <v>96.158718007616741</v>
      </c>
    </row>
    <row r="132" spans="1:11" x14ac:dyDescent="0.25">
      <c r="A132" t="str">
        <f>IFERROR(IF(1+A131&lt;=Configuration!$F$9*Configuration!$F$16,1+A131,""),"")</f>
        <v/>
      </c>
      <c r="B132" s="45" t="str">
        <f>IFERROR(IF(1+B131&lt;=Configuration!$F$10*Configuration!$F$16,1+B131,""),"")</f>
        <v/>
      </c>
      <c r="C132" s="45" t="str">
        <f>IFERROR(IF(1+C131&lt;=Configuration!$F$11*Configuration!$F$16,1+C131,""),"")</f>
        <v/>
      </c>
      <c r="D132" s="45" t="str">
        <f>IFERROR(IF(1+D131&lt;=Configuration!$F$12*Configuration!$F$16,1+D131,""),"")</f>
        <v/>
      </c>
      <c r="E132" s="3">
        <f>IFERROR('QB Projections'!E132,0)</f>
        <v>0</v>
      </c>
      <c r="F132" s="3">
        <f>IFERROR('RB Projections'!E133,0)</f>
        <v>61.180451674379789</v>
      </c>
      <c r="G132" s="3">
        <f>IFERROR('WR Projections'!E133,0)</f>
        <v>87.742268224423611</v>
      </c>
      <c r="H132" s="3">
        <f>IFERROR('TE Projections'!E133,0)</f>
        <v>0</v>
      </c>
      <c r="J132" s="3">
        <f>IFERROR(LARGE($E:$H,COUNTIF(A:D,"&gt;0")+COUNTA($J$1:J131)-1),0)</f>
        <v>111.45334276497847</v>
      </c>
      <c r="K132" s="3">
        <f>IFERROR(LARGE($F:$H,COUNTIF(B:D,"&gt;0")+COUNTA($K$1:K131)-1),0)</f>
        <v>96.075208705165849</v>
      </c>
    </row>
    <row r="133" spans="1:11" x14ac:dyDescent="0.25">
      <c r="A133" t="str">
        <f>IFERROR(IF(1+A132&lt;=Configuration!$F$9*Configuration!$F$16,1+A132,""),"")</f>
        <v/>
      </c>
      <c r="B133" s="45" t="str">
        <f>IFERROR(IF(1+B132&lt;=Configuration!$F$10*Configuration!$F$16,1+B132,""),"")</f>
        <v/>
      </c>
      <c r="C133" s="45" t="str">
        <f>IFERROR(IF(1+C132&lt;=Configuration!$F$11*Configuration!$F$16,1+C132,""),"")</f>
        <v/>
      </c>
      <c r="D133" s="45" t="str">
        <f>IFERROR(IF(1+D132&lt;=Configuration!$F$12*Configuration!$F$16,1+D132,""),"")</f>
        <v/>
      </c>
      <c r="E133" s="3">
        <f>IFERROR('QB Projections'!E133,0)</f>
        <v>0</v>
      </c>
      <c r="F133" s="3">
        <f>IFERROR('RB Projections'!E134,0)</f>
        <v>60.561702436155038</v>
      </c>
      <c r="G133" s="3">
        <f>IFERROR('WR Projections'!E134,0)</f>
        <v>87.28070720980854</v>
      </c>
      <c r="H133" s="3">
        <f>IFERROR('TE Projections'!E134,0)</f>
        <v>0</v>
      </c>
      <c r="J133" s="3">
        <f>IFERROR(LARGE($E:$H,COUNTIF(A:D,"&gt;0")+COUNTA($J$1:J132)-1),0)</f>
        <v>111.22544353843324</v>
      </c>
      <c r="K133" s="3">
        <f>IFERROR(LARGE($F:$H,COUNTIF(B:D,"&gt;0")+COUNTA($K$1:K132)-1),0)</f>
        <v>95.804434480269961</v>
      </c>
    </row>
    <row r="134" spans="1:11" x14ac:dyDescent="0.25">
      <c r="A134" t="str">
        <f>IFERROR(IF(1+A133&lt;=Configuration!$F$9*Configuration!$F$16,1+A133,""),"")</f>
        <v/>
      </c>
      <c r="B134" s="45" t="str">
        <f>IFERROR(IF(1+B133&lt;=Configuration!$F$10*Configuration!$F$16,1+B133,""),"")</f>
        <v/>
      </c>
      <c r="C134" s="45" t="str">
        <f>IFERROR(IF(1+C133&lt;=Configuration!$F$11*Configuration!$F$16,1+C133,""),"")</f>
        <v/>
      </c>
      <c r="D134" s="45" t="str">
        <f>IFERROR(IF(1+D133&lt;=Configuration!$F$12*Configuration!$F$16,1+D133,""),"")</f>
        <v/>
      </c>
      <c r="E134" s="3">
        <f>IFERROR('QB Projections'!E134,0)</f>
        <v>0</v>
      </c>
      <c r="F134" s="3">
        <f>IFERROR('RB Projections'!E135,0)</f>
        <v>60.203956709280369</v>
      </c>
      <c r="G134" s="3">
        <f>IFERROR('WR Projections'!E135,0)</f>
        <v>87.245134122900623</v>
      </c>
      <c r="H134" s="3">
        <f>IFERROR('TE Projections'!E135,0)</f>
        <v>0</v>
      </c>
      <c r="J134" s="3">
        <f>IFERROR(LARGE($E:$H,COUNTIF(A:D,"&gt;0")+COUNTA($J$1:J133)-1),0)</f>
        <v>110.67564506241229</v>
      </c>
      <c r="K134" s="3">
        <f>IFERROR(LARGE($F:$H,COUNTIF(B:D,"&gt;0")+COUNTA($K$1:K133)-1),0)</f>
        <v>95.800442006130339</v>
      </c>
    </row>
    <row r="135" spans="1:11" x14ac:dyDescent="0.25">
      <c r="A135" t="str">
        <f>IFERROR(IF(1+A134&lt;=Configuration!$F$9*Configuration!$F$16,1+A134,""),"")</f>
        <v/>
      </c>
      <c r="B135" s="45" t="str">
        <f>IFERROR(IF(1+B134&lt;=Configuration!$F$10*Configuration!$F$16,1+B134,""),"")</f>
        <v/>
      </c>
      <c r="C135" s="45" t="str">
        <f>IFERROR(IF(1+C134&lt;=Configuration!$F$11*Configuration!$F$16,1+C134,""),"")</f>
        <v/>
      </c>
      <c r="D135" s="45" t="str">
        <f>IFERROR(IF(1+D134&lt;=Configuration!$F$12*Configuration!$F$16,1+D134,""),"")</f>
        <v/>
      </c>
      <c r="E135" s="3">
        <f>IFERROR('QB Projections'!E135,0)</f>
        <v>0</v>
      </c>
      <c r="F135" s="3">
        <f>IFERROR('RB Projections'!E136,0)</f>
        <v>59.179050761478599</v>
      </c>
      <c r="G135" s="3">
        <f>IFERROR('WR Projections'!E136,0)</f>
        <v>87.136319881040606</v>
      </c>
      <c r="H135" s="3">
        <f>IFERROR('TE Projections'!E136,0)</f>
        <v>0</v>
      </c>
      <c r="J135" s="3">
        <f>IFERROR(LARGE($E:$H,COUNTIF(A:D,"&gt;0")+COUNTA($J$1:J134)-1),0)</f>
        <v>110.55339302413758</v>
      </c>
      <c r="K135" s="3">
        <f>IFERROR(LARGE($F:$H,COUNTIF(B:D,"&gt;0")+COUNTA($K$1:K134)-1),0)</f>
        <v>95.747408156012611</v>
      </c>
    </row>
    <row r="136" spans="1:11" x14ac:dyDescent="0.25">
      <c r="A136" t="str">
        <f>IFERROR(IF(1+A135&lt;=Configuration!$F$9*Configuration!$F$16,1+A135,""),"")</f>
        <v/>
      </c>
      <c r="B136" s="45" t="str">
        <f>IFERROR(IF(1+B135&lt;=Configuration!$F$10*Configuration!$F$16,1+B135,""),"")</f>
        <v/>
      </c>
      <c r="C136" s="45" t="str">
        <f>IFERROR(IF(1+C135&lt;=Configuration!$F$11*Configuration!$F$16,1+C135,""),"")</f>
        <v/>
      </c>
      <c r="D136" s="45" t="str">
        <f>IFERROR(IF(1+D135&lt;=Configuration!$F$12*Configuration!$F$16,1+D135,""),"")</f>
        <v/>
      </c>
      <c r="E136" s="3">
        <f>IFERROR('QB Projections'!E136,0)</f>
        <v>0</v>
      </c>
      <c r="F136" s="3">
        <f>IFERROR('RB Projections'!E137,0)</f>
        <v>59.045202123802021</v>
      </c>
      <c r="G136" s="3">
        <f>IFERROR('WR Projections'!E137,0)</f>
        <v>86.778618258603103</v>
      </c>
      <c r="H136" s="3">
        <f>IFERROR('TE Projections'!E137,0)</f>
        <v>0</v>
      </c>
      <c r="J136" s="3">
        <f>IFERROR(LARGE($E:$H,COUNTIF(A:D,"&gt;0")+COUNTA($J$1:J135)-1),0)</f>
        <v>110.52696517368781</v>
      </c>
      <c r="K136" s="3">
        <f>IFERROR(LARGE($F:$H,COUNTIF(B:D,"&gt;0")+COUNTA($K$1:K135)-1),0)</f>
        <v>95.507297613192037</v>
      </c>
    </row>
    <row r="137" spans="1:11" x14ac:dyDescent="0.25">
      <c r="A137" t="str">
        <f>IFERROR(IF(1+A136&lt;=Configuration!$F$9*Configuration!$F$16,1+A136,""),"")</f>
        <v/>
      </c>
      <c r="B137" s="45" t="str">
        <f>IFERROR(IF(1+B136&lt;=Configuration!$F$10*Configuration!$F$16,1+B136,""),"")</f>
        <v/>
      </c>
      <c r="C137" s="45" t="str">
        <f>IFERROR(IF(1+C136&lt;=Configuration!$F$11*Configuration!$F$16,1+C136,""),"")</f>
        <v/>
      </c>
      <c r="D137" s="45" t="str">
        <f>IFERROR(IF(1+D136&lt;=Configuration!$F$12*Configuration!$F$16,1+D136,""),"")</f>
        <v/>
      </c>
      <c r="E137" s="3">
        <f>IFERROR('QB Projections'!E137,0)</f>
        <v>0</v>
      </c>
      <c r="F137" s="3">
        <f>IFERROR('RB Projections'!E138,0)</f>
        <v>58.815913141640642</v>
      </c>
      <c r="G137" s="3">
        <f>IFERROR('WR Projections'!E138,0)</f>
        <v>86.509573097596729</v>
      </c>
      <c r="H137" s="3">
        <f>IFERROR('TE Projections'!E138,0)</f>
        <v>0</v>
      </c>
      <c r="J137" s="3">
        <f>IFERROR(LARGE($E:$H,COUNTIF(A:D,"&gt;0")+COUNTA($J$1:J136)-1),0)</f>
        <v>110.2351245381339</v>
      </c>
      <c r="K137" s="3">
        <f>IFERROR(LARGE($F:$H,COUNTIF(B:D,"&gt;0")+COUNTA($K$1:K136)-1),0)</f>
        <v>95.497261945367768</v>
      </c>
    </row>
    <row r="138" spans="1:11" x14ac:dyDescent="0.25">
      <c r="A138" t="str">
        <f>IFERROR(IF(1+A137&lt;=Configuration!$F$9*Configuration!$F$16,1+A137,""),"")</f>
        <v/>
      </c>
      <c r="B138" s="45" t="str">
        <f>IFERROR(IF(1+B137&lt;=Configuration!$F$10*Configuration!$F$16,1+B137,""),"")</f>
        <v/>
      </c>
      <c r="C138" s="45" t="str">
        <f>IFERROR(IF(1+C137&lt;=Configuration!$F$11*Configuration!$F$16,1+C137,""),"")</f>
        <v/>
      </c>
      <c r="D138" s="45" t="str">
        <f>IFERROR(IF(1+D137&lt;=Configuration!$F$12*Configuration!$F$16,1+D137,""),"")</f>
        <v/>
      </c>
      <c r="E138" s="3">
        <f>IFERROR('QB Projections'!E138,0)</f>
        <v>0</v>
      </c>
      <c r="F138" s="3">
        <f>IFERROR('RB Projections'!E139,0)</f>
        <v>58.582790086045783</v>
      </c>
      <c r="G138" s="3">
        <f>IFERROR('WR Projections'!E139,0)</f>
        <v>85.81148771711608</v>
      </c>
      <c r="H138" s="3">
        <f>IFERROR('TE Projections'!E139,0)</f>
        <v>0</v>
      </c>
      <c r="J138" s="3">
        <f>IFERROR(LARGE($E:$H,COUNTIF(A:D,"&gt;0")+COUNTA($J$1:J137)-1),0)</f>
        <v>109.9689135542028</v>
      </c>
      <c r="K138" s="3">
        <f>IFERROR(LARGE($F:$H,COUNTIF(B:D,"&gt;0")+COUNTA($K$1:K137)-1),0)</f>
        <v>95.346097463462314</v>
      </c>
    </row>
    <row r="139" spans="1:11" x14ac:dyDescent="0.25">
      <c r="A139" t="str">
        <f>IFERROR(IF(1+A138&lt;=Configuration!$F$9*Configuration!$F$16,1+A138,""),"")</f>
        <v/>
      </c>
      <c r="B139" s="45" t="str">
        <f>IFERROR(IF(1+B138&lt;=Configuration!$F$10*Configuration!$F$16,1+B138,""),"")</f>
        <v/>
      </c>
      <c r="C139" s="45" t="str">
        <f>IFERROR(IF(1+C138&lt;=Configuration!$F$11*Configuration!$F$16,1+C138,""),"")</f>
        <v/>
      </c>
      <c r="D139" s="45" t="str">
        <f>IFERROR(IF(1+D138&lt;=Configuration!$F$12*Configuration!$F$16,1+D138,""),"")</f>
        <v/>
      </c>
      <c r="E139" s="3">
        <f>IFERROR('QB Projections'!E139,0)</f>
        <v>0</v>
      </c>
      <c r="F139" s="3">
        <f>IFERROR('RB Projections'!E140,0)</f>
        <v>58.411883379646078</v>
      </c>
      <c r="G139" s="3">
        <f>IFERROR('WR Projections'!E140,0)</f>
        <v>85.809956021500611</v>
      </c>
      <c r="H139" s="3">
        <f>IFERROR('TE Projections'!E140,0)</f>
        <v>0</v>
      </c>
      <c r="J139" s="3">
        <f>IFERROR(LARGE($E:$H,COUNTIF(A:D,"&gt;0")+COUNTA($J$1:J138)-1),0)</f>
        <v>109.79824124791523</v>
      </c>
      <c r="K139" s="3">
        <f>IFERROR(LARGE($F:$H,COUNTIF(B:D,"&gt;0")+COUNTA($K$1:K138)-1),0)</f>
        <v>95.189935723731637</v>
      </c>
    </row>
    <row r="140" spans="1:11" x14ac:dyDescent="0.25">
      <c r="A140" t="str">
        <f>IFERROR(IF(1+A139&lt;=Configuration!$F$9*Configuration!$F$16,1+A139,""),"")</f>
        <v/>
      </c>
      <c r="B140" s="45" t="str">
        <f>IFERROR(IF(1+B139&lt;=Configuration!$F$10*Configuration!$F$16,1+B139,""),"")</f>
        <v/>
      </c>
      <c r="C140" s="45" t="str">
        <f>IFERROR(IF(1+C139&lt;=Configuration!$F$11*Configuration!$F$16,1+C139,""),"")</f>
        <v/>
      </c>
      <c r="D140" s="45" t="str">
        <f>IFERROR(IF(1+D139&lt;=Configuration!$F$12*Configuration!$F$16,1+D139,""),"")</f>
        <v/>
      </c>
      <c r="E140" s="3">
        <f>IFERROR('QB Projections'!E140,0)</f>
        <v>0</v>
      </c>
      <c r="F140" s="3">
        <f>IFERROR('RB Projections'!E141,0)</f>
        <v>58.091392561673622</v>
      </c>
      <c r="G140" s="3">
        <f>IFERROR('WR Projections'!E141,0)</f>
        <v>84.804772355430828</v>
      </c>
      <c r="H140" s="3">
        <f>IFERROR('TE Projections'!E141,0)</f>
        <v>0</v>
      </c>
      <c r="J140" s="3">
        <f>IFERROR(LARGE($E:$H,COUNTIF(A:D,"&gt;0")+COUNTA($J$1:J139)-1),0)</f>
        <v>108.43074508918762</v>
      </c>
      <c r="K140" s="3">
        <f>IFERROR(LARGE($F:$H,COUNTIF(B:D,"&gt;0")+COUNTA($K$1:K139)-1),0)</f>
        <v>94.838546555570304</v>
      </c>
    </row>
    <row r="141" spans="1:11" x14ac:dyDescent="0.25">
      <c r="A141" t="str">
        <f>IFERROR(IF(1+A140&lt;=Configuration!$F$9*Configuration!$F$16,1+A140,""),"")</f>
        <v/>
      </c>
      <c r="B141" s="45" t="str">
        <f>IFERROR(IF(1+B140&lt;=Configuration!$F$10*Configuration!$F$16,1+B140,""),"")</f>
        <v/>
      </c>
      <c r="C141" s="45" t="str">
        <f>IFERROR(IF(1+C140&lt;=Configuration!$F$11*Configuration!$F$16,1+C140,""),"")</f>
        <v/>
      </c>
      <c r="D141" s="45" t="str">
        <f>IFERROR(IF(1+D140&lt;=Configuration!$F$12*Configuration!$F$16,1+D140,""),"")</f>
        <v/>
      </c>
      <c r="E141" s="3">
        <f>IFERROR('QB Projections'!E141,0)</f>
        <v>0</v>
      </c>
      <c r="F141" s="3">
        <f>IFERROR('RB Projections'!E142,0)</f>
        <v>57.881498008615225</v>
      </c>
      <c r="G141" s="3">
        <f>IFERROR('WR Projections'!E142,0)</f>
        <v>84.161504631923549</v>
      </c>
      <c r="H141" s="3">
        <f>IFERROR('TE Projections'!E142,0)</f>
        <v>0</v>
      </c>
      <c r="J141" s="3">
        <f>IFERROR(LARGE($E:$H,COUNTIF(A:D,"&gt;0")+COUNTA($J$1:J140)-1),0)</f>
        <v>108.05416818444317</v>
      </c>
      <c r="K141" s="3">
        <f>IFERROR(LARGE($F:$H,COUNTIF(B:D,"&gt;0")+COUNTA($K$1:K140)-1),0)</f>
        <v>94.784702087217497</v>
      </c>
    </row>
    <row r="142" spans="1:11" x14ac:dyDescent="0.25">
      <c r="A142" t="str">
        <f>IFERROR(IF(1+A141&lt;=Configuration!$F$9*Configuration!$F$16,1+A141,""),"")</f>
        <v/>
      </c>
      <c r="B142" s="45" t="str">
        <f>IFERROR(IF(1+B141&lt;=Configuration!$F$10*Configuration!$F$16,1+B141,""),"")</f>
        <v/>
      </c>
      <c r="C142" s="45" t="str">
        <f>IFERROR(IF(1+C141&lt;=Configuration!$F$11*Configuration!$F$16,1+C141,""),"")</f>
        <v/>
      </c>
      <c r="D142" s="45" t="str">
        <f>IFERROR(IF(1+D141&lt;=Configuration!$F$12*Configuration!$F$16,1+D141,""),"")</f>
        <v/>
      </c>
      <c r="E142" s="3">
        <f>IFERROR('QB Projections'!E142,0)</f>
        <v>0</v>
      </c>
      <c r="F142" s="3">
        <f>IFERROR('RB Projections'!E143,0)</f>
        <v>56.916574483681728</v>
      </c>
      <c r="G142" s="3">
        <f>IFERROR('WR Projections'!E143,0)</f>
        <v>82.880707209808548</v>
      </c>
      <c r="H142" s="3">
        <f>IFERROR('TE Projections'!E143,0)</f>
        <v>0</v>
      </c>
      <c r="J142" s="3">
        <f>IFERROR(LARGE($E:$H,COUNTIF(A:D,"&gt;0")+COUNTA($J$1:J141)-1),0)</f>
        <v>107.77837224549319</v>
      </c>
      <c r="K142" s="3">
        <f>IFERROR(LARGE($F:$H,COUNTIF(B:D,"&gt;0")+COUNTA($K$1:K141)-1),0)</f>
        <v>94.699104793212214</v>
      </c>
    </row>
    <row r="143" spans="1:11" x14ac:dyDescent="0.25">
      <c r="A143" t="str">
        <f>IFERROR(IF(1+A142&lt;=Configuration!$F$9*Configuration!$F$16,1+A142,""),"")</f>
        <v/>
      </c>
      <c r="B143" s="45" t="str">
        <f>IFERROR(IF(1+B142&lt;=Configuration!$F$10*Configuration!$F$16,1+B142,""),"")</f>
        <v/>
      </c>
      <c r="C143" s="45" t="str">
        <f>IFERROR(IF(1+C142&lt;=Configuration!$F$11*Configuration!$F$16,1+C142,""),"")</f>
        <v/>
      </c>
      <c r="D143" s="45" t="str">
        <f>IFERROR(IF(1+D142&lt;=Configuration!$F$12*Configuration!$F$16,1+D142,""),"")</f>
        <v/>
      </c>
      <c r="E143" s="3">
        <f>IFERROR('QB Projections'!E143,0)</f>
        <v>0</v>
      </c>
      <c r="F143" s="3">
        <f>IFERROR('RB Projections'!E144,0)</f>
        <v>56.682535684439351</v>
      </c>
      <c r="G143" s="3">
        <f>IFERROR('WR Projections'!E144,0)</f>
        <v>82.677921711704229</v>
      </c>
      <c r="H143" s="3">
        <f>IFERROR('TE Projections'!E144,0)</f>
        <v>0</v>
      </c>
      <c r="J143" s="3">
        <f>IFERROR(LARGE($E:$H,COUNTIF(A:D,"&gt;0")+COUNTA($J$1:J142)-1),0)</f>
        <v>107.64201600430881</v>
      </c>
      <c r="K143" s="3">
        <f>IFERROR(LARGE($F:$H,COUNTIF(B:D,"&gt;0")+COUNTA($K$1:K142)-1),0)</f>
        <v>94.416204490007274</v>
      </c>
    </row>
    <row r="144" spans="1:11" x14ac:dyDescent="0.25">
      <c r="A144" t="str">
        <f>IFERROR(IF(1+A143&lt;=Configuration!$F$9*Configuration!$F$16,1+A143,""),"")</f>
        <v/>
      </c>
      <c r="B144" s="45" t="str">
        <f>IFERROR(IF(1+B143&lt;=Configuration!$F$10*Configuration!$F$16,1+B143,""),"")</f>
        <v/>
      </c>
      <c r="C144" s="45" t="str">
        <f>IFERROR(IF(1+C143&lt;=Configuration!$F$11*Configuration!$F$16,1+C143,""),"")</f>
        <v/>
      </c>
      <c r="D144" s="45" t="str">
        <f>IFERROR(IF(1+D143&lt;=Configuration!$F$12*Configuration!$F$16,1+D143,""),"")</f>
        <v/>
      </c>
      <c r="E144" s="3">
        <f>IFERROR('QB Projections'!E144,0)</f>
        <v>0</v>
      </c>
      <c r="F144" s="3">
        <f>IFERROR('RB Projections'!E145,0)</f>
        <v>56.468513192255642</v>
      </c>
      <c r="G144" s="3">
        <f>IFERROR('WR Projections'!E145,0)</f>
        <v>82.400321459003877</v>
      </c>
      <c r="H144" s="3">
        <f>IFERROR('TE Projections'!E145,0)</f>
        <v>0</v>
      </c>
      <c r="J144" s="3">
        <f>IFERROR(LARGE($E:$H,COUNTIF(A:D,"&gt;0")+COUNTA($J$1:J143)-1),0)</f>
        <v>107.63013692528452</v>
      </c>
      <c r="K144" s="3">
        <f>IFERROR(LARGE($F:$H,COUNTIF(B:D,"&gt;0")+COUNTA($K$1:K143)-1),0)</f>
        <v>94.167787061678936</v>
      </c>
    </row>
    <row r="145" spans="1:11" x14ac:dyDescent="0.25">
      <c r="A145" t="str">
        <f>IFERROR(IF(1+A144&lt;=Configuration!$F$9*Configuration!$F$16,1+A144,""),"")</f>
        <v/>
      </c>
      <c r="B145" s="45" t="str">
        <f>IFERROR(IF(1+B144&lt;=Configuration!$F$10*Configuration!$F$16,1+B144,""),"")</f>
        <v/>
      </c>
      <c r="C145" s="45" t="str">
        <f>IFERROR(IF(1+C144&lt;=Configuration!$F$11*Configuration!$F$16,1+C144,""),"")</f>
        <v/>
      </c>
      <c r="D145" s="45" t="str">
        <f>IFERROR(IF(1+D144&lt;=Configuration!$F$12*Configuration!$F$16,1+D144,""),"")</f>
        <v/>
      </c>
      <c r="E145" s="3">
        <f>IFERROR('QB Projections'!E145,0)</f>
        <v>0</v>
      </c>
      <c r="F145" s="3">
        <f>IFERROR('RB Projections'!E146,0)</f>
        <v>56.058833067070815</v>
      </c>
      <c r="G145" s="3">
        <f>IFERROR('WR Projections'!E146,0)</f>
        <v>82.33340233663543</v>
      </c>
      <c r="H145" s="3">
        <f>IFERROR('TE Projections'!E146,0)</f>
        <v>0</v>
      </c>
      <c r="J145" s="3">
        <f>IFERROR(LARGE($E:$H,COUNTIF(A:D,"&gt;0")+COUNTA($J$1:J144)-1),0)</f>
        <v>107.33940826779957</v>
      </c>
      <c r="K145" s="3">
        <f>IFERROR(LARGE($F:$H,COUNTIF(B:D,"&gt;0")+COUNTA($K$1:K144)-1),0)</f>
        <v>93.753990254337197</v>
      </c>
    </row>
    <row r="146" spans="1:11" x14ac:dyDescent="0.25">
      <c r="A146" t="str">
        <f>IFERROR(IF(1+A145&lt;=Configuration!$F$9*Configuration!$F$16,1+A145,""),"")</f>
        <v/>
      </c>
      <c r="B146" s="45" t="str">
        <f>IFERROR(IF(1+B145&lt;=Configuration!$F$10*Configuration!$F$16,1+B145,""),"")</f>
        <v/>
      </c>
      <c r="C146" s="45" t="str">
        <f>IFERROR(IF(1+C145&lt;=Configuration!$F$11*Configuration!$F$16,1+C145,""),"")</f>
        <v/>
      </c>
      <c r="D146" s="45" t="str">
        <f>IFERROR(IF(1+D145&lt;=Configuration!$F$12*Configuration!$F$16,1+D145,""),"")</f>
        <v/>
      </c>
      <c r="E146" s="3">
        <f>IFERROR('QB Projections'!E146,0)</f>
        <v>0</v>
      </c>
      <c r="F146" s="3">
        <f>IFERROR('RB Projections'!E147,0)</f>
        <v>55.927630963838858</v>
      </c>
      <c r="G146" s="3">
        <f>IFERROR('WR Projections'!E147,0)</f>
        <v>82.321509121148509</v>
      </c>
      <c r="H146" s="3">
        <f>IFERROR('TE Projections'!E147,0)</f>
        <v>0</v>
      </c>
      <c r="J146" s="3">
        <f>IFERROR(LARGE($E:$H,COUNTIF(A:D,"&gt;0")+COUNTA($J$1:J145)-1),0)</f>
        <v>107.13010666390259</v>
      </c>
      <c r="K146" s="3">
        <f>IFERROR(LARGE($F:$H,COUNTIF(B:D,"&gt;0")+COUNTA($K$1:K145)-1),0)</f>
        <v>93.450714652355998</v>
      </c>
    </row>
    <row r="147" spans="1:11" x14ac:dyDescent="0.25">
      <c r="A147" t="str">
        <f>IFERROR(IF(1+A146&lt;=Configuration!$F$9*Configuration!$F$16,1+A146,""),"")</f>
        <v/>
      </c>
      <c r="B147" s="45" t="str">
        <f>IFERROR(IF(1+B146&lt;=Configuration!$F$10*Configuration!$F$16,1+B146,""),"")</f>
        <v/>
      </c>
      <c r="C147" s="45" t="str">
        <f>IFERROR(IF(1+C146&lt;=Configuration!$F$11*Configuration!$F$16,1+C146,""),"")</f>
        <v/>
      </c>
      <c r="D147" s="45" t="str">
        <f>IFERROR(IF(1+D146&lt;=Configuration!$F$12*Configuration!$F$16,1+D146,""),"")</f>
        <v/>
      </c>
      <c r="E147" s="3">
        <f>IFERROR('QB Projections'!E147,0)</f>
        <v>0</v>
      </c>
      <c r="F147" s="3">
        <f>IFERROR('RB Projections'!E148,0)</f>
        <v>55.552568033560163</v>
      </c>
      <c r="G147" s="3">
        <f>IFERROR('WR Projections'!E148,0)</f>
        <v>82.204336578290437</v>
      </c>
      <c r="H147" s="3">
        <f>IFERROR('TE Projections'!E148,0)</f>
        <v>0</v>
      </c>
      <c r="J147" s="3">
        <f>IFERROR(LARGE($E:$H,COUNTIF(A:D,"&gt;0")+COUNTA($J$1:J146)-1),0)</f>
        <v>106.89510716872424</v>
      </c>
      <c r="K147" s="3">
        <f>IFERROR(LARGE($F:$H,COUNTIF(B:D,"&gt;0")+COUNTA($K$1:K146)-1),0)</f>
        <v>93.447556083598116</v>
      </c>
    </row>
    <row r="148" spans="1:11" x14ac:dyDescent="0.25">
      <c r="A148" t="str">
        <f>IFERROR(IF(1+A147&lt;=Configuration!$F$9*Configuration!$F$16,1+A147,""),"")</f>
        <v/>
      </c>
      <c r="B148" s="45" t="str">
        <f>IFERROR(IF(1+B147&lt;=Configuration!$F$10*Configuration!$F$16,1+B147,""),"")</f>
        <v/>
      </c>
      <c r="C148" s="45" t="str">
        <f>IFERROR(IF(1+C147&lt;=Configuration!$F$11*Configuration!$F$16,1+C147,""),"")</f>
        <v/>
      </c>
      <c r="D148" s="45" t="str">
        <f>IFERROR(IF(1+D147&lt;=Configuration!$F$12*Configuration!$F$16,1+D147,""),"")</f>
        <v/>
      </c>
      <c r="E148" s="3">
        <f>IFERROR('QB Projections'!E148,0)</f>
        <v>0</v>
      </c>
      <c r="F148" s="3">
        <f>IFERROR('RB Projections'!E149,0)</f>
        <v>55.257349035009902</v>
      </c>
      <c r="G148" s="3">
        <f>IFERROR('WR Projections'!E149,0)</f>
        <v>82.19406694779677</v>
      </c>
      <c r="H148" s="3">
        <f>IFERROR('TE Projections'!E149,0)</f>
        <v>0</v>
      </c>
      <c r="J148" s="3">
        <f>IFERROR(LARGE($E:$H,COUNTIF(A:D,"&gt;0")+COUNTA($J$1:J147)-1),0)</f>
        <v>106.88610282422088</v>
      </c>
      <c r="K148" s="3">
        <f>IFERROR(LARGE($F:$H,COUNTIF(B:D,"&gt;0")+COUNTA($K$1:K147)-1),0)</f>
        <v>93.347158635254445</v>
      </c>
    </row>
    <row r="149" spans="1:11" x14ac:dyDescent="0.25">
      <c r="A149" t="str">
        <f>IFERROR(IF(1+A148&lt;=Configuration!$F$9*Configuration!$F$16,1+A148,""),"")</f>
        <v/>
      </c>
      <c r="B149" s="45" t="str">
        <f>IFERROR(IF(1+B148&lt;=Configuration!$F$10*Configuration!$F$16,1+B148,""),"")</f>
        <v/>
      </c>
      <c r="C149" s="45" t="str">
        <f>IFERROR(IF(1+C148&lt;=Configuration!$F$11*Configuration!$F$16,1+C148,""),"")</f>
        <v/>
      </c>
      <c r="D149" s="45" t="str">
        <f>IFERROR(IF(1+D148&lt;=Configuration!$F$12*Configuration!$F$16,1+D148,""),"")</f>
        <v/>
      </c>
      <c r="E149" s="3">
        <f>IFERROR('QB Projections'!E149,0)</f>
        <v>0</v>
      </c>
      <c r="F149" s="3">
        <f>IFERROR('RB Projections'!E150,0)</f>
        <v>55.245580386441333</v>
      </c>
      <c r="G149" s="3">
        <f>IFERROR('WR Projections'!E150,0)</f>
        <v>82.134762121719874</v>
      </c>
      <c r="H149" s="3">
        <f>IFERROR('TE Projections'!E150,0)</f>
        <v>0</v>
      </c>
      <c r="J149" s="3">
        <f>IFERROR(LARGE($E:$H,COUNTIF(A:D,"&gt;0")+COUNTA($J$1:J148)-1),0)</f>
        <v>106.60145189319407</v>
      </c>
      <c r="K149" s="3">
        <f>IFERROR(LARGE($F:$H,COUNTIF(B:D,"&gt;0")+COUNTA($K$1:K148)-1),0)</f>
        <v>93.170514405362326</v>
      </c>
    </row>
    <row r="150" spans="1:11" x14ac:dyDescent="0.25">
      <c r="A150" t="str">
        <f>IFERROR(IF(1+A149&lt;=Configuration!$F$9*Configuration!$F$16,1+A149,""),"")</f>
        <v/>
      </c>
      <c r="B150" s="45" t="str">
        <f>IFERROR(IF(1+B149&lt;=Configuration!$F$10*Configuration!$F$16,1+B149,""),"")</f>
        <v/>
      </c>
      <c r="C150" s="45" t="str">
        <f>IFERROR(IF(1+C149&lt;=Configuration!$F$11*Configuration!$F$16,1+C149,""),"")</f>
        <v/>
      </c>
      <c r="D150" s="45" t="str">
        <f>IFERROR(IF(1+D149&lt;=Configuration!$F$12*Configuration!$F$16,1+D149,""),"")</f>
        <v/>
      </c>
      <c r="E150" s="3">
        <f>IFERROR('QB Projections'!E150,0)</f>
        <v>0</v>
      </c>
      <c r="F150" s="3">
        <f>IFERROR('RB Projections'!E151,0)</f>
        <v>54.732185225406987</v>
      </c>
      <c r="G150" s="3">
        <f>IFERROR('WR Projections'!E151,0)</f>
        <v>80.529498174359091</v>
      </c>
      <c r="H150" s="3">
        <f>IFERROR('TE Projections'!E151,0)</f>
        <v>0</v>
      </c>
      <c r="J150" s="3">
        <f>IFERROR(LARGE($E:$H,COUNTIF(A:D,"&gt;0")+COUNTA($J$1:J149)-1),0)</f>
        <v>106.46716808181135</v>
      </c>
      <c r="K150" s="3">
        <f>IFERROR(LARGE($F:$H,COUNTIF(B:D,"&gt;0")+COUNTA($K$1:K149)-1),0)</f>
        <v>92.959957672965686</v>
      </c>
    </row>
    <row r="151" spans="1:11" x14ac:dyDescent="0.25">
      <c r="A151" t="str">
        <f>IFERROR(IF(1+A150&lt;=Configuration!$F$9*Configuration!$F$16,1+A150,""),"")</f>
        <v/>
      </c>
      <c r="B151" s="45" t="str">
        <f>IFERROR(IF(1+B150&lt;=Configuration!$F$10*Configuration!$F$16,1+B150,""),"")</f>
        <v/>
      </c>
      <c r="C151" s="45" t="str">
        <f>IFERROR(IF(1+C150&lt;=Configuration!$F$11*Configuration!$F$16,1+C150,""),"")</f>
        <v/>
      </c>
      <c r="D151" s="45" t="str">
        <f>IFERROR(IF(1+D150&lt;=Configuration!$F$12*Configuration!$F$16,1+D150,""),"")</f>
        <v/>
      </c>
      <c r="E151" s="3">
        <f>IFERROR('QB Projections'!E151,0)</f>
        <v>0</v>
      </c>
      <c r="F151" s="3">
        <f>IFERROR('RB Projections'!E152,0)</f>
        <v>54.489439275092288</v>
      </c>
      <c r="G151" s="3">
        <f>IFERROR('WR Projections'!E152,0)</f>
        <v>80.271372294659898</v>
      </c>
      <c r="H151" s="3">
        <f>IFERROR('TE Projections'!E152,0)</f>
        <v>0</v>
      </c>
      <c r="J151" s="3">
        <f>IFERROR(LARGE($E:$H,COUNTIF(A:D,"&gt;0")+COUNTA($J$1:J150)-1),0)</f>
        <v>106.09233608283455</v>
      </c>
      <c r="K151" s="3">
        <f>IFERROR(LARGE($F:$H,COUNTIF(B:D,"&gt;0")+COUNTA($K$1:K150)-1),0)</f>
        <v>92.460369677854445</v>
      </c>
    </row>
    <row r="152" spans="1:11" x14ac:dyDescent="0.25">
      <c r="A152" t="str">
        <f>IFERROR(IF(1+A151&lt;=Configuration!$F$9*Configuration!$F$16,1+A151,""),"")</f>
        <v/>
      </c>
      <c r="B152" s="45" t="str">
        <f>IFERROR(IF(1+B151&lt;=Configuration!$F$10*Configuration!$F$16,1+B151,""),"")</f>
        <v/>
      </c>
      <c r="C152" s="45" t="str">
        <f>IFERROR(IF(1+C151&lt;=Configuration!$F$11*Configuration!$F$16,1+C151,""),"")</f>
        <v/>
      </c>
      <c r="D152" s="45" t="str">
        <f>IFERROR(IF(1+D151&lt;=Configuration!$F$12*Configuration!$F$16,1+D151,""),"")</f>
        <v/>
      </c>
      <c r="E152" s="3">
        <f>IFERROR('QB Projections'!E152,0)</f>
        <v>0</v>
      </c>
      <c r="F152" s="3">
        <f>IFERROR('RB Projections'!E153,0)</f>
        <v>53.513493949120331</v>
      </c>
      <c r="G152" s="3">
        <f>IFERROR('WR Projections'!E153,0)</f>
        <v>80.011280269861558</v>
      </c>
      <c r="H152" s="3">
        <f>IFERROR('TE Projections'!E153,0)</f>
        <v>0</v>
      </c>
      <c r="J152" s="3">
        <f>IFERROR(LARGE($E:$H,COUNTIF(A:D,"&gt;0")+COUNTA($J$1:J151)-1),0)</f>
        <v>105.51536576300693</v>
      </c>
      <c r="K152" s="3">
        <f>IFERROR(LARGE($F:$H,COUNTIF(B:D,"&gt;0")+COUNTA($K$1:K151)-1),0)</f>
        <v>92.027233897055112</v>
      </c>
    </row>
    <row r="153" spans="1:11" x14ac:dyDescent="0.25">
      <c r="A153" t="str">
        <f>IFERROR(IF(1+A152&lt;=Configuration!$F$9*Configuration!$F$16,1+A152,""),"")</f>
        <v/>
      </c>
      <c r="B153" s="45" t="str">
        <f>IFERROR(IF(1+B152&lt;=Configuration!$F$10*Configuration!$F$16,1+B152,""),"")</f>
        <v/>
      </c>
      <c r="C153" s="45" t="str">
        <f>IFERROR(IF(1+C152&lt;=Configuration!$F$11*Configuration!$F$16,1+C152,""),"")</f>
        <v/>
      </c>
      <c r="D153" s="45" t="str">
        <f>IFERROR(IF(1+D152&lt;=Configuration!$F$12*Configuration!$F$16,1+D152,""),"")</f>
        <v/>
      </c>
      <c r="E153" s="3">
        <f>IFERROR('QB Projections'!E153,0)</f>
        <v>0</v>
      </c>
      <c r="F153" s="3">
        <f>IFERROR('RB Projections'!E154,0)</f>
        <v>53.394641314334173</v>
      </c>
      <c r="G153" s="3">
        <f>IFERROR('WR Projections'!E154,0)</f>
        <v>79.688558728890541</v>
      </c>
      <c r="H153" s="3">
        <f>IFERROR('TE Projections'!E154,0)</f>
        <v>0</v>
      </c>
      <c r="J153" s="3">
        <f>IFERROR(LARGE($E:$H,COUNTIF(A:D,"&gt;0")+COUNTA($J$1:J152)-1),0)</f>
        <v>105.28421498984335</v>
      </c>
      <c r="K153" s="3">
        <f>IFERROR(LARGE($F:$H,COUNTIF(B:D,"&gt;0")+COUNTA($K$1:K152)-1),0)</f>
        <v>91.76142377590574</v>
      </c>
    </row>
    <row r="154" spans="1:11" x14ac:dyDescent="0.25">
      <c r="A154" t="str">
        <f>IFERROR(IF(1+A153&lt;=Configuration!$F$9*Configuration!$F$16,1+A153,""),"")</f>
        <v/>
      </c>
      <c r="B154" s="45" t="str">
        <f>IFERROR(IF(1+B153&lt;=Configuration!$F$10*Configuration!$F$16,1+B153,""),"")</f>
        <v/>
      </c>
      <c r="C154" s="45" t="str">
        <f>IFERROR(IF(1+C153&lt;=Configuration!$F$11*Configuration!$F$16,1+C153,""),"")</f>
        <v/>
      </c>
      <c r="D154" s="45" t="str">
        <f>IFERROR(IF(1+D153&lt;=Configuration!$F$12*Configuration!$F$16,1+D153,""),"")</f>
        <v/>
      </c>
      <c r="E154" s="3">
        <f>IFERROR('QB Projections'!E154,0)</f>
        <v>0</v>
      </c>
      <c r="F154" s="3">
        <f>IFERROR('RB Projections'!E155,0)</f>
        <v>52.833916410218109</v>
      </c>
      <c r="G154" s="3">
        <f>IFERROR('WR Projections'!E155,0)</f>
        <v>79.066226629092895</v>
      </c>
      <c r="H154" s="3">
        <f>IFERROR('TE Projections'!E155,0)</f>
        <v>0</v>
      </c>
      <c r="J154" s="3">
        <f>IFERROR(LARGE($E:$H,COUNTIF(A:D,"&gt;0")+COUNTA($J$1:J153)-1),0)</f>
        <v>105.04587289792454</v>
      </c>
      <c r="K154" s="3">
        <f>IFERROR(LARGE($F:$H,COUNTIF(B:D,"&gt;0")+COUNTA($K$1:K153)-1),0)</f>
        <v>91.410080257794874</v>
      </c>
    </row>
    <row r="155" spans="1:11" x14ac:dyDescent="0.25">
      <c r="A155" t="str">
        <f>IFERROR(IF(1+A154&lt;=Configuration!$F$9*Configuration!$F$16,1+A154,""),"")</f>
        <v/>
      </c>
      <c r="B155" s="45" t="str">
        <f>IFERROR(IF(1+B154&lt;=Configuration!$F$10*Configuration!$F$16,1+B154,""),"")</f>
        <v/>
      </c>
      <c r="C155" s="45" t="str">
        <f>IFERROR(IF(1+C154&lt;=Configuration!$F$11*Configuration!$F$16,1+C154,""),"")</f>
        <v/>
      </c>
      <c r="D155" s="45" t="str">
        <f>IFERROR(IF(1+D154&lt;=Configuration!$F$12*Configuration!$F$16,1+D154,""),"")</f>
        <v/>
      </c>
      <c r="E155" s="3">
        <f>IFERROR('QB Projections'!E155,0)</f>
        <v>0</v>
      </c>
      <c r="F155" s="3">
        <f>IFERROR('RB Projections'!E156,0)</f>
        <v>52.695267927452718</v>
      </c>
      <c r="G155" s="3">
        <f>IFERROR('WR Projections'!E156,0)</f>
        <v>77.883701321391243</v>
      </c>
      <c r="H155" s="3">
        <f>IFERROR('TE Projections'!E156,0)</f>
        <v>0</v>
      </c>
      <c r="J155" s="3">
        <f>IFERROR(LARGE($E:$H,COUNTIF(A:D,"&gt;0")+COUNTA($J$1:J154)-1),0)</f>
        <v>105.01148771711607</v>
      </c>
      <c r="K155" s="3">
        <f>IFERROR(LARGE($F:$H,COUNTIF(B:D,"&gt;0")+COUNTA($K$1:K154)-1),0)</f>
        <v>91.31782049410765</v>
      </c>
    </row>
    <row r="156" spans="1:11" x14ac:dyDescent="0.25">
      <c r="A156" t="str">
        <f>IFERROR(IF(1+A155&lt;=Configuration!$F$9*Configuration!$F$16,1+A155,""),"")</f>
        <v/>
      </c>
      <c r="B156" s="45" t="str">
        <f>IFERROR(IF(1+B155&lt;=Configuration!$F$10*Configuration!$F$16,1+B155,""),"")</f>
        <v/>
      </c>
      <c r="C156" s="45" t="str">
        <f>IFERROR(IF(1+C155&lt;=Configuration!$F$11*Configuration!$F$16,1+C155,""),"")</f>
        <v/>
      </c>
      <c r="D156" s="45" t="str">
        <f>IFERROR(IF(1+D155&lt;=Configuration!$F$12*Configuration!$F$16,1+D155,""),"")</f>
        <v/>
      </c>
      <c r="E156" s="3">
        <f>IFERROR('QB Projections'!E156,0)</f>
        <v>0</v>
      </c>
      <c r="F156" s="3">
        <f>IFERROR('RB Projections'!E157,0)</f>
        <v>52.542361021990978</v>
      </c>
      <c r="G156" s="3">
        <f>IFERROR('WR Projections'!E157,0)</f>
        <v>76.712206712012687</v>
      </c>
      <c r="H156" s="3">
        <f>IFERROR('TE Projections'!E157,0)</f>
        <v>0</v>
      </c>
      <c r="J156" s="3">
        <f>IFERROR(LARGE($E:$H,COUNTIF(A:D,"&gt;0")+COUNTA($J$1:J155)-1),0)</f>
        <v>104.79131695615476</v>
      </c>
      <c r="K156" s="3">
        <f>IFERROR(LARGE($F:$H,COUNTIF(B:D,"&gt;0")+COUNTA($K$1:K155)-1),0)</f>
        <v>91.170645877785915</v>
      </c>
    </row>
    <row r="157" spans="1:11" x14ac:dyDescent="0.25">
      <c r="A157" t="str">
        <f>IFERROR(IF(1+A156&lt;=Configuration!$F$9*Configuration!$F$16,1+A156,""),"")</f>
        <v/>
      </c>
      <c r="B157" s="45" t="str">
        <f>IFERROR(IF(1+B156&lt;=Configuration!$F$10*Configuration!$F$16,1+B156,""),"")</f>
        <v/>
      </c>
      <c r="C157" s="45" t="str">
        <f>IFERROR(IF(1+C156&lt;=Configuration!$F$11*Configuration!$F$16,1+C156,""),"")</f>
        <v/>
      </c>
      <c r="D157" s="45" t="str">
        <f>IFERROR(IF(1+D156&lt;=Configuration!$F$12*Configuration!$F$16,1+D156,""),"")</f>
        <v/>
      </c>
      <c r="E157" s="3">
        <f>IFERROR('QB Projections'!E157,0)</f>
        <v>0</v>
      </c>
      <c r="F157" s="3">
        <f>IFERROR('RB Projections'!E158,0)</f>
        <v>52.321889046998294</v>
      </c>
      <c r="G157" s="3">
        <f>IFERROR('WR Projections'!E158,0)</f>
        <v>76.387445026875753</v>
      </c>
      <c r="H157" s="3">
        <f>IFERROR('TE Projections'!E158,0)</f>
        <v>0</v>
      </c>
      <c r="J157" s="3">
        <f>IFERROR(LARGE($E:$H,COUNTIF(A:D,"&gt;0")+COUNTA($J$1:J156)-1),0)</f>
        <v>104.51208280396251</v>
      </c>
      <c r="K157" s="3">
        <f>IFERROR(LARGE($F:$H,COUNTIF(B:D,"&gt;0")+COUNTA($K$1:K156)-1),0)</f>
        <v>90.201880789904422</v>
      </c>
    </row>
    <row r="158" spans="1:11" x14ac:dyDescent="0.25">
      <c r="A158" t="str">
        <f>IFERROR(IF(1+A157&lt;=Configuration!$F$9*Configuration!$F$16,1+A157,""),"")</f>
        <v/>
      </c>
      <c r="B158" s="45" t="str">
        <f>IFERROR(IF(1+B157&lt;=Configuration!$F$10*Configuration!$F$16,1+B157,""),"")</f>
        <v/>
      </c>
      <c r="C158" s="45" t="str">
        <f>IFERROR(IF(1+C157&lt;=Configuration!$F$11*Configuration!$F$16,1+C157,""),"")</f>
        <v/>
      </c>
      <c r="D158" s="45" t="str">
        <f>IFERROR(IF(1+D157&lt;=Configuration!$F$12*Configuration!$F$16,1+D157,""),"")</f>
        <v/>
      </c>
      <c r="E158" s="3">
        <f>IFERROR('QB Projections'!E158,0)</f>
        <v>0</v>
      </c>
      <c r="F158" s="3">
        <f>IFERROR('RB Projections'!E159,0)</f>
        <v>52.283343853889541</v>
      </c>
      <c r="G158" s="3">
        <f>IFERROR('WR Projections'!E159,0)</f>
        <v>76.360300849086826</v>
      </c>
      <c r="H158" s="3">
        <f>IFERROR('TE Projections'!E159,0)</f>
        <v>0</v>
      </c>
      <c r="J158" s="3">
        <f>IFERROR(LARGE($E:$H,COUNTIF(A:D,"&gt;0")+COUNTA($J$1:J157)-1),0)</f>
        <v>104.31849588719156</v>
      </c>
      <c r="K158" s="3">
        <f>IFERROR(LARGE($F:$H,COUNTIF(B:D,"&gt;0")+COUNTA($K$1:K157)-1),0)</f>
        <v>90.075663009195509</v>
      </c>
    </row>
    <row r="159" spans="1:11" x14ac:dyDescent="0.25">
      <c r="A159" t="str">
        <f>IFERROR(IF(1+A158&lt;=Configuration!$F$9*Configuration!$F$16,1+A158,""),"")</f>
        <v/>
      </c>
      <c r="B159" s="45" t="str">
        <f>IFERROR(IF(1+B158&lt;=Configuration!$F$10*Configuration!$F$16,1+B158,""),"")</f>
        <v/>
      </c>
      <c r="C159" s="45" t="str">
        <f>IFERROR(IF(1+C158&lt;=Configuration!$F$11*Configuration!$F$16,1+C158,""),"")</f>
        <v/>
      </c>
      <c r="D159" s="45" t="str">
        <f>IFERROR(IF(1+D158&lt;=Configuration!$F$12*Configuration!$F$16,1+D158,""),"")</f>
        <v/>
      </c>
      <c r="E159" s="3">
        <f>IFERROR('QB Projections'!E159,0)</f>
        <v>0</v>
      </c>
      <c r="F159" s="3">
        <f>IFERROR('RB Projections'!E160,0)</f>
        <v>51.310009408748456</v>
      </c>
      <c r="G159" s="3">
        <f>IFERROR('WR Projections'!E160,0)</f>
        <v>75.997455687714094</v>
      </c>
      <c r="H159" s="3">
        <f>IFERROR('TE Projections'!E160,0)</f>
        <v>0</v>
      </c>
      <c r="J159" s="3">
        <f>IFERROR(LARGE($E:$H,COUNTIF(A:D,"&gt;0")+COUNTA($J$1:J158)-1),0)</f>
        <v>103.70094186258561</v>
      </c>
      <c r="K159" s="3">
        <f>IFERROR(LARGE($F:$H,COUNTIF(B:D,"&gt;0")+COUNTA($K$1:K158)-1),0)</f>
        <v>89.919070436435291</v>
      </c>
    </row>
    <row r="160" spans="1:11" x14ac:dyDescent="0.25">
      <c r="A160" t="str">
        <f>IFERROR(IF(1+A159&lt;=Configuration!$F$9*Configuration!$F$16,1+A159,""),"")</f>
        <v/>
      </c>
      <c r="B160" s="45" t="str">
        <f>IFERROR(IF(1+B159&lt;=Configuration!$F$10*Configuration!$F$16,1+B159,""),"")</f>
        <v/>
      </c>
      <c r="C160" s="45" t="str">
        <f>IFERROR(IF(1+C159&lt;=Configuration!$F$11*Configuration!$F$16,1+C159,""),"")</f>
        <v/>
      </c>
      <c r="D160" s="45" t="str">
        <f>IFERROR(IF(1+D159&lt;=Configuration!$F$12*Configuration!$F$16,1+D159,""),"")</f>
        <v/>
      </c>
      <c r="E160" s="3">
        <f>IFERROR('QB Projections'!E160,0)</f>
        <v>0</v>
      </c>
      <c r="F160" s="3">
        <f>IFERROR('RB Projections'!E161,0)</f>
        <v>51.121367850901549</v>
      </c>
      <c r="G160" s="3">
        <f>IFERROR('WR Projections'!E161,0)</f>
        <v>75.528810914663936</v>
      </c>
      <c r="H160" s="3">
        <f>IFERROR('TE Projections'!E161,0)</f>
        <v>0</v>
      </c>
      <c r="J160" s="3">
        <f>IFERROR(LARGE($E:$H,COUNTIF(A:D,"&gt;0")+COUNTA($J$1:J159)-1),0)</f>
        <v>103.68435163439935</v>
      </c>
      <c r="K160" s="3">
        <f>IFERROR(LARGE($F:$H,COUNTIF(B:D,"&gt;0")+COUNTA($K$1:K159)-1),0)</f>
        <v>89.615316956154771</v>
      </c>
    </row>
    <row r="161" spans="1:11" x14ac:dyDescent="0.25">
      <c r="A161" t="str">
        <f>IFERROR(IF(1+A160&lt;=Configuration!$F$9*Configuration!$F$16,1+A160,""),"")</f>
        <v/>
      </c>
      <c r="B161" s="45" t="str">
        <f>IFERROR(IF(1+B160&lt;=Configuration!$F$10*Configuration!$F$16,1+B160,""),"")</f>
        <v/>
      </c>
      <c r="C161" s="45" t="str">
        <f>IFERROR(IF(1+C160&lt;=Configuration!$F$11*Configuration!$F$16,1+C160,""),"")</f>
        <v/>
      </c>
      <c r="D161" s="45" t="str">
        <f>IFERROR(IF(1+D160&lt;=Configuration!$F$12*Configuration!$F$16,1+D160,""),"")</f>
        <v/>
      </c>
      <c r="E161" s="3">
        <f>IFERROR('QB Projections'!E161,0)</f>
        <v>0</v>
      </c>
      <c r="F161" s="3">
        <f>IFERROR('RB Projections'!E162,0)</f>
        <v>50.66823866421867</v>
      </c>
      <c r="G161" s="3">
        <f>IFERROR('WR Projections'!E162,0)</f>
        <v>75.486406645639917</v>
      </c>
      <c r="H161" s="3">
        <f>IFERROR('TE Projections'!E162,0)</f>
        <v>0</v>
      </c>
      <c r="J161" s="3">
        <f>IFERROR(LARGE($E:$H,COUNTIF(A:D,"&gt;0")+COUNTA($J$1:J160)-1),0)</f>
        <v>103.4494218080532</v>
      </c>
      <c r="K161" s="3">
        <f>IFERROR(LARGE($F:$H,COUNTIF(B:D,"&gt;0")+COUNTA($K$1:K160)-1),0)</f>
        <v>89.509573097596729</v>
      </c>
    </row>
    <row r="162" spans="1:11" x14ac:dyDescent="0.25">
      <c r="A162" t="str">
        <f>IFERROR(IF(1+A161&lt;=Configuration!$F$9*Configuration!$F$16,1+A161,""),"")</f>
        <v/>
      </c>
      <c r="B162" s="45" t="str">
        <f>IFERROR(IF(1+B161&lt;=Configuration!$F$10*Configuration!$F$16,1+B161,""),"")</f>
        <v/>
      </c>
      <c r="C162" s="45" t="str">
        <f>IFERROR(IF(1+C161&lt;=Configuration!$F$11*Configuration!$F$16,1+C161,""),"")</f>
        <v/>
      </c>
      <c r="D162" s="45" t="str">
        <f>IFERROR(IF(1+D161&lt;=Configuration!$F$12*Configuration!$F$16,1+D161,""),"")</f>
        <v/>
      </c>
      <c r="E162" s="3">
        <f>IFERROR('QB Projections'!E162,0)</f>
        <v>0</v>
      </c>
      <c r="F162" s="3">
        <f>IFERROR('RB Projections'!E163,0)</f>
        <v>50.151462007477342</v>
      </c>
      <c r="G162" s="3">
        <f>IFERROR('WR Projections'!E163,0)</f>
        <v>75.065180945267954</v>
      </c>
      <c r="H162" s="3">
        <f>IFERROR('TE Projections'!E163,0)</f>
        <v>0</v>
      </c>
      <c r="J162" s="3">
        <f>IFERROR(LARGE($E:$H,COUNTIF(A:D,"&gt;0")+COUNTA($J$1:J161)-1),0)</f>
        <v>103.01914619519346</v>
      </c>
      <c r="K162" s="3">
        <f>IFERROR(LARGE($F:$H,COUNTIF(B:D,"&gt;0")+COUNTA($K$1:K161)-1),0)</f>
        <v>89.433098438424267</v>
      </c>
    </row>
    <row r="163" spans="1:11" x14ac:dyDescent="0.25">
      <c r="A163" t="str">
        <f>IFERROR(IF(1+A162&lt;=Configuration!$F$9*Configuration!$F$16,1+A162,""),"")</f>
        <v/>
      </c>
      <c r="B163" s="45" t="str">
        <f>IFERROR(IF(1+B162&lt;=Configuration!$F$10*Configuration!$F$16,1+B162,""),"")</f>
        <v/>
      </c>
      <c r="C163" s="45" t="str">
        <f>IFERROR(IF(1+C162&lt;=Configuration!$F$11*Configuration!$F$16,1+C162,""),"")</f>
        <v/>
      </c>
      <c r="D163" s="45" t="str">
        <f>IFERROR(IF(1+D162&lt;=Configuration!$F$12*Configuration!$F$16,1+D162,""),"")</f>
        <v/>
      </c>
      <c r="E163" s="3">
        <f>IFERROR('QB Projections'!E163,0)</f>
        <v>0</v>
      </c>
      <c r="F163" s="3">
        <f>IFERROR('RB Projections'!E164,0)</f>
        <v>49.998656679955594</v>
      </c>
      <c r="G163" s="3">
        <f>IFERROR('WR Projections'!E164,0)</f>
        <v>75.014995497150878</v>
      </c>
      <c r="H163" s="3">
        <f>IFERROR('TE Projections'!E164,0)</f>
        <v>0</v>
      </c>
      <c r="J163" s="3">
        <f>IFERROR(LARGE($E:$H,COUNTIF(A:D,"&gt;0")+COUNTA($J$1:J162)-1),0)</f>
        <v>102.41531695615478</v>
      </c>
      <c r="K163" s="3">
        <f>IFERROR(LARGE($F:$H,COUNTIF(B:D,"&gt;0")+COUNTA($K$1:K162)-1),0)</f>
        <v>89.410487977599516</v>
      </c>
    </row>
    <row r="164" spans="1:11" x14ac:dyDescent="0.25">
      <c r="A164" t="str">
        <f>IFERROR(IF(1+A163&lt;=Configuration!$F$9*Configuration!$F$16,1+A163,""),"")</f>
        <v/>
      </c>
      <c r="B164" s="45" t="str">
        <f>IFERROR(IF(1+B163&lt;=Configuration!$F$10*Configuration!$F$16,1+B163,""),"")</f>
        <v/>
      </c>
      <c r="C164" s="45" t="str">
        <f>IFERROR(IF(1+C163&lt;=Configuration!$F$11*Configuration!$F$16,1+C163,""),"")</f>
        <v/>
      </c>
      <c r="D164" s="45" t="str">
        <f>IFERROR(IF(1+D163&lt;=Configuration!$F$12*Configuration!$F$16,1+D163,""),"")</f>
        <v/>
      </c>
      <c r="E164" s="3">
        <f>IFERROR('QB Projections'!E164,0)</f>
        <v>0</v>
      </c>
      <c r="F164" s="3">
        <f>IFERROR('RB Projections'!E165,0)</f>
        <v>49.969909530658512</v>
      </c>
      <c r="G164" s="3">
        <f>IFERROR('WR Projections'!E165,0)</f>
        <v>74.653387550213552</v>
      </c>
      <c r="H164" s="3">
        <f>IFERROR('TE Projections'!E165,0)</f>
        <v>0</v>
      </c>
      <c r="J164" s="3">
        <f>IFERROR(LARGE($E:$H,COUNTIF(A:D,"&gt;0")+COUNTA($J$1:J163)-1),0)</f>
        <v>100.81366799249859</v>
      </c>
      <c r="K164" s="3">
        <f>IFERROR(LARGE($F:$H,COUNTIF(B:D,"&gt;0")+COUNTA($K$1:K163)-1),0)</f>
        <v>88.747373876475208</v>
      </c>
    </row>
    <row r="165" spans="1:11" x14ac:dyDescent="0.25">
      <c r="A165" t="str">
        <f>IFERROR(IF(1+A164&lt;=Configuration!$F$9*Configuration!$F$16,1+A164,""),"")</f>
        <v/>
      </c>
      <c r="B165" s="45" t="str">
        <f>IFERROR(IF(1+B164&lt;=Configuration!$F$10*Configuration!$F$16,1+B164,""),"")</f>
        <v/>
      </c>
      <c r="C165" s="45" t="str">
        <f>IFERROR(IF(1+C164&lt;=Configuration!$F$11*Configuration!$F$16,1+C164,""),"")</f>
        <v/>
      </c>
      <c r="D165" s="45" t="str">
        <f>IFERROR(IF(1+D164&lt;=Configuration!$F$12*Configuration!$F$16,1+D164,""),"")</f>
        <v/>
      </c>
      <c r="E165" s="3">
        <f>IFERROR('QB Projections'!E165,0)</f>
        <v>0</v>
      </c>
      <c r="F165" s="3">
        <f>IFERROR('RB Projections'!E166,0)</f>
        <v>49.966636067084629</v>
      </c>
      <c r="G165" s="3">
        <f>IFERROR('WR Projections'!E166,0)</f>
        <v>74.007658478077389</v>
      </c>
      <c r="H165" s="3">
        <f>IFERROR('TE Projections'!E166,0)</f>
        <v>0</v>
      </c>
      <c r="J165" s="3">
        <f>IFERROR(LARGE($E:$H,COUNTIF(A:D,"&gt;0")+COUNTA($J$1:J164)-1),0)</f>
        <v>100.6643183750373</v>
      </c>
      <c r="K165" s="3">
        <f>IFERROR(LARGE($F:$H,COUNTIF(B:D,"&gt;0")+COUNTA($K$1:K164)-1),0)</f>
        <v>88.550895048587989</v>
      </c>
    </row>
    <row r="166" spans="1:11" x14ac:dyDescent="0.25">
      <c r="A166" t="str">
        <f>IFERROR(IF(1+A165&lt;=Configuration!$F$9*Configuration!$F$16,1+A165,""),"")</f>
        <v/>
      </c>
      <c r="B166" s="45" t="str">
        <f>IFERROR(IF(1+B165&lt;=Configuration!$F$10*Configuration!$F$16,1+B165,""),"")</f>
        <v/>
      </c>
      <c r="C166" s="45" t="str">
        <f>IFERROR(IF(1+C165&lt;=Configuration!$F$11*Configuration!$F$16,1+C165,""),"")</f>
        <v/>
      </c>
      <c r="D166" s="45" t="str">
        <f>IFERROR(IF(1+D165&lt;=Configuration!$F$12*Configuration!$F$16,1+D165,""),"")</f>
        <v/>
      </c>
      <c r="E166" s="3">
        <f>IFERROR('QB Projections'!E166,0)</f>
        <v>0</v>
      </c>
      <c r="F166" s="3">
        <f>IFERROR('RB Projections'!E167,0)</f>
        <v>49.650099758449869</v>
      </c>
      <c r="G166" s="3">
        <f>IFERROR('WR Projections'!E167,0)</f>
        <v>73.824296351538877</v>
      </c>
      <c r="H166" s="3">
        <f>IFERROR('TE Projections'!E167,0)</f>
        <v>0</v>
      </c>
      <c r="J166" s="3">
        <f>IFERROR(LARGE($E:$H,COUNTIF(A:D,"&gt;0")+COUNTA($J$1:J165)-1),0)</f>
        <v>100.40765847807739</v>
      </c>
      <c r="K166" s="3">
        <f>IFERROR(LARGE($F:$H,COUNTIF(B:D,"&gt;0")+COUNTA($K$1:K165)-1),0)</f>
        <v>88.402957393675877</v>
      </c>
    </row>
    <row r="167" spans="1:11" x14ac:dyDescent="0.25">
      <c r="A167" t="str">
        <f>IFERROR(IF(1+A166&lt;=Configuration!$F$9*Configuration!$F$16,1+A166,""),"")</f>
        <v/>
      </c>
      <c r="B167" s="45" t="str">
        <f>IFERROR(IF(1+B166&lt;=Configuration!$F$10*Configuration!$F$16,1+B166,""),"")</f>
        <v/>
      </c>
      <c r="C167" s="45" t="str">
        <f>IFERROR(IF(1+C166&lt;=Configuration!$F$11*Configuration!$F$16,1+C166,""),"")</f>
        <v/>
      </c>
      <c r="D167" s="45" t="str">
        <f>IFERROR(IF(1+D166&lt;=Configuration!$F$12*Configuration!$F$16,1+D166,""),"")</f>
        <v/>
      </c>
      <c r="E167" s="3">
        <f>IFERROR('QB Projections'!E167,0)</f>
        <v>0</v>
      </c>
      <c r="F167" s="3">
        <f>IFERROR('RB Projections'!E168,0)</f>
        <v>48.249252994330291</v>
      </c>
      <c r="G167" s="3">
        <f>IFERROR('WR Projections'!E168,0)</f>
        <v>73.800442006130339</v>
      </c>
      <c r="H167" s="3">
        <f>IFERROR('TE Projections'!E168,0)</f>
        <v>0</v>
      </c>
      <c r="J167" s="3">
        <f>IFERROR(LARGE($E:$H,COUNTIF(A:D,"&gt;0")+COUNTA($J$1:J166)-1),0)</f>
        <v>100.02188273846483</v>
      </c>
      <c r="K167" s="3">
        <f>IFERROR(LARGE($F:$H,COUNTIF(B:D,"&gt;0")+COUNTA($K$1:K166)-1),0)</f>
        <v>88.280077401638565</v>
      </c>
    </row>
    <row r="168" spans="1:11" x14ac:dyDescent="0.25">
      <c r="A168" t="str">
        <f>IFERROR(IF(1+A167&lt;=Configuration!$F$9*Configuration!$F$16,1+A167,""),"")</f>
        <v/>
      </c>
      <c r="B168" s="45" t="str">
        <f>IFERROR(IF(1+B167&lt;=Configuration!$F$10*Configuration!$F$16,1+B167,""),"")</f>
        <v/>
      </c>
      <c r="C168" s="45" t="str">
        <f>IFERROR(IF(1+C167&lt;=Configuration!$F$11*Configuration!$F$16,1+C167,""),"")</f>
        <v/>
      </c>
      <c r="D168" s="45" t="str">
        <f>IFERROR(IF(1+D167&lt;=Configuration!$F$12*Configuration!$F$16,1+D167,""),"")</f>
        <v/>
      </c>
      <c r="E168" s="3">
        <f>IFERROR('QB Projections'!E168,0)</f>
        <v>0</v>
      </c>
      <c r="F168" s="3">
        <f>IFERROR('RB Projections'!E169,0)</f>
        <v>47.990014440249517</v>
      </c>
      <c r="G168" s="3">
        <f>IFERROR('WR Projections'!E169,0)</f>
        <v>73.557603578088106</v>
      </c>
      <c r="H168" s="3">
        <f>IFERROR('TE Projections'!E169,0)</f>
        <v>0</v>
      </c>
      <c r="J168" s="3">
        <f>IFERROR(LARGE($E:$H,COUNTIF(A:D,"&gt;0")+COUNTA($J$1:J167)-1),0)</f>
        <v>99.945049486663393</v>
      </c>
      <c r="K168" s="3">
        <f>IFERROR(LARGE($F:$H,COUNTIF(B:D,"&gt;0")+COUNTA($K$1:K167)-1),0)</f>
        <v>88.236096181842498</v>
      </c>
    </row>
    <row r="169" spans="1:11" x14ac:dyDescent="0.25">
      <c r="A169" t="str">
        <f>IFERROR(IF(1+A168&lt;=Configuration!$F$9*Configuration!$F$16,1+A168,""),"")</f>
        <v/>
      </c>
      <c r="B169" s="45" t="str">
        <f>IFERROR(IF(1+B168&lt;=Configuration!$F$10*Configuration!$F$16,1+B168,""),"")</f>
        <v/>
      </c>
      <c r="C169" s="45" t="str">
        <f>IFERROR(IF(1+C168&lt;=Configuration!$F$11*Configuration!$F$16,1+C168,""),"")</f>
        <v/>
      </c>
      <c r="D169" s="45" t="str">
        <f>IFERROR(IF(1+D168&lt;=Configuration!$F$12*Configuration!$F$16,1+D168,""),"")</f>
        <v/>
      </c>
      <c r="E169" s="3">
        <f>IFERROR('QB Projections'!E169,0)</f>
        <v>0</v>
      </c>
      <c r="F169" s="3">
        <f>IFERROR('RB Projections'!E170,0)</f>
        <v>47.658338547833758</v>
      </c>
      <c r="G169" s="3">
        <f>IFERROR('WR Projections'!E170,0)</f>
        <v>72.301325701085815</v>
      </c>
      <c r="H169" s="3">
        <f>IFERROR('TE Projections'!E170,0)</f>
        <v>0</v>
      </c>
      <c r="J169" s="3">
        <f>IFERROR(LARGE($E:$H,COUNTIF(A:D,"&gt;0")+COUNTA($J$1:J168)-1),0)</f>
        <v>99.879246448798654</v>
      </c>
      <c r="K169" s="3">
        <f>IFERROR(LARGE($F:$H,COUNTIF(B:D,"&gt;0")+COUNTA($K$1:K168)-1),0)</f>
        <v>88.220253564923823</v>
      </c>
    </row>
    <row r="170" spans="1:11" x14ac:dyDescent="0.25">
      <c r="A170" t="str">
        <f>IFERROR(IF(1+A169&lt;=Configuration!$F$9*Configuration!$F$16,1+A169,""),"")</f>
        <v/>
      </c>
      <c r="B170" s="45" t="str">
        <f>IFERROR(IF(1+B169&lt;=Configuration!$F$10*Configuration!$F$16,1+B169,""),"")</f>
        <v/>
      </c>
      <c r="C170" s="45" t="str">
        <f>IFERROR(IF(1+C169&lt;=Configuration!$F$11*Configuration!$F$16,1+C169,""),"")</f>
        <v/>
      </c>
      <c r="D170" s="45" t="str">
        <f>IFERROR(IF(1+D169&lt;=Configuration!$F$12*Configuration!$F$16,1+D169,""),"")</f>
        <v/>
      </c>
      <c r="E170" s="3">
        <f>IFERROR('QB Projections'!E170,0)</f>
        <v>0</v>
      </c>
      <c r="F170" s="3">
        <f>IFERROR('RB Projections'!E171,0)</f>
        <v>47.001682025347485</v>
      </c>
      <c r="G170" s="3">
        <f>IFERROR('WR Projections'!E171,0)</f>
        <v>72.06053040735641</v>
      </c>
      <c r="H170" s="3">
        <f>IFERROR('TE Projections'!E171,0)</f>
        <v>0</v>
      </c>
      <c r="J170" s="3">
        <f>IFERROR(LARGE($E:$H,COUNTIF(A:D,"&gt;0")+COUNTA($J$1:J169)-1),0)</f>
        <v>99.742445026875743</v>
      </c>
      <c r="K170" s="3">
        <f>IFERROR(LARGE($F:$H,COUNTIF(B:D,"&gt;0")+COUNTA($K$1:K169)-1),0)</f>
        <v>88.026872332500687</v>
      </c>
    </row>
    <row r="171" spans="1:11" x14ac:dyDescent="0.25">
      <c r="A171" t="str">
        <f>IFERROR(IF(1+A170&lt;=Configuration!$F$9*Configuration!$F$16,1+A170,""),"")</f>
        <v/>
      </c>
      <c r="B171" s="45" t="str">
        <f>IFERROR(IF(1+B170&lt;=Configuration!$F$10*Configuration!$F$16,1+B170,""),"")</f>
        <v/>
      </c>
      <c r="C171" s="45" t="str">
        <f>IFERROR(IF(1+C170&lt;=Configuration!$F$11*Configuration!$F$16,1+C170,""),"")</f>
        <v/>
      </c>
      <c r="D171" s="45" t="str">
        <f>IFERROR(IF(1+D170&lt;=Configuration!$F$12*Configuration!$F$16,1+D170,""),"")</f>
        <v/>
      </c>
      <c r="E171" s="3">
        <f>IFERROR('QB Projections'!E171,0)</f>
        <v>0</v>
      </c>
      <c r="F171" s="3">
        <f>IFERROR('RB Projections'!E172,0)</f>
        <v>46.592032175320462</v>
      </c>
      <c r="G171" s="3">
        <f>IFERROR('WR Projections'!E172,0)</f>
        <v>71.894000087312833</v>
      </c>
      <c r="H171" s="3">
        <f>IFERROR('TE Projections'!E172,0)</f>
        <v>0</v>
      </c>
      <c r="J171" s="3">
        <f>IFERROR(LARGE($E:$H,COUNTIF(A:D,"&gt;0")+COUNTA($J$1:J170)-1),0)</f>
        <v>99.663850753502217</v>
      </c>
      <c r="K171" s="3">
        <f>IFERROR(LARGE($F:$H,COUNTIF(B:D,"&gt;0")+COUNTA($K$1:K170)-1),0)</f>
        <v>87.94144240196475</v>
      </c>
    </row>
    <row r="172" spans="1:11" x14ac:dyDescent="0.25">
      <c r="A172" t="str">
        <f>IFERROR(IF(1+A171&lt;=Configuration!$F$9*Configuration!$F$16,1+A171,""),"")</f>
        <v/>
      </c>
      <c r="B172" s="45" t="str">
        <f>IFERROR(IF(1+B171&lt;=Configuration!$F$10*Configuration!$F$16,1+B171,""),"")</f>
        <v/>
      </c>
      <c r="C172" s="45" t="str">
        <f>IFERROR(IF(1+C171&lt;=Configuration!$F$11*Configuration!$F$16,1+C171,""),"")</f>
        <v/>
      </c>
      <c r="D172" s="45" t="str">
        <f>IFERROR(IF(1+D171&lt;=Configuration!$F$12*Configuration!$F$16,1+D171,""),"")</f>
        <v/>
      </c>
      <c r="E172" s="3">
        <f>IFERROR('QB Projections'!E172,0)</f>
        <v>0</v>
      </c>
      <c r="F172" s="3">
        <f>IFERROR('RB Projections'!E173,0)</f>
        <v>46.290755113530118</v>
      </c>
      <c r="G172" s="3">
        <f>IFERROR('WR Projections'!E173,0)</f>
        <v>71.246118405604875</v>
      </c>
      <c r="H172" s="3">
        <f>IFERROR('TE Projections'!E173,0)</f>
        <v>0</v>
      </c>
      <c r="J172" s="3">
        <f>IFERROR(LARGE($E:$H,COUNTIF(A:D,"&gt;0")+COUNTA($J$1:J171)-1),0)</f>
        <v>99.250314702574869</v>
      </c>
      <c r="K172" s="3">
        <f>IFERROR(LARGE($F:$H,COUNTIF(B:D,"&gt;0")+COUNTA($K$1:K171)-1),0)</f>
        <v>87.742268224423611</v>
      </c>
    </row>
    <row r="173" spans="1:11" x14ac:dyDescent="0.25">
      <c r="A173" t="str">
        <f>IFERROR(IF(1+A172&lt;=Configuration!$F$9*Configuration!$F$16,1+A172,""),"")</f>
        <v/>
      </c>
      <c r="B173" s="45" t="str">
        <f>IFERROR(IF(1+B172&lt;=Configuration!$F$10*Configuration!$F$16,1+B172,""),"")</f>
        <v/>
      </c>
      <c r="C173" s="45" t="str">
        <f>IFERROR(IF(1+C172&lt;=Configuration!$F$11*Configuration!$F$16,1+C172,""),"")</f>
        <v/>
      </c>
      <c r="D173" s="45" t="str">
        <f>IFERROR(IF(1+D172&lt;=Configuration!$F$12*Configuration!$F$16,1+D172,""),"")</f>
        <v/>
      </c>
      <c r="E173" s="3">
        <f>IFERROR('QB Projections'!E173,0)</f>
        <v>0</v>
      </c>
      <c r="F173" s="3">
        <f>IFERROR('RB Projections'!E174,0)</f>
        <v>45.677615242058039</v>
      </c>
      <c r="G173" s="3">
        <f>IFERROR('WR Projections'!E174,0)</f>
        <v>70.236636488827699</v>
      </c>
      <c r="H173" s="3">
        <f>IFERROR('TE Projections'!E174,0)</f>
        <v>0</v>
      </c>
      <c r="J173" s="3">
        <f>IFERROR(LARGE($E:$H,COUNTIF(A:D,"&gt;0")+COUNTA($J$1:J172)-1),0)</f>
        <v>99.079168430569084</v>
      </c>
      <c r="K173" s="3">
        <f>IFERROR(LARGE($F:$H,COUNTIF(B:D,"&gt;0")+COUNTA($K$1:K172)-1),0)</f>
        <v>87.31429276566827</v>
      </c>
    </row>
    <row r="174" spans="1:11" x14ac:dyDescent="0.25">
      <c r="A174" t="str">
        <f>IFERROR(IF(1+A173&lt;=Configuration!$F$9*Configuration!$F$16,1+A173,""),"")</f>
        <v/>
      </c>
      <c r="B174" s="45" t="str">
        <f>IFERROR(IF(1+B173&lt;=Configuration!$F$10*Configuration!$F$16,1+B173,""),"")</f>
        <v/>
      </c>
      <c r="C174" s="45" t="str">
        <f>IFERROR(IF(1+C173&lt;=Configuration!$F$11*Configuration!$F$16,1+C173,""),"")</f>
        <v/>
      </c>
      <c r="D174" s="45" t="str">
        <f>IFERROR(IF(1+D173&lt;=Configuration!$F$12*Configuration!$F$16,1+D173,""),"")</f>
        <v/>
      </c>
      <c r="E174" s="3">
        <f>IFERROR('QB Projections'!E174,0)</f>
        <v>0</v>
      </c>
      <c r="F174" s="3">
        <f>IFERROR('RB Projections'!E175,0)</f>
        <v>44.606733130142779</v>
      </c>
      <c r="G174" s="3">
        <f>IFERROR('WR Projections'!E175,0)</f>
        <v>69.632605499605162</v>
      </c>
      <c r="H174" s="3">
        <f>IFERROR('TE Projections'!E175,0)</f>
        <v>0</v>
      </c>
      <c r="J174" s="3">
        <f>IFERROR(LARGE($E:$H,COUNTIF(A:D,"&gt;0")+COUNTA($J$1:J173)-1),0)</f>
        <v>98.829554077465374</v>
      </c>
      <c r="K174" s="3">
        <f>IFERROR(LARGE($F:$H,COUNTIF(B:D,"&gt;0")+COUNTA($K$1:K173)-1),0)</f>
        <v>87.28070720980854</v>
      </c>
    </row>
    <row r="175" spans="1:11" x14ac:dyDescent="0.25">
      <c r="A175" t="str">
        <f>IFERROR(IF(1+A174&lt;=Configuration!$F$9*Configuration!$F$16,1+A174,""),"")</f>
        <v/>
      </c>
      <c r="B175" s="45" t="str">
        <f>IFERROR(IF(1+B174&lt;=Configuration!$F$10*Configuration!$F$16,1+B174,""),"")</f>
        <v/>
      </c>
      <c r="C175" s="45" t="str">
        <f>IFERROR(IF(1+C174&lt;=Configuration!$F$11*Configuration!$F$16,1+C174,""),"")</f>
        <v/>
      </c>
      <c r="D175" s="45" t="str">
        <f>IFERROR(IF(1+D174&lt;=Configuration!$F$12*Configuration!$F$16,1+D174,""),"")</f>
        <v/>
      </c>
      <c r="E175" s="3">
        <f>IFERROR('QB Projections'!E175,0)</f>
        <v>0</v>
      </c>
      <c r="F175" s="3">
        <f>IFERROR('RB Projections'!E176,0)</f>
        <v>44.429656200176794</v>
      </c>
      <c r="G175" s="3">
        <f>IFERROR('WR Projections'!E176,0)</f>
        <v>69.261247366784431</v>
      </c>
      <c r="H175" s="3">
        <f>IFERROR('TE Projections'!E176,0)</f>
        <v>0</v>
      </c>
      <c r="J175" s="3">
        <f>IFERROR(LARGE($E:$H,COUNTIF(A:D,"&gt;0")+COUNTA($J$1:J174)-1),0)</f>
        <v>97.657176547197068</v>
      </c>
      <c r="K175" s="3">
        <f>IFERROR(LARGE($F:$H,COUNTIF(B:D,"&gt;0")+COUNTA($K$1:K174)-1),0)</f>
        <v>87.245134122900623</v>
      </c>
    </row>
    <row r="176" spans="1:11" x14ac:dyDescent="0.25">
      <c r="A176" t="str">
        <f>IFERROR(IF(1+A175&lt;=Configuration!$F$9*Configuration!$F$16,1+A175,""),"")</f>
        <v/>
      </c>
      <c r="B176" s="45" t="str">
        <f>IFERROR(IF(1+B175&lt;=Configuration!$F$10*Configuration!$F$16,1+B175,""),"")</f>
        <v/>
      </c>
      <c r="C176" s="45" t="str">
        <f>IFERROR(IF(1+C175&lt;=Configuration!$F$11*Configuration!$F$16,1+C175,""),"")</f>
        <v/>
      </c>
      <c r="D176" s="45" t="str">
        <f>IFERROR(IF(1+D175&lt;=Configuration!$F$12*Configuration!$F$16,1+D175,""),"")</f>
        <v/>
      </c>
      <c r="E176" s="3">
        <f>IFERROR('QB Projections'!E176,0)</f>
        <v>0</v>
      </c>
      <c r="F176" s="3">
        <f>IFERROR('RB Projections'!E177,0)</f>
        <v>44.138747071334635</v>
      </c>
      <c r="G176" s="3">
        <f>IFERROR('WR Projections'!E177,0)</f>
        <v>69.180044359265636</v>
      </c>
      <c r="H176" s="3">
        <f>IFERROR('TE Projections'!E177,0)</f>
        <v>0</v>
      </c>
      <c r="J176" s="3">
        <f>IFERROR(LARGE($E:$H,COUNTIF(A:D,"&gt;0")+COUNTA($J$1:J175)-1),0)</f>
        <v>97.631811749176592</v>
      </c>
      <c r="K176" s="3">
        <f>IFERROR(LARGE($F:$H,COUNTIF(B:D,"&gt;0")+COUNTA($K$1:K175)-1),0)</f>
        <v>87.136319881040606</v>
      </c>
    </row>
    <row r="177" spans="1:11" x14ac:dyDescent="0.25">
      <c r="A177" t="str">
        <f>IFERROR(IF(1+A176&lt;=Configuration!$F$9*Configuration!$F$16,1+A176,""),"")</f>
        <v/>
      </c>
      <c r="B177" s="45" t="str">
        <f>IFERROR(IF(1+B176&lt;=Configuration!$F$10*Configuration!$F$16,1+B176,""),"")</f>
        <v/>
      </c>
      <c r="C177" s="45" t="str">
        <f>IFERROR(IF(1+C176&lt;=Configuration!$F$11*Configuration!$F$16,1+C176,""),"")</f>
        <v/>
      </c>
      <c r="D177" s="45" t="str">
        <f>IFERROR(IF(1+D176&lt;=Configuration!$F$12*Configuration!$F$16,1+D176,""),"")</f>
        <v/>
      </c>
      <c r="E177" s="3">
        <f>IFERROR('QB Projections'!E177,0)</f>
        <v>0</v>
      </c>
      <c r="F177" s="3">
        <f>IFERROR('RB Projections'!E178,0)</f>
        <v>43.804750031087345</v>
      </c>
      <c r="G177" s="3">
        <f>IFERROR('WR Projections'!E178,0)</f>
        <v>69.130763413388991</v>
      </c>
      <c r="H177" s="3">
        <f>IFERROR('TE Projections'!E178,0)</f>
        <v>0</v>
      </c>
      <c r="J177" s="3">
        <f>IFERROR(LARGE($E:$H,COUNTIF(A:D,"&gt;0")+COUNTA($J$1:J176)-1),0)</f>
        <v>97.346097463462314</v>
      </c>
      <c r="K177" s="3">
        <f>IFERROR(LARGE($F:$H,COUNTIF(B:D,"&gt;0")+COUNTA($K$1:K176)-1),0)</f>
        <v>86.778618258603103</v>
      </c>
    </row>
    <row r="178" spans="1:11" x14ac:dyDescent="0.25">
      <c r="A178" t="str">
        <f>IFERROR(IF(1+A177&lt;=Configuration!$F$9*Configuration!$F$16,1+A177,""),"")</f>
        <v/>
      </c>
      <c r="B178" s="45" t="str">
        <f>IFERROR(IF(1+B177&lt;=Configuration!$F$10*Configuration!$F$16,1+B177,""),"")</f>
        <v/>
      </c>
      <c r="C178" s="45" t="str">
        <f>IFERROR(IF(1+C177&lt;=Configuration!$F$11*Configuration!$F$16,1+C177,""),"")</f>
        <v/>
      </c>
      <c r="D178" s="45" t="str">
        <f>IFERROR(IF(1+D177&lt;=Configuration!$F$12*Configuration!$F$16,1+D177,""),"")</f>
        <v/>
      </c>
      <c r="E178" s="3">
        <f>IFERROR('QB Projections'!E178,0)</f>
        <v>0</v>
      </c>
      <c r="F178" s="3">
        <f>IFERROR('RB Projections'!E179,0)</f>
        <v>43.727350592117446</v>
      </c>
      <c r="G178" s="3">
        <f>IFERROR('WR Projections'!E179,0)</f>
        <v>68.636352504945521</v>
      </c>
      <c r="H178" s="3">
        <f>IFERROR('TE Projections'!E179,0)</f>
        <v>0</v>
      </c>
      <c r="J178" s="3">
        <f>IFERROR(LARGE($E:$H,COUNTIF(A:D,"&gt;0")+COUNTA($J$1:J177)-1),0)</f>
        <v>97.141016455447186</v>
      </c>
      <c r="K178" s="3">
        <f>IFERROR(LARGE($F:$H,COUNTIF(B:D,"&gt;0")+COUNTA($K$1:K177)-1),0)</f>
        <v>86.549410482051229</v>
      </c>
    </row>
    <row r="179" spans="1:11" x14ac:dyDescent="0.25">
      <c r="A179" t="str">
        <f>IFERROR(IF(1+A178&lt;=Configuration!$F$9*Configuration!$F$16,1+A178,""),"")</f>
        <v/>
      </c>
      <c r="B179" s="45" t="str">
        <f>IFERROR(IF(1+B178&lt;=Configuration!$F$10*Configuration!$F$16,1+B178,""),"")</f>
        <v/>
      </c>
      <c r="C179" s="45" t="str">
        <f>IFERROR(IF(1+C178&lt;=Configuration!$F$11*Configuration!$F$16,1+C178,""),"")</f>
        <v/>
      </c>
      <c r="D179" s="45" t="str">
        <f>IFERROR(IF(1+D178&lt;=Configuration!$F$12*Configuration!$F$16,1+D178,""),"")</f>
        <v/>
      </c>
      <c r="E179" s="3">
        <f>IFERROR('QB Projections'!E179,0)</f>
        <v>0</v>
      </c>
      <c r="F179" s="3">
        <f>IFERROR('RB Projections'!E180,0)</f>
        <v>43.352565868480838</v>
      </c>
      <c r="G179" s="3">
        <f>IFERROR('WR Projections'!E180,0)</f>
        <v>68.509573097596729</v>
      </c>
      <c r="H179" s="3">
        <f>IFERROR('TE Projections'!E180,0)</f>
        <v>0</v>
      </c>
      <c r="J179" s="3">
        <f>IFERROR(LARGE($E:$H,COUNTIF(A:D,"&gt;0")+COUNTA($J$1:J178)-1),0)</f>
        <v>96.922155864385033</v>
      </c>
      <c r="K179" s="3">
        <f>IFERROR(LARGE($F:$H,COUNTIF(B:D,"&gt;0")+COUNTA($K$1:K178)-1),0)</f>
        <v>86.509573097596729</v>
      </c>
    </row>
    <row r="180" spans="1:11" x14ac:dyDescent="0.25">
      <c r="A180" t="str">
        <f>IFERROR(IF(1+A179&lt;=Configuration!$F$9*Configuration!$F$16,1+A179,""),"")</f>
        <v/>
      </c>
      <c r="B180" s="45" t="str">
        <f>IFERROR(IF(1+B179&lt;=Configuration!$F$10*Configuration!$F$16,1+B179,""),"")</f>
        <v/>
      </c>
      <c r="C180" s="45" t="str">
        <f>IFERROR(IF(1+C179&lt;=Configuration!$F$11*Configuration!$F$16,1+C179,""),"")</f>
        <v/>
      </c>
      <c r="D180" s="45" t="str">
        <f>IFERROR(IF(1+D179&lt;=Configuration!$F$12*Configuration!$F$16,1+D179,""),"")</f>
        <v/>
      </c>
      <c r="E180" s="3">
        <f>IFERROR('QB Projections'!E180,0)</f>
        <v>0</v>
      </c>
      <c r="F180" s="3">
        <f>IFERROR('RB Projections'!E181,0)</f>
        <v>42.909551086205909</v>
      </c>
      <c r="G180" s="3">
        <f>IFERROR('WR Projections'!E181,0)</f>
        <v>68.114825266520057</v>
      </c>
      <c r="H180" s="3">
        <f>IFERROR('TE Projections'!E181,0)</f>
        <v>0</v>
      </c>
      <c r="J180" s="3">
        <f>IFERROR(LARGE($E:$H,COUNTIF(A:D,"&gt;0")+COUNTA($J$1:J179)-1),0)</f>
        <v>96.550338945404476</v>
      </c>
      <c r="K180" s="3">
        <f>IFERROR(LARGE($F:$H,COUNTIF(B:D,"&gt;0")+COUNTA($K$1:K179)-1),0)</f>
        <v>86.442570089502695</v>
      </c>
    </row>
    <row r="181" spans="1:11" x14ac:dyDescent="0.25">
      <c r="A181" t="str">
        <f>IFERROR(IF(1+A180&lt;=Configuration!$F$9*Configuration!$F$16,1+A180,""),"")</f>
        <v/>
      </c>
      <c r="B181" s="45" t="str">
        <f>IFERROR(IF(1+B180&lt;=Configuration!$F$10*Configuration!$F$16,1+B180,""),"")</f>
        <v/>
      </c>
      <c r="C181" s="45" t="str">
        <f>IFERROR(IF(1+C180&lt;=Configuration!$F$11*Configuration!$F$16,1+C180,""),"")</f>
        <v/>
      </c>
      <c r="D181" s="45" t="str">
        <f>IFERROR(IF(1+D180&lt;=Configuration!$F$12*Configuration!$F$16,1+D180,""),"")</f>
        <v/>
      </c>
      <c r="E181" s="3">
        <f>IFERROR('QB Projections'!E181,0)</f>
        <v>0</v>
      </c>
      <c r="F181" s="3">
        <f>IFERROR('RB Projections'!E182,0)</f>
        <v>42.602795101171893</v>
      </c>
      <c r="G181" s="3">
        <f>IFERROR('WR Projections'!E182,0)</f>
        <v>67.81148771711608</v>
      </c>
      <c r="H181" s="3">
        <f>IFERROR('TE Projections'!E182,0)</f>
        <v>0</v>
      </c>
      <c r="J181" s="3">
        <f>IFERROR(LARGE($E:$H,COUNTIF(A:D,"&gt;0")+COUNTA($J$1:J180)-1),0)</f>
        <v>96.47575141042158</v>
      </c>
      <c r="K181" s="3">
        <f>IFERROR(LARGE($F:$H,COUNTIF(B:D,"&gt;0")+COUNTA($K$1:K180)-1),0)</f>
        <v>86.427835280529521</v>
      </c>
    </row>
    <row r="182" spans="1:11" x14ac:dyDescent="0.25">
      <c r="A182" t="str">
        <f>IFERROR(IF(1+A181&lt;=Configuration!$F$9*Configuration!$F$16,1+A181,""),"")</f>
        <v/>
      </c>
      <c r="B182" s="45" t="str">
        <f>IFERROR(IF(1+B181&lt;=Configuration!$F$10*Configuration!$F$16,1+B181,""),"")</f>
        <v/>
      </c>
      <c r="C182" s="45" t="str">
        <f>IFERROR(IF(1+C181&lt;=Configuration!$F$11*Configuration!$F$16,1+C181,""),"")</f>
        <v/>
      </c>
      <c r="D182" s="45" t="str">
        <f>IFERROR(IF(1+D181&lt;=Configuration!$F$12*Configuration!$F$16,1+D181,""),"")</f>
        <v/>
      </c>
      <c r="E182" s="3">
        <f>IFERROR('QB Projections'!E182,0)</f>
        <v>0</v>
      </c>
      <c r="F182" s="3">
        <f>IFERROR('RB Projections'!E183,0)</f>
        <v>42.255655523755841</v>
      </c>
      <c r="G182" s="3">
        <f>IFERROR('WR Projections'!E183,0)</f>
        <v>67.346097463462314</v>
      </c>
      <c r="H182" s="3">
        <f>IFERROR('TE Projections'!E183,0)</f>
        <v>0</v>
      </c>
      <c r="J182" s="3">
        <f>IFERROR(LARGE($E:$H,COUNTIF(A:D,"&gt;0")+COUNTA($J$1:J181)-1),0)</f>
        <v>96.158718007616741</v>
      </c>
      <c r="K182" s="3">
        <f>IFERROR(LARGE($F:$H,COUNTIF(B:D,"&gt;0")+COUNTA($K$1:K181)-1),0)</f>
        <v>86.233876967399326</v>
      </c>
    </row>
    <row r="183" spans="1:11" x14ac:dyDescent="0.25">
      <c r="A183" t="str">
        <f>IFERROR(IF(1+A182&lt;=Configuration!$F$9*Configuration!$F$16,1+A182,""),"")</f>
        <v/>
      </c>
      <c r="B183" s="45" t="str">
        <f>IFERROR(IF(1+B182&lt;=Configuration!$F$10*Configuration!$F$16,1+B182,""),"")</f>
        <v/>
      </c>
      <c r="C183" s="45" t="str">
        <f>IFERROR(IF(1+C182&lt;=Configuration!$F$11*Configuration!$F$16,1+C182,""),"")</f>
        <v/>
      </c>
      <c r="D183" s="45" t="str">
        <f>IFERROR(IF(1+D182&lt;=Configuration!$F$12*Configuration!$F$16,1+D182,""),"")</f>
        <v/>
      </c>
      <c r="E183" s="3">
        <f>IFERROR('QB Projections'!E183,0)</f>
        <v>0</v>
      </c>
      <c r="F183" s="3">
        <f>IFERROR('RB Projections'!E184,0)</f>
        <v>42.14114119481237</v>
      </c>
      <c r="G183" s="3">
        <f>IFERROR('WR Projections'!E184,0)</f>
        <v>66.925442006130339</v>
      </c>
      <c r="H183" s="3">
        <f>IFERROR('TE Projections'!E184,0)</f>
        <v>0</v>
      </c>
      <c r="J183" s="3">
        <f>IFERROR(LARGE($E:$H,COUNTIF(A:D,"&gt;0")+COUNTA($J$1:J182)-1),0)</f>
        <v>96.075208705165849</v>
      </c>
      <c r="K183" s="3">
        <f>IFERROR(LARGE($F:$H,COUNTIF(B:D,"&gt;0")+COUNTA($K$1:K182)-1),0)</f>
        <v>86.130980455997545</v>
      </c>
    </row>
    <row r="184" spans="1:11" x14ac:dyDescent="0.25">
      <c r="A184" t="str">
        <f>IFERROR(IF(1+A183&lt;=Configuration!$F$9*Configuration!$F$16,1+A183,""),"")</f>
        <v/>
      </c>
      <c r="B184" s="45" t="str">
        <f>IFERROR(IF(1+B183&lt;=Configuration!$F$10*Configuration!$F$16,1+B183,""),"")</f>
        <v/>
      </c>
      <c r="C184" s="45" t="str">
        <f>IFERROR(IF(1+C183&lt;=Configuration!$F$11*Configuration!$F$16,1+C183,""),"")</f>
        <v/>
      </c>
      <c r="D184" s="45" t="str">
        <f>IFERROR(IF(1+D183&lt;=Configuration!$F$12*Configuration!$F$16,1+D183,""),"")</f>
        <v/>
      </c>
      <c r="E184" s="3">
        <f>IFERROR('QB Projections'!E184,0)</f>
        <v>0</v>
      </c>
      <c r="F184" s="3">
        <f>IFERROR('RB Projections'!E185,0)</f>
        <v>41.828291679920945</v>
      </c>
      <c r="G184" s="3">
        <f>IFERROR('WR Projections'!E185,0)</f>
        <v>66.833468526498166</v>
      </c>
      <c r="H184" s="3">
        <f>IFERROR('TE Projections'!E185,0)</f>
        <v>0</v>
      </c>
      <c r="J184" s="3">
        <f>IFERROR(LARGE($E:$H,COUNTIF(A:D,"&gt;0")+COUNTA($J$1:J183)-1),0)</f>
        <v>95.804434480269961</v>
      </c>
      <c r="K184" s="3">
        <f>IFERROR(LARGE($F:$H,COUNTIF(B:D,"&gt;0")+COUNTA($K$1:K183)-1),0)</f>
        <v>85.81148771711608</v>
      </c>
    </row>
    <row r="185" spans="1:11" x14ac:dyDescent="0.25">
      <c r="A185" t="str">
        <f>IFERROR(IF(1+A184&lt;=Configuration!$F$9*Configuration!$F$16,1+A184,""),"")</f>
        <v/>
      </c>
      <c r="B185" s="45" t="str">
        <f>IFERROR(IF(1+B184&lt;=Configuration!$F$10*Configuration!$F$16,1+B184,""),"")</f>
        <v/>
      </c>
      <c r="C185" s="45" t="str">
        <f>IFERROR(IF(1+C184&lt;=Configuration!$F$11*Configuration!$F$16,1+C184,""),"")</f>
        <v/>
      </c>
      <c r="D185" s="45" t="str">
        <f>IFERROR(IF(1+D184&lt;=Configuration!$F$12*Configuration!$F$16,1+D184,""),"")</f>
        <v/>
      </c>
      <c r="E185" s="3">
        <f>IFERROR('QB Projections'!E185,0)</f>
        <v>0</v>
      </c>
      <c r="F185" s="3">
        <f>IFERROR('RB Projections'!E186,0)</f>
        <v>41.536439001302099</v>
      </c>
      <c r="G185" s="3">
        <f>IFERROR('WR Projections'!E186,0)</f>
        <v>66.596495046865968</v>
      </c>
      <c r="H185" s="3">
        <f>IFERROR('TE Projections'!E186,0)</f>
        <v>0</v>
      </c>
      <c r="J185" s="3">
        <f>IFERROR(LARGE($E:$H,COUNTIF(A:D,"&gt;0")+COUNTA($J$1:J184)-1),0)</f>
        <v>95.800442006130339</v>
      </c>
      <c r="K185" s="3">
        <f>IFERROR(LARGE($F:$H,COUNTIF(B:D,"&gt;0")+COUNTA($K$1:K184)-1),0)</f>
        <v>85.809956021500611</v>
      </c>
    </row>
    <row r="186" spans="1:11" x14ac:dyDescent="0.25">
      <c r="A186" t="str">
        <f>IFERROR(IF(1+A185&lt;=Configuration!$F$9*Configuration!$F$16,1+A185,""),"")</f>
        <v/>
      </c>
      <c r="B186" s="45" t="str">
        <f>IFERROR(IF(1+B185&lt;=Configuration!$F$10*Configuration!$F$16,1+B185,""),"")</f>
        <v/>
      </c>
      <c r="C186" s="45" t="str">
        <f>IFERROR(IF(1+C185&lt;=Configuration!$F$11*Configuration!$F$16,1+C185,""),"")</f>
        <v/>
      </c>
      <c r="D186" s="45" t="str">
        <f>IFERROR(IF(1+D185&lt;=Configuration!$F$12*Configuration!$F$16,1+D185,""),"")</f>
        <v/>
      </c>
      <c r="E186" s="3">
        <f>IFERROR('QB Projections'!E186,0)</f>
        <v>0</v>
      </c>
      <c r="F186" s="3">
        <f>IFERROR('RB Projections'!E187,0)</f>
        <v>41.505821221456458</v>
      </c>
      <c r="G186" s="3">
        <f>IFERROR('WR Projections'!E187,0)</f>
        <v>66.297570076851315</v>
      </c>
      <c r="H186" s="3">
        <f>IFERROR('TE Projections'!E187,0)</f>
        <v>0</v>
      </c>
      <c r="J186" s="3">
        <f>IFERROR(LARGE($E:$H,COUNTIF(A:D,"&gt;0")+COUNTA($J$1:J185)-1),0)</f>
        <v>95.747408156012611</v>
      </c>
      <c r="K186" s="3">
        <f>IFERROR(LARGE($F:$H,COUNTIF(B:D,"&gt;0")+COUNTA($K$1:K185)-1),0)</f>
        <v>85.640760595374729</v>
      </c>
    </row>
    <row r="187" spans="1:11" x14ac:dyDescent="0.25">
      <c r="A187" t="str">
        <f>IFERROR(IF(1+A186&lt;=Configuration!$F$9*Configuration!$F$16,1+A186,""),"")</f>
        <v/>
      </c>
      <c r="B187" s="45" t="str">
        <f>IFERROR(IF(1+B186&lt;=Configuration!$F$10*Configuration!$F$16,1+B186,""),"")</f>
        <v/>
      </c>
      <c r="C187" s="45" t="str">
        <f>IFERROR(IF(1+C186&lt;=Configuration!$F$11*Configuration!$F$16,1+C186,""),"")</f>
        <v/>
      </c>
      <c r="D187" s="45" t="str">
        <f>IFERROR(IF(1+D186&lt;=Configuration!$F$12*Configuration!$F$16,1+D186,""),"")</f>
        <v/>
      </c>
      <c r="E187" s="3">
        <f>IFERROR('QB Projections'!E187,0)</f>
        <v>0</v>
      </c>
      <c r="F187" s="3">
        <f>IFERROR('RB Projections'!E188,0)</f>
        <v>40.334306801918366</v>
      </c>
      <c r="G187" s="3">
        <f>IFERROR('WR Projections'!E188,0)</f>
        <v>65.607658478077383</v>
      </c>
      <c r="H187" s="3">
        <f>IFERROR('TE Projections'!E188,0)</f>
        <v>0</v>
      </c>
      <c r="J187" s="3">
        <f>IFERROR(LARGE($E:$H,COUNTIF(A:D,"&gt;0")+COUNTA($J$1:J186)-1),0)</f>
        <v>95.507297613192037</v>
      </c>
      <c r="K187" s="3">
        <f>IFERROR(LARGE($F:$H,COUNTIF(B:D,"&gt;0")+COUNTA($K$1:K186)-1),0)</f>
        <v>85.62763867925149</v>
      </c>
    </row>
    <row r="188" spans="1:11" x14ac:dyDescent="0.25">
      <c r="A188" t="str">
        <f>IFERROR(IF(1+A187&lt;=Configuration!$F$9*Configuration!$F$16,1+A187,""),"")</f>
        <v/>
      </c>
      <c r="B188" s="45" t="str">
        <f>IFERROR(IF(1+B187&lt;=Configuration!$F$10*Configuration!$F$16,1+B187,""),"")</f>
        <v/>
      </c>
      <c r="C188" s="45" t="str">
        <f>IFERROR(IF(1+C187&lt;=Configuration!$F$11*Configuration!$F$16,1+C187,""),"")</f>
        <v/>
      </c>
      <c r="D188" s="45" t="str">
        <f>IFERROR(IF(1+D187&lt;=Configuration!$F$12*Configuration!$F$16,1+D187,""),"")</f>
        <v/>
      </c>
      <c r="E188" s="3">
        <f>IFERROR('QB Projections'!E188,0)</f>
        <v>0</v>
      </c>
      <c r="F188" s="3">
        <f>IFERROR('RB Projections'!E189,0)</f>
        <v>39.751933567269475</v>
      </c>
      <c r="G188" s="3">
        <f>IFERROR('WR Projections'!E189,0)</f>
        <v>65.09883681347722</v>
      </c>
      <c r="H188" s="3">
        <f>IFERROR('TE Projections'!E189,0)</f>
        <v>0</v>
      </c>
      <c r="J188" s="3">
        <f>IFERROR(LARGE($E:$H,COUNTIF(A:D,"&gt;0")+COUNTA($J$1:J187)-1),0)</f>
        <v>95.497261945367768</v>
      </c>
      <c r="K188" s="3">
        <f>IFERROR(LARGE($F:$H,COUNTIF(B:D,"&gt;0")+COUNTA($K$1:K187)-1),0)</f>
        <v>85.039480809005028</v>
      </c>
    </row>
    <row r="189" spans="1:11" x14ac:dyDescent="0.25">
      <c r="A189" t="str">
        <f>IFERROR(IF(1+A188&lt;=Configuration!$F$9*Configuration!$F$16,1+A188,""),"")</f>
        <v/>
      </c>
      <c r="B189" s="45" t="str">
        <f>IFERROR(IF(1+B188&lt;=Configuration!$F$10*Configuration!$F$16,1+B188,""),"")</f>
        <v/>
      </c>
      <c r="C189" s="45" t="str">
        <f>IFERROR(IF(1+C188&lt;=Configuration!$F$11*Configuration!$F$16,1+C188,""),"")</f>
        <v/>
      </c>
      <c r="D189" s="45" t="str">
        <f>IFERROR(IF(1+D188&lt;=Configuration!$F$12*Configuration!$F$16,1+D188,""),"")</f>
        <v/>
      </c>
      <c r="E189" s="3">
        <f>IFERROR('QB Projections'!E189,0)</f>
        <v>0</v>
      </c>
      <c r="F189" s="3">
        <f>IFERROR('RB Projections'!E190,0)</f>
        <v>39.473449745634539</v>
      </c>
      <c r="G189" s="3">
        <f>IFERROR('WR Projections'!E190,0)</f>
        <v>65.000442006130342</v>
      </c>
      <c r="H189" s="3">
        <f>IFERROR('TE Projections'!E190,0)</f>
        <v>0</v>
      </c>
      <c r="J189" s="3">
        <f>IFERROR(LARGE($E:$H,COUNTIF(A:D,"&gt;0")+COUNTA($J$1:J188)-1),0)</f>
        <v>95.346097463462314</v>
      </c>
      <c r="K189" s="3">
        <f>IFERROR(LARGE($F:$H,COUNTIF(B:D,"&gt;0")+COUNTA($K$1:K188)-1),0)</f>
        <v>84.925624447039837</v>
      </c>
    </row>
    <row r="190" spans="1:11" x14ac:dyDescent="0.25">
      <c r="A190" t="str">
        <f>IFERROR(IF(1+A189&lt;=Configuration!$F$9*Configuration!$F$16,1+A189,""),"")</f>
        <v/>
      </c>
      <c r="B190" s="45" t="str">
        <f>IFERROR(IF(1+B189&lt;=Configuration!$F$10*Configuration!$F$16,1+B189,""),"")</f>
        <v/>
      </c>
      <c r="C190" s="45" t="str">
        <f>IFERROR(IF(1+C189&lt;=Configuration!$F$11*Configuration!$F$16,1+C189,""),"")</f>
        <v/>
      </c>
      <c r="D190" s="45" t="str">
        <f>IFERROR(IF(1+D189&lt;=Configuration!$F$12*Configuration!$F$16,1+D189,""),"")</f>
        <v/>
      </c>
      <c r="E190" s="3">
        <f>IFERROR('QB Projections'!E190,0)</f>
        <v>0</v>
      </c>
      <c r="F190" s="3">
        <f>IFERROR('RB Projections'!E191,0)</f>
        <v>38.589168273954378</v>
      </c>
      <c r="G190" s="3">
        <f>IFERROR('WR Projections'!E191,0)</f>
        <v>64.009573097596729</v>
      </c>
      <c r="H190" s="3">
        <f>IFERROR('TE Projections'!E191,0)</f>
        <v>0</v>
      </c>
      <c r="J190" s="3">
        <f>IFERROR(LARGE($E:$H,COUNTIF(A:D,"&gt;0")+COUNTA($J$1:J189)-1),0)</f>
        <v>95.189935723731637</v>
      </c>
      <c r="K190" s="3">
        <f>IFERROR(LARGE($F:$H,COUNTIF(B:D,"&gt;0")+COUNTA($K$1:K189)-1),0)</f>
        <v>84.804772355430828</v>
      </c>
    </row>
    <row r="191" spans="1:11" x14ac:dyDescent="0.25">
      <c r="A191" t="str">
        <f>IFERROR(IF(1+A190&lt;=Configuration!$F$9*Configuration!$F$16,1+A190,""),"")</f>
        <v/>
      </c>
      <c r="B191" s="45" t="str">
        <f>IFERROR(IF(1+B190&lt;=Configuration!$F$10*Configuration!$F$16,1+B190,""),"")</f>
        <v/>
      </c>
      <c r="C191" s="45" t="str">
        <f>IFERROR(IF(1+C190&lt;=Configuration!$F$11*Configuration!$F$16,1+C190,""),"")</f>
        <v/>
      </c>
      <c r="D191" s="45" t="str">
        <f>IFERROR(IF(1+D190&lt;=Configuration!$F$12*Configuration!$F$16,1+D190,""),"")</f>
        <v/>
      </c>
      <c r="E191" s="3">
        <f>IFERROR('QB Projections'!E191,0)</f>
        <v>0</v>
      </c>
      <c r="F191" s="3">
        <f>IFERROR('RB Projections'!E192,0)</f>
        <v>38.264281285592936</v>
      </c>
      <c r="G191" s="3">
        <f>IFERROR('WR Projections'!E192,0)</f>
        <v>63.94239983588573</v>
      </c>
      <c r="H191" s="3">
        <f>IFERROR('TE Projections'!E192,0)</f>
        <v>0</v>
      </c>
      <c r="J191" s="3">
        <f>IFERROR(LARGE($E:$H,COUNTIF(A:D,"&gt;0")+COUNTA($J$1:J190)-1),0)</f>
        <v>94.838546555570304</v>
      </c>
      <c r="K191" s="3">
        <f>IFERROR(LARGE($F:$H,COUNTIF(B:D,"&gt;0")+COUNTA($K$1:K190)-1),0)</f>
        <v>84.161504631923549</v>
      </c>
    </row>
    <row r="192" spans="1:11" x14ac:dyDescent="0.25">
      <c r="A192" t="str">
        <f>IFERROR(IF(1+A191&lt;=Configuration!$F$9*Configuration!$F$16,1+A191,""),"")</f>
        <v/>
      </c>
      <c r="B192" s="45" t="str">
        <f>IFERROR(IF(1+B191&lt;=Configuration!$F$10*Configuration!$F$16,1+B191,""),"")</f>
        <v/>
      </c>
      <c r="C192" s="45" t="str">
        <f>IFERROR(IF(1+C191&lt;=Configuration!$F$11*Configuration!$F$16,1+C191,""),"")</f>
        <v/>
      </c>
      <c r="D192" s="45" t="str">
        <f>IFERROR(IF(1+D191&lt;=Configuration!$F$12*Configuration!$F$16,1+D191,""),"")</f>
        <v/>
      </c>
      <c r="E192" s="3">
        <f>IFERROR('QB Projections'!E192,0)</f>
        <v>0</v>
      </c>
      <c r="F192" s="3">
        <f>IFERROR('RB Projections'!E193,0)</f>
        <v>37.787862935779003</v>
      </c>
      <c r="G192" s="3">
        <f>IFERROR('WR Projections'!E193,0)</f>
        <v>63.933448034908501</v>
      </c>
      <c r="H192" s="3">
        <f>IFERROR('TE Projections'!E193,0)</f>
        <v>0</v>
      </c>
      <c r="J192" s="3">
        <f>IFERROR(LARGE($E:$H,COUNTIF(A:D,"&gt;0")+COUNTA($J$1:J191)-1),0)</f>
        <v>94.784702087217497</v>
      </c>
      <c r="K192" s="3">
        <f>IFERROR(LARGE($F:$H,COUNTIF(B:D,"&gt;0")+COUNTA($K$1:K191)-1),0)</f>
        <v>84.028087962491213</v>
      </c>
    </row>
    <row r="193" spans="1:11" x14ac:dyDescent="0.25">
      <c r="A193" t="str">
        <f>IFERROR(IF(1+A192&lt;=Configuration!$F$9*Configuration!$F$16,1+A192,""),"")</f>
        <v/>
      </c>
      <c r="B193" s="45" t="str">
        <f>IFERROR(IF(1+B192&lt;=Configuration!$F$10*Configuration!$F$16,1+B192,""),"")</f>
        <v/>
      </c>
      <c r="C193" s="45" t="str">
        <f>IFERROR(IF(1+C192&lt;=Configuration!$F$11*Configuration!$F$16,1+C192,""),"")</f>
        <v/>
      </c>
      <c r="D193" s="45" t="str">
        <f>IFERROR(IF(1+D192&lt;=Configuration!$F$12*Configuration!$F$16,1+D192,""),"")</f>
        <v/>
      </c>
      <c r="E193" s="3">
        <f>IFERROR('QB Projections'!E193,0)</f>
        <v>0</v>
      </c>
      <c r="F193" s="3">
        <f>IFERROR('RB Projections'!E194,0)</f>
        <v>37.035744725196274</v>
      </c>
      <c r="G193" s="3">
        <f>IFERROR('WR Projections'!E194,0)</f>
        <v>63.458615787837061</v>
      </c>
      <c r="H193" s="3">
        <f>IFERROR('TE Projections'!E194,0)</f>
        <v>0</v>
      </c>
      <c r="J193" s="3">
        <f>IFERROR(LARGE($E:$H,COUNTIF(A:D,"&gt;0")+COUNTA($J$1:J192)-1),0)</f>
        <v>94.699104793212214</v>
      </c>
      <c r="K193" s="3">
        <f>IFERROR(LARGE($F:$H,COUNTIF(B:D,"&gt;0")+COUNTA($K$1:K192)-1),0)</f>
        <v>84.011487717116083</v>
      </c>
    </row>
    <row r="194" spans="1:11" x14ac:dyDescent="0.25">
      <c r="A194" t="str">
        <f>IFERROR(IF(1+A193&lt;=Configuration!$F$9*Configuration!$F$16,1+A193,""),"")</f>
        <v/>
      </c>
      <c r="B194" s="45" t="str">
        <f>IFERROR(IF(1+B193&lt;=Configuration!$F$10*Configuration!$F$16,1+B193,""),"")</f>
        <v/>
      </c>
      <c r="C194" s="45" t="str">
        <f>IFERROR(IF(1+C193&lt;=Configuration!$F$11*Configuration!$F$16,1+C193,""),"")</f>
        <v/>
      </c>
      <c r="D194" s="45" t="str">
        <f>IFERROR(IF(1+D193&lt;=Configuration!$F$12*Configuration!$F$16,1+D193,""),"")</f>
        <v/>
      </c>
      <c r="E194" s="3">
        <f>IFERROR('QB Projections'!E194,0)</f>
        <v>0</v>
      </c>
      <c r="F194" s="3">
        <f>IFERROR('RB Projections'!E195,0)</f>
        <v>36.783709728649825</v>
      </c>
      <c r="G194" s="3">
        <f>IFERROR('WR Projections'!E195,0)</f>
        <v>63.046126782461911</v>
      </c>
      <c r="H194" s="3">
        <f>IFERROR('TE Projections'!E195,0)</f>
        <v>0</v>
      </c>
      <c r="J194" s="3">
        <f>IFERROR(LARGE($E:$H,COUNTIF(A:D,"&gt;0")+COUNTA($J$1:J193)-1),0)</f>
        <v>94.416204490007274</v>
      </c>
      <c r="K194" s="3">
        <f>IFERROR(LARGE($F:$H,COUNTIF(B:D,"&gt;0")+COUNTA($K$1:K193)-1),0)</f>
        <v>84.011487717116069</v>
      </c>
    </row>
    <row r="195" spans="1:11" x14ac:dyDescent="0.25">
      <c r="A195" t="str">
        <f>IFERROR(IF(1+A194&lt;=Configuration!$F$9*Configuration!$F$16,1+A194,""),"")</f>
        <v/>
      </c>
      <c r="B195" s="45" t="str">
        <f>IFERROR(IF(1+B194&lt;=Configuration!$F$10*Configuration!$F$16,1+B194,""),"")</f>
        <v/>
      </c>
      <c r="C195" s="45" t="str">
        <f>IFERROR(IF(1+C194&lt;=Configuration!$F$11*Configuration!$F$16,1+C194,""),"")</f>
        <v/>
      </c>
      <c r="D195" s="45" t="str">
        <f>IFERROR(IF(1+D194&lt;=Configuration!$F$12*Configuration!$F$16,1+D194,""),"")</f>
        <v/>
      </c>
      <c r="E195" s="3">
        <f>IFERROR('QB Projections'!E195,0)</f>
        <v>0</v>
      </c>
      <c r="F195" s="3">
        <f>IFERROR('RB Projections'!E196,0)</f>
        <v>35.875816433997528</v>
      </c>
      <c r="G195" s="3">
        <f>IFERROR('WR Projections'!E196,0)</f>
        <v>62.509573097596729</v>
      </c>
      <c r="H195" s="3">
        <f>IFERROR('TE Projections'!E196,0)</f>
        <v>0</v>
      </c>
      <c r="J195" s="3">
        <f>IFERROR(LARGE($E:$H,COUNTIF(A:D,"&gt;0")+COUNTA($J$1:J194)-1),0)</f>
        <v>94.167787061678936</v>
      </c>
      <c r="K195" s="3">
        <f>IFERROR(LARGE($F:$H,COUNTIF(B:D,"&gt;0")+COUNTA($K$1:K194)-1),0)</f>
        <v>82.880707209808548</v>
      </c>
    </row>
    <row r="196" spans="1:11" x14ac:dyDescent="0.25">
      <c r="A196" t="str">
        <f>IFERROR(IF(1+A195&lt;=Configuration!$F$9*Configuration!$F$16,1+A195,""),"")</f>
        <v/>
      </c>
      <c r="B196" s="45" t="str">
        <f>IFERROR(IF(1+B195&lt;=Configuration!$F$10*Configuration!$F$16,1+B195,""),"")</f>
        <v/>
      </c>
      <c r="C196" s="45" t="str">
        <f>IFERROR(IF(1+C195&lt;=Configuration!$F$11*Configuration!$F$16,1+C195,""),"")</f>
        <v/>
      </c>
      <c r="D196" s="45" t="str">
        <f>IFERROR(IF(1+D195&lt;=Configuration!$F$12*Configuration!$F$16,1+D195,""),"")</f>
        <v/>
      </c>
      <c r="E196" s="3">
        <f>IFERROR('QB Projections'!E196,0)</f>
        <v>0</v>
      </c>
      <c r="F196" s="3">
        <f>IFERROR('RB Projections'!E197,0)</f>
        <v>35.599361222507085</v>
      </c>
      <c r="G196" s="3">
        <f>IFERROR('WR Projections'!E197,0)</f>
        <v>62.487658478077385</v>
      </c>
      <c r="H196" s="3">
        <f>IFERROR('TE Projections'!E197,0)</f>
        <v>0</v>
      </c>
      <c r="J196" s="3">
        <f>IFERROR(LARGE($E:$H,COUNTIF(A:D,"&gt;0")+COUNTA($J$1:J195)-1),0)</f>
        <v>93.753990254337197</v>
      </c>
      <c r="K196" s="3">
        <f>IFERROR(LARGE($F:$H,COUNTIF(B:D,"&gt;0")+COUNTA($K$1:K195)-1),0)</f>
        <v>82.677921711704229</v>
      </c>
    </row>
    <row r="197" spans="1:11" x14ac:dyDescent="0.25">
      <c r="A197" t="str">
        <f>IFERROR(IF(1+A196&lt;=Configuration!$F$9*Configuration!$F$16,1+A196,""),"")</f>
        <v/>
      </c>
      <c r="B197" s="45" t="str">
        <f>IFERROR(IF(1+B196&lt;=Configuration!$F$10*Configuration!$F$16,1+B196,""),"")</f>
        <v/>
      </c>
      <c r="C197" s="45" t="str">
        <f>IFERROR(IF(1+C196&lt;=Configuration!$F$11*Configuration!$F$16,1+C196,""),"")</f>
        <v/>
      </c>
      <c r="D197" s="45" t="str">
        <f>IFERROR(IF(1+D196&lt;=Configuration!$F$12*Configuration!$F$16,1+D196,""),"")</f>
        <v/>
      </c>
      <c r="E197" s="3">
        <f>IFERROR('QB Projections'!E197,0)</f>
        <v>0</v>
      </c>
      <c r="F197" s="3">
        <f>IFERROR('RB Projections'!E198,0)</f>
        <v>33.341071458830179</v>
      </c>
      <c r="G197" s="3">
        <f>IFERROR('WR Projections'!E198,0)</f>
        <v>62.136308095529365</v>
      </c>
      <c r="H197" s="3">
        <f>IFERROR('TE Projections'!E198,0)</f>
        <v>0</v>
      </c>
      <c r="J197" s="3">
        <f>IFERROR(LARGE($E:$H,COUNTIF(A:D,"&gt;0")+COUNTA($J$1:J196)-1),0)</f>
        <v>93.450714652355998</v>
      </c>
      <c r="K197" s="3">
        <f>IFERROR(LARGE($F:$H,COUNTIF(B:D,"&gt;0")+COUNTA($K$1:K196)-1),0)</f>
        <v>82.400321459003877</v>
      </c>
    </row>
    <row r="198" spans="1:11" x14ac:dyDescent="0.25">
      <c r="A198" t="str">
        <f>IFERROR(IF(1+A197&lt;=Configuration!$F$9*Configuration!$F$16,1+A197,""),"")</f>
        <v/>
      </c>
      <c r="B198" s="45" t="str">
        <f>IFERROR(IF(1+B197&lt;=Configuration!$F$10*Configuration!$F$16,1+B197,""),"")</f>
        <v/>
      </c>
      <c r="C198" s="45" t="str">
        <f>IFERROR(IF(1+C197&lt;=Configuration!$F$11*Configuration!$F$16,1+C197,""),"")</f>
        <v/>
      </c>
      <c r="D198" s="45" t="str">
        <f>IFERROR(IF(1+D197&lt;=Configuration!$F$12*Configuration!$F$16,1+D197,""),"")</f>
        <v/>
      </c>
      <c r="E198" s="3">
        <f>IFERROR('QB Projections'!E198,0)</f>
        <v>0</v>
      </c>
      <c r="F198" s="3">
        <f>IFERROR('RB Projections'!E199,0)</f>
        <v>33.229151201041688</v>
      </c>
      <c r="G198" s="3">
        <f>IFERROR('WR Projections'!E199,0)</f>
        <v>61.720099413386201</v>
      </c>
      <c r="H198" s="3">
        <f>IFERROR('TE Projections'!E199,0)</f>
        <v>0</v>
      </c>
      <c r="J198" s="3">
        <f>IFERROR(LARGE($E:$H,COUNTIF(A:D,"&gt;0")+COUNTA($J$1:J197)-1),0)</f>
        <v>93.447556083598116</v>
      </c>
      <c r="K198" s="3">
        <f>IFERROR(LARGE($F:$H,COUNTIF(B:D,"&gt;0")+COUNTA($K$1:K197)-1),0)</f>
        <v>82.33340233663543</v>
      </c>
    </row>
    <row r="199" spans="1:11" x14ac:dyDescent="0.25">
      <c r="A199" t="str">
        <f>IFERROR(IF(1+A198&lt;=Configuration!$F$9*Configuration!$F$16,1+A198,""),"")</f>
        <v/>
      </c>
      <c r="B199" s="45" t="str">
        <f>IFERROR(IF(1+B198&lt;=Configuration!$F$10*Configuration!$F$16,1+B198,""),"")</f>
        <v/>
      </c>
      <c r="C199" s="45" t="str">
        <f>IFERROR(IF(1+C198&lt;=Configuration!$F$11*Configuration!$F$16,1+C198,""),"")</f>
        <v/>
      </c>
      <c r="D199" s="45" t="str">
        <f>IFERROR(IF(1+D198&lt;=Configuration!$F$12*Configuration!$F$16,1+D198,""),"")</f>
        <v/>
      </c>
      <c r="E199" s="3">
        <f>IFERROR('QB Projections'!E199,0)</f>
        <v>0</v>
      </c>
      <c r="F199" s="3">
        <f>IFERROR('RB Projections'!E200,0)</f>
        <v>31.889451395572664</v>
      </c>
      <c r="G199" s="3">
        <f>IFERROR('WR Projections'!E200,0)</f>
        <v>61.143357365896136</v>
      </c>
      <c r="H199" s="3">
        <f>IFERROR('TE Projections'!E200,0)</f>
        <v>0</v>
      </c>
      <c r="J199" s="3">
        <f>IFERROR(LARGE($E:$H,COUNTIF(A:D,"&gt;0")+COUNTA($J$1:J198)-1),0)</f>
        <v>93.347158635254445</v>
      </c>
      <c r="K199" s="3">
        <f>IFERROR(LARGE($F:$H,COUNTIF(B:D,"&gt;0")+COUNTA($K$1:K198)-1),0)</f>
        <v>82.321509121148509</v>
      </c>
    </row>
    <row r="200" spans="1:11" x14ac:dyDescent="0.25">
      <c r="A200" t="str">
        <f>IFERROR(IF(1+A199&lt;=Configuration!$F$9*Configuration!$F$16,1+A199,""),"")</f>
        <v/>
      </c>
      <c r="B200" s="45" t="str">
        <f>IFERROR(IF(1+B199&lt;=Configuration!$F$10*Configuration!$F$16,1+B199,""),"")</f>
        <v/>
      </c>
      <c r="C200" s="45" t="str">
        <f>IFERROR(IF(1+C199&lt;=Configuration!$F$11*Configuration!$F$16,1+C199,""),"")</f>
        <v/>
      </c>
      <c r="D200" s="45" t="str">
        <f>IFERROR(IF(1+D199&lt;=Configuration!$F$12*Configuration!$F$16,1+D199,""),"")</f>
        <v/>
      </c>
      <c r="E200" s="3">
        <f>IFERROR('QB Projections'!E200,0)</f>
        <v>0</v>
      </c>
      <c r="F200" s="3">
        <f>IFERROR('RB Projections'!E201,0)</f>
        <v>31.454534711788089</v>
      </c>
      <c r="G200" s="3">
        <f>IFERROR('WR Projections'!E201,0)</f>
        <v>61.12577343140179</v>
      </c>
      <c r="H200" s="3">
        <f>IFERROR('TE Projections'!E201,0)</f>
        <v>0</v>
      </c>
      <c r="J200" s="3">
        <f>IFERROR(LARGE($E:$H,COUNTIF(A:D,"&gt;0")+COUNTA($J$1:J199)-1),0)</f>
        <v>93.170514405362326</v>
      </c>
      <c r="K200" s="3">
        <f>IFERROR(LARGE($F:$H,COUNTIF(B:D,"&gt;0")+COUNTA($K$1:K199)-1),0)</f>
        <v>82.204336578290437</v>
      </c>
    </row>
    <row r="201" spans="1:11" x14ac:dyDescent="0.25">
      <c r="A201" t="str">
        <f>IFERROR(IF(1+A200&lt;=Configuration!$F$9*Configuration!$F$16,1+A200,""),"")</f>
        <v/>
      </c>
      <c r="B201" s="45" t="str">
        <f>IFERROR(IF(1+B200&lt;=Configuration!$F$10*Configuration!$F$16,1+B200,""),"")</f>
        <v/>
      </c>
      <c r="C201" s="45" t="str">
        <f>IFERROR(IF(1+C200&lt;=Configuration!$F$11*Configuration!$F$16,1+C200,""),"")</f>
        <v/>
      </c>
      <c r="D201" s="45" t="str">
        <f>IFERROR(IF(1+D200&lt;=Configuration!$F$12*Configuration!$F$16,1+D200,""),"")</f>
        <v/>
      </c>
      <c r="E201" s="3">
        <f>IFERROR('QB Projections'!E201,0)</f>
        <v>0</v>
      </c>
      <c r="F201" s="3">
        <f>IFERROR('RB Projections'!E202,0)</f>
        <v>31.09694348441521</v>
      </c>
      <c r="G201" s="3">
        <f>IFERROR('WR Projections'!E202,0)</f>
        <v>60.758615787837059</v>
      </c>
      <c r="H201" s="3">
        <f>IFERROR('TE Projections'!E202,0)</f>
        <v>0</v>
      </c>
      <c r="J201" s="3">
        <f>IFERROR(LARGE($E:$H,COUNTIF(A:D,"&gt;0")+COUNTA($J$1:J200)-1),0)</f>
        <v>92.959957672965686</v>
      </c>
      <c r="K201" s="3">
        <f>IFERROR(LARGE($F:$H,COUNTIF(B:D,"&gt;0")+COUNTA($K$1:K200)-1),0)</f>
        <v>82.19406694779677</v>
      </c>
    </row>
    <row r="202" spans="1:11" x14ac:dyDescent="0.25">
      <c r="A202" t="str">
        <f>IFERROR(IF(1+A201&lt;=Configuration!$F$9*Configuration!$F$16,1+A201,""),"")</f>
        <v/>
      </c>
      <c r="B202" s="45" t="str">
        <f>IFERROR(IF(1+B201&lt;=Configuration!$F$10*Configuration!$F$16,1+B201,""),"")</f>
        <v/>
      </c>
      <c r="C202" s="45" t="str">
        <f>IFERROR(IF(1+C201&lt;=Configuration!$F$11*Configuration!$F$16,1+C201,""),"")</f>
        <v/>
      </c>
      <c r="D202" s="45" t="str">
        <f>IFERROR(IF(1+D201&lt;=Configuration!$F$12*Configuration!$F$16,1+D201,""),"")</f>
        <v/>
      </c>
      <c r="E202" s="3">
        <f>IFERROR('QB Projections'!E202,0)</f>
        <v>0</v>
      </c>
      <c r="F202" s="3">
        <f>IFERROR('RB Projections'!E203,0)</f>
        <v>30.965915151340916</v>
      </c>
      <c r="G202" s="3">
        <f>IFERROR('WR Projections'!E203,0)</f>
        <v>60.711503451797221</v>
      </c>
      <c r="H202" s="3">
        <f>IFERROR('TE Projections'!E203,0)</f>
        <v>0</v>
      </c>
      <c r="J202" s="3">
        <f>IFERROR(LARGE($E:$H,COUNTIF(A:D,"&gt;0")+COUNTA($J$1:J201)-1),0)</f>
        <v>92.460369677854445</v>
      </c>
      <c r="K202" s="3">
        <f>IFERROR(LARGE($F:$H,COUNTIF(B:D,"&gt;0")+COUNTA($K$1:K201)-1),0)</f>
        <v>82.134762121719874</v>
      </c>
    </row>
    <row r="203" spans="1:11" x14ac:dyDescent="0.25">
      <c r="A203" t="str">
        <f>IFERROR(IF(1+A202&lt;=Configuration!$F$9*Configuration!$F$16,1+A202,""),"")</f>
        <v/>
      </c>
      <c r="B203" s="45" t="str">
        <f>IFERROR(IF(1+B202&lt;=Configuration!$F$10*Configuration!$F$16,1+B202,""),"")</f>
        <v/>
      </c>
      <c r="C203" s="45" t="str">
        <f>IFERROR(IF(1+C202&lt;=Configuration!$F$11*Configuration!$F$16,1+C202,""),"")</f>
        <v/>
      </c>
      <c r="D203" s="45" t="str">
        <f>IFERROR(IF(1+D202&lt;=Configuration!$F$12*Configuration!$F$16,1+D202,""),"")</f>
        <v/>
      </c>
      <c r="E203" s="3">
        <f>IFERROR('QB Projections'!E203,0)</f>
        <v>0</v>
      </c>
      <c r="F203" s="3">
        <f>IFERROR('RB Projections'!E204,0)</f>
        <v>30.70215179430771</v>
      </c>
      <c r="G203" s="3">
        <f>IFERROR('WR Projections'!E204,0)</f>
        <v>60.683806980794905</v>
      </c>
      <c r="H203" s="3">
        <f>IFERROR('TE Projections'!E204,0)</f>
        <v>0</v>
      </c>
      <c r="J203" s="3">
        <f>IFERROR(LARGE($E:$H,COUNTIF(A:D,"&gt;0")+COUNTA($J$1:J202)-1),0)</f>
        <v>92.027233897055112</v>
      </c>
      <c r="K203" s="3">
        <f>IFERROR(LARGE($F:$H,COUNTIF(B:D,"&gt;0")+COUNTA($K$1:K202)-1),0)</f>
        <v>81.766772800682148</v>
      </c>
    </row>
    <row r="204" spans="1:11" x14ac:dyDescent="0.25">
      <c r="A204" t="str">
        <f>IFERROR(IF(1+A203&lt;=Configuration!$F$9*Configuration!$F$16,1+A203,""),"")</f>
        <v/>
      </c>
      <c r="B204" s="45" t="str">
        <f>IFERROR(IF(1+B203&lt;=Configuration!$F$10*Configuration!$F$16,1+B203,""),"")</f>
        <v/>
      </c>
      <c r="C204" s="45" t="str">
        <f>IFERROR(IF(1+C203&lt;=Configuration!$F$11*Configuration!$F$16,1+C203,""),"")</f>
        <v/>
      </c>
      <c r="D204" s="45" t="str">
        <f>IFERROR(IF(1+D203&lt;=Configuration!$F$12*Configuration!$F$16,1+D203,""),"")</f>
        <v/>
      </c>
      <c r="E204" s="3">
        <f>IFERROR('QB Projections'!E204,0)</f>
        <v>0</v>
      </c>
      <c r="F204" s="3">
        <f>IFERROR('RB Projections'!E205,0)</f>
        <v>29.929326629304828</v>
      </c>
      <c r="G204" s="3">
        <f>IFERROR('WR Projections'!E205,0)</f>
        <v>60.14035360490427</v>
      </c>
      <c r="H204" s="3">
        <f>IFERROR('TE Projections'!E205,0)</f>
        <v>0</v>
      </c>
      <c r="J204" s="3">
        <f>IFERROR(LARGE($E:$H,COUNTIF(A:D,"&gt;0")+COUNTA($J$1:J203)-1),0)</f>
        <v>91.76142377590574</v>
      </c>
      <c r="K204" s="3">
        <f>IFERROR(LARGE($F:$H,COUNTIF(B:D,"&gt;0")+COUNTA($K$1:K203)-1),0)</f>
        <v>80.891167452802748</v>
      </c>
    </row>
    <row r="205" spans="1:11" x14ac:dyDescent="0.25">
      <c r="A205" t="str">
        <f>IFERROR(IF(1+A204&lt;=Configuration!$F$9*Configuration!$F$16,1+A204,""),"")</f>
        <v/>
      </c>
      <c r="B205" s="45" t="str">
        <f>IFERROR(IF(1+B204&lt;=Configuration!$F$10*Configuration!$F$16,1+B204,""),"")</f>
        <v/>
      </c>
      <c r="C205" s="45" t="str">
        <f>IFERROR(IF(1+C204&lt;=Configuration!$F$11*Configuration!$F$16,1+C204,""),"")</f>
        <v/>
      </c>
      <c r="D205" s="45" t="str">
        <f>IFERROR(IF(1+D204&lt;=Configuration!$F$12*Configuration!$F$16,1+D204,""),"")</f>
        <v/>
      </c>
      <c r="E205" s="3">
        <f>IFERROR('QB Projections'!E205,0)</f>
        <v>0</v>
      </c>
      <c r="F205" s="3">
        <f>IFERROR('RB Projections'!E206,0)</f>
        <v>28.820462903379877</v>
      </c>
      <c r="G205" s="3">
        <f>IFERROR('WR Projections'!E206,0)</f>
        <v>59.983257308123044</v>
      </c>
      <c r="H205" s="3">
        <f>IFERROR('TE Projections'!E206,0)</f>
        <v>0</v>
      </c>
      <c r="J205" s="3">
        <f>IFERROR(LARGE($E:$H,COUNTIF(A:D,"&gt;0")+COUNTA($J$1:J204)-1),0)</f>
        <v>91.410080257794874</v>
      </c>
      <c r="K205" s="3">
        <f>IFERROR(LARGE($F:$H,COUNTIF(B:D,"&gt;0")+COUNTA($K$1:K204)-1),0)</f>
        <v>80.873011360898687</v>
      </c>
    </row>
    <row r="206" spans="1:11" x14ac:dyDescent="0.25">
      <c r="A206" t="str">
        <f>IFERROR(IF(1+A205&lt;=Configuration!$F$9*Configuration!$F$16,1+A205,""),"")</f>
        <v/>
      </c>
      <c r="B206" s="45" t="str">
        <f>IFERROR(IF(1+B205&lt;=Configuration!$F$10*Configuration!$F$16,1+B205,""),"")</f>
        <v/>
      </c>
      <c r="C206" s="45" t="str">
        <f>IFERROR(IF(1+C205&lt;=Configuration!$F$11*Configuration!$F$16,1+C205,""),"")</f>
        <v/>
      </c>
      <c r="D206" s="45" t="str">
        <f>IFERROR(IF(1+D205&lt;=Configuration!$F$12*Configuration!$F$16,1+D205,""),"")</f>
        <v/>
      </c>
      <c r="E206" s="3">
        <f>IFERROR('QB Projections'!E206,0)</f>
        <v>0</v>
      </c>
      <c r="F206" s="3">
        <f>IFERROR('RB Projections'!E207,0)</f>
        <v>26.97983726956393</v>
      </c>
      <c r="G206" s="3">
        <f>IFERROR('WR Projections'!E207,0)</f>
        <v>59.960530407356401</v>
      </c>
      <c r="H206" s="3">
        <f>IFERROR('TE Projections'!E207,0)</f>
        <v>0</v>
      </c>
      <c r="J206" s="3">
        <f>IFERROR(LARGE($E:$H,COUNTIF(A:D,"&gt;0")+COUNTA($J$1:J205)-1),0)</f>
        <v>91.31782049410765</v>
      </c>
      <c r="K206" s="3">
        <f>IFERROR(LARGE($F:$H,COUNTIF(B:D,"&gt;0")+COUNTA($K$1:K205)-1),0)</f>
        <v>80.529498174359091</v>
      </c>
    </row>
    <row r="207" spans="1:11" x14ac:dyDescent="0.25">
      <c r="A207" t="str">
        <f>IFERROR(IF(1+A206&lt;=Configuration!$F$9*Configuration!$F$16,1+A206,""),"")</f>
        <v/>
      </c>
      <c r="B207" s="45" t="str">
        <f>IFERROR(IF(1+B206&lt;=Configuration!$F$10*Configuration!$F$16,1+B206,""),"")</f>
        <v/>
      </c>
      <c r="C207" s="45" t="str">
        <f>IFERROR(IF(1+C206&lt;=Configuration!$F$11*Configuration!$F$16,1+C206,""),"")</f>
        <v/>
      </c>
      <c r="D207" s="45" t="str">
        <f>IFERROR(IF(1+D206&lt;=Configuration!$F$12*Configuration!$F$16,1+D206,""),"")</f>
        <v/>
      </c>
      <c r="E207" s="3">
        <f>IFERROR('QB Projections'!E207,0)</f>
        <v>0</v>
      </c>
      <c r="F207" s="3">
        <f>IFERROR('RB Projections'!E208,0)</f>
        <v>26.440974497378658</v>
      </c>
      <c r="G207" s="3">
        <f>IFERROR('WR Projections'!E208,0)</f>
        <v>59.635703072721363</v>
      </c>
      <c r="H207" s="3">
        <f>IFERROR('TE Projections'!E208,0)</f>
        <v>0</v>
      </c>
      <c r="J207" s="3">
        <f>IFERROR(LARGE($E:$H,COUNTIF(A:D,"&gt;0")+COUNTA($J$1:J206)-1),0)</f>
        <v>91.170645877785915</v>
      </c>
      <c r="K207" s="3">
        <f>IFERROR(LARGE($F:$H,COUNTIF(B:D,"&gt;0")+COUNTA($K$1:K206)-1),0)</f>
        <v>80.428045341024387</v>
      </c>
    </row>
    <row r="208" spans="1:11" x14ac:dyDescent="0.25">
      <c r="A208" t="str">
        <f>IFERROR(IF(1+A207&lt;=Configuration!$F$9*Configuration!$F$16,1+A207,""),"")</f>
        <v/>
      </c>
      <c r="B208" s="45" t="str">
        <f>IFERROR(IF(1+B207&lt;=Configuration!$F$10*Configuration!$F$16,1+B207,""),"")</f>
        <v/>
      </c>
      <c r="C208" s="45" t="str">
        <f>IFERROR(IF(1+C207&lt;=Configuration!$F$11*Configuration!$F$16,1+C207,""),"")</f>
        <v/>
      </c>
      <c r="D208" s="45" t="str">
        <f>IFERROR(IF(1+D207&lt;=Configuration!$F$12*Configuration!$F$16,1+D207,""),"")</f>
        <v/>
      </c>
      <c r="E208" s="3">
        <f>IFERROR('QB Projections'!E208,0)</f>
        <v>0</v>
      </c>
      <c r="F208" s="3">
        <f>IFERROR('RB Projections'!E209,0)</f>
        <v>26.345507300911468</v>
      </c>
      <c r="G208" s="3">
        <f>IFERROR('WR Projections'!E209,0)</f>
        <v>59.509573097596729</v>
      </c>
      <c r="H208" s="3">
        <f>IFERROR('TE Projections'!E209,0)</f>
        <v>0</v>
      </c>
      <c r="J208" s="3">
        <f>IFERROR(LARGE($E:$H,COUNTIF(A:D,"&gt;0")+COUNTA($J$1:J207)-1),0)</f>
        <v>90.201880789904422</v>
      </c>
      <c r="K208" s="3">
        <f>IFERROR(LARGE($F:$H,COUNTIF(B:D,"&gt;0")+COUNTA($K$1:K207)-1),0)</f>
        <v>80.271372294659898</v>
      </c>
    </row>
    <row r="209" spans="1:11" x14ac:dyDescent="0.25">
      <c r="A209" t="str">
        <f>IFERROR(IF(1+A208&lt;=Configuration!$F$9*Configuration!$F$16,1+A208,""),"")</f>
        <v/>
      </c>
      <c r="B209" s="45" t="str">
        <f>IFERROR(IF(1+B208&lt;=Configuration!$F$10*Configuration!$F$16,1+B208,""),"")</f>
        <v/>
      </c>
      <c r="C209" s="45" t="str">
        <f>IFERROR(IF(1+C208&lt;=Configuration!$F$11*Configuration!$F$16,1+C208,""),"")</f>
        <v/>
      </c>
      <c r="D209" s="45" t="str">
        <f>IFERROR(IF(1+D208&lt;=Configuration!$F$12*Configuration!$F$16,1+D208,""),"")</f>
        <v/>
      </c>
      <c r="E209" s="3">
        <f>IFERROR('QB Projections'!E209,0)</f>
        <v>0</v>
      </c>
      <c r="F209" s="3">
        <f>IFERROR('RB Projections'!E210,0)</f>
        <v>25.643102619021164</v>
      </c>
      <c r="G209" s="3">
        <f>IFERROR('WR Projections'!E210,0)</f>
        <v>59.509573097596729</v>
      </c>
      <c r="H209" s="3">
        <f>IFERROR('TE Projections'!E210,0)</f>
        <v>0</v>
      </c>
      <c r="J209" s="3">
        <f>IFERROR(LARGE($E:$H,COUNTIF(A:D,"&gt;0")+COUNTA($J$1:J208)-1),0)</f>
        <v>90.075663009195509</v>
      </c>
      <c r="K209" s="3">
        <f>IFERROR(LARGE($F:$H,COUNTIF(B:D,"&gt;0")+COUNTA($K$1:K208)-1),0)</f>
        <v>80.011280269861558</v>
      </c>
    </row>
    <row r="210" spans="1:11" x14ac:dyDescent="0.25">
      <c r="A210" t="str">
        <f>IFERROR(IF(1+A209&lt;=Configuration!$F$9*Configuration!$F$16,1+A209,""),"")</f>
        <v/>
      </c>
      <c r="B210" s="45" t="str">
        <f>IFERROR(IF(1+B209&lt;=Configuration!$F$10*Configuration!$F$16,1+B209,""),"")</f>
        <v/>
      </c>
      <c r="C210" s="45" t="str">
        <f>IFERROR(IF(1+C209&lt;=Configuration!$F$11*Configuration!$F$16,1+C209,""),"")</f>
        <v/>
      </c>
      <c r="D210" s="45" t="str">
        <f>IFERROR(IF(1+D209&lt;=Configuration!$F$12*Configuration!$F$16,1+D209,""),"")</f>
        <v/>
      </c>
      <c r="E210" s="3">
        <f>IFERROR('QB Projections'!E210,0)</f>
        <v>0</v>
      </c>
      <c r="F210" s="3">
        <f>IFERROR('RB Projections'!E211,0)</f>
        <v>22.624154113604916</v>
      </c>
      <c r="G210" s="3">
        <f>IFERROR('WR Projections'!E211,0)</f>
        <v>59.328172708157496</v>
      </c>
      <c r="H210" s="3">
        <f>IFERROR('TE Projections'!E211,0)</f>
        <v>0</v>
      </c>
      <c r="J210" s="3">
        <f>IFERROR(LARGE($E:$H,COUNTIF(A:D,"&gt;0")+COUNTA($J$1:J209)-1),0)</f>
        <v>89.919070436435291</v>
      </c>
      <c r="K210" s="3">
        <f>IFERROR(LARGE($F:$H,COUNTIF(B:D,"&gt;0")+COUNTA($K$1:K209)-1),0)</f>
        <v>79.985503164636413</v>
      </c>
    </row>
    <row r="211" spans="1:11" x14ac:dyDescent="0.25">
      <c r="A211" t="str">
        <f>IFERROR(IF(1+A210&lt;=Configuration!$F$9*Configuration!$F$16,1+A210,""),"")</f>
        <v/>
      </c>
      <c r="B211" s="45" t="str">
        <f>IFERROR(IF(1+B210&lt;=Configuration!$F$10*Configuration!$F$16,1+B210,""),"")</f>
        <v/>
      </c>
      <c r="C211" s="45" t="str">
        <f>IFERROR(IF(1+C210&lt;=Configuration!$F$11*Configuration!$F$16,1+C210,""),"")</f>
        <v/>
      </c>
      <c r="D211" s="45" t="str">
        <f>IFERROR(IF(1+D210&lt;=Configuration!$F$12*Configuration!$F$16,1+D210,""),"")</f>
        <v/>
      </c>
      <c r="E211" s="3">
        <f>IFERROR('QB Projections'!E211,0)</f>
        <v>0</v>
      </c>
      <c r="F211" s="3">
        <f>IFERROR('RB Projections'!E212,0)</f>
        <v>21.091102674847335</v>
      </c>
      <c r="G211" s="3">
        <f>IFERROR('WR Projections'!E212,0)</f>
        <v>59.262000876666626</v>
      </c>
      <c r="H211" s="3">
        <f>IFERROR('TE Projections'!E212,0)</f>
        <v>0</v>
      </c>
      <c r="J211" s="3">
        <f>IFERROR(LARGE($E:$H,COUNTIF(A:D,"&gt;0")+COUNTA($J$1:J210)-1),0)</f>
        <v>89.615316956154771</v>
      </c>
      <c r="K211" s="3">
        <f>IFERROR(LARGE($F:$H,COUNTIF(B:D,"&gt;0")+COUNTA($K$1:K210)-1),0)</f>
        <v>79.688558728890541</v>
      </c>
    </row>
    <row r="212" spans="1:11" x14ac:dyDescent="0.25">
      <c r="A212" t="str">
        <f>IFERROR(IF(1+A211&lt;=Configuration!$F$9*Configuration!$F$16,1+A211,""),"")</f>
        <v/>
      </c>
      <c r="B212" s="45" t="str">
        <f>IFERROR(IF(1+B211&lt;=Configuration!$F$10*Configuration!$F$16,1+B211,""),"")</f>
        <v/>
      </c>
      <c r="C212" s="45" t="str">
        <f>IFERROR(IF(1+C211&lt;=Configuration!$F$11*Configuration!$F$16,1+C211,""),"")</f>
        <v/>
      </c>
      <c r="D212" s="45" t="str">
        <f>IFERROR(IF(1+D211&lt;=Configuration!$F$12*Configuration!$F$16,1+D211,""),"")</f>
        <v/>
      </c>
      <c r="E212" s="3">
        <f>IFERROR('QB Projections'!E212,0)</f>
        <v>0</v>
      </c>
      <c r="F212" s="3">
        <f>IFERROR('RB Projections'!E213,0)</f>
        <v>20.067036074570641</v>
      </c>
      <c r="G212" s="3">
        <f>IFERROR('WR Projections'!E213,0)</f>
        <v>58.638953227337147</v>
      </c>
      <c r="H212" s="3">
        <f>IFERROR('TE Projections'!E213,0)</f>
        <v>0</v>
      </c>
      <c r="J212" s="3">
        <f>IFERROR(LARGE($E:$H,COUNTIF(A:D,"&gt;0")+COUNTA($J$1:J211)-1),0)</f>
        <v>89.509573097596729</v>
      </c>
      <c r="K212" s="3">
        <f>IFERROR(LARGE($F:$H,COUNTIF(B:D,"&gt;0")+COUNTA($K$1:K211)-1),0)</f>
        <v>79.287453603125044</v>
      </c>
    </row>
    <row r="213" spans="1:11" x14ac:dyDescent="0.25">
      <c r="A213" t="str">
        <f>IFERROR(IF(1+A212&lt;=Configuration!$F$9*Configuration!$F$16,1+A212,""),"")</f>
        <v/>
      </c>
      <c r="B213" s="45" t="str">
        <f>IFERROR(IF(1+B212&lt;=Configuration!$F$10*Configuration!$F$16,1+B212,""),"")</f>
        <v/>
      </c>
      <c r="C213" s="45" t="str">
        <f>IFERROR(IF(1+C212&lt;=Configuration!$F$11*Configuration!$F$16,1+C212,""),"")</f>
        <v/>
      </c>
      <c r="D213" s="45" t="str">
        <f>IFERROR(IF(1+D212&lt;=Configuration!$F$12*Configuration!$F$16,1+D212,""),"")</f>
        <v/>
      </c>
      <c r="E213" s="3">
        <f>IFERROR('QB Projections'!E213,0)</f>
        <v>0</v>
      </c>
      <c r="F213" s="3">
        <f>IFERROR('RB Projections'!E214,0)</f>
        <v>18.826179018286815</v>
      </c>
      <c r="G213" s="3">
        <f>IFERROR('WR Projections'!E214,0)</f>
        <v>58.54971203433319</v>
      </c>
      <c r="H213" s="3">
        <f>IFERROR('TE Projections'!E214,0)</f>
        <v>0</v>
      </c>
      <c r="J213" s="3">
        <f>IFERROR(LARGE($E:$H,COUNTIF(A:D,"&gt;0")+COUNTA($J$1:J212)-1),0)</f>
        <v>89.433098438424267</v>
      </c>
      <c r="K213" s="3">
        <f>IFERROR(LARGE($F:$H,COUNTIF(B:D,"&gt;0")+COUNTA($K$1:K212)-1),0)</f>
        <v>79.066226629092895</v>
      </c>
    </row>
    <row r="214" spans="1:11" x14ac:dyDescent="0.25">
      <c r="A214" t="str">
        <f>IFERROR(IF(1+A213&lt;=Configuration!$F$9*Configuration!$F$16,1+A213,""),"")</f>
        <v/>
      </c>
      <c r="B214" s="45" t="str">
        <f>IFERROR(IF(1+B213&lt;=Configuration!$F$10*Configuration!$F$16,1+B213,""),"")</f>
        <v/>
      </c>
      <c r="C214" s="45" t="str">
        <f>IFERROR(IF(1+C213&lt;=Configuration!$F$11*Configuration!$F$16,1+C213,""),"")</f>
        <v/>
      </c>
      <c r="D214" s="45" t="str">
        <f>IFERROR(IF(1+D213&lt;=Configuration!$F$12*Configuration!$F$16,1+D213,""),"")</f>
        <v/>
      </c>
      <c r="E214" s="3">
        <f>IFERROR('QB Projections'!E214,0)</f>
        <v>0</v>
      </c>
      <c r="F214" s="3">
        <f>IFERROR('RB Projections'!E215,0)</f>
        <v>18.81894208925198</v>
      </c>
      <c r="G214" s="3">
        <f>IFERROR('WR Projections'!E215,0)</f>
        <v>58.547551752476565</v>
      </c>
      <c r="H214" s="3">
        <f>IFERROR('TE Projections'!E215,0)</f>
        <v>0</v>
      </c>
      <c r="J214" s="3">
        <f>IFERROR(LARGE($E:$H,COUNTIF(A:D,"&gt;0")+COUNTA($J$1:J213)-1),0)</f>
        <v>89.410487977599516</v>
      </c>
      <c r="K214" s="3">
        <f>IFERROR(LARGE($F:$H,COUNTIF(B:D,"&gt;0")+COUNTA($K$1:K213)-1),0)</f>
        <v>79.014632892584117</v>
      </c>
    </row>
    <row r="215" spans="1:11" x14ac:dyDescent="0.25">
      <c r="A215" t="str">
        <f>IFERROR(IF(1+A214&lt;=Configuration!$F$9*Configuration!$F$16,1+A214,""),"")</f>
        <v/>
      </c>
      <c r="B215" s="45" t="str">
        <f>IFERROR(IF(1+B214&lt;=Configuration!$F$10*Configuration!$F$16,1+B214,""),"")</f>
        <v/>
      </c>
      <c r="C215" s="45" t="str">
        <f>IFERROR(IF(1+C214&lt;=Configuration!$F$11*Configuration!$F$16,1+C214,""),"")</f>
        <v/>
      </c>
      <c r="D215" s="45" t="str">
        <f>IFERROR(IF(1+D214&lt;=Configuration!$F$12*Configuration!$F$16,1+D214,""),"")</f>
        <v/>
      </c>
      <c r="E215" s="3">
        <f>IFERROR('QB Projections'!E215,0)</f>
        <v>0</v>
      </c>
      <c r="F215" s="3">
        <f>IFERROR('RB Projections'!E216,0)</f>
        <v>18.710208649570916</v>
      </c>
      <c r="G215" s="3">
        <f>IFERROR('WR Projections'!E216,0)</f>
        <v>58.524731648809095</v>
      </c>
      <c r="H215" s="3">
        <f>IFERROR('TE Projections'!E216,0)</f>
        <v>0</v>
      </c>
      <c r="J215" s="3">
        <f>IFERROR(LARGE($E:$H,COUNTIF(A:D,"&gt;0")+COUNTA($J$1:J214)-1),0)</f>
        <v>88.747373876475208</v>
      </c>
      <c r="K215" s="3">
        <f>IFERROR(LARGE($F:$H,COUNTIF(B:D,"&gt;0")+COUNTA($K$1:K214)-1),0)</f>
        <v>78.383345143787878</v>
      </c>
    </row>
    <row r="216" spans="1:11" x14ac:dyDescent="0.25">
      <c r="A216" t="str">
        <f>IFERROR(IF(1+A215&lt;=Configuration!$F$9*Configuration!$F$16,1+A215,""),"")</f>
        <v/>
      </c>
      <c r="B216" s="45" t="str">
        <f>IFERROR(IF(1+B215&lt;=Configuration!$F$10*Configuration!$F$16,1+B215,""),"")</f>
        <v/>
      </c>
      <c r="C216" s="45" t="str">
        <f>IFERROR(IF(1+C215&lt;=Configuration!$F$11*Configuration!$F$16,1+C215,""),"")</f>
        <v/>
      </c>
      <c r="D216" s="45" t="str">
        <f>IFERROR(IF(1+D215&lt;=Configuration!$F$12*Configuration!$F$16,1+D215,""),"")</f>
        <v/>
      </c>
      <c r="E216" s="3">
        <f>IFERROR('QB Projections'!E216,0)</f>
        <v>0</v>
      </c>
      <c r="F216" s="3">
        <f>IFERROR('RB Projections'!E217,0)</f>
        <v>18.134537915462971</v>
      </c>
      <c r="G216" s="3">
        <f>IFERROR('WR Projections'!E217,0)</f>
        <v>57.789658872087657</v>
      </c>
      <c r="H216" s="3">
        <f>IFERROR('TE Projections'!E217,0)</f>
        <v>0</v>
      </c>
      <c r="J216" s="3">
        <f>IFERROR(LARGE($E:$H,COUNTIF(A:D,"&gt;0")+COUNTA($J$1:J215)-1),0)</f>
        <v>88.550895048587989</v>
      </c>
      <c r="K216" s="3">
        <f>IFERROR(LARGE($F:$H,COUNTIF(B:D,"&gt;0")+COUNTA($K$1:K215)-1),0)</f>
        <v>77.927379238149101</v>
      </c>
    </row>
    <row r="217" spans="1:11" x14ac:dyDescent="0.25">
      <c r="A217" t="str">
        <f>IFERROR(IF(1+A216&lt;=Configuration!$F$9*Configuration!$F$16,1+A216,""),"")</f>
        <v/>
      </c>
      <c r="B217" s="45" t="str">
        <f>IFERROR(IF(1+B216&lt;=Configuration!$F$10*Configuration!$F$16,1+B216,""),"")</f>
        <v/>
      </c>
      <c r="C217" s="45" t="str">
        <f>IFERROR(IF(1+C216&lt;=Configuration!$F$11*Configuration!$F$16,1+C216,""),"")</f>
        <v/>
      </c>
      <c r="D217" s="45" t="str">
        <f>IFERROR(IF(1+D216&lt;=Configuration!$F$12*Configuration!$F$16,1+D216,""),"")</f>
        <v/>
      </c>
      <c r="E217" s="3">
        <f>IFERROR('QB Projections'!E217,0)</f>
        <v>0</v>
      </c>
      <c r="F217" s="3">
        <f>IFERROR('RB Projections'!E218,0)</f>
        <v>18.066721909754826</v>
      </c>
      <c r="G217" s="3">
        <f>IFERROR('WR Projections'!E218,0)</f>
        <v>57.210530407356401</v>
      </c>
      <c r="H217" s="3">
        <f>IFERROR('TE Projections'!E218,0)</f>
        <v>0</v>
      </c>
      <c r="J217" s="3">
        <f>IFERROR(LARGE($E:$H,COUNTIF(A:D,"&gt;0")+COUNTA($J$1:J216)-1),0)</f>
        <v>88.402957393675877</v>
      </c>
      <c r="K217" s="3">
        <f>IFERROR(LARGE($F:$H,COUNTIF(B:D,"&gt;0")+COUNTA($K$1:K216)-1),0)</f>
        <v>77.883701321391243</v>
      </c>
    </row>
    <row r="218" spans="1:11" x14ac:dyDescent="0.25">
      <c r="A218" t="str">
        <f>IFERROR(IF(1+A217&lt;=Configuration!$F$9*Configuration!$F$16,1+A217,""),"")</f>
        <v/>
      </c>
      <c r="B218" s="45" t="str">
        <f>IFERROR(IF(1+B217&lt;=Configuration!$F$10*Configuration!$F$16,1+B217,""),"")</f>
        <v/>
      </c>
      <c r="C218" s="45" t="str">
        <f>IFERROR(IF(1+C217&lt;=Configuration!$F$11*Configuration!$F$16,1+C217,""),"")</f>
        <v/>
      </c>
      <c r="D218" s="45" t="str">
        <f>IFERROR(IF(1+D217&lt;=Configuration!$F$12*Configuration!$F$16,1+D217,""),"")</f>
        <v/>
      </c>
      <c r="E218" s="3">
        <f>IFERROR('QB Projections'!E218,0)</f>
        <v>0</v>
      </c>
      <c r="F218" s="3">
        <f>IFERROR('RB Projections'!E219,0)</f>
        <v>16.788739745812464</v>
      </c>
      <c r="G218" s="3">
        <f>IFERROR('WR Projections'!E219,0)</f>
        <v>57.130821753492839</v>
      </c>
      <c r="H218" s="3">
        <f>IFERROR('TE Projections'!E219,0)</f>
        <v>0</v>
      </c>
      <c r="J218" s="3">
        <f>IFERROR(LARGE($E:$H,COUNTIF(A:D,"&gt;0")+COUNTA($J$1:J217)-1),0)</f>
        <v>88.280077401638565</v>
      </c>
      <c r="K218" s="3">
        <f>IFERROR(LARGE($F:$H,COUNTIF(B:D,"&gt;0")+COUNTA($K$1:K217)-1),0)</f>
        <v>76.742268224423626</v>
      </c>
    </row>
    <row r="219" spans="1:11" x14ac:dyDescent="0.25">
      <c r="A219" t="str">
        <f>IFERROR(IF(1+A218&lt;=Configuration!$F$9*Configuration!$F$16,1+A218,""),"")</f>
        <v/>
      </c>
      <c r="B219" s="45" t="str">
        <f>IFERROR(IF(1+B218&lt;=Configuration!$F$10*Configuration!$F$16,1+B218,""),"")</f>
        <v/>
      </c>
      <c r="C219" s="45" t="str">
        <f>IFERROR(IF(1+C218&lt;=Configuration!$F$11*Configuration!$F$16,1+C218,""),"")</f>
        <v/>
      </c>
      <c r="D219" s="45" t="str">
        <f>IFERROR(IF(1+D218&lt;=Configuration!$F$12*Configuration!$F$16,1+D218,""),"")</f>
        <v/>
      </c>
      <c r="E219" s="3">
        <f>IFERROR('QB Projections'!E219,0)</f>
        <v>0</v>
      </c>
      <c r="F219" s="3">
        <f>IFERROR('RB Projections'!E220,0)</f>
        <v>15.858192676616969</v>
      </c>
      <c r="G219" s="3">
        <f>IFERROR('WR Projections'!E220,0)</f>
        <v>56.992960393966136</v>
      </c>
      <c r="H219" s="3">
        <f>IFERROR('TE Projections'!E220,0)</f>
        <v>0</v>
      </c>
      <c r="J219" s="3">
        <f>IFERROR(LARGE($E:$H,COUNTIF(A:D,"&gt;0")+COUNTA($J$1:J218)-1),0)</f>
        <v>88.236096181842498</v>
      </c>
      <c r="K219" s="3">
        <f>IFERROR(LARGE($F:$H,COUNTIF(B:D,"&gt;0")+COUNTA($K$1:K218)-1),0)</f>
        <v>76.712206712012687</v>
      </c>
    </row>
    <row r="220" spans="1:11" x14ac:dyDescent="0.25">
      <c r="A220" t="str">
        <f>IFERROR(IF(1+A219&lt;=Configuration!$F$9*Configuration!$F$16,1+A219,""),"")</f>
        <v/>
      </c>
      <c r="B220" s="45" t="str">
        <f>IFERROR(IF(1+B219&lt;=Configuration!$F$10*Configuration!$F$16,1+B219,""),"")</f>
        <v/>
      </c>
      <c r="C220" s="45" t="str">
        <f>IFERROR(IF(1+C219&lt;=Configuration!$F$11*Configuration!$F$16,1+C219,""),"")</f>
        <v/>
      </c>
      <c r="D220" s="45" t="str">
        <f>IFERROR(IF(1+D219&lt;=Configuration!$F$12*Configuration!$F$16,1+D219,""),"")</f>
        <v/>
      </c>
      <c r="E220" s="3">
        <f>IFERROR('QB Projections'!E220,0)</f>
        <v>0</v>
      </c>
      <c r="F220" s="3">
        <f>IFERROR('RB Projections'!E221,0)</f>
        <v>15.653500964372624</v>
      </c>
      <c r="G220" s="3">
        <f>IFERROR('WR Projections'!E221,0)</f>
        <v>56.542268224423616</v>
      </c>
      <c r="H220" s="3">
        <f>IFERROR('TE Projections'!E221,0)</f>
        <v>0</v>
      </c>
      <c r="J220" s="3">
        <f>IFERROR(LARGE($E:$H,COUNTIF(A:D,"&gt;0")+COUNTA($J$1:J219)-1),0)</f>
        <v>88.220253564923823</v>
      </c>
      <c r="K220" s="3">
        <f>IFERROR(LARGE($F:$H,COUNTIF(B:D,"&gt;0")+COUNTA($K$1:K219)-1),0)</f>
        <v>76.660051752476562</v>
      </c>
    </row>
    <row r="221" spans="1:11" x14ac:dyDescent="0.25">
      <c r="A221" t="str">
        <f>IFERROR(IF(1+A220&lt;=Configuration!$F$9*Configuration!$F$16,1+A220,""),"")</f>
        <v/>
      </c>
      <c r="B221" s="45" t="str">
        <f>IFERROR(IF(1+B220&lt;=Configuration!$F$10*Configuration!$F$16,1+B220,""),"")</f>
        <v/>
      </c>
      <c r="C221" s="45" t="str">
        <f>IFERROR(IF(1+C220&lt;=Configuration!$F$11*Configuration!$F$16,1+C220,""),"")</f>
        <v/>
      </c>
      <c r="D221" s="45" t="str">
        <f>IFERROR(IF(1+D220&lt;=Configuration!$F$12*Configuration!$F$16,1+D220,""),"")</f>
        <v/>
      </c>
      <c r="E221" s="3">
        <f>IFERROR('QB Projections'!E221,0)</f>
        <v>0</v>
      </c>
      <c r="F221" s="3">
        <f>IFERROR('RB Projections'!E222,0)</f>
        <v>14.936724872817271</v>
      </c>
      <c r="G221" s="3">
        <f>IFERROR('WR Projections'!E222,0)</f>
        <v>56.509573097596729</v>
      </c>
      <c r="H221" s="3">
        <f>IFERROR('TE Projections'!E222,0)</f>
        <v>0</v>
      </c>
      <c r="J221" s="3">
        <f>IFERROR(LARGE($E:$H,COUNTIF(A:D,"&gt;0")+COUNTA($J$1:J220)-1),0)</f>
        <v>88.026872332500687</v>
      </c>
      <c r="K221" s="3">
        <f>IFERROR(LARGE($F:$H,COUNTIF(B:D,"&gt;0")+COUNTA($K$1:K220)-1),0)</f>
        <v>76.387445026875753</v>
      </c>
    </row>
    <row r="222" spans="1:11" x14ac:dyDescent="0.25">
      <c r="A222" t="str">
        <f>IFERROR(IF(1+A221&lt;=Configuration!$F$9*Configuration!$F$16,1+A221,""),"")</f>
        <v/>
      </c>
      <c r="B222" s="45" t="str">
        <f>IFERROR(IF(1+B221&lt;=Configuration!$F$10*Configuration!$F$16,1+B221,""),"")</f>
        <v/>
      </c>
      <c r="C222" s="45" t="str">
        <f>IFERROR(IF(1+C221&lt;=Configuration!$F$11*Configuration!$F$16,1+C221,""),"")</f>
        <v/>
      </c>
      <c r="D222" s="45" t="str">
        <f>IFERROR(IF(1+D221&lt;=Configuration!$F$12*Configuration!$F$16,1+D221,""),"")</f>
        <v/>
      </c>
      <c r="E222" s="3">
        <f>IFERROR('QB Projections'!E222,0)</f>
        <v>0</v>
      </c>
      <c r="F222" s="3">
        <f>IFERROR('RB Projections'!E223,0)</f>
        <v>14.085830240208336</v>
      </c>
      <c r="G222" s="3">
        <f>IFERROR('WR Projections'!E223,0)</f>
        <v>56.450442006130345</v>
      </c>
      <c r="H222" s="3">
        <f>IFERROR('TE Projections'!E223,0)</f>
        <v>0</v>
      </c>
      <c r="J222" s="3">
        <f>IFERROR(LARGE($E:$H,COUNTIF(A:D,"&gt;0")+COUNTA($J$1:J221)-1),0)</f>
        <v>87.94144240196475</v>
      </c>
      <c r="K222" s="3">
        <f>IFERROR(LARGE($F:$H,COUNTIF(B:D,"&gt;0")+COUNTA($K$1:K221)-1),0)</f>
        <v>76.360300849086826</v>
      </c>
    </row>
    <row r="223" spans="1:11" x14ac:dyDescent="0.25">
      <c r="A223" t="str">
        <f>IFERROR(IF(1+A222&lt;=Configuration!$F$9*Configuration!$F$16,1+A222,""),"")</f>
        <v/>
      </c>
      <c r="B223" s="45" t="str">
        <f>IFERROR(IF(1+B222&lt;=Configuration!$F$10*Configuration!$F$16,1+B222,""),"")</f>
        <v/>
      </c>
      <c r="C223" s="45" t="str">
        <f>IFERROR(IF(1+C222&lt;=Configuration!$F$11*Configuration!$F$16,1+C222,""),"")</f>
        <v/>
      </c>
      <c r="D223" s="45" t="str">
        <f>IFERROR(IF(1+D222&lt;=Configuration!$F$12*Configuration!$F$16,1+D222,""),"")</f>
        <v/>
      </c>
      <c r="E223" s="3">
        <f>IFERROR('QB Projections'!E223,0)</f>
        <v>0</v>
      </c>
      <c r="F223" s="3">
        <f>IFERROR('RB Projections'!E224,0)</f>
        <v>13.329477062294853</v>
      </c>
      <c r="G223" s="3">
        <f>IFERROR('WR Projections'!E224,0)</f>
        <v>56.406382065064491</v>
      </c>
      <c r="H223" s="3">
        <f>IFERROR('TE Projections'!E224,0)</f>
        <v>0</v>
      </c>
      <c r="J223" s="3">
        <f>IFERROR(LARGE($E:$H,COUNTIF(A:D,"&gt;0")+COUNTA($J$1:J222)-1),0)</f>
        <v>87.742268224423611</v>
      </c>
      <c r="K223" s="3">
        <f>IFERROR(LARGE($F:$H,COUNTIF(B:D,"&gt;0")+COUNTA($K$1:K222)-1),0)</f>
        <v>76.108406101843059</v>
      </c>
    </row>
    <row r="224" spans="1:11" x14ac:dyDescent="0.25">
      <c r="A224" t="str">
        <f>IFERROR(IF(1+A223&lt;=Configuration!$F$9*Configuration!$F$16,1+A223,""),"")</f>
        <v/>
      </c>
      <c r="B224" s="45" t="str">
        <f>IFERROR(IF(1+B223&lt;=Configuration!$F$10*Configuration!$F$16,1+B223,""),"")</f>
        <v/>
      </c>
      <c r="C224" s="45" t="str">
        <f>IFERROR(IF(1+C223&lt;=Configuration!$F$11*Configuration!$F$16,1+C223,""),"")</f>
        <v/>
      </c>
      <c r="D224" s="45" t="str">
        <f>IFERROR(IF(1+D223&lt;=Configuration!$F$12*Configuration!$F$16,1+D223,""),"")</f>
        <v/>
      </c>
      <c r="E224" s="3">
        <f>IFERROR('QB Projections'!E224,0)</f>
        <v>0</v>
      </c>
      <c r="F224" s="3">
        <f>IFERROR('RB Projections'!E225,0)</f>
        <v>12.319659873084156</v>
      </c>
      <c r="G224" s="3">
        <f>IFERROR('WR Projections'!E225,0)</f>
        <v>56.386351038718267</v>
      </c>
      <c r="H224" s="3">
        <f>IFERROR('TE Projections'!E225,0)</f>
        <v>0</v>
      </c>
      <c r="J224" s="3">
        <f>IFERROR(LARGE($E:$H,COUNTIF(A:D,"&gt;0")+COUNTA($J$1:J223)-1),0)</f>
        <v>87.31429276566827</v>
      </c>
      <c r="K224" s="3">
        <f>IFERROR(LARGE($F:$H,COUNTIF(B:D,"&gt;0")+COUNTA($K$1:K223)-1),0)</f>
        <v>76.086322364404722</v>
      </c>
    </row>
    <row r="225" spans="1:11" x14ac:dyDescent="0.25">
      <c r="A225" t="str">
        <f>IFERROR(IF(1+A224&lt;=Configuration!$F$9*Configuration!$F$16,1+A224,""),"")</f>
        <v/>
      </c>
      <c r="B225" s="45" t="str">
        <f>IFERROR(IF(1+B224&lt;=Configuration!$F$10*Configuration!$F$16,1+B224,""),"")</f>
        <v/>
      </c>
      <c r="C225" s="45" t="str">
        <f>IFERROR(IF(1+C224&lt;=Configuration!$F$11*Configuration!$F$16,1+C224,""),"")</f>
        <v/>
      </c>
      <c r="D225" s="45" t="str">
        <f>IFERROR(IF(1+D224&lt;=Configuration!$F$12*Configuration!$F$16,1+D224,""),"")</f>
        <v/>
      </c>
      <c r="E225" s="3">
        <f>IFERROR('QB Projections'!E225,0)</f>
        <v>0</v>
      </c>
      <c r="F225" s="3">
        <f>IFERROR('RB Projections'!E226,0)</f>
        <v>10.057264540843233</v>
      </c>
      <c r="G225" s="3">
        <f>IFERROR('WR Projections'!E226,0)</f>
        <v>56.251691776972265</v>
      </c>
      <c r="H225" s="3">
        <f>IFERROR('TE Projections'!E226,0)</f>
        <v>0</v>
      </c>
      <c r="J225" s="3">
        <f>IFERROR(LARGE($E:$H,COUNTIF(A:D,"&gt;0")+COUNTA($J$1:J224)-1),0)</f>
        <v>87.28070720980854</v>
      </c>
      <c r="K225" s="3">
        <f>IFERROR(LARGE($F:$H,COUNTIF(B:D,"&gt;0")+COUNTA($K$1:K224)-1),0)</f>
        <v>75.997455687714094</v>
      </c>
    </row>
    <row r="226" spans="1:11" x14ac:dyDescent="0.25">
      <c r="A226" t="str">
        <f>IFERROR(IF(1+A225&lt;=Configuration!$F$9*Configuration!$F$16,1+A225,""),"")</f>
        <v/>
      </c>
      <c r="B226" s="45" t="str">
        <f>IFERROR(IF(1+B225&lt;=Configuration!$F$10*Configuration!$F$16,1+B225,""),"")</f>
        <v/>
      </c>
      <c r="C226" s="45" t="str">
        <f>IFERROR(IF(1+C225&lt;=Configuration!$F$11*Configuration!$F$16,1+C225,""),"")</f>
        <v/>
      </c>
      <c r="D226" s="45" t="str">
        <f>IFERROR(IF(1+D225&lt;=Configuration!$F$12*Configuration!$F$16,1+D225,""),"")</f>
        <v/>
      </c>
      <c r="E226" s="3">
        <f>IFERROR('QB Projections'!E226,0)</f>
        <v>0</v>
      </c>
      <c r="F226" s="3">
        <f>IFERROR('RB Projections'!E227,0)</f>
        <v>10.031646214753998</v>
      </c>
      <c r="G226" s="3">
        <f>IFERROR('WR Projections'!E227,0)</f>
        <v>56.200442006130338</v>
      </c>
      <c r="H226" s="3">
        <f>IFERROR('TE Projections'!E227,0)</f>
        <v>0</v>
      </c>
      <c r="J226" s="3">
        <f>IFERROR(LARGE($E:$H,COUNTIF(A:D,"&gt;0")+COUNTA($J$1:J225)-1),0)</f>
        <v>87.245134122900623</v>
      </c>
      <c r="K226" s="3">
        <f>IFERROR(LARGE($F:$H,COUNTIF(B:D,"&gt;0")+COUNTA($K$1:K225)-1),0)</f>
        <v>75.541411646684153</v>
      </c>
    </row>
    <row r="227" spans="1:11" x14ac:dyDescent="0.25">
      <c r="A227" t="str">
        <f>IFERROR(IF(1+A226&lt;=Configuration!$F$9*Configuration!$F$16,1+A226,""),"")</f>
        <v/>
      </c>
      <c r="B227" s="45" t="str">
        <f>IFERROR(IF(1+B226&lt;=Configuration!$F$10*Configuration!$F$16,1+B226,""),"")</f>
        <v/>
      </c>
      <c r="C227" s="45" t="str">
        <f>IFERROR(IF(1+C226&lt;=Configuration!$F$11*Configuration!$F$16,1+C226,""),"")</f>
        <v/>
      </c>
      <c r="D227" s="45" t="str">
        <f>IFERROR(IF(1+D226&lt;=Configuration!$F$12*Configuration!$F$16,1+D226,""),"")</f>
        <v/>
      </c>
      <c r="E227" s="3">
        <f>IFERROR('QB Projections'!E227,0)</f>
        <v>0</v>
      </c>
      <c r="F227" s="3">
        <f>IFERROR('RB Projections'!E228,0)</f>
        <v>6.7162157301736345</v>
      </c>
      <c r="G227" s="3">
        <f>IFERROR('WR Projections'!E228,0)</f>
        <v>55.925442006130339</v>
      </c>
      <c r="H227" s="3">
        <f>IFERROR('TE Projections'!E228,0)</f>
        <v>0</v>
      </c>
      <c r="J227" s="3">
        <f>IFERROR(LARGE($E:$H,COUNTIF(A:D,"&gt;0")+COUNTA($J$1:J226)-1),0)</f>
        <v>87.136319881040606</v>
      </c>
      <c r="K227" s="3">
        <f>IFERROR(LARGE($F:$H,COUNTIF(B:D,"&gt;0")+COUNTA($K$1:K226)-1),0)</f>
        <v>75.528810914663936</v>
      </c>
    </row>
    <row r="228" spans="1:11" x14ac:dyDescent="0.25">
      <c r="A228" t="str">
        <f>IFERROR(IF(1+A227&lt;=Configuration!$F$9*Configuration!$F$16,1+A227,""),"")</f>
        <v/>
      </c>
      <c r="B228" s="45" t="str">
        <f>IFERROR(IF(1+B227&lt;=Configuration!$F$10*Configuration!$F$16,1+B227,""),"")</f>
        <v/>
      </c>
      <c r="C228" s="45" t="str">
        <f>IFERROR(IF(1+C227&lt;=Configuration!$F$11*Configuration!$F$16,1+C227,""),"")</f>
        <v/>
      </c>
      <c r="D228" s="45" t="str">
        <f>IFERROR(IF(1+D227&lt;=Configuration!$F$12*Configuration!$F$16,1+D227,""),"")</f>
        <v/>
      </c>
      <c r="E228" s="3">
        <f>IFERROR('QB Projections'!E228,0)</f>
        <v>0</v>
      </c>
      <c r="F228" s="3">
        <f>IFERROR('RB Projections'!E229,0)</f>
        <v>4.1185512837480314</v>
      </c>
      <c r="G228" s="3">
        <f>IFERROR('WR Projections'!E229,0)</f>
        <v>55.5619441923631</v>
      </c>
      <c r="H228" s="3">
        <f>IFERROR('TE Projections'!E229,0)</f>
        <v>0</v>
      </c>
      <c r="J228" s="3">
        <f>IFERROR(LARGE($E:$H,COUNTIF(A:D,"&gt;0")+COUNTA($J$1:J227)-1),0)</f>
        <v>86.778618258603103</v>
      </c>
      <c r="K228" s="3">
        <f>IFERROR(LARGE($F:$H,COUNTIF(B:D,"&gt;0")+COUNTA($K$1:K227)-1),0)</f>
        <v>75.486406645639917</v>
      </c>
    </row>
    <row r="229" spans="1:11" x14ac:dyDescent="0.25">
      <c r="A229" t="str">
        <f>IFERROR(IF(1+A228&lt;=Configuration!$F$9*Configuration!$F$16,1+A228,""),"")</f>
        <v/>
      </c>
      <c r="B229" s="45" t="str">
        <f>IFERROR(IF(1+B228&lt;=Configuration!$F$10*Configuration!$F$16,1+B228,""),"")</f>
        <v/>
      </c>
      <c r="C229" s="45" t="str">
        <f>IFERROR(IF(1+C228&lt;=Configuration!$F$11*Configuration!$F$16,1+C228,""),"")</f>
        <v/>
      </c>
      <c r="D229" s="45" t="str">
        <f>IFERROR(IF(1+D228&lt;=Configuration!$F$12*Configuration!$F$16,1+D228,""),"")</f>
        <v/>
      </c>
      <c r="E229" s="3">
        <f>IFERROR('QB Projections'!E229,0)</f>
        <v>0</v>
      </c>
      <c r="F229" s="3">
        <f>IFERROR('RB Projections'!E230,0)</f>
        <v>4.1036439001302103</v>
      </c>
      <c r="G229" s="3">
        <f>IFERROR('WR Projections'!E230,0)</f>
        <v>55.418704189063128</v>
      </c>
      <c r="H229" s="3">
        <f>IFERROR('TE Projections'!E230,0)</f>
        <v>0</v>
      </c>
      <c r="J229" s="3">
        <f>IFERROR(LARGE($E:$H,COUNTIF(A:D,"&gt;0")+COUNTA($J$1:J228)-1),0)</f>
        <v>86.549410482051229</v>
      </c>
      <c r="K229" s="3">
        <f>IFERROR(LARGE($F:$H,COUNTIF(B:D,"&gt;0")+COUNTA($K$1:K228)-1),0)</f>
        <v>75.160057295596928</v>
      </c>
    </row>
    <row r="230" spans="1:11" x14ac:dyDescent="0.25">
      <c r="A230" t="str">
        <f>IFERROR(IF(1+A229&lt;=Configuration!$F$9*Configuration!$F$16,1+A229,""),"")</f>
        <v/>
      </c>
      <c r="B230" s="45" t="str">
        <f>IFERROR(IF(1+B229&lt;=Configuration!$F$10*Configuration!$F$16,1+B229,""),"")</f>
        <v/>
      </c>
      <c r="C230" s="45" t="str">
        <f>IFERROR(IF(1+C229&lt;=Configuration!$F$11*Configuration!$F$16,1+C229,""),"")</f>
        <v/>
      </c>
      <c r="D230" s="45" t="str">
        <f>IFERROR(IF(1+D229&lt;=Configuration!$F$12*Configuration!$F$16,1+D229,""),"")</f>
        <v/>
      </c>
      <c r="E230" s="3">
        <f>IFERROR('QB Projections'!E230,0)</f>
        <v>0</v>
      </c>
      <c r="F230" s="3">
        <f>IFERROR('RB Projections'!E231,0)</f>
        <v>2.4177265227553968</v>
      </c>
      <c r="G230" s="3">
        <f>IFERROR('WR Projections'!E231,0)</f>
        <v>55.142268224423617</v>
      </c>
      <c r="H230" s="3">
        <f>IFERROR('TE Projections'!E231,0)</f>
        <v>0</v>
      </c>
      <c r="J230" s="3">
        <f>IFERROR(LARGE($E:$H,COUNTIF(A:D,"&gt;0")+COUNTA($J$1:J229)-1),0)</f>
        <v>86.509573097596729</v>
      </c>
      <c r="K230" s="3">
        <f>IFERROR(LARGE($F:$H,COUNTIF(B:D,"&gt;0")+COUNTA($K$1:K229)-1),0)</f>
        <v>75.065180945267954</v>
      </c>
    </row>
    <row r="231" spans="1:11" x14ac:dyDescent="0.25">
      <c r="A231" t="str">
        <f>IFERROR(IF(1+A230&lt;=Configuration!$F$9*Configuration!$F$16,1+A230,""),"")</f>
        <v/>
      </c>
      <c r="B231" s="45" t="str">
        <f>IFERROR(IF(1+B230&lt;=Configuration!$F$10*Configuration!$F$16,1+B230,""),"")</f>
        <v/>
      </c>
      <c r="C231" s="45" t="str">
        <f>IFERROR(IF(1+C230&lt;=Configuration!$F$11*Configuration!$F$16,1+C230,""),"")</f>
        <v/>
      </c>
      <c r="D231" s="45" t="str">
        <f>IFERROR(IF(1+D230&lt;=Configuration!$F$12*Configuration!$F$16,1+D230,""),"")</f>
        <v/>
      </c>
      <c r="E231" s="3">
        <f>IFERROR('QB Projections'!E231,0)</f>
        <v>0</v>
      </c>
      <c r="F231" s="3">
        <f>IFERROR('RB Projections'!E232,0)</f>
        <v>1.2403829239038695</v>
      </c>
      <c r="G231" s="3">
        <f>IFERROR('WR Projections'!E232,0)</f>
        <v>54.870397805517307</v>
      </c>
      <c r="H231" s="3">
        <f>IFERROR('TE Projections'!E232,0)</f>
        <v>0</v>
      </c>
      <c r="J231" s="3">
        <f>IFERROR(LARGE($E:$H,COUNTIF(A:D,"&gt;0")+COUNTA($J$1:J230)-1),0)</f>
        <v>86.442570089502695</v>
      </c>
      <c r="K231" s="3">
        <f>IFERROR(LARGE($F:$H,COUNTIF(B:D,"&gt;0")+COUNTA($K$1:K230)-1),0)</f>
        <v>75.014995497150878</v>
      </c>
    </row>
    <row r="232" spans="1:11" x14ac:dyDescent="0.25">
      <c r="A232" t="str">
        <f>IFERROR(IF(1+A231&lt;=Configuration!$F$9*Configuration!$F$16,1+A231,""),"")</f>
        <v/>
      </c>
      <c r="B232" s="45" t="str">
        <f>IFERROR(IF(1+B231&lt;=Configuration!$F$10*Configuration!$F$16,1+B231,""),"")</f>
        <v/>
      </c>
      <c r="C232" s="45" t="str">
        <f>IFERROR(IF(1+C231&lt;=Configuration!$F$11*Configuration!$F$16,1+C231,""),"")</f>
        <v/>
      </c>
      <c r="D232" s="45" t="str">
        <f>IFERROR(IF(1+D231&lt;=Configuration!$F$12*Configuration!$F$16,1+D231,""),"")</f>
        <v/>
      </c>
      <c r="E232" s="3">
        <f>IFERROR('QB Projections'!E232,0)</f>
        <v>0</v>
      </c>
      <c r="F232" s="3">
        <f>IFERROR('RB Projections'!E233,0)</f>
        <v>0.57236353636738635</v>
      </c>
      <c r="G232" s="3">
        <f>IFERROR('WR Projections'!E233,0)</f>
        <v>54.341795207812929</v>
      </c>
      <c r="H232" s="3">
        <f>IFERROR('TE Projections'!E233,0)</f>
        <v>0</v>
      </c>
      <c r="J232" s="3">
        <f>IFERROR(LARGE($E:$H,COUNTIF(A:D,"&gt;0")+COUNTA($J$1:J231)-1),0)</f>
        <v>86.427835280529521</v>
      </c>
      <c r="K232" s="3">
        <f>IFERROR(LARGE($F:$H,COUNTIF(B:D,"&gt;0")+COUNTA($K$1:K231)-1),0)</f>
        <v>74.653387550213552</v>
      </c>
    </row>
    <row r="233" spans="1:11" x14ac:dyDescent="0.25">
      <c r="A233" t="str">
        <f>IFERROR(IF(1+A232&lt;=Configuration!$F$9*Configuration!$F$16,1+A232,""),"")</f>
        <v/>
      </c>
      <c r="B233" s="45" t="str">
        <f>IFERROR(IF(1+B232&lt;=Configuration!$F$10*Configuration!$F$16,1+B232,""),"")</f>
        <v/>
      </c>
      <c r="C233" s="45" t="str">
        <f>IFERROR(IF(1+C232&lt;=Configuration!$F$11*Configuration!$F$16,1+C232,""),"")</f>
        <v/>
      </c>
      <c r="D233" s="45" t="str">
        <f>IFERROR(IF(1+D232&lt;=Configuration!$F$12*Configuration!$F$16,1+D232,""),"")</f>
        <v/>
      </c>
      <c r="E233" s="3">
        <f>IFERROR('QB Projections'!E233,0)</f>
        <v>0</v>
      </c>
      <c r="F233" s="3">
        <f>IFERROR('RB Projections'!E234,0)</f>
        <v>0</v>
      </c>
      <c r="G233" s="3">
        <f>IFERROR('WR Projections'!E234,0)</f>
        <v>54.091310914663943</v>
      </c>
      <c r="H233" s="3">
        <f>IFERROR('TE Projections'!E234,0)</f>
        <v>0</v>
      </c>
      <c r="J233" s="3">
        <f>IFERROR(LARGE($E:$H,COUNTIF(A:D,"&gt;0")+COUNTA($J$1:J232)-1),0)</f>
        <v>86.233876967399326</v>
      </c>
      <c r="K233" s="3">
        <f>IFERROR(LARGE($F:$H,COUNTIF(B:D,"&gt;0")+COUNTA($K$1:K232)-1),0)</f>
        <v>74.648899461961506</v>
      </c>
    </row>
    <row r="234" spans="1:11" x14ac:dyDescent="0.25">
      <c r="A234" t="str">
        <f>IFERROR(IF(1+A233&lt;=Configuration!$F$9*Configuration!$F$16,1+A233,""),"")</f>
        <v/>
      </c>
      <c r="B234" s="45" t="str">
        <f>IFERROR(IF(1+B233&lt;=Configuration!$F$10*Configuration!$F$16,1+B233,""),"")</f>
        <v/>
      </c>
      <c r="C234" s="45" t="str">
        <f>IFERROR(IF(1+C233&lt;=Configuration!$F$11*Configuration!$F$16,1+C233,""),"")</f>
        <v/>
      </c>
      <c r="D234" s="45" t="str">
        <f>IFERROR(IF(1+D233&lt;=Configuration!$F$12*Configuration!$F$16,1+D233,""),"")</f>
        <v/>
      </c>
      <c r="E234" s="3">
        <f>IFERROR('QB Projections'!E234,0)</f>
        <v>0</v>
      </c>
      <c r="F234" s="3">
        <f>IFERROR('RB Projections'!E235,0)</f>
        <v>0</v>
      </c>
      <c r="G234" s="3">
        <f>IFERROR('WR Projections'!E235,0)</f>
        <v>53.673048731731157</v>
      </c>
      <c r="H234" s="3">
        <f>IFERROR('TE Projections'!E235,0)</f>
        <v>0</v>
      </c>
      <c r="J234" s="3">
        <f>IFERROR(LARGE($E:$H,COUNTIF(A:D,"&gt;0")+COUNTA($J$1:J233)-1),0)</f>
        <v>86.130980455997545</v>
      </c>
      <c r="K234" s="3">
        <f>IFERROR(LARGE($F:$H,COUNTIF(B:D,"&gt;0")+COUNTA($K$1:K233)-1),0)</f>
        <v>74.007658478077389</v>
      </c>
    </row>
    <row r="235" spans="1:11" x14ac:dyDescent="0.25">
      <c r="A235" t="str">
        <f>IFERROR(IF(1+A234&lt;=Configuration!$F$9*Configuration!$F$16,1+A234,""),"")</f>
        <v/>
      </c>
      <c r="B235" s="45" t="str">
        <f>IFERROR(IF(1+B234&lt;=Configuration!$F$10*Configuration!$F$16,1+B234,""),"")</f>
        <v/>
      </c>
      <c r="C235" s="45" t="str">
        <f>IFERROR(IF(1+C234&lt;=Configuration!$F$11*Configuration!$F$16,1+C234,""),"")</f>
        <v/>
      </c>
      <c r="D235" s="45" t="str">
        <f>IFERROR(IF(1+D234&lt;=Configuration!$F$12*Configuration!$F$16,1+D234,""),"")</f>
        <v/>
      </c>
      <c r="E235" s="3">
        <f>IFERROR('QB Projections'!E235,0)</f>
        <v>0</v>
      </c>
      <c r="F235" s="3">
        <f>IFERROR('RB Projections'!E236,0)</f>
        <v>0</v>
      </c>
      <c r="G235" s="3">
        <f>IFERROR('WR Projections'!E236,0)</f>
        <v>53.60765847807739</v>
      </c>
      <c r="H235" s="3">
        <f>IFERROR('TE Projections'!E236,0)</f>
        <v>0</v>
      </c>
      <c r="J235" s="3">
        <f>IFERROR(LARGE($E:$H,COUNTIF(A:D,"&gt;0")+COUNTA($J$1:J234)-1),0)</f>
        <v>85.81148771711608</v>
      </c>
      <c r="K235" s="3">
        <f>IFERROR(LARGE($F:$H,COUNTIF(B:D,"&gt;0")+COUNTA($K$1:K234)-1),0)</f>
        <v>73.882268224423598</v>
      </c>
    </row>
    <row r="236" spans="1:11" x14ac:dyDescent="0.25">
      <c r="A236" t="str">
        <f>IFERROR(IF(1+A235&lt;=Configuration!$F$9*Configuration!$F$16,1+A235,""),"")</f>
        <v/>
      </c>
      <c r="B236" s="45" t="str">
        <f>IFERROR(IF(1+B235&lt;=Configuration!$F$10*Configuration!$F$16,1+B235,""),"")</f>
        <v/>
      </c>
      <c r="C236" s="45" t="str">
        <f>IFERROR(IF(1+C235&lt;=Configuration!$F$11*Configuration!$F$16,1+C235,""),"")</f>
        <v/>
      </c>
      <c r="D236" s="45" t="str">
        <f>IFERROR(IF(1+D235&lt;=Configuration!$F$12*Configuration!$F$16,1+D235,""),"")</f>
        <v/>
      </c>
      <c r="E236" s="3">
        <f>IFERROR('QB Projections'!E236,0)</f>
        <v>0</v>
      </c>
      <c r="F236" s="3">
        <f>IFERROR('RB Projections'!E237,0)</f>
        <v>0</v>
      </c>
      <c r="G236" s="3">
        <f>IFERROR('WR Projections'!E237,0)</f>
        <v>52.900442006130341</v>
      </c>
      <c r="H236" s="3">
        <f>IFERROR('TE Projections'!E237,0)</f>
        <v>0</v>
      </c>
      <c r="J236" s="3">
        <f>IFERROR(LARGE($E:$H,COUNTIF(A:D,"&gt;0")+COUNTA($J$1:J235)-1),0)</f>
        <v>85.809956021500611</v>
      </c>
      <c r="K236" s="3">
        <f>IFERROR(LARGE($F:$H,COUNTIF(B:D,"&gt;0")+COUNTA($K$1:K235)-1),0)</f>
        <v>73.824296351538877</v>
      </c>
    </row>
    <row r="237" spans="1:11" x14ac:dyDescent="0.25">
      <c r="A237" t="str">
        <f>IFERROR(IF(1+A236&lt;=Configuration!$F$9*Configuration!$F$16,1+A236,""),"")</f>
        <v/>
      </c>
      <c r="B237" s="45" t="str">
        <f>IFERROR(IF(1+B236&lt;=Configuration!$F$10*Configuration!$F$16,1+B236,""),"")</f>
        <v/>
      </c>
      <c r="C237" s="45" t="str">
        <f>IFERROR(IF(1+C236&lt;=Configuration!$F$11*Configuration!$F$16,1+C236,""),"")</f>
        <v/>
      </c>
      <c r="D237" s="45" t="str">
        <f>IFERROR(IF(1+D236&lt;=Configuration!$F$12*Configuration!$F$16,1+D236,""),"")</f>
        <v/>
      </c>
      <c r="E237" s="3">
        <f>IFERROR('QB Projections'!E237,0)</f>
        <v>0</v>
      </c>
      <c r="F237" s="3">
        <f>IFERROR('RB Projections'!E238,0)</f>
        <v>0</v>
      </c>
      <c r="G237" s="3">
        <f>IFERROR('WR Projections'!E238,0)</f>
        <v>52.680842834837939</v>
      </c>
      <c r="H237" s="3">
        <f>IFERROR('TE Projections'!E238,0)</f>
        <v>0</v>
      </c>
      <c r="J237" s="3">
        <f>IFERROR(LARGE($E:$H,COUNTIF(A:D,"&gt;0")+COUNTA($J$1:J236)-1),0)</f>
        <v>85.640760595374729</v>
      </c>
      <c r="K237" s="3">
        <f>IFERROR(LARGE($F:$H,COUNTIF(B:D,"&gt;0")+COUNTA($K$1:K236)-1),0)</f>
        <v>73.800442006130339</v>
      </c>
    </row>
    <row r="238" spans="1:11" x14ac:dyDescent="0.25">
      <c r="A238" t="str">
        <f>IFERROR(IF(1+A237&lt;=Configuration!$F$9*Configuration!$F$16,1+A237,""),"")</f>
        <v/>
      </c>
      <c r="B238" s="45" t="str">
        <f>IFERROR(IF(1+B237&lt;=Configuration!$F$10*Configuration!$F$16,1+B237,""),"")</f>
        <v/>
      </c>
      <c r="C238" s="45" t="str">
        <f>IFERROR(IF(1+C237&lt;=Configuration!$F$11*Configuration!$F$16,1+C237,""),"")</f>
        <v/>
      </c>
      <c r="D238" s="45" t="str">
        <f>IFERROR(IF(1+D237&lt;=Configuration!$F$12*Configuration!$F$16,1+D237,""),"")</f>
        <v/>
      </c>
      <c r="E238" s="3">
        <f>IFERROR('QB Projections'!E238,0)</f>
        <v>0</v>
      </c>
      <c r="F238" s="3">
        <f>IFERROR('RB Projections'!E239,0)</f>
        <v>0</v>
      </c>
      <c r="G238" s="3">
        <f>IFERROR('WR Projections'!E239,0)</f>
        <v>52.440353604904274</v>
      </c>
      <c r="H238" s="3">
        <f>IFERROR('TE Projections'!E239,0)</f>
        <v>0</v>
      </c>
      <c r="J238" s="3">
        <f>IFERROR(LARGE($E:$H,COUNTIF(A:D,"&gt;0")+COUNTA($J$1:J237)-1),0)</f>
        <v>85.62763867925149</v>
      </c>
      <c r="K238" s="3">
        <f>IFERROR(LARGE($F:$H,COUNTIF(B:D,"&gt;0")+COUNTA($K$1:K237)-1),0)</f>
        <v>73.557603578088106</v>
      </c>
    </row>
    <row r="239" spans="1:11" x14ac:dyDescent="0.25">
      <c r="A239" t="str">
        <f>IFERROR(IF(1+A238&lt;=Configuration!$F$9*Configuration!$F$16,1+A238,""),"")</f>
        <v/>
      </c>
      <c r="B239" s="45" t="str">
        <f>IFERROR(IF(1+B238&lt;=Configuration!$F$10*Configuration!$F$16,1+B238,""),"")</f>
        <v/>
      </c>
      <c r="C239" s="45" t="str">
        <f>IFERROR(IF(1+C238&lt;=Configuration!$F$11*Configuration!$F$16,1+C238,""),"")</f>
        <v/>
      </c>
      <c r="D239" s="45" t="str">
        <f>IFERROR(IF(1+D238&lt;=Configuration!$F$12*Configuration!$F$16,1+D238,""),"")</f>
        <v/>
      </c>
      <c r="E239" s="3">
        <f>IFERROR('QB Projections'!E239,0)</f>
        <v>0</v>
      </c>
      <c r="F239" s="3">
        <f>IFERROR('RB Projections'!E240,0)</f>
        <v>0</v>
      </c>
      <c r="G239" s="3">
        <f>IFERROR('WR Projections'!E240,0)</f>
        <v>51.340353604904273</v>
      </c>
      <c r="H239" s="3">
        <f>IFERROR('TE Projections'!E240,0)</f>
        <v>0</v>
      </c>
      <c r="J239" s="3">
        <f>IFERROR(LARGE($E:$H,COUNTIF(A:D,"&gt;0")+COUNTA($J$1:J238)-1),0)</f>
        <v>85.039480809005028</v>
      </c>
      <c r="K239" s="3">
        <f>IFERROR(LARGE($F:$H,COUNTIF(B:D,"&gt;0")+COUNTA($K$1:K238)-1),0)</f>
        <v>73.015699627232465</v>
      </c>
    </row>
    <row r="240" spans="1:11" x14ac:dyDescent="0.25">
      <c r="A240" t="str">
        <f>IFERROR(IF(1+A239&lt;=Configuration!$F$9*Configuration!$F$16,1+A239,""),"")</f>
        <v/>
      </c>
      <c r="B240" s="45" t="str">
        <f>IFERROR(IF(1+B239&lt;=Configuration!$F$10*Configuration!$F$16,1+B239,""),"")</f>
        <v/>
      </c>
      <c r="C240" s="45" t="str">
        <f>IFERROR(IF(1+C239&lt;=Configuration!$F$11*Configuration!$F$16,1+C239,""),"")</f>
        <v/>
      </c>
      <c r="D240" s="45" t="str">
        <f>IFERROR(IF(1+D239&lt;=Configuration!$F$12*Configuration!$F$16,1+D239,""),"")</f>
        <v/>
      </c>
      <c r="E240" s="3">
        <f>IFERROR('QB Projections'!E240,0)</f>
        <v>0</v>
      </c>
      <c r="F240" s="3">
        <f>IFERROR('RB Projections'!E241,0)</f>
        <v>0</v>
      </c>
      <c r="G240" s="3">
        <f>IFERROR('WR Projections'!E241,0)</f>
        <v>50.145266431148293</v>
      </c>
      <c r="H240" s="3">
        <f>IFERROR('TE Projections'!E241,0)</f>
        <v>0</v>
      </c>
      <c r="J240" s="3">
        <f>IFERROR(LARGE($E:$H,COUNTIF(A:D,"&gt;0")+COUNTA($J$1:J239)-1),0)</f>
        <v>84.925624447039837</v>
      </c>
      <c r="K240" s="3">
        <f>IFERROR(LARGE($F:$H,COUNTIF(B:D,"&gt;0")+COUNTA($K$1:K239)-1),0)</f>
        <v>72.301325701085815</v>
      </c>
    </row>
    <row r="241" spans="1:11" x14ac:dyDescent="0.25">
      <c r="A241" t="str">
        <f>IFERROR(IF(1+A240&lt;=Configuration!$F$9*Configuration!$F$16,1+A240,""),"")</f>
        <v/>
      </c>
      <c r="B241" s="45" t="str">
        <f>IFERROR(IF(1+B240&lt;=Configuration!$F$10*Configuration!$F$16,1+B240,""),"")</f>
        <v/>
      </c>
      <c r="C241" s="45" t="str">
        <f>IFERROR(IF(1+C240&lt;=Configuration!$F$11*Configuration!$F$16,1+C240,""),"")</f>
        <v/>
      </c>
      <c r="D241" s="45" t="str">
        <f>IFERROR(IF(1+D240&lt;=Configuration!$F$12*Configuration!$F$16,1+D240,""),"")</f>
        <v/>
      </c>
      <c r="E241" s="3">
        <f>IFERROR('QB Projections'!E241,0)</f>
        <v>0</v>
      </c>
      <c r="F241" s="3">
        <f>IFERROR('RB Projections'!E242,0)</f>
        <v>0</v>
      </c>
      <c r="G241" s="3">
        <f>IFERROR('WR Projections'!E242,0)</f>
        <v>50.139970681000406</v>
      </c>
      <c r="H241" s="3">
        <f>IFERROR('TE Projections'!E242,0)</f>
        <v>0</v>
      </c>
      <c r="J241" s="3">
        <f>IFERROR(LARGE($E:$H,COUNTIF(A:D,"&gt;0")+COUNTA($J$1:J240)-1),0)</f>
        <v>84.804772355430828</v>
      </c>
      <c r="K241" s="3">
        <f>IFERROR(LARGE($F:$H,COUNTIF(B:D,"&gt;0")+COUNTA($K$1:K240)-1),0)</f>
        <v>72.06053040735641</v>
      </c>
    </row>
    <row r="242" spans="1:11" x14ac:dyDescent="0.25">
      <c r="A242" t="str">
        <f>IFERROR(IF(1+A241&lt;=Configuration!$F$9*Configuration!$F$16,1+A241,""),"")</f>
        <v/>
      </c>
      <c r="B242" s="45" t="str">
        <f>IFERROR(IF(1+B241&lt;=Configuration!$F$10*Configuration!$F$16,1+B241,""),"")</f>
        <v/>
      </c>
      <c r="C242" s="45" t="str">
        <f>IFERROR(IF(1+C241&lt;=Configuration!$F$11*Configuration!$F$16,1+C241,""),"")</f>
        <v/>
      </c>
      <c r="D242" s="45" t="str">
        <f>IFERROR(IF(1+D241&lt;=Configuration!$F$12*Configuration!$F$16,1+D241,""),"")</f>
        <v/>
      </c>
      <c r="E242" s="3">
        <f>IFERROR('QB Projections'!E242,0)</f>
        <v>0</v>
      </c>
      <c r="F242" s="3">
        <f>IFERROR('RB Projections'!E243,0)</f>
        <v>0</v>
      </c>
      <c r="G242" s="3">
        <f>IFERROR('WR Projections'!E243,0)</f>
        <v>50.007658478077389</v>
      </c>
      <c r="H242" s="3">
        <f>IFERROR('TE Projections'!E243,0)</f>
        <v>0</v>
      </c>
      <c r="J242" s="3">
        <f>IFERROR(LARGE($E:$H,COUNTIF(A:D,"&gt;0")+COUNTA($J$1:J241)-1),0)</f>
        <v>84.161504631923549</v>
      </c>
      <c r="K242" s="3">
        <f>IFERROR(LARGE($F:$H,COUNTIF(B:D,"&gt;0")+COUNTA($K$1:K241)-1),0)</f>
        <v>71.894000087312833</v>
      </c>
    </row>
    <row r="243" spans="1:11" x14ac:dyDescent="0.25">
      <c r="A243" t="str">
        <f>IFERROR(IF(1+A242&lt;=Configuration!$F$9*Configuration!$F$16,1+A242,""),"")</f>
        <v/>
      </c>
      <c r="B243" s="45" t="str">
        <f>IFERROR(IF(1+B242&lt;=Configuration!$F$10*Configuration!$F$16,1+B242,""),"")</f>
        <v/>
      </c>
      <c r="C243" s="45" t="str">
        <f>IFERROR(IF(1+C242&lt;=Configuration!$F$11*Configuration!$F$16,1+C242,""),"")</f>
        <v/>
      </c>
      <c r="D243" s="45" t="str">
        <f>IFERROR(IF(1+D242&lt;=Configuration!$F$12*Configuration!$F$16,1+D242,""),"")</f>
        <v/>
      </c>
      <c r="E243" s="3">
        <f>IFERROR('QB Projections'!E243,0)</f>
        <v>0</v>
      </c>
      <c r="F243" s="3">
        <f>IFERROR('RB Projections'!E244,0)</f>
        <v>0</v>
      </c>
      <c r="G243" s="3">
        <f>IFERROR('WR Projections'!E244,0)</f>
        <v>50.007658478077389</v>
      </c>
      <c r="H243" s="3">
        <f>IFERROR('TE Projections'!E244,0)</f>
        <v>0</v>
      </c>
      <c r="J243" s="3">
        <f>IFERROR(LARGE($E:$H,COUNTIF(A:D,"&gt;0")+COUNTA($J$1:J242)-1),0)</f>
        <v>84.028087962491213</v>
      </c>
      <c r="K243" s="3">
        <f>IFERROR(LARGE($F:$H,COUNTIF(B:D,"&gt;0")+COUNTA($K$1:K242)-1),0)</f>
        <v>71.543847005151761</v>
      </c>
    </row>
    <row r="244" spans="1:11" x14ac:dyDescent="0.25">
      <c r="A244" t="str">
        <f>IFERROR(IF(1+A243&lt;=Configuration!$F$9*Configuration!$F$16,1+A243,""),"")</f>
        <v/>
      </c>
      <c r="B244" s="45" t="str">
        <f>IFERROR(IF(1+B243&lt;=Configuration!$F$10*Configuration!$F$16,1+B243,""),"")</f>
        <v/>
      </c>
      <c r="C244" s="45" t="str">
        <f>IFERROR(IF(1+C243&lt;=Configuration!$F$11*Configuration!$F$16,1+C243,""),"")</f>
        <v/>
      </c>
      <c r="D244" s="45" t="str">
        <f>IFERROR(IF(1+D243&lt;=Configuration!$F$12*Configuration!$F$16,1+D243,""),"")</f>
        <v/>
      </c>
      <c r="E244" s="3">
        <f>IFERROR('QB Projections'!E244,0)</f>
        <v>0</v>
      </c>
      <c r="F244" s="3">
        <f>IFERROR('RB Projections'!E245,0)</f>
        <v>0</v>
      </c>
      <c r="G244" s="3">
        <f>IFERROR('WR Projections'!E245,0)</f>
        <v>49.728424325885122</v>
      </c>
      <c r="H244" s="3">
        <f>IFERROR('TE Projections'!E245,0)</f>
        <v>0</v>
      </c>
      <c r="J244" s="3">
        <f>IFERROR(LARGE($E:$H,COUNTIF(A:D,"&gt;0")+COUNTA($J$1:J243)-1),0)</f>
        <v>84.011487717116083</v>
      </c>
      <c r="K244" s="3">
        <f>IFERROR(LARGE($F:$H,COUNTIF(B:D,"&gt;0")+COUNTA($K$1:K243)-1),0)</f>
        <v>71.246118405604875</v>
      </c>
    </row>
    <row r="245" spans="1:11" x14ac:dyDescent="0.25">
      <c r="A245" t="str">
        <f>IFERROR(IF(1+A244&lt;=Configuration!$F$9*Configuration!$F$16,1+A244,""),"")</f>
        <v/>
      </c>
      <c r="B245" s="45" t="str">
        <f>IFERROR(IF(1+B244&lt;=Configuration!$F$10*Configuration!$F$16,1+B244,""),"")</f>
        <v/>
      </c>
      <c r="C245" s="45" t="str">
        <f>IFERROR(IF(1+C244&lt;=Configuration!$F$11*Configuration!$F$16,1+C244,""),"")</f>
        <v/>
      </c>
      <c r="D245" s="45" t="str">
        <f>IFERROR(IF(1+D244&lt;=Configuration!$F$12*Configuration!$F$16,1+D244,""),"")</f>
        <v/>
      </c>
      <c r="E245" s="3">
        <f>IFERROR('QB Projections'!E245,0)</f>
        <v>0</v>
      </c>
      <c r="F245" s="3">
        <f>IFERROR('RB Projections'!E246,0)</f>
        <v>0</v>
      </c>
      <c r="G245" s="3">
        <f>IFERROR('WR Projections'!E246,0)</f>
        <v>48.807658478077386</v>
      </c>
      <c r="H245" s="3">
        <f>IFERROR('TE Projections'!E246,0)</f>
        <v>0</v>
      </c>
      <c r="J245" s="3">
        <f>IFERROR(LARGE($E:$H,COUNTIF(A:D,"&gt;0")+COUNTA($J$1:J244)-1),0)</f>
        <v>84.011487717116069</v>
      </c>
      <c r="K245" s="3">
        <f>IFERROR(LARGE($F:$H,COUNTIF(B:D,"&gt;0")+COUNTA($K$1:K244)-1),0)</f>
        <v>70.746740017048211</v>
      </c>
    </row>
    <row r="246" spans="1:11" x14ac:dyDescent="0.25">
      <c r="A246" t="str">
        <f>IFERROR(IF(1+A245&lt;=Configuration!$F$9*Configuration!$F$16,1+A245,""),"")</f>
        <v/>
      </c>
      <c r="B246" s="45" t="str">
        <f>IFERROR(IF(1+B245&lt;=Configuration!$F$10*Configuration!$F$16,1+B245,""),"")</f>
        <v/>
      </c>
      <c r="C246" s="45" t="str">
        <f>IFERROR(IF(1+C245&lt;=Configuration!$F$11*Configuration!$F$16,1+C245,""),"")</f>
        <v/>
      </c>
      <c r="D246" s="45" t="str">
        <f>IFERROR(IF(1+D245&lt;=Configuration!$F$12*Configuration!$F$16,1+D245,""),"")</f>
        <v/>
      </c>
      <c r="E246" s="3">
        <f>IFERROR('QB Projections'!E246,0)</f>
        <v>0</v>
      </c>
      <c r="F246" s="3">
        <f>IFERROR('RB Projections'!E247,0)</f>
        <v>0</v>
      </c>
      <c r="G246" s="3">
        <f>IFERROR('WR Projections'!E247,0)</f>
        <v>48.707329722562989</v>
      </c>
      <c r="H246" s="3">
        <f>IFERROR('TE Projections'!E247,0)</f>
        <v>0</v>
      </c>
      <c r="J246" s="3">
        <f>IFERROR(LARGE($E:$H,COUNTIF(A:D,"&gt;0")+COUNTA($J$1:J245)-1),0)</f>
        <v>82.880707209808548</v>
      </c>
      <c r="K246" s="3">
        <f>IFERROR(LARGE($F:$H,COUNTIF(B:D,"&gt;0")+COUNTA($K$1:K245)-1),0)</f>
        <v>70.639157932269768</v>
      </c>
    </row>
    <row r="247" spans="1:11" x14ac:dyDescent="0.25">
      <c r="A247" t="str">
        <f>IFERROR(IF(1+A246&lt;=Configuration!$F$9*Configuration!$F$16,1+A246,""),"")</f>
        <v/>
      </c>
      <c r="B247" s="45" t="str">
        <f>IFERROR(IF(1+B246&lt;=Configuration!$F$10*Configuration!$F$16,1+B246,""),"")</f>
        <v/>
      </c>
      <c r="C247" s="45" t="str">
        <f>IFERROR(IF(1+C246&lt;=Configuration!$F$11*Configuration!$F$16,1+C246,""),"")</f>
        <v/>
      </c>
      <c r="D247" s="45" t="str">
        <f>IFERROR(IF(1+D246&lt;=Configuration!$F$12*Configuration!$F$16,1+D246,""),"")</f>
        <v/>
      </c>
      <c r="E247" s="3">
        <f>IFERROR('QB Projections'!E247,0)</f>
        <v>0</v>
      </c>
      <c r="F247" s="3">
        <f>IFERROR('RB Projections'!E248,0)</f>
        <v>0</v>
      </c>
      <c r="G247" s="3">
        <f>IFERROR('WR Projections'!E248,0)</f>
        <v>48.556701168317716</v>
      </c>
      <c r="H247" s="3">
        <f>IFERROR('TE Projections'!E248,0)</f>
        <v>0</v>
      </c>
      <c r="J247" s="3">
        <f>IFERROR(LARGE($E:$H,COUNTIF(A:D,"&gt;0")+COUNTA($J$1:J246)-1),0)</f>
        <v>82.677921711704229</v>
      </c>
      <c r="K247" s="3">
        <f>IFERROR(LARGE($F:$H,COUNTIF(B:D,"&gt;0")+COUNTA($K$1:K246)-1),0)</f>
        <v>70.294395170246517</v>
      </c>
    </row>
    <row r="248" spans="1:11" x14ac:dyDescent="0.25">
      <c r="A248" t="str">
        <f>IFERROR(IF(1+A247&lt;=Configuration!$F$9*Configuration!$F$16,1+A247,""),"")</f>
        <v/>
      </c>
      <c r="B248" s="45" t="str">
        <f>IFERROR(IF(1+B247&lt;=Configuration!$F$10*Configuration!$F$16,1+B247,""),"")</f>
        <v/>
      </c>
      <c r="C248" s="45" t="str">
        <f>IFERROR(IF(1+C247&lt;=Configuration!$F$11*Configuration!$F$16,1+C247,""),"")</f>
        <v/>
      </c>
      <c r="D248" s="45" t="str">
        <f>IFERROR(IF(1+D247&lt;=Configuration!$F$12*Configuration!$F$16,1+D247,""),"")</f>
        <v/>
      </c>
      <c r="E248" s="3">
        <f>IFERROR('QB Projections'!E248,0)</f>
        <v>0</v>
      </c>
      <c r="F248" s="3">
        <f>IFERROR('RB Projections'!E249,0)</f>
        <v>0</v>
      </c>
      <c r="G248" s="3">
        <f>IFERROR('WR Projections'!E249,0)</f>
        <v>48.543287495344167</v>
      </c>
      <c r="H248" s="3">
        <f>IFERROR('TE Projections'!E249,0)</f>
        <v>0</v>
      </c>
      <c r="J248" s="3">
        <f>IFERROR(LARGE($E:$H,COUNTIF(A:D,"&gt;0")+COUNTA($J$1:J247)-1),0)</f>
        <v>82.400321459003877</v>
      </c>
      <c r="K248" s="3">
        <f>IFERROR(LARGE($F:$H,COUNTIF(B:D,"&gt;0")+COUNTA($K$1:K247)-1),0)</f>
        <v>70.236636488827699</v>
      </c>
    </row>
    <row r="249" spans="1:11" x14ac:dyDescent="0.25">
      <c r="A249" t="str">
        <f>IFERROR(IF(1+A248&lt;=Configuration!$F$9*Configuration!$F$16,1+A248,""),"")</f>
        <v/>
      </c>
      <c r="B249" s="45" t="str">
        <f>IFERROR(IF(1+B248&lt;=Configuration!$F$10*Configuration!$F$16,1+B248,""),"")</f>
        <v/>
      </c>
      <c r="C249" s="45" t="str">
        <f>IFERROR(IF(1+C248&lt;=Configuration!$F$11*Configuration!$F$16,1+C248,""),"")</f>
        <v/>
      </c>
      <c r="D249" s="45" t="str">
        <f>IFERROR(IF(1+D248&lt;=Configuration!$F$12*Configuration!$F$16,1+D248,""),"")</f>
        <v/>
      </c>
      <c r="E249" s="3">
        <f>IFERROR('QB Projections'!E249,0)</f>
        <v>0</v>
      </c>
      <c r="F249" s="3">
        <f>IFERROR('RB Projections'!E250,0)</f>
        <v>0</v>
      </c>
      <c r="G249" s="3">
        <f>IFERROR('WR Projections'!E250,0)</f>
        <v>48.505691538457739</v>
      </c>
      <c r="H249" s="3">
        <f>IFERROR('TE Projections'!E250,0)</f>
        <v>0</v>
      </c>
      <c r="J249" s="3">
        <f>IFERROR(LARGE($E:$H,COUNTIF(A:D,"&gt;0")+COUNTA($J$1:J248)-1),0)</f>
        <v>82.33340233663543</v>
      </c>
      <c r="K249" s="3">
        <f>IFERROR(LARGE($F:$H,COUNTIF(B:D,"&gt;0")+COUNTA($K$1:K248)-1),0)</f>
        <v>69.632605499605162</v>
      </c>
    </row>
    <row r="250" spans="1:11" x14ac:dyDescent="0.25">
      <c r="A250" t="str">
        <f>IFERROR(IF(1+A249&lt;=Configuration!$F$9*Configuration!$F$16,1+A249,""),"")</f>
        <v/>
      </c>
      <c r="B250" s="45" t="str">
        <f>IFERROR(IF(1+B249&lt;=Configuration!$F$10*Configuration!$F$16,1+B249,""),"")</f>
        <v/>
      </c>
      <c r="C250" s="45" t="str">
        <f>IFERROR(IF(1+C249&lt;=Configuration!$F$11*Configuration!$F$16,1+C249,""),"")</f>
        <v/>
      </c>
      <c r="D250" s="45" t="str">
        <f>IFERROR(IF(1+D249&lt;=Configuration!$F$12*Configuration!$F$16,1+D249,""),"")</f>
        <v/>
      </c>
      <c r="E250" s="3">
        <f>IFERROR('QB Projections'!E250,0)</f>
        <v>0</v>
      </c>
      <c r="F250" s="3">
        <f>IFERROR('RB Projections'!E251,0)</f>
        <v>0</v>
      </c>
      <c r="G250" s="3">
        <f>IFERROR('WR Projections'!E251,0)</f>
        <v>48.040353604904276</v>
      </c>
      <c r="H250" s="3">
        <f>IFERROR('TE Projections'!E251,0)</f>
        <v>0</v>
      </c>
      <c r="J250" s="3">
        <f>IFERROR(LARGE($E:$H,COUNTIF(A:D,"&gt;0")+COUNTA($J$1:J249)-1),0)</f>
        <v>82.321509121148509</v>
      </c>
      <c r="K250" s="3">
        <f>IFERROR(LARGE($F:$H,COUNTIF(B:D,"&gt;0")+COUNTA($K$1:K249)-1),0)</f>
        <v>69.392691357602558</v>
      </c>
    </row>
    <row r="251" spans="1:11" x14ac:dyDescent="0.25">
      <c r="A251" t="str">
        <f>IFERROR(IF(1+A250&lt;=Configuration!$F$9*Configuration!$F$16,1+A250,""),"")</f>
        <v/>
      </c>
      <c r="B251" s="45" t="str">
        <f>IFERROR(IF(1+B250&lt;=Configuration!$F$10*Configuration!$F$16,1+B250,""),"")</f>
        <v/>
      </c>
      <c r="C251" s="45" t="str">
        <f>IFERROR(IF(1+C250&lt;=Configuration!$F$11*Configuration!$F$16,1+C250,""),"")</f>
        <v/>
      </c>
      <c r="D251" s="45" t="str">
        <f>IFERROR(IF(1+D250&lt;=Configuration!$F$12*Configuration!$F$16,1+D250,""),"")</f>
        <v/>
      </c>
      <c r="E251" s="3">
        <f>IFERROR('QB Projections'!E251,0)</f>
        <v>0</v>
      </c>
      <c r="F251" s="3">
        <f>IFERROR('RB Projections'!E252,0)</f>
        <v>0</v>
      </c>
      <c r="G251" s="3">
        <f>IFERROR('WR Projections'!E252,0)</f>
        <v>47.924644247997271</v>
      </c>
      <c r="H251" s="3">
        <f>IFERROR('TE Projections'!E252,0)</f>
        <v>0</v>
      </c>
      <c r="J251" s="3">
        <f>IFERROR(LARGE($E:$H,COUNTIF(A:D,"&gt;0")+COUNTA($J$1:J250)-1),0)</f>
        <v>82.204336578290437</v>
      </c>
      <c r="K251" s="3">
        <f>IFERROR(LARGE($F:$H,COUNTIF(B:D,"&gt;0")+COUNTA($K$1:K250)-1),0)</f>
        <v>69.261247366784431</v>
      </c>
    </row>
    <row r="252" spans="1:11" x14ac:dyDescent="0.25">
      <c r="A252" t="str">
        <f>IFERROR(IF(1+A251&lt;=Configuration!$F$9*Configuration!$F$16,1+A251,""),"")</f>
        <v/>
      </c>
      <c r="B252" s="45" t="str">
        <f>IFERROR(IF(1+B251&lt;=Configuration!$F$10*Configuration!$F$16,1+B251,""),"")</f>
        <v/>
      </c>
      <c r="C252" s="45" t="str">
        <f>IFERROR(IF(1+C251&lt;=Configuration!$F$11*Configuration!$F$16,1+C251,""),"")</f>
        <v/>
      </c>
      <c r="D252" s="45" t="str">
        <f>IFERROR(IF(1+D251&lt;=Configuration!$F$12*Configuration!$F$16,1+D251,""),"")</f>
        <v/>
      </c>
      <c r="E252" s="3">
        <f>IFERROR('QB Projections'!E252,0)</f>
        <v>0</v>
      </c>
      <c r="F252" s="3">
        <f>IFERROR('RB Projections'!E253,0)</f>
        <v>0</v>
      </c>
      <c r="G252" s="3">
        <f>IFERROR('WR Projections'!E253,0)</f>
        <v>47.790695790554686</v>
      </c>
      <c r="H252" s="3">
        <f>IFERROR('TE Projections'!E253,0)</f>
        <v>0</v>
      </c>
      <c r="J252" s="3">
        <f>IFERROR(LARGE($E:$H,COUNTIF(A:D,"&gt;0")+COUNTA($J$1:J251)-1),0)</f>
        <v>82.19406694779677</v>
      </c>
      <c r="K252" s="3">
        <f>IFERROR(LARGE($F:$H,COUNTIF(B:D,"&gt;0")+COUNTA($K$1:K251)-1),0)</f>
        <v>69.180044359265636</v>
      </c>
    </row>
    <row r="253" spans="1:11" x14ac:dyDescent="0.25">
      <c r="A253" t="str">
        <f>IFERROR(IF(1+A252&lt;=Configuration!$F$9*Configuration!$F$16,1+A252,""),"")</f>
        <v/>
      </c>
      <c r="B253" s="45" t="str">
        <f>IFERROR(IF(1+B252&lt;=Configuration!$F$10*Configuration!$F$16,1+B252,""),"")</f>
        <v/>
      </c>
      <c r="C253" s="45" t="str">
        <f>IFERROR(IF(1+C252&lt;=Configuration!$F$11*Configuration!$F$16,1+C252,""),"")</f>
        <v/>
      </c>
      <c r="D253" s="45" t="str">
        <f>IFERROR(IF(1+D252&lt;=Configuration!$F$12*Configuration!$F$16,1+D252,""),"")</f>
        <v/>
      </c>
      <c r="E253" s="3">
        <f>IFERROR('QB Projections'!E253,0)</f>
        <v>0</v>
      </c>
      <c r="F253" s="3">
        <f>IFERROR('RB Projections'!E254,0)</f>
        <v>0</v>
      </c>
      <c r="G253" s="3">
        <f>IFERROR('WR Projections'!E254,0)</f>
        <v>47.68868254152671</v>
      </c>
      <c r="H253" s="3">
        <f>IFERROR('TE Projections'!E254,0)</f>
        <v>0</v>
      </c>
      <c r="J253" s="3">
        <f>IFERROR(LARGE($E:$H,COUNTIF(A:D,"&gt;0")+COUNTA($J$1:J252)-1),0)</f>
        <v>82.134762121719874</v>
      </c>
      <c r="K253" s="3">
        <f>IFERROR(LARGE($F:$H,COUNTIF(B:D,"&gt;0")+COUNTA($K$1:K252)-1),0)</f>
        <v>69.130763413388991</v>
      </c>
    </row>
    <row r="254" spans="1:11" x14ac:dyDescent="0.25">
      <c r="A254" t="str">
        <f>IFERROR(IF(1+A253&lt;=Configuration!$F$9*Configuration!$F$16,1+A253,""),"")</f>
        <v/>
      </c>
      <c r="B254" s="45" t="str">
        <f>IFERROR(IF(1+B253&lt;=Configuration!$F$10*Configuration!$F$16,1+B253,""),"")</f>
        <v/>
      </c>
      <c r="C254" s="45" t="str">
        <f>IFERROR(IF(1+C253&lt;=Configuration!$F$11*Configuration!$F$16,1+C253,""),"")</f>
        <v/>
      </c>
      <c r="D254" s="45" t="str">
        <f>IFERROR(IF(1+D253&lt;=Configuration!$F$12*Configuration!$F$16,1+D253,""),"")</f>
        <v/>
      </c>
      <c r="E254" s="3">
        <f>IFERROR('QB Projections'!E254,0)</f>
        <v>0</v>
      </c>
      <c r="F254" s="3">
        <f>IFERROR('RB Projections'!E255,0)</f>
        <v>0</v>
      </c>
      <c r="G254" s="3">
        <f>IFERROR('WR Projections'!E255,0)</f>
        <v>47.673048731731157</v>
      </c>
      <c r="H254" s="3">
        <f>IFERROR('TE Projections'!E255,0)</f>
        <v>0</v>
      </c>
      <c r="J254" s="3">
        <f>IFERROR(LARGE($E:$H,COUNTIF(A:D,"&gt;0")+COUNTA($J$1:J253)-1),0)</f>
        <v>81.766772800682148</v>
      </c>
      <c r="K254" s="3">
        <f>IFERROR(LARGE($F:$H,COUNTIF(B:D,"&gt;0")+COUNTA($K$1:K253)-1),0)</f>
        <v>68.636352504945521</v>
      </c>
    </row>
    <row r="255" spans="1:11" x14ac:dyDescent="0.25">
      <c r="A255" t="str">
        <f>IFERROR(IF(1+A254&lt;=Configuration!$F$9*Configuration!$F$16,1+A254,""),"")</f>
        <v/>
      </c>
      <c r="B255" s="45" t="str">
        <f>IFERROR(IF(1+B254&lt;=Configuration!$F$10*Configuration!$F$16,1+B254,""),"")</f>
        <v/>
      </c>
      <c r="C255" s="45" t="str">
        <f>IFERROR(IF(1+C254&lt;=Configuration!$F$11*Configuration!$F$16,1+C254,""),"")</f>
        <v/>
      </c>
      <c r="D255" s="45" t="str">
        <f>IFERROR(IF(1+D254&lt;=Configuration!$F$12*Configuration!$F$16,1+D254,""),"")</f>
        <v/>
      </c>
      <c r="E255" s="3">
        <f>IFERROR('QB Projections'!E255,0)</f>
        <v>0</v>
      </c>
      <c r="F255" s="3">
        <f>IFERROR('RB Projections'!E256,0)</f>
        <v>0</v>
      </c>
      <c r="G255" s="3">
        <f>IFERROR('WR Projections'!E256,0)</f>
        <v>47.656433807684955</v>
      </c>
      <c r="H255" s="3">
        <f>IFERROR('TE Projections'!E256,0)</f>
        <v>0</v>
      </c>
      <c r="J255" s="3">
        <f>IFERROR(LARGE($E:$H,COUNTIF(A:D,"&gt;0")+COUNTA($J$1:J254)-1),0)</f>
        <v>80.891167452802748</v>
      </c>
      <c r="K255" s="3">
        <f>IFERROR(LARGE($F:$H,COUNTIF(B:D,"&gt;0")+COUNTA($K$1:K254)-1),0)</f>
        <v>68.509573097596729</v>
      </c>
    </row>
    <row r="256" spans="1:11" x14ac:dyDescent="0.25">
      <c r="A256" t="str">
        <f>IFERROR(IF(1+A255&lt;=Configuration!$F$9*Configuration!$F$16,1+A255,""),"")</f>
        <v/>
      </c>
      <c r="B256" s="45" t="str">
        <f>IFERROR(IF(1+B255&lt;=Configuration!$F$10*Configuration!$F$16,1+B255,""),"")</f>
        <v/>
      </c>
      <c r="C256" s="45" t="str">
        <f>IFERROR(IF(1+C255&lt;=Configuration!$F$11*Configuration!$F$16,1+C255,""),"")</f>
        <v/>
      </c>
      <c r="D256" s="45" t="str">
        <f>IFERROR(IF(1+D255&lt;=Configuration!$F$12*Configuration!$F$16,1+D255,""),"")</f>
        <v/>
      </c>
      <c r="E256" s="3">
        <f>IFERROR('QB Projections'!E256,0)</f>
        <v>0</v>
      </c>
      <c r="F256" s="3">
        <f>IFERROR('RB Projections'!E257,0)</f>
        <v>0</v>
      </c>
      <c r="G256" s="3">
        <f>IFERROR('WR Projections'!E257,0)</f>
        <v>47.64035360490427</v>
      </c>
      <c r="H256" s="3">
        <f>IFERROR('TE Projections'!E257,0)</f>
        <v>0</v>
      </c>
      <c r="J256" s="3">
        <f>IFERROR(LARGE($E:$H,COUNTIF(A:D,"&gt;0")+COUNTA($J$1:J255)-1),0)</f>
        <v>80.873011360898687</v>
      </c>
      <c r="K256" s="3">
        <f>IFERROR(LARGE($F:$H,COUNTIF(B:D,"&gt;0")+COUNTA($K$1:K255)-1),0)</f>
        <v>68.437089688234067</v>
      </c>
    </row>
    <row r="257" spans="1:11" x14ac:dyDescent="0.25">
      <c r="A257" t="str">
        <f>IFERROR(IF(1+A256&lt;=Configuration!$F$9*Configuration!$F$16,1+A256,""),"")</f>
        <v/>
      </c>
      <c r="B257" s="45" t="str">
        <f>IFERROR(IF(1+B256&lt;=Configuration!$F$10*Configuration!$F$16,1+B256,""),"")</f>
        <v/>
      </c>
      <c r="C257" s="45" t="str">
        <f>IFERROR(IF(1+C256&lt;=Configuration!$F$11*Configuration!$F$16,1+C256,""),"")</f>
        <v/>
      </c>
      <c r="D257" s="45" t="str">
        <f>IFERROR(IF(1+D256&lt;=Configuration!$F$12*Configuration!$F$16,1+D256,""),"")</f>
        <v/>
      </c>
      <c r="E257" s="3">
        <f>IFERROR('QB Projections'!E257,0)</f>
        <v>0</v>
      </c>
      <c r="F257" s="3">
        <f>IFERROR('RB Projections'!E258,0)</f>
        <v>0</v>
      </c>
      <c r="G257" s="3">
        <f>IFERROR('WR Projections'!E258,0)</f>
        <v>47.607658478077383</v>
      </c>
      <c r="H257" s="3">
        <f>IFERROR('TE Projections'!E258,0)</f>
        <v>0</v>
      </c>
      <c r="J257" s="3">
        <f>IFERROR(LARGE($E:$H,COUNTIF(A:D,"&gt;0")+COUNTA($J$1:J256)-1),0)</f>
        <v>80.529498174359091</v>
      </c>
      <c r="K257" s="3">
        <f>IFERROR(LARGE($F:$H,COUNTIF(B:D,"&gt;0")+COUNTA($K$1:K256)-1),0)</f>
        <v>68.356701168317713</v>
      </c>
    </row>
    <row r="258" spans="1:11" x14ac:dyDescent="0.25">
      <c r="A258" t="str">
        <f>IFERROR(IF(1+A257&lt;=Configuration!$F$9*Configuration!$F$16,1+A257,""),"")</f>
        <v/>
      </c>
      <c r="B258" s="45" t="str">
        <f>IFERROR(IF(1+B257&lt;=Configuration!$F$10*Configuration!$F$16,1+B257,""),"")</f>
        <v/>
      </c>
      <c r="C258" s="45" t="str">
        <f>IFERROR(IF(1+C257&lt;=Configuration!$F$11*Configuration!$F$16,1+C257,""),"")</f>
        <v/>
      </c>
      <c r="D258" s="45" t="str">
        <f>IFERROR(IF(1+D257&lt;=Configuration!$F$12*Configuration!$F$16,1+D257,""),"")</f>
        <v/>
      </c>
      <c r="E258" s="3">
        <f>IFERROR('QB Projections'!E258,0)</f>
        <v>0</v>
      </c>
      <c r="F258" s="3">
        <f>IFERROR('RB Projections'!E259,0)</f>
        <v>0</v>
      </c>
      <c r="G258" s="3">
        <f>IFERROR('WR Projections'!E259,0)</f>
        <v>46.673048731731157</v>
      </c>
      <c r="H258" s="3">
        <f>IFERROR('TE Projections'!E259,0)</f>
        <v>0</v>
      </c>
      <c r="J258" s="3">
        <f>IFERROR(LARGE($E:$H,COUNTIF(A:D,"&gt;0")+COUNTA($J$1:J257)-1),0)</f>
        <v>80.428045341024387</v>
      </c>
      <c r="K258" s="3">
        <f>IFERROR(LARGE($F:$H,COUNTIF(B:D,"&gt;0")+COUNTA($K$1:K257)-1),0)</f>
        <v>68.114825266520057</v>
      </c>
    </row>
    <row r="259" spans="1:11" x14ac:dyDescent="0.25">
      <c r="A259" t="str">
        <f>IFERROR(IF(1+A258&lt;=Configuration!$F$9*Configuration!$F$16,1+A258,""),"")</f>
        <v/>
      </c>
      <c r="B259" s="45" t="str">
        <f>IFERROR(IF(1+B258&lt;=Configuration!$F$10*Configuration!$F$16,1+B258,""),"")</f>
        <v/>
      </c>
      <c r="C259" s="45" t="str">
        <f>IFERROR(IF(1+C258&lt;=Configuration!$F$11*Configuration!$F$16,1+C258,""),"")</f>
        <v/>
      </c>
      <c r="D259" s="45" t="str">
        <f>IFERROR(IF(1+D258&lt;=Configuration!$F$12*Configuration!$F$16,1+D258,""),"")</f>
        <v/>
      </c>
      <c r="E259" s="3">
        <f>IFERROR('QB Projections'!E259,0)</f>
        <v>0</v>
      </c>
      <c r="F259" s="3">
        <f>IFERROR('RB Projections'!E260,0)</f>
        <v>0</v>
      </c>
      <c r="G259" s="3">
        <f>IFERROR('WR Projections'!E260,0)</f>
        <v>46.579087049505958</v>
      </c>
      <c r="H259" s="3">
        <f>IFERROR('TE Projections'!E260,0)</f>
        <v>0</v>
      </c>
      <c r="J259" s="3">
        <f>IFERROR(LARGE($E:$H,COUNTIF(A:D,"&gt;0")+COUNTA($J$1:J258)-1),0)</f>
        <v>80.271372294659898</v>
      </c>
      <c r="K259" s="3">
        <f>IFERROR(LARGE($F:$H,COUNTIF(B:D,"&gt;0")+COUNTA($K$1:K258)-1),0)</f>
        <v>67.81148771711608</v>
      </c>
    </row>
    <row r="260" spans="1:11" x14ac:dyDescent="0.25">
      <c r="A260" t="str">
        <f>IFERROR(IF(1+A259&lt;=Configuration!$F$9*Configuration!$F$16,1+A259,""),"")</f>
        <v/>
      </c>
      <c r="B260" s="45" t="str">
        <f>IFERROR(IF(1+B259&lt;=Configuration!$F$10*Configuration!$F$16,1+B259,""),"")</f>
        <v/>
      </c>
      <c r="C260" s="45" t="str">
        <f>IFERROR(IF(1+C259&lt;=Configuration!$F$11*Configuration!$F$16,1+C259,""),"")</f>
        <v/>
      </c>
      <c r="D260" s="45" t="str">
        <f>IFERROR(IF(1+D259&lt;=Configuration!$F$12*Configuration!$F$16,1+D259,""),"")</f>
        <v/>
      </c>
      <c r="E260" s="3">
        <f>IFERROR('QB Projections'!E260,0)</f>
        <v>0</v>
      </c>
      <c r="F260" s="3">
        <f>IFERROR('RB Projections'!E261,0)</f>
        <v>0</v>
      </c>
      <c r="G260" s="3">
        <f>IFERROR('WR Projections'!E261,0)</f>
        <v>46.456701168317707</v>
      </c>
      <c r="H260" s="3">
        <f>IFERROR('TE Projections'!E261,0)</f>
        <v>0</v>
      </c>
      <c r="J260" s="3">
        <f>IFERROR(LARGE($E:$H,COUNTIF(A:D,"&gt;0")+COUNTA($J$1:J259)-1),0)</f>
        <v>80.011280269861558</v>
      </c>
      <c r="K260" s="3">
        <f>IFERROR(LARGE($F:$H,COUNTIF(B:D,"&gt;0")+COUNTA($K$1:K259)-1),0)</f>
        <v>67.346097463462314</v>
      </c>
    </row>
    <row r="261" spans="1:11" x14ac:dyDescent="0.25">
      <c r="A261" t="str">
        <f>IFERROR(IF(1+A260&lt;=Configuration!$F$9*Configuration!$F$16,1+A260,""),"")</f>
        <v/>
      </c>
      <c r="B261" s="45" t="str">
        <f>IFERROR(IF(1+B260&lt;=Configuration!$F$10*Configuration!$F$16,1+B260,""),"")</f>
        <v/>
      </c>
      <c r="C261" s="45" t="str">
        <f>IFERROR(IF(1+C260&lt;=Configuration!$F$11*Configuration!$F$16,1+C260,""),"")</f>
        <v/>
      </c>
      <c r="D261" s="45" t="str">
        <f>IFERROR(IF(1+D260&lt;=Configuration!$F$12*Configuration!$F$16,1+D260,""),"")</f>
        <v/>
      </c>
      <c r="E261" s="3">
        <f>IFERROR('QB Projections'!E261,0)</f>
        <v>0</v>
      </c>
      <c r="F261" s="3">
        <f>IFERROR('RB Projections'!E262,0)</f>
        <v>0</v>
      </c>
      <c r="G261" s="3">
        <f>IFERROR('WR Projections'!E262,0)</f>
        <v>45.876318244413845</v>
      </c>
      <c r="H261" s="3">
        <f>IFERROR('TE Projections'!E262,0)</f>
        <v>0</v>
      </c>
      <c r="J261" s="3">
        <f>IFERROR(LARGE($E:$H,COUNTIF(A:D,"&gt;0")+COUNTA($J$1:J260)-1),0)</f>
        <v>79.985503164636413</v>
      </c>
      <c r="K261" s="3">
        <f>IFERROR(LARGE($F:$H,COUNTIF(B:D,"&gt;0")+COUNTA($K$1:K260)-1),0)</f>
        <v>67.341482148778951</v>
      </c>
    </row>
    <row r="262" spans="1:11" x14ac:dyDescent="0.25">
      <c r="A262" t="str">
        <f>IFERROR(IF(1+A261&lt;=Configuration!$F$9*Configuration!$F$16,1+A261,""),"")</f>
        <v/>
      </c>
      <c r="B262" s="45" t="str">
        <f>IFERROR(IF(1+B261&lt;=Configuration!$F$10*Configuration!$F$16,1+B261,""),"")</f>
        <v/>
      </c>
      <c r="C262" s="45" t="str">
        <f>IFERROR(IF(1+C261&lt;=Configuration!$F$11*Configuration!$F$16,1+C261,""),"")</f>
        <v/>
      </c>
      <c r="D262" s="45" t="str">
        <f>IFERROR(IF(1+D261&lt;=Configuration!$F$12*Configuration!$F$16,1+D261,""),"")</f>
        <v/>
      </c>
      <c r="E262" s="3">
        <f>IFERROR('QB Projections'!E262,0)</f>
        <v>0</v>
      </c>
      <c r="F262" s="3">
        <f>IFERROR('RB Projections'!E263,0)</f>
        <v>0</v>
      </c>
      <c r="G262" s="3">
        <f>IFERROR('WR Projections'!E263,0)</f>
        <v>45.766126782461903</v>
      </c>
      <c r="H262" s="3">
        <f>IFERROR('TE Projections'!E263,0)</f>
        <v>0</v>
      </c>
      <c r="J262" s="3">
        <f>IFERROR(LARGE($E:$H,COUNTIF(A:D,"&gt;0")+COUNTA($J$1:J261)-1),0)</f>
        <v>79.688558728890541</v>
      </c>
      <c r="K262" s="3">
        <f>IFERROR(LARGE($F:$H,COUNTIF(B:D,"&gt;0")+COUNTA($K$1:K261)-1),0)</f>
        <v>67.091310914663936</v>
      </c>
    </row>
    <row r="263" spans="1:11" x14ac:dyDescent="0.25">
      <c r="A263" t="str">
        <f>IFERROR(IF(1+A262&lt;=Configuration!$F$9*Configuration!$F$16,1+A262,""),"")</f>
        <v/>
      </c>
      <c r="B263" s="45" t="str">
        <f>IFERROR(IF(1+B262&lt;=Configuration!$F$10*Configuration!$F$16,1+B262,""),"")</f>
        <v/>
      </c>
      <c r="C263" s="45" t="str">
        <f>IFERROR(IF(1+C262&lt;=Configuration!$F$11*Configuration!$F$16,1+C262,""),"")</f>
        <v/>
      </c>
      <c r="D263" s="45" t="str">
        <f>IFERROR(IF(1+D262&lt;=Configuration!$F$12*Configuration!$F$16,1+D262,""),"")</f>
        <v/>
      </c>
      <c r="E263" s="3">
        <f>IFERROR('QB Projections'!E263,0)</f>
        <v>0</v>
      </c>
      <c r="F263" s="3">
        <f>IFERROR('RB Projections'!E264,0)</f>
        <v>0</v>
      </c>
      <c r="G263" s="3">
        <f>IFERROR('WR Projections'!E264,0)</f>
        <v>45.333660693912073</v>
      </c>
      <c r="H263" s="3">
        <f>IFERROR('TE Projections'!E264,0)</f>
        <v>0</v>
      </c>
      <c r="J263" s="3">
        <f>IFERROR(LARGE($E:$H,COUNTIF(A:D,"&gt;0")+COUNTA($J$1:J262)-1),0)</f>
        <v>79.287453603125044</v>
      </c>
      <c r="K263" s="3">
        <f>IFERROR(LARGE($F:$H,COUNTIF(B:D,"&gt;0")+COUNTA($K$1:K262)-1),0)</f>
        <v>67.047032957416747</v>
      </c>
    </row>
    <row r="264" spans="1:11" x14ac:dyDescent="0.25">
      <c r="A264" t="str">
        <f>IFERROR(IF(1+A263&lt;=Configuration!$F$9*Configuration!$F$16,1+A263,""),"")</f>
        <v/>
      </c>
      <c r="B264" s="45" t="str">
        <f>IFERROR(IF(1+B263&lt;=Configuration!$F$10*Configuration!$F$16,1+B263,""),"")</f>
        <v/>
      </c>
      <c r="C264" s="45" t="str">
        <f>IFERROR(IF(1+C263&lt;=Configuration!$F$11*Configuration!$F$16,1+C263,""),"")</f>
        <v/>
      </c>
      <c r="D264" s="45" t="str">
        <f>IFERROR(IF(1+D263&lt;=Configuration!$F$12*Configuration!$F$16,1+D263,""),"")</f>
        <v/>
      </c>
      <c r="E264" s="3">
        <f>IFERROR('QB Projections'!E264,0)</f>
        <v>0</v>
      </c>
      <c r="F264" s="3">
        <f>IFERROR('RB Projections'!E265,0)</f>
        <v>0</v>
      </c>
      <c r="G264" s="3">
        <f>IFERROR('WR Projections'!E265,0)</f>
        <v>44.81626502035175</v>
      </c>
      <c r="H264" s="3">
        <f>IFERROR('TE Projections'!E265,0)</f>
        <v>0</v>
      </c>
      <c r="J264" s="3">
        <f>IFERROR(LARGE($E:$H,COUNTIF(A:D,"&gt;0")+COUNTA($J$1:J263)-1),0)</f>
        <v>79.066226629092895</v>
      </c>
      <c r="K264" s="3">
        <f>IFERROR(LARGE($F:$H,COUNTIF(B:D,"&gt;0")+COUNTA($K$1:K263)-1),0)</f>
        <v>66.925442006130339</v>
      </c>
    </row>
    <row r="265" spans="1:11" x14ac:dyDescent="0.25">
      <c r="A265" t="str">
        <f>IFERROR(IF(1+A264&lt;=Configuration!$F$9*Configuration!$F$16,1+A264,""),"")</f>
        <v/>
      </c>
      <c r="B265" s="45" t="str">
        <f>IFERROR(IF(1+B264&lt;=Configuration!$F$10*Configuration!$F$16,1+B264,""),"")</f>
        <v/>
      </c>
      <c r="C265" s="45" t="str">
        <f>IFERROR(IF(1+C264&lt;=Configuration!$F$11*Configuration!$F$16,1+C264,""),"")</f>
        <v/>
      </c>
      <c r="D265" s="45" t="str">
        <f>IFERROR(IF(1+D264&lt;=Configuration!$F$12*Configuration!$F$16,1+D264,""),"")</f>
        <v/>
      </c>
      <c r="E265" s="3">
        <f>IFERROR('QB Projections'!E265,0)</f>
        <v>0</v>
      </c>
      <c r="F265" s="3">
        <f>IFERROR('RB Projections'!E266,0)</f>
        <v>0</v>
      </c>
      <c r="G265" s="3">
        <f>IFERROR('WR Projections'!E266,0)</f>
        <v>44.520353604904273</v>
      </c>
      <c r="H265" s="3">
        <f>IFERROR('TE Projections'!E266,0)</f>
        <v>0</v>
      </c>
      <c r="J265" s="3">
        <f>IFERROR(LARGE($E:$H,COUNTIF(A:D,"&gt;0")+COUNTA($J$1:J264)-1),0)</f>
        <v>79.014632892584117</v>
      </c>
      <c r="K265" s="3">
        <f>IFERROR(LARGE($F:$H,COUNTIF(B:D,"&gt;0")+COUNTA($K$1:K264)-1),0)</f>
        <v>66.833468526498166</v>
      </c>
    </row>
    <row r="266" spans="1:11" x14ac:dyDescent="0.25">
      <c r="A266" t="str">
        <f>IFERROR(IF(1+A265&lt;=Configuration!$F$9*Configuration!$F$16,1+A265,""),"")</f>
        <v/>
      </c>
      <c r="B266" s="45" t="str">
        <f>IFERROR(IF(1+B265&lt;=Configuration!$F$10*Configuration!$F$16,1+B265,""),"")</f>
        <v/>
      </c>
      <c r="C266" s="45" t="str">
        <f>IFERROR(IF(1+C265&lt;=Configuration!$F$11*Configuration!$F$16,1+C265,""),"")</f>
        <v/>
      </c>
      <c r="D266" s="45" t="str">
        <f>IFERROR(IF(1+D265&lt;=Configuration!$F$12*Configuration!$F$16,1+D265,""),"")</f>
        <v/>
      </c>
      <c r="E266" s="3">
        <f>IFERROR('QB Projections'!E266,0)</f>
        <v>0</v>
      </c>
      <c r="F266" s="3">
        <f>IFERROR('RB Projections'!E267,0)</f>
        <v>0</v>
      </c>
      <c r="G266" s="3">
        <f>IFERROR('WR Projections'!E267,0)</f>
        <v>44.356701168317713</v>
      </c>
      <c r="H266" s="3">
        <f>IFERROR('TE Projections'!E267,0)</f>
        <v>0</v>
      </c>
      <c r="J266" s="3">
        <f>IFERROR(LARGE($E:$H,COUNTIF(A:D,"&gt;0")+COUNTA($J$1:J265)-1),0)</f>
        <v>78.383345143787878</v>
      </c>
      <c r="K266" s="3">
        <f>IFERROR(LARGE($F:$H,COUNTIF(B:D,"&gt;0")+COUNTA($K$1:K265)-1),0)</f>
        <v>66.596495046865968</v>
      </c>
    </row>
    <row r="267" spans="1:11" x14ac:dyDescent="0.25">
      <c r="A267" t="str">
        <f>IFERROR(IF(1+A266&lt;=Configuration!$F$9*Configuration!$F$16,1+A266,""),"")</f>
        <v/>
      </c>
      <c r="B267" s="45" t="str">
        <f>IFERROR(IF(1+B266&lt;=Configuration!$F$10*Configuration!$F$16,1+B266,""),"")</f>
        <v/>
      </c>
      <c r="C267" s="45" t="str">
        <f>IFERROR(IF(1+C266&lt;=Configuration!$F$11*Configuration!$F$16,1+C266,""),"")</f>
        <v/>
      </c>
      <c r="D267" s="45" t="str">
        <f>IFERROR(IF(1+D266&lt;=Configuration!$F$12*Configuration!$F$16,1+D266,""),"")</f>
        <v/>
      </c>
      <c r="E267" s="3">
        <f>IFERROR('QB Projections'!E267,0)</f>
        <v>0</v>
      </c>
      <c r="F267" s="3">
        <f>IFERROR('RB Projections'!E268,0)</f>
        <v>0</v>
      </c>
      <c r="G267" s="3">
        <f>IFERROR('WR Projections'!E268,0)</f>
        <v>43.77522100306517</v>
      </c>
      <c r="H267" s="3">
        <f>IFERROR('TE Projections'!E268,0)</f>
        <v>0</v>
      </c>
      <c r="J267" s="3">
        <f>IFERROR(LARGE($E:$H,COUNTIF(A:D,"&gt;0")+COUNTA($J$1:J266)-1),0)</f>
        <v>77.927379238149101</v>
      </c>
      <c r="K267" s="3">
        <f>IFERROR(LARGE($F:$H,COUNTIF(B:D,"&gt;0")+COUNTA($K$1:K266)-1),0)</f>
        <v>66.297570076851315</v>
      </c>
    </row>
    <row r="268" spans="1:11" x14ac:dyDescent="0.25">
      <c r="A268" t="str">
        <f>IFERROR(IF(1+A267&lt;=Configuration!$F$9*Configuration!$F$16,1+A267,""),"")</f>
        <v/>
      </c>
      <c r="B268" s="45" t="str">
        <f>IFERROR(IF(1+B267&lt;=Configuration!$F$10*Configuration!$F$16,1+B267,""),"")</f>
        <v/>
      </c>
      <c r="C268" s="45" t="str">
        <f>IFERROR(IF(1+C267&lt;=Configuration!$F$11*Configuration!$F$16,1+C267,""),"")</f>
        <v/>
      </c>
      <c r="D268" s="45" t="str">
        <f>IFERROR(IF(1+D267&lt;=Configuration!$F$12*Configuration!$F$16,1+D267,""),"")</f>
        <v/>
      </c>
      <c r="E268" s="3">
        <f>IFERROR('QB Projections'!E268,0)</f>
        <v>0</v>
      </c>
      <c r="F268" s="3">
        <f>IFERROR('RB Projections'!E269,0)</f>
        <v>0</v>
      </c>
      <c r="G268" s="3">
        <f>IFERROR('WR Projections'!E269,0)</f>
        <v>43.702866780221001</v>
      </c>
      <c r="H268" s="3">
        <f>IFERROR('TE Projections'!E269,0)</f>
        <v>0</v>
      </c>
      <c r="J268" s="3">
        <f>IFERROR(LARGE($E:$H,COUNTIF(A:D,"&gt;0")+COUNTA($J$1:J267)-1),0)</f>
        <v>77.883701321391243</v>
      </c>
      <c r="K268" s="3">
        <f>IFERROR(LARGE($F:$H,COUNTIF(B:D,"&gt;0")+COUNTA($K$1:K267)-1),0)</f>
        <v>66.279302902668192</v>
      </c>
    </row>
    <row r="269" spans="1:11" x14ac:dyDescent="0.25">
      <c r="A269" t="str">
        <f>IFERROR(IF(1+A268&lt;=Configuration!$F$9*Configuration!$F$16,1+A268,""),"")</f>
        <v/>
      </c>
      <c r="B269" s="45" t="str">
        <f>IFERROR(IF(1+B268&lt;=Configuration!$F$10*Configuration!$F$16,1+B268,""),"")</f>
        <v/>
      </c>
      <c r="C269" s="45" t="str">
        <f>IFERROR(IF(1+C268&lt;=Configuration!$F$11*Configuration!$F$16,1+C268,""),"")</f>
        <v/>
      </c>
      <c r="D269" s="45" t="str">
        <f>IFERROR(IF(1+D268&lt;=Configuration!$F$12*Configuration!$F$16,1+D268,""),"")</f>
        <v/>
      </c>
      <c r="E269" s="3">
        <f>IFERROR('QB Projections'!E269,0)</f>
        <v>0</v>
      </c>
      <c r="F269" s="3">
        <f>IFERROR('RB Projections'!E270,0)</f>
        <v>0</v>
      </c>
      <c r="G269" s="3">
        <f>IFERROR('WR Projections'!E270,0)</f>
        <v>43.673048731731157</v>
      </c>
      <c r="H269" s="3">
        <f>IFERROR('TE Projections'!E270,0)</f>
        <v>0</v>
      </c>
      <c r="J269" s="3">
        <f>IFERROR(LARGE($E:$H,COUNTIF(A:D,"&gt;0")+COUNTA($J$1:J268)-1),0)</f>
        <v>76.742268224423626</v>
      </c>
      <c r="K269" s="3">
        <f>IFERROR(LARGE($F:$H,COUNTIF(B:D,"&gt;0")+COUNTA($K$1:K268)-1),0)</f>
        <v>65.607658478077383</v>
      </c>
    </row>
    <row r="270" spans="1:11" x14ac:dyDescent="0.25">
      <c r="A270" t="str">
        <f>IFERROR(IF(1+A269&lt;=Configuration!$F$9*Configuration!$F$16,1+A269,""),"")</f>
        <v/>
      </c>
      <c r="B270" s="45" t="str">
        <f>IFERROR(IF(1+B269&lt;=Configuration!$F$10*Configuration!$F$16,1+B269,""),"")</f>
        <v/>
      </c>
      <c r="C270" s="45" t="str">
        <f>IFERROR(IF(1+C269&lt;=Configuration!$F$11*Configuration!$F$16,1+C269,""),"")</f>
        <v/>
      </c>
      <c r="D270" s="45" t="str">
        <f>IFERROR(IF(1+D269&lt;=Configuration!$F$12*Configuration!$F$16,1+D269,""),"")</f>
        <v/>
      </c>
      <c r="E270" s="3">
        <f>IFERROR('QB Projections'!E270,0)</f>
        <v>0</v>
      </c>
      <c r="F270" s="3">
        <f>IFERROR('RB Projections'!E271,0)</f>
        <v>0</v>
      </c>
      <c r="G270" s="3">
        <f>IFERROR('WR Projections'!E271,0)</f>
        <v>43.171134112211803</v>
      </c>
      <c r="H270" s="3">
        <f>IFERROR('TE Projections'!E271,0)</f>
        <v>0</v>
      </c>
      <c r="J270" s="3">
        <f>IFERROR(LARGE($E:$H,COUNTIF(A:D,"&gt;0")+COUNTA($J$1:J269)-1),0)</f>
        <v>76.712206712012687</v>
      </c>
      <c r="K270" s="3">
        <f>IFERROR(LARGE($F:$H,COUNTIF(B:D,"&gt;0")+COUNTA($K$1:K269)-1),0)</f>
        <v>65.584190630217748</v>
      </c>
    </row>
    <row r="271" spans="1:11" x14ac:dyDescent="0.25">
      <c r="A271" t="str">
        <f>IFERROR(IF(1+A270&lt;=Configuration!$F$9*Configuration!$F$16,1+A270,""),"")</f>
        <v/>
      </c>
      <c r="B271" s="45" t="str">
        <f>IFERROR(IF(1+B270&lt;=Configuration!$F$10*Configuration!$F$16,1+B270,""),"")</f>
        <v/>
      </c>
      <c r="C271" s="45" t="str">
        <f>IFERROR(IF(1+C270&lt;=Configuration!$F$11*Configuration!$F$16,1+C270,""),"")</f>
        <v/>
      </c>
      <c r="D271" s="45" t="str">
        <f>IFERROR(IF(1+D270&lt;=Configuration!$F$12*Configuration!$F$16,1+D270,""),"")</f>
        <v/>
      </c>
      <c r="E271" s="3">
        <f>IFERROR('QB Projections'!E271,0)</f>
        <v>0</v>
      </c>
      <c r="F271" s="3">
        <f>IFERROR('RB Projections'!E272,0)</f>
        <v>0</v>
      </c>
      <c r="G271" s="3">
        <f>IFERROR('WR Projections'!E272,0)</f>
        <v>42.096605437341744</v>
      </c>
      <c r="H271" s="3">
        <f>IFERROR('TE Projections'!E272,0)</f>
        <v>0</v>
      </c>
      <c r="J271" s="3">
        <f>IFERROR(LARGE($E:$H,COUNTIF(A:D,"&gt;0")+COUNTA($J$1:J270)-1),0)</f>
        <v>76.660051752476562</v>
      </c>
      <c r="K271" s="3">
        <f>IFERROR(LARGE($F:$H,COUNTIF(B:D,"&gt;0")+COUNTA($K$1:K270)-1),0)</f>
        <v>65.325570402116455</v>
      </c>
    </row>
    <row r="272" spans="1:11" x14ac:dyDescent="0.25">
      <c r="A272" t="str">
        <f>IFERROR(IF(1+A271&lt;=Configuration!$F$9*Configuration!$F$16,1+A271,""),"")</f>
        <v/>
      </c>
      <c r="B272" s="45" t="str">
        <f>IFERROR(IF(1+B271&lt;=Configuration!$F$10*Configuration!$F$16,1+B271,""),"")</f>
        <v/>
      </c>
      <c r="C272" s="45" t="str">
        <f>IFERROR(IF(1+C271&lt;=Configuration!$F$11*Configuration!$F$16,1+C271,""),"")</f>
        <v/>
      </c>
      <c r="D272" s="45" t="str">
        <f>IFERROR(IF(1+D271&lt;=Configuration!$F$12*Configuration!$F$16,1+D271,""),"")</f>
        <v/>
      </c>
      <c r="E272" s="3">
        <f>IFERROR('QB Projections'!E272,0)</f>
        <v>0</v>
      </c>
      <c r="F272" s="3">
        <f>IFERROR('RB Projections'!E273,0)</f>
        <v>0</v>
      </c>
      <c r="G272" s="3">
        <f>IFERROR('WR Projections'!E273,0)</f>
        <v>41.673048731731157</v>
      </c>
      <c r="H272" s="3">
        <f>IFERROR('TE Projections'!E273,0)</f>
        <v>0</v>
      </c>
      <c r="J272" s="3">
        <f>IFERROR(LARGE($E:$H,COUNTIF(A:D,"&gt;0")+COUNTA($J$1:J271)-1),0)</f>
        <v>76.387445026875753</v>
      </c>
      <c r="K272" s="3">
        <f>IFERROR(LARGE($F:$H,COUNTIF(B:D,"&gt;0")+COUNTA($K$1:K271)-1),0)</f>
        <v>65.09883681347722</v>
      </c>
    </row>
    <row r="273" spans="1:11" x14ac:dyDescent="0.25">
      <c r="A273" t="str">
        <f>IFERROR(IF(1+A272&lt;=Configuration!$F$9*Configuration!$F$16,1+A272,""),"")</f>
        <v/>
      </c>
      <c r="B273" s="45" t="str">
        <f>IFERROR(IF(1+B272&lt;=Configuration!$F$10*Configuration!$F$16,1+B272,""),"")</f>
        <v/>
      </c>
      <c r="C273" s="45" t="str">
        <f>IFERROR(IF(1+C272&lt;=Configuration!$F$11*Configuration!$F$16,1+C272,""),"")</f>
        <v/>
      </c>
      <c r="D273" s="45" t="str">
        <f>IFERROR(IF(1+D272&lt;=Configuration!$F$12*Configuration!$F$16,1+D272,""),"")</f>
        <v/>
      </c>
      <c r="E273" s="3">
        <f>IFERROR('QB Projections'!E273,0)</f>
        <v>0</v>
      </c>
      <c r="F273" s="3">
        <f>IFERROR('RB Projections'!E274,0)</f>
        <v>0</v>
      </c>
      <c r="G273" s="3">
        <f>IFERROR('WR Projections'!E274,0)</f>
        <v>41.673048731731157</v>
      </c>
      <c r="H273" s="3">
        <f>IFERROR('TE Projections'!E274,0)</f>
        <v>0</v>
      </c>
      <c r="J273" s="3">
        <f>IFERROR(LARGE($E:$H,COUNTIF(A:D,"&gt;0")+COUNTA($J$1:J272)-1),0)</f>
        <v>76.360300849086826</v>
      </c>
      <c r="K273" s="3">
        <f>IFERROR(LARGE($F:$H,COUNTIF(B:D,"&gt;0")+COUNTA($K$1:K272)-1),0)</f>
        <v>65.059044343311797</v>
      </c>
    </row>
    <row r="274" spans="1:11" x14ac:dyDescent="0.25">
      <c r="A274" t="str">
        <f>IFERROR(IF(1+A273&lt;=Configuration!$F$9*Configuration!$F$16,1+A273,""),"")</f>
        <v/>
      </c>
      <c r="B274" s="45" t="str">
        <f>IFERROR(IF(1+B273&lt;=Configuration!$F$10*Configuration!$F$16,1+B273,""),"")</f>
        <v/>
      </c>
      <c r="C274" s="45" t="str">
        <f>IFERROR(IF(1+C273&lt;=Configuration!$F$11*Configuration!$F$16,1+C273,""),"")</f>
        <v/>
      </c>
      <c r="D274" s="45" t="str">
        <f>IFERROR(IF(1+D273&lt;=Configuration!$F$12*Configuration!$F$16,1+D273,""),"")</f>
        <v/>
      </c>
      <c r="E274" s="3">
        <f>IFERROR('QB Projections'!E274,0)</f>
        <v>0</v>
      </c>
      <c r="F274" s="3">
        <f>IFERROR('RB Projections'!E275,0)</f>
        <v>0</v>
      </c>
      <c r="G274" s="3">
        <f>IFERROR('WR Projections'!E275,0)</f>
        <v>41.673048731731157</v>
      </c>
      <c r="H274" s="3">
        <f>IFERROR('TE Projections'!E275,0)</f>
        <v>0</v>
      </c>
      <c r="J274" s="3">
        <f>IFERROR(LARGE($E:$H,COUNTIF(A:D,"&gt;0")+COUNTA($J$1:J273)-1),0)</f>
        <v>76.108406101843059</v>
      </c>
      <c r="K274" s="3">
        <f>IFERROR(LARGE($F:$H,COUNTIF(B:D,"&gt;0")+COUNTA($K$1:K273)-1),0)</f>
        <v>65.000442006130342</v>
      </c>
    </row>
    <row r="275" spans="1:11" x14ac:dyDescent="0.25">
      <c r="A275" t="str">
        <f>IFERROR(IF(1+A274&lt;=Configuration!$F$9*Configuration!$F$16,1+A274,""),"")</f>
        <v/>
      </c>
      <c r="B275" s="45" t="str">
        <f>IFERROR(IF(1+B274&lt;=Configuration!$F$10*Configuration!$F$16,1+B274,""),"")</f>
        <v/>
      </c>
      <c r="C275" s="45" t="str">
        <f>IFERROR(IF(1+C274&lt;=Configuration!$F$11*Configuration!$F$16,1+C274,""),"")</f>
        <v/>
      </c>
      <c r="D275" s="45" t="str">
        <f>IFERROR(IF(1+D274&lt;=Configuration!$F$12*Configuration!$F$16,1+D274,""),"")</f>
        <v/>
      </c>
      <c r="E275" s="3">
        <f>IFERROR('QB Projections'!E275,0)</f>
        <v>0</v>
      </c>
      <c r="F275" s="3">
        <f>IFERROR('RB Projections'!E276,0)</f>
        <v>0</v>
      </c>
      <c r="G275" s="3">
        <f>IFERROR('WR Projections'!E276,0)</f>
        <v>41.673048731731157</v>
      </c>
      <c r="H275" s="3">
        <f>IFERROR('TE Projections'!E276,0)</f>
        <v>0</v>
      </c>
      <c r="J275" s="3">
        <f>IFERROR(LARGE($E:$H,COUNTIF(A:D,"&gt;0")+COUNTA($J$1:J274)-1),0)</f>
        <v>76.086322364404722</v>
      </c>
      <c r="K275" s="3">
        <f>IFERROR(LARGE($F:$H,COUNTIF(B:D,"&gt;0")+COUNTA($K$1:K274)-1),0)</f>
        <v>64.882179823197546</v>
      </c>
    </row>
    <row r="276" spans="1:11" x14ac:dyDescent="0.25">
      <c r="A276" t="str">
        <f>IFERROR(IF(1+A275&lt;=Configuration!$F$9*Configuration!$F$16,1+A275,""),"")</f>
        <v/>
      </c>
      <c r="B276" s="45" t="str">
        <f>IFERROR(IF(1+B275&lt;=Configuration!$F$10*Configuration!$F$16,1+B275,""),"")</f>
        <v/>
      </c>
      <c r="C276" s="45" t="str">
        <f>IFERROR(IF(1+C275&lt;=Configuration!$F$11*Configuration!$F$16,1+C275,""),"")</f>
        <v/>
      </c>
      <c r="D276" s="45" t="str">
        <f>IFERROR(IF(1+D275&lt;=Configuration!$F$12*Configuration!$F$16,1+D275,""),"")</f>
        <v/>
      </c>
      <c r="E276" s="3">
        <f>IFERROR('QB Projections'!E276,0)</f>
        <v>0</v>
      </c>
      <c r="F276" s="3">
        <f>IFERROR('RB Projections'!E277,0)</f>
        <v>0</v>
      </c>
      <c r="G276" s="3">
        <f>IFERROR('WR Projections'!E277,0)</f>
        <v>41.599351495377519</v>
      </c>
      <c r="H276" s="3">
        <f>IFERROR('TE Projections'!E277,0)</f>
        <v>0</v>
      </c>
      <c r="J276" s="3">
        <f>IFERROR(LARGE($E:$H,COUNTIF(A:D,"&gt;0")+COUNTA($J$1:J275)-1),0)</f>
        <v>75.997455687714094</v>
      </c>
      <c r="K276" s="3">
        <f>IFERROR(LARGE($F:$H,COUNTIF(B:D,"&gt;0")+COUNTA($K$1:K275)-1),0)</f>
        <v>64.716404855476711</v>
      </c>
    </row>
    <row r="277" spans="1:11" x14ac:dyDescent="0.25">
      <c r="A277" t="str">
        <f>IFERROR(IF(1+A276&lt;=Configuration!$F$9*Configuration!$F$16,1+A276,""),"")</f>
        <v/>
      </c>
      <c r="B277" s="45" t="str">
        <f>IFERROR(IF(1+B276&lt;=Configuration!$F$10*Configuration!$F$16,1+B276,""),"")</f>
        <v/>
      </c>
      <c r="C277" s="45" t="str">
        <f>IFERROR(IF(1+C276&lt;=Configuration!$F$11*Configuration!$F$16,1+C276,""),"")</f>
        <v/>
      </c>
      <c r="D277" s="45" t="str">
        <f>IFERROR(IF(1+D276&lt;=Configuration!$F$12*Configuration!$F$16,1+D276,""),"")</f>
        <v/>
      </c>
      <c r="E277" s="3">
        <f>IFERROR('QB Projections'!E277,0)</f>
        <v>0</v>
      </c>
      <c r="F277" s="3">
        <f>IFERROR('RB Projections'!E278,0)</f>
        <v>0</v>
      </c>
      <c r="G277" s="3">
        <f>IFERROR('WR Projections'!E278,0)</f>
        <v>41.328247523432999</v>
      </c>
      <c r="H277" s="3">
        <f>IFERROR('TE Projections'!E278,0)</f>
        <v>0</v>
      </c>
      <c r="J277" s="3">
        <f>IFERROR(LARGE($E:$H,COUNTIF(A:D,"&gt;0")+COUNTA($J$1:J276)-1),0)</f>
        <v>75.541411646684153</v>
      </c>
      <c r="K277" s="3">
        <f>IFERROR(LARGE($F:$H,COUNTIF(B:D,"&gt;0")+COUNTA($K$1:K276)-1),0)</f>
        <v>64.627526467757448</v>
      </c>
    </row>
    <row r="278" spans="1:11" x14ac:dyDescent="0.25">
      <c r="A278" t="str">
        <f>IFERROR(IF(1+A277&lt;=Configuration!$F$9*Configuration!$F$16,1+A277,""),"")</f>
        <v/>
      </c>
      <c r="B278" s="45" t="str">
        <f>IFERROR(IF(1+B277&lt;=Configuration!$F$10*Configuration!$F$16,1+B277,""),"")</f>
        <v/>
      </c>
      <c r="C278" s="45" t="str">
        <f>IFERROR(IF(1+C277&lt;=Configuration!$F$11*Configuration!$F$16,1+C277,""),"")</f>
        <v/>
      </c>
      <c r="D278" s="45" t="str">
        <f>IFERROR(IF(1+D277&lt;=Configuration!$F$12*Configuration!$F$16,1+D277,""),"")</f>
        <v/>
      </c>
      <c r="E278" s="3">
        <f>IFERROR('QB Projections'!E278,0)</f>
        <v>0</v>
      </c>
      <c r="F278" s="3">
        <f>IFERROR('RB Projections'!E279,0)</f>
        <v>0</v>
      </c>
      <c r="G278" s="3">
        <f>IFERROR('WR Projections'!E279,0)</f>
        <v>41.304035487412506</v>
      </c>
      <c r="H278" s="3">
        <f>IFERROR('TE Projections'!E279,0)</f>
        <v>0</v>
      </c>
      <c r="J278" s="3">
        <f>IFERROR(LARGE($E:$H,COUNTIF(A:D,"&gt;0")+COUNTA($J$1:J277)-1),0)</f>
        <v>75.528810914663936</v>
      </c>
      <c r="K278" s="3">
        <f>IFERROR(LARGE($F:$H,COUNTIF(B:D,"&gt;0")+COUNTA($K$1:K277)-1),0)</f>
        <v>64.283428547508834</v>
      </c>
    </row>
    <row r="279" spans="1:11" x14ac:dyDescent="0.25">
      <c r="A279" t="str">
        <f>IFERROR(IF(1+A278&lt;=Configuration!$F$9*Configuration!$F$16,1+A278,""),"")</f>
        <v/>
      </c>
      <c r="B279" s="45" t="str">
        <f>IFERROR(IF(1+B278&lt;=Configuration!$F$10*Configuration!$F$16,1+B278,""),"")</f>
        <v/>
      </c>
      <c r="C279" s="45" t="str">
        <f>IFERROR(IF(1+C278&lt;=Configuration!$F$11*Configuration!$F$16,1+C278,""),"")</f>
        <v/>
      </c>
      <c r="D279" s="45" t="str">
        <f>IFERROR(IF(1+D278&lt;=Configuration!$F$12*Configuration!$F$16,1+D278,""),"")</f>
        <v/>
      </c>
      <c r="E279" s="3">
        <f>IFERROR('QB Projections'!E279,0)</f>
        <v>0</v>
      </c>
      <c r="F279" s="3">
        <f>IFERROR('RB Projections'!E280,0)</f>
        <v>0</v>
      </c>
      <c r="G279" s="3">
        <f>IFERROR('WR Projections'!E280,0)</f>
        <v>40.936604730616544</v>
      </c>
      <c r="H279" s="3">
        <f>IFERROR('TE Projections'!E280,0)</f>
        <v>0</v>
      </c>
      <c r="J279" s="3">
        <f>IFERROR(LARGE($E:$H,COUNTIF(A:D,"&gt;0")+COUNTA($J$1:J278)-1),0)</f>
        <v>75.486406645639917</v>
      </c>
      <c r="K279" s="3">
        <f>IFERROR(LARGE($F:$H,COUNTIF(B:D,"&gt;0")+COUNTA($K$1:K278)-1),0)</f>
        <v>64.009573097596729</v>
      </c>
    </row>
    <row r="280" spans="1:11" x14ac:dyDescent="0.25">
      <c r="A280" t="str">
        <f>IFERROR(IF(1+A279&lt;=Configuration!$F$9*Configuration!$F$16,1+A279,""),"")</f>
        <v/>
      </c>
      <c r="B280" s="45" t="str">
        <f>IFERROR(IF(1+B279&lt;=Configuration!$F$10*Configuration!$F$16,1+B279,""),"")</f>
        <v/>
      </c>
      <c r="C280" s="45" t="str">
        <f>IFERROR(IF(1+C279&lt;=Configuration!$F$11*Configuration!$F$16,1+C279,""),"")</f>
        <v/>
      </c>
      <c r="D280" s="45" t="str">
        <f>IFERROR(IF(1+D279&lt;=Configuration!$F$12*Configuration!$F$16,1+D279,""),"")</f>
        <v/>
      </c>
      <c r="E280" s="3">
        <f>IFERROR('QB Projections'!E280,0)</f>
        <v>0</v>
      </c>
      <c r="F280" s="3">
        <f>IFERROR('RB Projections'!E281,0)</f>
        <v>0</v>
      </c>
      <c r="G280" s="3">
        <f>IFERROR('WR Projections'!E281,0)</f>
        <v>40.89035360490427</v>
      </c>
      <c r="H280" s="3">
        <f>IFERROR('TE Projections'!E281,0)</f>
        <v>0</v>
      </c>
      <c r="J280" s="3">
        <f>IFERROR(LARGE($E:$H,COUNTIF(A:D,"&gt;0")+COUNTA($J$1:J279)-1),0)</f>
        <v>75.160057295596928</v>
      </c>
      <c r="K280" s="3">
        <f>IFERROR(LARGE($F:$H,COUNTIF(B:D,"&gt;0")+COUNTA($K$1:K279)-1),0)</f>
        <v>63.94239983588573</v>
      </c>
    </row>
    <row r="281" spans="1:11" x14ac:dyDescent="0.25">
      <c r="A281" t="str">
        <f>IFERROR(IF(1+A280&lt;=Configuration!$F$9*Configuration!$F$16,1+A280,""),"")</f>
        <v/>
      </c>
      <c r="B281" s="45" t="str">
        <f>IFERROR(IF(1+B280&lt;=Configuration!$F$10*Configuration!$F$16,1+B280,""),"")</f>
        <v/>
      </c>
      <c r="C281" s="45" t="str">
        <f>IFERROR(IF(1+C280&lt;=Configuration!$F$11*Configuration!$F$16,1+C280,""),"")</f>
        <v/>
      </c>
      <c r="D281" s="45" t="str">
        <f>IFERROR(IF(1+D280&lt;=Configuration!$F$12*Configuration!$F$16,1+D280,""),"")</f>
        <v/>
      </c>
      <c r="E281" s="3">
        <f>IFERROR('QB Projections'!E281,0)</f>
        <v>0</v>
      </c>
      <c r="F281" s="3">
        <f>IFERROR('RB Projections'!E282,0)</f>
        <v>0</v>
      </c>
      <c r="G281" s="3">
        <f>IFERROR('WR Projections'!E282,0)</f>
        <v>40.801237172937675</v>
      </c>
      <c r="H281" s="3">
        <f>IFERROR('TE Projections'!E282,0)</f>
        <v>0</v>
      </c>
      <c r="J281" s="3">
        <f>IFERROR(LARGE($E:$H,COUNTIF(A:D,"&gt;0")+COUNTA($J$1:J280)-1),0)</f>
        <v>75.065180945267954</v>
      </c>
      <c r="K281" s="3">
        <f>IFERROR(LARGE($F:$H,COUNTIF(B:D,"&gt;0")+COUNTA($K$1:K280)-1),0)</f>
        <v>63.933448034908501</v>
      </c>
    </row>
    <row r="282" spans="1:11" x14ac:dyDescent="0.25">
      <c r="A282" t="str">
        <f>IFERROR(IF(1+A281&lt;=Configuration!$F$9*Configuration!$F$16,1+A281,""),"")</f>
        <v/>
      </c>
      <c r="B282" s="45" t="str">
        <f>IFERROR(IF(1+B281&lt;=Configuration!$F$10*Configuration!$F$16,1+B281,""),"")</f>
        <v/>
      </c>
      <c r="C282" s="45" t="str">
        <f>IFERROR(IF(1+C281&lt;=Configuration!$F$11*Configuration!$F$16,1+C281,""),"")</f>
        <v/>
      </c>
      <c r="D282" s="45" t="str">
        <f>IFERROR(IF(1+D281&lt;=Configuration!$F$12*Configuration!$F$16,1+D281,""),"")</f>
        <v/>
      </c>
      <c r="E282" s="3">
        <f>IFERROR('QB Projections'!E282,0)</f>
        <v>0</v>
      </c>
      <c r="F282" s="3">
        <f>IFERROR('RB Projections'!E283,0)</f>
        <v>0</v>
      </c>
      <c r="G282" s="3">
        <f>IFERROR('WR Projections'!E283,0)</f>
        <v>40.754155146762329</v>
      </c>
      <c r="H282" s="3">
        <f>IFERROR('TE Projections'!E283,0)</f>
        <v>0</v>
      </c>
      <c r="J282" s="3">
        <f>IFERROR(LARGE($E:$H,COUNTIF(A:D,"&gt;0")+COUNTA($J$1:J281)-1),0)</f>
        <v>75.014995497150878</v>
      </c>
      <c r="K282" s="3">
        <f>IFERROR(LARGE($F:$H,COUNTIF(B:D,"&gt;0")+COUNTA($K$1:K281)-1),0)</f>
        <v>63.458615787837061</v>
      </c>
    </row>
    <row r="283" spans="1:11" x14ac:dyDescent="0.25">
      <c r="A283" t="str">
        <f>IFERROR(IF(1+A282&lt;=Configuration!$F$9*Configuration!$F$16,1+A282,""),"")</f>
        <v/>
      </c>
      <c r="B283" s="45" t="str">
        <f>IFERROR(IF(1+B282&lt;=Configuration!$F$10*Configuration!$F$16,1+B282,""),"")</f>
        <v/>
      </c>
      <c r="C283" s="45" t="str">
        <f>IFERROR(IF(1+C282&lt;=Configuration!$F$11*Configuration!$F$16,1+C282,""),"")</f>
        <v/>
      </c>
      <c r="D283" s="45" t="str">
        <f>IFERROR(IF(1+D282&lt;=Configuration!$F$12*Configuration!$F$16,1+D282,""),"")</f>
        <v/>
      </c>
      <c r="E283" s="3">
        <f>IFERROR('QB Projections'!E283,0)</f>
        <v>0</v>
      </c>
      <c r="F283" s="3">
        <f>IFERROR('RB Projections'!E284,0)</f>
        <v>0</v>
      </c>
      <c r="G283" s="3">
        <f>IFERROR('WR Projections'!E284,0)</f>
        <v>40.582139640822064</v>
      </c>
      <c r="H283" s="3">
        <f>IFERROR('TE Projections'!E284,0)</f>
        <v>0</v>
      </c>
      <c r="J283" s="3">
        <f>IFERROR(LARGE($E:$H,COUNTIF(A:D,"&gt;0")+COUNTA($J$1:J282)-1),0)</f>
        <v>74.653387550213552</v>
      </c>
      <c r="K283" s="3">
        <f>IFERROR(LARGE($F:$H,COUNTIF(B:D,"&gt;0")+COUNTA($K$1:K282)-1),0)</f>
        <v>63.255674611366466</v>
      </c>
    </row>
    <row r="284" spans="1:11" x14ac:dyDescent="0.25">
      <c r="A284" t="str">
        <f>IFERROR(IF(1+A283&lt;=Configuration!$F$9*Configuration!$F$16,1+A283,""),"")</f>
        <v/>
      </c>
      <c r="B284" s="45" t="str">
        <f>IFERROR(IF(1+B283&lt;=Configuration!$F$10*Configuration!$F$16,1+B283,""),"")</f>
        <v/>
      </c>
      <c r="C284" s="45" t="str">
        <f>IFERROR(IF(1+C283&lt;=Configuration!$F$11*Configuration!$F$16,1+C283,""),"")</f>
        <v/>
      </c>
      <c r="D284" s="45" t="str">
        <f>IFERROR(IF(1+D283&lt;=Configuration!$F$12*Configuration!$F$16,1+D283,""),"")</f>
        <v/>
      </c>
      <c r="E284" s="3">
        <f>IFERROR('QB Projections'!E284,0)</f>
        <v>0</v>
      </c>
      <c r="F284" s="3">
        <f>IFERROR('RB Projections'!E285,0)</f>
        <v>0</v>
      </c>
      <c r="G284" s="3">
        <f>IFERROR('WR Projections'!E285,0)</f>
        <v>40.40765847807738</v>
      </c>
      <c r="H284" s="3">
        <f>IFERROR('TE Projections'!E285,0)</f>
        <v>0</v>
      </c>
      <c r="J284" s="3">
        <f>IFERROR(LARGE($E:$H,COUNTIF(A:D,"&gt;0")+COUNTA($J$1:J283)-1),0)</f>
        <v>74.648899461961506</v>
      </c>
      <c r="K284" s="3">
        <f>IFERROR(LARGE($F:$H,COUNTIF(B:D,"&gt;0")+COUNTA($K$1:K283)-1),0)</f>
        <v>63.051522593896728</v>
      </c>
    </row>
    <row r="285" spans="1:11" x14ac:dyDescent="0.25">
      <c r="A285" t="str">
        <f>IFERROR(IF(1+A284&lt;=Configuration!$F$9*Configuration!$F$16,1+A284,""),"")</f>
        <v/>
      </c>
      <c r="B285" s="45" t="str">
        <f>IFERROR(IF(1+B284&lt;=Configuration!$F$10*Configuration!$F$16,1+B284,""),"")</f>
        <v/>
      </c>
      <c r="C285" s="45" t="str">
        <f>IFERROR(IF(1+C284&lt;=Configuration!$F$11*Configuration!$F$16,1+C284,""),"")</f>
        <v/>
      </c>
      <c r="D285" s="45" t="str">
        <f>IFERROR(IF(1+D284&lt;=Configuration!$F$12*Configuration!$F$16,1+D284,""),"")</f>
        <v/>
      </c>
      <c r="E285" s="3">
        <f>IFERROR('QB Projections'!E285,0)</f>
        <v>0</v>
      </c>
      <c r="F285" s="3">
        <f>IFERROR('RB Projections'!E286,0)</f>
        <v>0</v>
      </c>
      <c r="G285" s="3">
        <f>IFERROR('WR Projections'!E286,0)</f>
        <v>40.273048731731159</v>
      </c>
      <c r="H285" s="3">
        <f>IFERROR('TE Projections'!E286,0)</f>
        <v>0</v>
      </c>
      <c r="J285" s="3">
        <f>IFERROR(LARGE($E:$H,COUNTIF(A:D,"&gt;0")+COUNTA($J$1:J284)-1),0)</f>
        <v>74.007658478077389</v>
      </c>
      <c r="K285" s="3">
        <f>IFERROR(LARGE($F:$H,COUNTIF(B:D,"&gt;0")+COUNTA($K$1:K284)-1),0)</f>
        <v>63.046126782461911</v>
      </c>
    </row>
    <row r="286" spans="1:11" x14ac:dyDescent="0.25">
      <c r="A286" t="str">
        <f>IFERROR(IF(1+A285&lt;=Configuration!$F$9*Configuration!$F$16,1+A285,""),"")</f>
        <v/>
      </c>
      <c r="B286" s="45" t="str">
        <f>IFERROR(IF(1+B285&lt;=Configuration!$F$10*Configuration!$F$16,1+B285,""),"")</f>
        <v/>
      </c>
      <c r="C286" s="45" t="str">
        <f>IFERROR(IF(1+C285&lt;=Configuration!$F$11*Configuration!$F$16,1+C285,""),"")</f>
        <v/>
      </c>
      <c r="D286" s="45" t="str">
        <f>IFERROR(IF(1+D285&lt;=Configuration!$F$12*Configuration!$F$16,1+D285,""),"")</f>
        <v/>
      </c>
      <c r="E286" s="3">
        <f>IFERROR('QB Projections'!E286,0)</f>
        <v>0</v>
      </c>
      <c r="F286" s="3">
        <f>IFERROR('RB Projections'!E287,0)</f>
        <v>0</v>
      </c>
      <c r="G286" s="3">
        <f>IFERROR('WR Projections'!E287,0)</f>
        <v>40.205743858558037</v>
      </c>
      <c r="H286" s="3">
        <f>IFERROR('TE Projections'!E287,0)</f>
        <v>0</v>
      </c>
      <c r="J286" s="3">
        <f>IFERROR(LARGE($E:$H,COUNTIF(A:D,"&gt;0")+COUNTA($J$1:J285)-1),0)</f>
        <v>73.882268224423598</v>
      </c>
      <c r="K286" s="3">
        <f>IFERROR(LARGE($F:$H,COUNTIF(B:D,"&gt;0")+COUNTA($K$1:K285)-1),0)</f>
        <v>62.534471251963097</v>
      </c>
    </row>
    <row r="287" spans="1:11" x14ac:dyDescent="0.25">
      <c r="A287" t="str">
        <f>IFERROR(IF(1+A286&lt;=Configuration!$F$9*Configuration!$F$16,1+A286,""),"")</f>
        <v/>
      </c>
      <c r="B287" s="45" t="str">
        <f>IFERROR(IF(1+B286&lt;=Configuration!$F$10*Configuration!$F$16,1+B286,""),"")</f>
        <v/>
      </c>
      <c r="C287" s="45" t="str">
        <f>IFERROR(IF(1+C286&lt;=Configuration!$F$11*Configuration!$F$16,1+C286,""),"")</f>
        <v/>
      </c>
      <c r="D287" s="45" t="str">
        <f>IFERROR(IF(1+D286&lt;=Configuration!$F$12*Configuration!$F$16,1+D286,""),"")</f>
        <v/>
      </c>
      <c r="E287" s="3">
        <f>IFERROR('QB Projections'!E287,0)</f>
        <v>0</v>
      </c>
      <c r="F287" s="3">
        <f>IFERROR('RB Projections'!E288,0)</f>
        <v>0</v>
      </c>
      <c r="G287" s="3">
        <f>IFERROR('WR Projections'!E288,0)</f>
        <v>39.913582437066289</v>
      </c>
      <c r="H287" s="3">
        <f>IFERROR('TE Projections'!E288,0)</f>
        <v>0</v>
      </c>
      <c r="J287" s="3">
        <f>IFERROR(LARGE($E:$H,COUNTIF(A:D,"&gt;0")+COUNTA($J$1:J286)-1),0)</f>
        <v>73.824296351538877</v>
      </c>
      <c r="K287" s="3">
        <f>IFERROR(LARGE($F:$H,COUNTIF(B:D,"&gt;0")+COUNTA($K$1:K286)-1),0)</f>
        <v>62.509573097596729</v>
      </c>
    </row>
    <row r="288" spans="1:11" x14ac:dyDescent="0.25">
      <c r="A288" t="str">
        <f>IFERROR(IF(1+A287&lt;=Configuration!$F$9*Configuration!$F$16,1+A287,""),"")</f>
        <v/>
      </c>
      <c r="B288" s="45" t="str">
        <f>IFERROR(IF(1+B287&lt;=Configuration!$F$10*Configuration!$F$16,1+B287,""),"")</f>
        <v/>
      </c>
      <c r="C288" s="45" t="str">
        <f>IFERROR(IF(1+C287&lt;=Configuration!$F$11*Configuration!$F$16,1+C287,""),"")</f>
        <v/>
      </c>
      <c r="D288" s="45" t="str">
        <f>IFERROR(IF(1+D287&lt;=Configuration!$F$12*Configuration!$F$16,1+D287,""),"")</f>
        <v/>
      </c>
      <c r="E288" s="3">
        <f>IFERROR('QB Projections'!E288,0)</f>
        <v>0</v>
      </c>
      <c r="F288" s="3">
        <f>IFERROR('RB Projections'!E289,0)</f>
        <v>0</v>
      </c>
      <c r="G288" s="3">
        <f>IFERROR('WR Projections'!E289,0)</f>
        <v>39.305743858558039</v>
      </c>
      <c r="H288" s="3">
        <f>IFERROR('TE Projections'!E289,0)</f>
        <v>0</v>
      </c>
      <c r="J288" s="3">
        <f>IFERROR(LARGE($E:$H,COUNTIF(A:D,"&gt;0")+COUNTA($J$1:J287)-1),0)</f>
        <v>73.800442006130339</v>
      </c>
      <c r="K288" s="3">
        <f>IFERROR(LARGE($F:$H,COUNTIF(B:D,"&gt;0")+COUNTA($K$1:K287)-1),0)</f>
        <v>62.487658478077385</v>
      </c>
    </row>
    <row r="289" spans="1:11" x14ac:dyDescent="0.25">
      <c r="A289" t="str">
        <f>IFERROR(IF(1+A288&lt;=Configuration!$F$9*Configuration!$F$16,1+A288,""),"")</f>
        <v/>
      </c>
      <c r="B289" s="45" t="str">
        <f>IFERROR(IF(1+B288&lt;=Configuration!$F$10*Configuration!$F$16,1+B288,""),"")</f>
        <v/>
      </c>
      <c r="C289" s="45" t="str">
        <f>IFERROR(IF(1+C288&lt;=Configuration!$F$11*Configuration!$F$16,1+C288,""),"")</f>
        <v/>
      </c>
      <c r="D289" s="45" t="str">
        <f>IFERROR(IF(1+D288&lt;=Configuration!$F$12*Configuration!$F$16,1+D288,""),"")</f>
        <v/>
      </c>
      <c r="E289" s="3">
        <f>IFERROR('QB Projections'!E289,0)</f>
        <v>0</v>
      </c>
      <c r="F289" s="3">
        <f>IFERROR('RB Projections'!E290,0)</f>
        <v>0</v>
      </c>
      <c r="G289" s="3">
        <f>IFERROR('WR Projections'!E290,0)</f>
        <v>39.240353604904271</v>
      </c>
      <c r="H289" s="3">
        <f>IFERROR('TE Projections'!E290,0)</f>
        <v>0</v>
      </c>
      <c r="J289" s="3">
        <f>IFERROR(LARGE($E:$H,COUNTIF(A:D,"&gt;0")+COUNTA($J$1:J288)-1),0)</f>
        <v>73.557603578088106</v>
      </c>
      <c r="K289" s="3">
        <f>IFERROR(LARGE($F:$H,COUNTIF(B:D,"&gt;0")+COUNTA($K$1:K288)-1),0)</f>
        <v>62.136308095529365</v>
      </c>
    </row>
    <row r="290" spans="1:11" x14ac:dyDescent="0.25">
      <c r="A290" t="str">
        <f>IFERROR(IF(1+A289&lt;=Configuration!$F$9*Configuration!$F$16,1+A289,""),"")</f>
        <v/>
      </c>
      <c r="B290" s="45" t="str">
        <f>IFERROR(IF(1+B289&lt;=Configuration!$F$10*Configuration!$F$16,1+B289,""),"")</f>
        <v/>
      </c>
      <c r="C290" s="45" t="str">
        <f>IFERROR(IF(1+C289&lt;=Configuration!$F$11*Configuration!$F$16,1+C289,""),"")</f>
        <v/>
      </c>
      <c r="D290" s="45" t="str">
        <f>IFERROR(IF(1+D289&lt;=Configuration!$F$12*Configuration!$F$16,1+D289,""),"")</f>
        <v/>
      </c>
      <c r="E290" s="3">
        <f>IFERROR('QB Projections'!E290,0)</f>
        <v>0</v>
      </c>
      <c r="F290" s="3">
        <f>IFERROR('RB Projections'!E291,0)</f>
        <v>0</v>
      </c>
      <c r="G290" s="3">
        <f>IFERROR('WR Projections'!E291,0)</f>
        <v>38.87304873173116</v>
      </c>
      <c r="H290" s="3">
        <f>IFERROR('TE Projections'!E291,0)</f>
        <v>0</v>
      </c>
      <c r="J290" s="3">
        <f>IFERROR(LARGE($E:$H,COUNTIF(A:D,"&gt;0")+COUNTA($J$1:J289)-1),0)</f>
        <v>73.015699627232465</v>
      </c>
      <c r="K290" s="3">
        <f>IFERROR(LARGE($F:$H,COUNTIF(B:D,"&gt;0")+COUNTA($K$1:K289)-1),0)</f>
        <v>61.720099413386201</v>
      </c>
    </row>
    <row r="291" spans="1:11" x14ac:dyDescent="0.25">
      <c r="A291" t="str">
        <f>IFERROR(IF(1+A290&lt;=Configuration!$F$9*Configuration!$F$16,1+A290,""),"")</f>
        <v/>
      </c>
      <c r="B291" s="45" t="str">
        <f>IFERROR(IF(1+B290&lt;=Configuration!$F$10*Configuration!$F$16,1+B290,""),"")</f>
        <v/>
      </c>
      <c r="C291" s="45" t="str">
        <f>IFERROR(IF(1+C290&lt;=Configuration!$F$11*Configuration!$F$16,1+C290,""),"")</f>
        <v/>
      </c>
      <c r="D291" s="45" t="str">
        <f>IFERROR(IF(1+D290&lt;=Configuration!$F$12*Configuration!$F$16,1+D290,""),"")</f>
        <v/>
      </c>
      <c r="E291" s="3">
        <f>IFERROR('QB Projections'!E291,0)</f>
        <v>0</v>
      </c>
      <c r="F291" s="3">
        <f>IFERROR('RB Projections'!E292,0)</f>
        <v>0</v>
      </c>
      <c r="G291" s="3">
        <f>IFERROR('WR Projections'!E292,0)</f>
        <v>38.530017428738347</v>
      </c>
      <c r="H291" s="3">
        <f>IFERROR('TE Projections'!E292,0)</f>
        <v>0</v>
      </c>
      <c r="J291" s="3">
        <f>IFERROR(LARGE($E:$H,COUNTIF(A:D,"&gt;0")+COUNTA($J$1:J290)-1),0)</f>
        <v>72.301325701085815</v>
      </c>
      <c r="K291" s="3">
        <f>IFERROR(LARGE($F:$H,COUNTIF(B:D,"&gt;0")+COUNTA($K$1:K290)-1),0)</f>
        <v>61.180451674379789</v>
      </c>
    </row>
    <row r="292" spans="1:11" x14ac:dyDescent="0.25">
      <c r="A292" t="str">
        <f>IFERROR(IF(1+A291&lt;=Configuration!$F$9*Configuration!$F$16,1+A291,""),"")</f>
        <v/>
      </c>
      <c r="B292" s="45" t="str">
        <f>IFERROR(IF(1+B291&lt;=Configuration!$F$10*Configuration!$F$16,1+B291,""),"")</f>
        <v/>
      </c>
      <c r="C292" s="45" t="str">
        <f>IFERROR(IF(1+C291&lt;=Configuration!$F$11*Configuration!$F$16,1+C291,""),"")</f>
        <v/>
      </c>
      <c r="D292" s="45" t="str">
        <f>IFERROR(IF(1+D291&lt;=Configuration!$F$12*Configuration!$F$16,1+D291,""),"")</f>
        <v/>
      </c>
      <c r="E292" s="3">
        <f>IFERROR('QB Projections'!E292,0)</f>
        <v>0</v>
      </c>
      <c r="F292" s="3">
        <f>IFERROR('RB Projections'!E293,0)</f>
        <v>0</v>
      </c>
      <c r="G292" s="3">
        <f>IFERROR('WR Projections'!E293,0)</f>
        <v>38.473048731731154</v>
      </c>
      <c r="H292" s="3">
        <f>IFERROR('TE Projections'!E293,0)</f>
        <v>0</v>
      </c>
      <c r="J292" s="3">
        <f>IFERROR(LARGE($E:$H,COUNTIF(A:D,"&gt;0")+COUNTA($J$1:J291)-1),0)</f>
        <v>72.06053040735641</v>
      </c>
      <c r="K292" s="3">
        <f>IFERROR(LARGE($F:$H,COUNTIF(B:D,"&gt;0")+COUNTA($K$1:K291)-1),0)</f>
        <v>61.143357365896136</v>
      </c>
    </row>
    <row r="293" spans="1:11" x14ac:dyDescent="0.25">
      <c r="A293" t="str">
        <f>IFERROR(IF(1+A292&lt;=Configuration!$F$9*Configuration!$F$16,1+A292,""),"")</f>
        <v/>
      </c>
      <c r="B293" s="45" t="str">
        <f>IFERROR(IF(1+B292&lt;=Configuration!$F$10*Configuration!$F$16,1+B292,""),"")</f>
        <v/>
      </c>
      <c r="C293" s="45" t="str">
        <f>IFERROR(IF(1+C292&lt;=Configuration!$F$11*Configuration!$F$16,1+C292,""),"")</f>
        <v/>
      </c>
      <c r="D293" s="45" t="str">
        <f>IFERROR(IF(1+D292&lt;=Configuration!$F$12*Configuration!$F$16,1+D292,""),"")</f>
        <v/>
      </c>
      <c r="E293" s="3">
        <f>IFERROR('QB Projections'!E293,0)</f>
        <v>0</v>
      </c>
      <c r="F293" s="3">
        <f>IFERROR('RB Projections'!E294,0)</f>
        <v>0</v>
      </c>
      <c r="G293" s="3">
        <f>IFERROR('WR Projections'!E294,0)</f>
        <v>38.40574385855804</v>
      </c>
      <c r="H293" s="3">
        <f>IFERROR('TE Projections'!E294,0)</f>
        <v>0</v>
      </c>
      <c r="J293" s="3">
        <f>IFERROR(LARGE($E:$H,COUNTIF(A:D,"&gt;0")+COUNTA($J$1:J292)-1),0)</f>
        <v>71.894000087312833</v>
      </c>
      <c r="K293" s="3">
        <f>IFERROR(LARGE($F:$H,COUNTIF(B:D,"&gt;0")+COUNTA($K$1:K292)-1),0)</f>
        <v>61.12577343140179</v>
      </c>
    </row>
    <row r="294" spans="1:11" x14ac:dyDescent="0.25">
      <c r="A294" t="str">
        <f>IFERROR(IF(1+A293&lt;=Configuration!$F$9*Configuration!$F$16,1+A293,""),"")</f>
        <v/>
      </c>
      <c r="B294" s="45" t="str">
        <f>IFERROR(IF(1+B293&lt;=Configuration!$F$10*Configuration!$F$16,1+B293,""),"")</f>
        <v/>
      </c>
      <c r="C294" s="45" t="str">
        <f>IFERROR(IF(1+C293&lt;=Configuration!$F$11*Configuration!$F$16,1+C293,""),"")</f>
        <v/>
      </c>
      <c r="D294" s="45" t="str">
        <f>IFERROR(IF(1+D293&lt;=Configuration!$F$12*Configuration!$F$16,1+D293,""),"")</f>
        <v/>
      </c>
      <c r="E294" s="3">
        <f>IFERROR('QB Projections'!E294,0)</f>
        <v>0</v>
      </c>
      <c r="F294" s="3">
        <f>IFERROR('RB Projections'!E295,0)</f>
        <v>0</v>
      </c>
      <c r="G294" s="3">
        <f>IFERROR('WR Projections'!E295,0)</f>
        <v>38.40574385855804</v>
      </c>
      <c r="H294" s="3">
        <f>IFERROR('TE Projections'!E295,0)</f>
        <v>0</v>
      </c>
      <c r="J294" s="3">
        <f>IFERROR(LARGE($E:$H,COUNTIF(A:D,"&gt;0")+COUNTA($J$1:J293)-1),0)</f>
        <v>71.543847005151761</v>
      </c>
      <c r="K294" s="3">
        <f>IFERROR(LARGE($F:$H,COUNTIF(B:D,"&gt;0")+COUNTA($K$1:K293)-1),0)</f>
        <v>60.758615787837059</v>
      </c>
    </row>
    <row r="295" spans="1:11" x14ac:dyDescent="0.25">
      <c r="A295" t="str">
        <f>IFERROR(IF(1+A294&lt;=Configuration!$F$9*Configuration!$F$16,1+A294,""),"")</f>
        <v/>
      </c>
      <c r="B295" s="45" t="str">
        <f>IFERROR(IF(1+B294&lt;=Configuration!$F$10*Configuration!$F$16,1+B294,""),"")</f>
        <v/>
      </c>
      <c r="C295" s="45" t="str">
        <f>IFERROR(IF(1+C294&lt;=Configuration!$F$11*Configuration!$F$16,1+C294,""),"")</f>
        <v/>
      </c>
      <c r="D295" s="45" t="str">
        <f>IFERROR(IF(1+D294&lt;=Configuration!$F$12*Configuration!$F$16,1+D294,""),"")</f>
        <v/>
      </c>
      <c r="E295" s="3">
        <f>IFERROR('QB Projections'!E295,0)</f>
        <v>0</v>
      </c>
      <c r="F295" s="3">
        <f>IFERROR('RB Projections'!E296,0)</f>
        <v>0</v>
      </c>
      <c r="G295" s="3">
        <f>IFERROR('WR Projections'!E296,0)</f>
        <v>38.40574385855804</v>
      </c>
      <c r="H295" s="3">
        <f>IFERROR('TE Projections'!E296,0)</f>
        <v>0</v>
      </c>
      <c r="J295" s="3">
        <f>IFERROR(LARGE($E:$H,COUNTIF(A:D,"&gt;0")+COUNTA($J$1:J294)-1),0)</f>
        <v>71.246118405604875</v>
      </c>
      <c r="K295" s="3">
        <f>IFERROR(LARGE($F:$H,COUNTIF(B:D,"&gt;0")+COUNTA($K$1:K294)-1),0)</f>
        <v>60.711503451797221</v>
      </c>
    </row>
    <row r="296" spans="1:11" x14ac:dyDescent="0.25">
      <c r="A296" t="str">
        <f>IFERROR(IF(1+A295&lt;=Configuration!$F$9*Configuration!$F$16,1+A295,""),"")</f>
        <v/>
      </c>
      <c r="B296" s="45" t="str">
        <f>IFERROR(IF(1+B295&lt;=Configuration!$F$10*Configuration!$F$16,1+B295,""),"")</f>
        <v/>
      </c>
      <c r="C296" s="45" t="str">
        <f>IFERROR(IF(1+C295&lt;=Configuration!$F$11*Configuration!$F$16,1+C295,""),"")</f>
        <v/>
      </c>
      <c r="D296" s="45" t="str">
        <f>IFERROR(IF(1+D295&lt;=Configuration!$F$12*Configuration!$F$16,1+D295,""),"")</f>
        <v/>
      </c>
      <c r="E296" s="3">
        <f>IFERROR('QB Projections'!E296,0)</f>
        <v>0</v>
      </c>
      <c r="F296" s="3">
        <f>IFERROR('RB Projections'!E297,0)</f>
        <v>0</v>
      </c>
      <c r="G296" s="3">
        <f>IFERROR('WR Projections'!E297,0)</f>
        <v>38.007658478077389</v>
      </c>
      <c r="H296" s="3">
        <f>IFERROR('TE Projections'!E297,0)</f>
        <v>0</v>
      </c>
      <c r="J296" s="3">
        <f>IFERROR(LARGE($E:$H,COUNTIF(A:D,"&gt;0")+COUNTA($J$1:J295)-1),0)</f>
        <v>70.746740017048211</v>
      </c>
      <c r="K296" s="3">
        <f>IFERROR(LARGE($F:$H,COUNTIF(B:D,"&gt;0")+COUNTA($K$1:K295)-1),0)</f>
        <v>60.683806980794905</v>
      </c>
    </row>
    <row r="297" spans="1:11" x14ac:dyDescent="0.25">
      <c r="A297" t="str">
        <f>IFERROR(IF(1+A296&lt;=Configuration!$F$9*Configuration!$F$16,1+A296,""),"")</f>
        <v/>
      </c>
      <c r="B297" s="45" t="str">
        <f>IFERROR(IF(1+B296&lt;=Configuration!$F$10*Configuration!$F$16,1+B296,""),"")</f>
        <v/>
      </c>
      <c r="C297" s="45" t="str">
        <f>IFERROR(IF(1+C296&lt;=Configuration!$F$11*Configuration!$F$16,1+C296,""),"")</f>
        <v/>
      </c>
      <c r="D297" s="45" t="str">
        <f>IFERROR(IF(1+D296&lt;=Configuration!$F$12*Configuration!$F$16,1+D296,""),"")</f>
        <v/>
      </c>
      <c r="E297" s="3">
        <f>IFERROR('QB Projections'!E297,0)</f>
        <v>0</v>
      </c>
      <c r="F297" s="3">
        <f>IFERROR('RB Projections'!E298,0)</f>
        <v>0</v>
      </c>
      <c r="G297" s="3">
        <f>IFERROR('WR Projections'!E298,0)</f>
        <v>37.662680467327078</v>
      </c>
      <c r="H297" s="3">
        <f>IFERROR('TE Projections'!E298,0)</f>
        <v>0</v>
      </c>
      <c r="J297" s="3">
        <f>IFERROR(LARGE($E:$H,COUNTIF(A:D,"&gt;0")+COUNTA($J$1:J296)-1),0)</f>
        <v>70.639157932269768</v>
      </c>
      <c r="K297" s="3">
        <f>IFERROR(LARGE($F:$H,COUNTIF(B:D,"&gt;0")+COUNTA($K$1:K296)-1),0)</f>
        <v>60.561702436155038</v>
      </c>
    </row>
    <row r="298" spans="1:11" x14ac:dyDescent="0.25">
      <c r="A298" t="str">
        <f>IFERROR(IF(1+A297&lt;=Configuration!$F$9*Configuration!$F$16,1+A297,""),"")</f>
        <v/>
      </c>
      <c r="B298" s="45" t="str">
        <f>IFERROR(IF(1+B297&lt;=Configuration!$F$10*Configuration!$F$16,1+B297,""),"")</f>
        <v/>
      </c>
      <c r="C298" s="45" t="str">
        <f>IFERROR(IF(1+C297&lt;=Configuration!$F$11*Configuration!$F$16,1+C297,""),"")</f>
        <v/>
      </c>
      <c r="D298" s="45" t="str">
        <f>IFERROR(IF(1+D297&lt;=Configuration!$F$12*Configuration!$F$16,1+D297,""),"")</f>
        <v/>
      </c>
      <c r="E298" s="3">
        <f>IFERROR('QB Projections'!E298,0)</f>
        <v>0</v>
      </c>
      <c r="F298" s="3">
        <f>IFERROR('RB Projections'!E299,0)</f>
        <v>0</v>
      </c>
      <c r="G298" s="3">
        <f>IFERROR('WR Projections'!E299,0)</f>
        <v>36.471637617437274</v>
      </c>
      <c r="H298" s="3">
        <f>IFERROR('TE Projections'!E299,0)</f>
        <v>0</v>
      </c>
      <c r="J298" s="3">
        <f>IFERROR(LARGE($E:$H,COUNTIF(A:D,"&gt;0")+COUNTA($J$1:J297)-1),0)</f>
        <v>70.294395170246517</v>
      </c>
      <c r="K298" s="3">
        <f>IFERROR(LARGE($F:$H,COUNTIF(B:D,"&gt;0")+COUNTA($K$1:K297)-1),0)</f>
        <v>60.203956709280369</v>
      </c>
    </row>
    <row r="299" spans="1:11" x14ac:dyDescent="0.25">
      <c r="A299" t="str">
        <f>IFERROR(IF(1+A298&lt;=Configuration!$F$9*Configuration!$F$16,1+A298,""),"")</f>
        <v/>
      </c>
      <c r="B299" s="45" t="str">
        <f>IFERROR(IF(1+B298&lt;=Configuration!$F$10*Configuration!$F$16,1+B298,""),"")</f>
        <v/>
      </c>
      <c r="C299" s="45" t="str">
        <f>IFERROR(IF(1+C298&lt;=Configuration!$F$11*Configuration!$F$16,1+C298,""),"")</f>
        <v/>
      </c>
      <c r="D299" s="45" t="str">
        <f>IFERROR(IF(1+D298&lt;=Configuration!$F$12*Configuration!$F$16,1+D298,""),"")</f>
        <v/>
      </c>
      <c r="E299" s="3">
        <f>IFERROR('QB Projections'!E299,0)</f>
        <v>0</v>
      </c>
      <c r="F299" s="3">
        <f>IFERROR('RB Projections'!E300,0)</f>
        <v>0</v>
      </c>
      <c r="G299" s="3">
        <f>IFERROR('WR Projections'!E300,0)</f>
        <v>36.349283784493238</v>
      </c>
      <c r="H299" s="3">
        <f>IFERROR('TE Projections'!E300,0)</f>
        <v>0</v>
      </c>
      <c r="J299" s="3">
        <f>IFERROR(LARGE($E:$H,COUNTIF(A:D,"&gt;0")+COUNTA($J$1:J298)-1),0)</f>
        <v>70.236636488827699</v>
      </c>
      <c r="K299" s="3">
        <f>IFERROR(LARGE($F:$H,COUNTIF(B:D,"&gt;0")+COUNTA($K$1:K298)-1),0)</f>
        <v>60.14035360490427</v>
      </c>
    </row>
    <row r="300" spans="1:11" x14ac:dyDescent="0.25">
      <c r="A300" t="str">
        <f>IFERROR(IF(1+A299&lt;=Configuration!$F$9*Configuration!$F$16,1+A299,""),"")</f>
        <v/>
      </c>
      <c r="B300" s="45" t="str">
        <f>IFERROR(IF(1+B299&lt;=Configuration!$F$10*Configuration!$F$16,1+B299,""),"")</f>
        <v/>
      </c>
      <c r="C300" s="45" t="str">
        <f>IFERROR(IF(1+C299&lt;=Configuration!$F$11*Configuration!$F$16,1+C299,""),"")</f>
        <v/>
      </c>
      <c r="D300" s="45" t="str">
        <f>IFERROR(IF(1+D299&lt;=Configuration!$F$12*Configuration!$F$16,1+D299,""),"")</f>
        <v/>
      </c>
      <c r="E300" s="3">
        <f>IFERROR('QB Projections'!E300,0)</f>
        <v>0</v>
      </c>
      <c r="F300" s="3">
        <f>IFERROR('RB Projections'!E301,0)</f>
        <v>0</v>
      </c>
      <c r="G300" s="3">
        <f>IFERROR('WR Projections'!E301,0)</f>
        <v>36.231517036115683</v>
      </c>
      <c r="H300" s="3">
        <f>IFERROR('TE Projections'!E301,0)</f>
        <v>0</v>
      </c>
      <c r="J300" s="3">
        <f>IFERROR(LARGE($E:$H,COUNTIF(A:D,"&gt;0")+COUNTA($J$1:J299)-1),0)</f>
        <v>69.632605499605162</v>
      </c>
      <c r="K300" s="3">
        <f>IFERROR(LARGE($F:$H,COUNTIF(B:D,"&gt;0")+COUNTA($K$1:K299)-1),0)</f>
        <v>59.983257308123044</v>
      </c>
    </row>
    <row r="301" spans="1:11" x14ac:dyDescent="0.25">
      <c r="A301" t="str">
        <f>IFERROR(IF(1+A300&lt;=Configuration!$F$9*Configuration!$F$16,1+A300,""),"")</f>
        <v/>
      </c>
      <c r="B301" s="45" t="str">
        <f>IFERROR(IF(1+B300&lt;=Configuration!$F$10*Configuration!$F$16,1+B300,""),"")</f>
        <v/>
      </c>
      <c r="C301" s="45" t="str">
        <f>IFERROR(IF(1+C300&lt;=Configuration!$F$11*Configuration!$F$16,1+C300,""),"")</f>
        <v/>
      </c>
      <c r="D301" s="45" t="str">
        <f>IFERROR(IF(1+D300&lt;=Configuration!$F$12*Configuration!$F$16,1+D300,""),"")</f>
        <v/>
      </c>
      <c r="E301" s="3">
        <f>IFERROR('QB Projections'!E301,0)</f>
        <v>0</v>
      </c>
      <c r="F301" s="3">
        <f>IFERROR('RB Projections'!E302,0)</f>
        <v>0</v>
      </c>
      <c r="G301" s="3">
        <f>IFERROR('WR Projections'!E302,0)</f>
        <v>35.852871929279019</v>
      </c>
      <c r="H301" s="3">
        <f>IFERROR('TE Projections'!E302,0)</f>
        <v>0</v>
      </c>
      <c r="J301" s="3">
        <f>IFERROR(LARGE($E:$H,COUNTIF(A:D,"&gt;0")+COUNTA($J$1:J300)-1),0)</f>
        <v>69.392691357602558</v>
      </c>
      <c r="K301" s="3">
        <f>IFERROR(LARGE($F:$H,COUNTIF(B:D,"&gt;0")+COUNTA($K$1:K300)-1),0)</f>
        <v>59.960530407356401</v>
      </c>
    </row>
    <row r="302" spans="1:11" x14ac:dyDescent="0.25">
      <c r="A302" t="str">
        <f>IFERROR(IF(1+A301&lt;=Configuration!$F$9*Configuration!$F$16,1+A301,""),"")</f>
        <v/>
      </c>
      <c r="B302" s="45" t="str">
        <f>IFERROR(IF(1+B301&lt;=Configuration!$F$10*Configuration!$F$16,1+B301,""),"")</f>
        <v/>
      </c>
      <c r="C302" s="45" t="str">
        <f>IFERROR(IF(1+C301&lt;=Configuration!$F$11*Configuration!$F$16,1+C301,""),"")</f>
        <v/>
      </c>
      <c r="D302" s="45" t="str">
        <f>IFERROR(IF(1+D301&lt;=Configuration!$F$12*Configuration!$F$16,1+D301,""),"")</f>
        <v/>
      </c>
      <c r="E302" s="3">
        <f>IFERROR('QB Projections'!E302,0)</f>
        <v>0</v>
      </c>
      <c r="F302" s="3">
        <f>IFERROR('RB Projections'!E303,0)</f>
        <v>0</v>
      </c>
      <c r="G302" s="3">
        <f>IFERROR('WR Projections'!E303,0)</f>
        <v>35.81416799406005</v>
      </c>
      <c r="H302" s="3">
        <f>IFERROR('TE Projections'!E303,0)</f>
        <v>0</v>
      </c>
      <c r="J302" s="3">
        <f>IFERROR(LARGE($E:$H,COUNTIF(A:D,"&gt;0")+COUNTA($J$1:J301)-1),0)</f>
        <v>69.261247366784431</v>
      </c>
      <c r="K302" s="3">
        <f>IFERROR(LARGE($F:$H,COUNTIF(B:D,"&gt;0")+COUNTA($K$1:K301)-1),0)</f>
        <v>59.635703072721363</v>
      </c>
    </row>
    <row r="303" spans="1:11" x14ac:dyDescent="0.25">
      <c r="A303" t="str">
        <f>IFERROR(IF(1+A302&lt;=Configuration!$F$9*Configuration!$F$16,1+A302,""),"")</f>
        <v/>
      </c>
      <c r="B303" s="45" t="str">
        <f>IFERROR(IF(1+B302&lt;=Configuration!$F$10*Configuration!$F$16,1+B302,""),"")</f>
        <v/>
      </c>
      <c r="C303" s="45" t="str">
        <f>IFERROR(IF(1+C302&lt;=Configuration!$F$11*Configuration!$F$16,1+C302,""),"")</f>
        <v/>
      </c>
      <c r="D303" s="45" t="str">
        <f>IFERROR(IF(1+D302&lt;=Configuration!$F$12*Configuration!$F$16,1+D302,""),"")</f>
        <v/>
      </c>
      <c r="E303" s="3">
        <f>IFERROR('QB Projections'!E303,0)</f>
        <v>0</v>
      </c>
      <c r="F303" s="3">
        <f>IFERROR('RB Projections'!E304,0)</f>
        <v>0</v>
      </c>
      <c r="G303" s="3">
        <f>IFERROR('WR Projections'!E304,0)</f>
        <v>35.642029909560549</v>
      </c>
      <c r="H303" s="3">
        <f>IFERROR('TE Projections'!E304,0)</f>
        <v>0</v>
      </c>
      <c r="J303" s="3">
        <f>IFERROR(LARGE($E:$H,COUNTIF(A:D,"&gt;0")+COUNTA($J$1:J302)-1),0)</f>
        <v>69.180044359265636</v>
      </c>
      <c r="K303" s="3">
        <f>IFERROR(LARGE($F:$H,COUNTIF(B:D,"&gt;0")+COUNTA($K$1:K302)-1),0)</f>
        <v>59.509573097596729</v>
      </c>
    </row>
    <row r="304" spans="1:11" x14ac:dyDescent="0.25">
      <c r="A304" t="str">
        <f>IFERROR(IF(1+A303&lt;=Configuration!$F$9*Configuration!$F$16,1+A303,""),"")</f>
        <v/>
      </c>
      <c r="B304" s="45" t="str">
        <f>IFERROR(IF(1+B303&lt;=Configuration!$F$10*Configuration!$F$16,1+B303,""),"")</f>
        <v/>
      </c>
      <c r="C304" s="45" t="str">
        <f>IFERROR(IF(1+C303&lt;=Configuration!$F$11*Configuration!$F$16,1+C303,""),"")</f>
        <v/>
      </c>
      <c r="D304" s="45" t="str">
        <f>IFERROR(IF(1+D303&lt;=Configuration!$F$12*Configuration!$F$16,1+D303,""),"")</f>
        <v/>
      </c>
      <c r="E304" s="3">
        <f>IFERROR('QB Projections'!E304,0)</f>
        <v>0</v>
      </c>
      <c r="F304" s="3">
        <f>IFERROR('RB Projections'!E305,0)</f>
        <v>0</v>
      </c>
      <c r="G304" s="3">
        <f>IFERROR('WR Projections'!E305,0)</f>
        <v>35.363063391230959</v>
      </c>
      <c r="H304" s="3">
        <f>IFERROR('TE Projections'!E305,0)</f>
        <v>0</v>
      </c>
      <c r="J304" s="3">
        <f>IFERROR(LARGE($E:$H,COUNTIF(A:D,"&gt;0")+COUNTA($J$1:J303)-1),0)</f>
        <v>69.130763413388991</v>
      </c>
      <c r="K304" s="3">
        <f>IFERROR(LARGE($F:$H,COUNTIF(B:D,"&gt;0")+COUNTA($K$1:K303)-1),0)</f>
        <v>59.509573097596729</v>
      </c>
    </row>
    <row r="305" spans="1:11" x14ac:dyDescent="0.25">
      <c r="A305" t="str">
        <f>IFERROR(IF(1+A304&lt;=Configuration!$F$9*Configuration!$F$16,1+A304,""),"")</f>
        <v/>
      </c>
      <c r="B305" s="45" t="str">
        <f>IFERROR(IF(1+B304&lt;=Configuration!$F$10*Configuration!$F$16,1+B304,""),"")</f>
        <v/>
      </c>
      <c r="C305" s="45" t="str">
        <f>IFERROR(IF(1+C304&lt;=Configuration!$F$11*Configuration!$F$16,1+C304,""),"")</f>
        <v/>
      </c>
      <c r="D305" s="45" t="str">
        <f>IFERROR(IF(1+D304&lt;=Configuration!$F$12*Configuration!$F$16,1+D304,""),"")</f>
        <v/>
      </c>
      <c r="E305" s="3">
        <f>IFERROR('QB Projections'!E305,0)</f>
        <v>0</v>
      </c>
      <c r="F305" s="3">
        <f>IFERROR('RB Projections'!E306,0)</f>
        <v>0</v>
      </c>
      <c r="G305" s="3">
        <f>IFERROR('WR Projections'!E306,0)</f>
        <v>34.618247523432984</v>
      </c>
      <c r="H305" s="3">
        <f>IFERROR('TE Projections'!E306,0)</f>
        <v>0</v>
      </c>
      <c r="J305" s="3">
        <f>IFERROR(LARGE($E:$H,COUNTIF(A:D,"&gt;0")+COUNTA($J$1:J304)-1),0)</f>
        <v>68.636352504945521</v>
      </c>
      <c r="K305" s="3">
        <f>IFERROR(LARGE($F:$H,COUNTIF(B:D,"&gt;0")+COUNTA($K$1:K304)-1),0)</f>
        <v>59.328172708157496</v>
      </c>
    </row>
    <row r="306" spans="1:11" x14ac:dyDescent="0.25">
      <c r="A306" t="str">
        <f>IFERROR(IF(1+A305&lt;=Configuration!$F$9*Configuration!$F$16,1+A305,""),"")</f>
        <v/>
      </c>
      <c r="B306" s="45" t="str">
        <f>IFERROR(IF(1+B305&lt;=Configuration!$F$10*Configuration!$F$16,1+B305,""),"")</f>
        <v/>
      </c>
      <c r="C306" s="45" t="str">
        <f>IFERROR(IF(1+C305&lt;=Configuration!$F$11*Configuration!$F$16,1+C305,""),"")</f>
        <v/>
      </c>
      <c r="D306" s="45" t="str">
        <f>IFERROR(IF(1+D305&lt;=Configuration!$F$12*Configuration!$F$16,1+D305,""),"")</f>
        <v/>
      </c>
      <c r="E306" s="3">
        <f>IFERROR('QB Projections'!E306,0)</f>
        <v>0</v>
      </c>
      <c r="F306" s="3">
        <f>IFERROR('RB Projections'!E307,0)</f>
        <v>0</v>
      </c>
      <c r="G306" s="3">
        <f>IFERROR('WR Projections'!E307,0)</f>
        <v>34.254786548798364</v>
      </c>
      <c r="H306" s="3">
        <f>IFERROR('TE Projections'!E307,0)</f>
        <v>0</v>
      </c>
      <c r="J306" s="3">
        <f>IFERROR(LARGE($E:$H,COUNTIF(A:D,"&gt;0")+COUNTA($J$1:J305)-1),0)</f>
        <v>68.509573097596729</v>
      </c>
      <c r="K306" s="3">
        <f>IFERROR(LARGE($F:$H,COUNTIF(B:D,"&gt;0")+COUNTA($K$1:K305)-1),0)</f>
        <v>59.262000876666626</v>
      </c>
    </row>
    <row r="307" spans="1:11" x14ac:dyDescent="0.25">
      <c r="A307" t="str">
        <f>IFERROR(IF(1+A306&lt;=Configuration!$F$9*Configuration!$F$16,1+A306,""),"")</f>
        <v/>
      </c>
      <c r="B307" s="45" t="str">
        <f>IFERROR(IF(1+B306&lt;=Configuration!$F$10*Configuration!$F$16,1+B306,""),"")</f>
        <v/>
      </c>
      <c r="C307" s="45" t="str">
        <f>IFERROR(IF(1+C306&lt;=Configuration!$F$11*Configuration!$F$16,1+C306,""),"")</f>
        <v/>
      </c>
      <c r="D307" s="45" t="str">
        <f>IFERROR(IF(1+D306&lt;=Configuration!$F$12*Configuration!$F$16,1+D306,""),"")</f>
        <v/>
      </c>
      <c r="E307" s="3">
        <f>IFERROR('QB Projections'!E307,0)</f>
        <v>0</v>
      </c>
      <c r="F307" s="3">
        <f>IFERROR('RB Projections'!E308,0)</f>
        <v>0</v>
      </c>
      <c r="G307" s="3">
        <f>IFERROR('WR Projections'!E308,0)</f>
        <v>34.13843898538493</v>
      </c>
      <c r="H307" s="3">
        <f>IFERROR('TE Projections'!E308,0)</f>
        <v>0</v>
      </c>
      <c r="J307" s="3">
        <f>IFERROR(LARGE($E:$H,COUNTIF(A:D,"&gt;0")+COUNTA($J$1:J306)-1),0)</f>
        <v>68.437089688234067</v>
      </c>
      <c r="K307" s="3">
        <f>IFERROR(LARGE($F:$H,COUNTIF(B:D,"&gt;0")+COUNTA($K$1:K306)-1),0)</f>
        <v>59.179050761478599</v>
      </c>
    </row>
    <row r="308" spans="1:11" x14ac:dyDescent="0.25">
      <c r="A308" t="str">
        <f>IFERROR(IF(1+A307&lt;=Configuration!$F$9*Configuration!$F$16,1+A307,""),"")</f>
        <v/>
      </c>
      <c r="B308" s="45" t="str">
        <f>IFERROR(IF(1+B307&lt;=Configuration!$F$10*Configuration!$F$16,1+B307,""),"")</f>
        <v/>
      </c>
      <c r="C308" s="45" t="str">
        <f>IFERROR(IF(1+C307&lt;=Configuration!$F$11*Configuration!$F$16,1+C307,""),"")</f>
        <v/>
      </c>
      <c r="D308" s="45" t="str">
        <f>IFERROR(IF(1+D307&lt;=Configuration!$F$12*Configuration!$F$16,1+D307,""),"")</f>
        <v/>
      </c>
      <c r="E308" s="3">
        <f>IFERROR('QB Projections'!E308,0)</f>
        <v>0</v>
      </c>
      <c r="F308" s="3">
        <f>IFERROR('RB Projections'!E309,0)</f>
        <v>0</v>
      </c>
      <c r="G308" s="3">
        <f>IFERROR('WR Projections'!E309,0)</f>
        <v>33.917347276324008</v>
      </c>
      <c r="H308" s="3">
        <f>IFERROR('TE Projections'!E309,0)</f>
        <v>0</v>
      </c>
      <c r="J308" s="3">
        <f>IFERROR(LARGE($E:$H,COUNTIF(A:D,"&gt;0")+COUNTA($J$1:J307)-1),0)</f>
        <v>68.356701168317713</v>
      </c>
      <c r="K308" s="3">
        <f>IFERROR(LARGE($F:$H,COUNTIF(B:D,"&gt;0")+COUNTA($K$1:K307)-1),0)</f>
        <v>59.045202123802021</v>
      </c>
    </row>
    <row r="309" spans="1:11" x14ac:dyDescent="0.25">
      <c r="A309" t="str">
        <f>IFERROR(IF(1+A308&lt;=Configuration!$F$9*Configuration!$F$16,1+A308,""),"")</f>
        <v/>
      </c>
      <c r="B309" s="45" t="str">
        <f>IFERROR(IF(1+B308&lt;=Configuration!$F$10*Configuration!$F$16,1+B308,""),"")</f>
        <v/>
      </c>
      <c r="C309" s="45" t="str">
        <f>IFERROR(IF(1+C308&lt;=Configuration!$F$11*Configuration!$F$16,1+C308,""),"")</f>
        <v/>
      </c>
      <c r="D309" s="45" t="str">
        <f>IFERROR(IF(1+D308&lt;=Configuration!$F$12*Configuration!$F$16,1+D308,""),"")</f>
        <v/>
      </c>
      <c r="E309" s="3">
        <f>IFERROR('QB Projections'!E309,0)</f>
        <v>0</v>
      </c>
      <c r="F309" s="3">
        <f>IFERROR('RB Projections'!E310,0)</f>
        <v>0</v>
      </c>
      <c r="G309" s="3">
        <f>IFERROR('WR Projections'!E310,0)</f>
        <v>33.898262782648061</v>
      </c>
      <c r="H309" s="3">
        <f>IFERROR('TE Projections'!E310,0)</f>
        <v>0</v>
      </c>
      <c r="J309" s="3">
        <f>IFERROR(LARGE($E:$H,COUNTIF(A:D,"&gt;0")+COUNTA($J$1:J308)-1),0)</f>
        <v>68.114825266520057</v>
      </c>
      <c r="K309" s="3">
        <f>IFERROR(LARGE($F:$H,COUNTIF(B:D,"&gt;0")+COUNTA($K$1:K308)-1),0)</f>
        <v>58.815913141640642</v>
      </c>
    </row>
    <row r="310" spans="1:11" x14ac:dyDescent="0.25">
      <c r="A310" t="str">
        <f>IFERROR(IF(1+A309&lt;=Configuration!$F$9*Configuration!$F$16,1+A309,""),"")</f>
        <v/>
      </c>
      <c r="B310" s="45" t="str">
        <f>IFERROR(IF(1+B309&lt;=Configuration!$F$10*Configuration!$F$16,1+B309,""),"")</f>
        <v/>
      </c>
      <c r="C310" s="45" t="str">
        <f>IFERROR(IF(1+C309&lt;=Configuration!$F$11*Configuration!$F$16,1+C309,""),"")</f>
        <v/>
      </c>
      <c r="D310" s="45" t="str">
        <f>IFERROR(IF(1+D309&lt;=Configuration!$F$12*Configuration!$F$16,1+D309,""),"")</f>
        <v/>
      </c>
      <c r="E310" s="3">
        <f>IFERROR('QB Projections'!E310,0)</f>
        <v>0</v>
      </c>
      <c r="F310" s="3">
        <f>IFERROR('RB Projections'!E311,0)</f>
        <v>0</v>
      </c>
      <c r="G310" s="3">
        <f>IFERROR('WR Projections'!E311,0)</f>
        <v>33.872398401617396</v>
      </c>
      <c r="H310" s="3">
        <f>IFERROR('TE Projections'!E311,0)</f>
        <v>0</v>
      </c>
      <c r="J310" s="3">
        <f>IFERROR(LARGE($E:$H,COUNTIF(A:D,"&gt;0")+COUNTA($J$1:J309)-1),0)</f>
        <v>67.81148771711608</v>
      </c>
      <c r="K310" s="3">
        <f>IFERROR(LARGE($F:$H,COUNTIF(B:D,"&gt;0")+COUNTA($K$1:K309)-1),0)</f>
        <v>58.638953227337147</v>
      </c>
    </row>
    <row r="311" spans="1:11" x14ac:dyDescent="0.25">
      <c r="A311" t="str">
        <f>IFERROR(IF(1+A310&lt;=Configuration!$F$9*Configuration!$F$16,1+A310,""),"")</f>
        <v/>
      </c>
      <c r="B311" s="45" t="str">
        <f>IFERROR(IF(1+B310&lt;=Configuration!$F$10*Configuration!$F$16,1+B310,""),"")</f>
        <v/>
      </c>
      <c r="C311" s="45" t="str">
        <f>IFERROR(IF(1+C310&lt;=Configuration!$F$11*Configuration!$F$16,1+C310,""),"")</f>
        <v/>
      </c>
      <c r="D311" s="45" t="str">
        <f>IFERROR(IF(1+D310&lt;=Configuration!$F$12*Configuration!$F$16,1+D310,""),"")</f>
        <v/>
      </c>
      <c r="E311" s="3">
        <f>IFERROR('QB Projections'!E311,0)</f>
        <v>0</v>
      </c>
      <c r="F311" s="3">
        <f>IFERROR('RB Projections'!E312,0)</f>
        <v>0</v>
      </c>
      <c r="G311" s="3">
        <f>IFERROR('WR Projections'!E312,0)</f>
        <v>33.338438985384926</v>
      </c>
      <c r="H311" s="3">
        <f>IFERROR('TE Projections'!E312,0)</f>
        <v>0</v>
      </c>
      <c r="J311" s="3">
        <f>IFERROR(LARGE($E:$H,COUNTIF(A:D,"&gt;0")+COUNTA($J$1:J310)-1),0)</f>
        <v>67.346097463462314</v>
      </c>
      <c r="K311" s="3">
        <f>IFERROR(LARGE($F:$H,COUNTIF(B:D,"&gt;0")+COUNTA($K$1:K310)-1),0)</f>
        <v>58.582790086045783</v>
      </c>
    </row>
    <row r="312" spans="1:11" x14ac:dyDescent="0.25">
      <c r="A312" t="str">
        <f>IFERROR(IF(1+A311&lt;=Configuration!$F$9*Configuration!$F$16,1+A311,""),"")</f>
        <v/>
      </c>
      <c r="B312" s="45" t="str">
        <f>IFERROR(IF(1+B311&lt;=Configuration!$F$10*Configuration!$F$16,1+B311,""),"")</f>
        <v/>
      </c>
      <c r="C312" s="45" t="str">
        <f>IFERROR(IF(1+C311&lt;=Configuration!$F$11*Configuration!$F$16,1+C311,""),"")</f>
        <v/>
      </c>
      <c r="D312" s="45" t="str">
        <f>IFERROR(IF(1+D311&lt;=Configuration!$F$12*Configuration!$F$16,1+D311,""),"")</f>
        <v/>
      </c>
      <c r="E312" s="3">
        <f>IFERROR('QB Projections'!E312,0)</f>
        <v>0</v>
      </c>
      <c r="F312" s="3">
        <f>IFERROR('RB Projections'!E313,0)</f>
        <v>0</v>
      </c>
      <c r="G312" s="3">
        <f>IFERROR('WR Projections'!E313,0)</f>
        <v>31.912222951166036</v>
      </c>
      <c r="H312" s="3">
        <f>IFERROR('TE Projections'!E313,0)</f>
        <v>0</v>
      </c>
      <c r="J312" s="3">
        <f>IFERROR(LARGE($E:$H,COUNTIF(A:D,"&gt;0")+COUNTA($J$1:J311)-1),0)</f>
        <v>67.341482148778951</v>
      </c>
      <c r="K312" s="3">
        <f>IFERROR(LARGE($F:$H,COUNTIF(B:D,"&gt;0")+COUNTA($K$1:K311)-1),0)</f>
        <v>58.54971203433319</v>
      </c>
    </row>
    <row r="313" spans="1:11" x14ac:dyDescent="0.25">
      <c r="A313" t="str">
        <f>IFERROR(IF(1+A312&lt;=Configuration!$F$9*Configuration!$F$16,1+A312,""),"")</f>
        <v/>
      </c>
      <c r="B313" s="45" t="str">
        <f>IFERROR(IF(1+B312&lt;=Configuration!$F$10*Configuration!$F$16,1+B312,""),"")</f>
        <v/>
      </c>
      <c r="C313" s="45" t="str">
        <f>IFERROR(IF(1+C312&lt;=Configuration!$F$11*Configuration!$F$16,1+C312,""),"")</f>
        <v/>
      </c>
      <c r="D313" s="45" t="str">
        <f>IFERROR(IF(1+D312&lt;=Configuration!$F$12*Configuration!$F$16,1+D312,""),"")</f>
        <v/>
      </c>
      <c r="E313" s="3">
        <f>IFERROR('QB Projections'!E313,0)</f>
        <v>0</v>
      </c>
      <c r="F313" s="3">
        <f>IFERROR('RB Projections'!E314,0)</f>
        <v>0</v>
      </c>
      <c r="G313" s="3">
        <f>IFERROR('WR Projections'!E314,0)</f>
        <v>31.281811502967312</v>
      </c>
      <c r="H313" s="3">
        <f>IFERROR('TE Projections'!E314,0)</f>
        <v>0</v>
      </c>
      <c r="J313" s="3">
        <f>IFERROR(LARGE($E:$H,COUNTIF(A:D,"&gt;0")+COUNTA($J$1:J312)-1),0)</f>
        <v>67.091310914663936</v>
      </c>
      <c r="K313" s="3">
        <f>IFERROR(LARGE($F:$H,COUNTIF(B:D,"&gt;0")+COUNTA($K$1:K312)-1),0)</f>
        <v>58.547551752476565</v>
      </c>
    </row>
    <row r="314" spans="1:11" x14ac:dyDescent="0.25">
      <c r="A314" t="str">
        <f>IFERROR(IF(1+A313&lt;=Configuration!$F$9*Configuration!$F$16,1+A313,""),"")</f>
        <v/>
      </c>
      <c r="B314" s="45" t="str">
        <f>IFERROR(IF(1+B313&lt;=Configuration!$F$10*Configuration!$F$16,1+B313,""),"")</f>
        <v/>
      </c>
      <c r="C314" s="45" t="str">
        <f>IFERROR(IF(1+C313&lt;=Configuration!$F$11*Configuration!$F$16,1+C313,""),"")</f>
        <v/>
      </c>
      <c r="D314" s="45" t="str">
        <f>IFERROR(IF(1+D313&lt;=Configuration!$F$12*Configuration!$F$16,1+D313,""),"")</f>
        <v/>
      </c>
      <c r="E314" s="3">
        <f>IFERROR('QB Projections'!E314,0)</f>
        <v>0</v>
      </c>
      <c r="F314" s="3">
        <f>IFERROR('RB Projections'!E315,0)</f>
        <v>0</v>
      </c>
      <c r="G314" s="3">
        <f>IFERROR('WR Projections'!E315,0)</f>
        <v>30.938438985384927</v>
      </c>
      <c r="H314" s="3">
        <f>IFERROR('TE Projections'!E315,0)</f>
        <v>0</v>
      </c>
      <c r="J314" s="3">
        <f>IFERROR(LARGE($E:$H,COUNTIF(A:D,"&gt;0")+COUNTA($J$1:J313)-1),0)</f>
        <v>67.047032957416747</v>
      </c>
      <c r="K314" s="3">
        <f>IFERROR(LARGE($F:$H,COUNTIF(B:D,"&gt;0")+COUNTA($K$1:K313)-1),0)</f>
        <v>58.524731648809095</v>
      </c>
    </row>
    <row r="315" spans="1:11" x14ac:dyDescent="0.25">
      <c r="A315" t="str">
        <f>IFERROR(IF(1+A314&lt;=Configuration!$F$9*Configuration!$F$16,1+A314,""),"")</f>
        <v/>
      </c>
      <c r="B315" s="45" t="str">
        <f>IFERROR(IF(1+B314&lt;=Configuration!$F$10*Configuration!$F$16,1+B314,""),"")</f>
        <v/>
      </c>
      <c r="C315" s="45" t="str">
        <f>IFERROR(IF(1+C314&lt;=Configuration!$F$11*Configuration!$F$16,1+C314,""),"")</f>
        <v/>
      </c>
      <c r="D315" s="45" t="str">
        <f>IFERROR(IF(1+D314&lt;=Configuration!$F$12*Configuration!$F$16,1+D314,""),"")</f>
        <v/>
      </c>
      <c r="E315" s="3">
        <f>IFERROR('QB Projections'!E315,0)</f>
        <v>0</v>
      </c>
      <c r="F315" s="3">
        <f>IFERROR('RB Projections'!E316,0)</f>
        <v>0</v>
      </c>
      <c r="G315" s="3">
        <f>IFERROR('WR Projections'!E316,0)</f>
        <v>30.526303457991968</v>
      </c>
      <c r="H315" s="3">
        <f>IFERROR('TE Projections'!E316,0)</f>
        <v>0</v>
      </c>
      <c r="J315" s="3">
        <f>IFERROR(LARGE($E:$H,COUNTIF(A:D,"&gt;0")+COUNTA($J$1:J314)-1),0)</f>
        <v>66.925442006130339</v>
      </c>
      <c r="K315" s="3">
        <f>IFERROR(LARGE($F:$H,COUNTIF(B:D,"&gt;0")+COUNTA($K$1:K314)-1),0)</f>
        <v>58.411883379646078</v>
      </c>
    </row>
    <row r="316" spans="1:11" x14ac:dyDescent="0.25">
      <c r="A316" t="str">
        <f>IFERROR(IF(1+A315&lt;=Configuration!$F$9*Configuration!$F$16,1+A315,""),"")</f>
        <v/>
      </c>
      <c r="B316" s="45" t="str">
        <f>IFERROR(IF(1+B315&lt;=Configuration!$F$10*Configuration!$F$16,1+B315,""),"")</f>
        <v/>
      </c>
      <c r="C316" s="45" t="str">
        <f>IFERROR(IF(1+C315&lt;=Configuration!$F$11*Configuration!$F$16,1+C315,""),"")</f>
        <v/>
      </c>
      <c r="D316" s="45" t="str">
        <f>IFERROR(IF(1+D315&lt;=Configuration!$F$12*Configuration!$F$16,1+D315,""),"")</f>
        <v/>
      </c>
      <c r="E316" s="3">
        <f>IFERROR('QB Projections'!E316,0)</f>
        <v>0</v>
      </c>
      <c r="F316" s="3">
        <f>IFERROR('RB Projections'!E317,0)</f>
        <v>0</v>
      </c>
      <c r="G316" s="3">
        <f>IFERROR('WR Projections'!E317,0)</f>
        <v>30.489543524752975</v>
      </c>
      <c r="H316" s="3">
        <f>IFERROR('TE Projections'!E317,0)</f>
        <v>0</v>
      </c>
      <c r="J316" s="3">
        <f>IFERROR(LARGE($E:$H,COUNTIF(A:D,"&gt;0")+COUNTA($J$1:J315)-1),0)</f>
        <v>66.833468526498166</v>
      </c>
      <c r="K316" s="3">
        <f>IFERROR(LARGE($F:$H,COUNTIF(B:D,"&gt;0")+COUNTA($K$1:K315)-1),0)</f>
        <v>58.091392561673622</v>
      </c>
    </row>
    <row r="317" spans="1:11" x14ac:dyDescent="0.25">
      <c r="A317" t="str">
        <f>IFERROR(IF(1+A316&lt;=Configuration!$F$9*Configuration!$F$16,1+A316,""),"")</f>
        <v/>
      </c>
      <c r="B317" s="45" t="str">
        <f>IFERROR(IF(1+B316&lt;=Configuration!$F$10*Configuration!$F$16,1+B316,""),"")</f>
        <v/>
      </c>
      <c r="C317" s="45" t="str">
        <f>IFERROR(IF(1+C316&lt;=Configuration!$F$11*Configuration!$F$16,1+C316,""),"")</f>
        <v/>
      </c>
      <c r="D317" s="45" t="str">
        <f>IFERROR(IF(1+D316&lt;=Configuration!$F$12*Configuration!$F$16,1+D316,""),"")</f>
        <v/>
      </c>
      <c r="E317" s="3">
        <f>IFERROR('QB Projections'!E317,0)</f>
        <v>0</v>
      </c>
      <c r="F317" s="3">
        <f>IFERROR('RB Projections'!E318,0)</f>
        <v>0</v>
      </c>
      <c r="G317" s="3">
        <f>IFERROR('WR Projections'!E318,0)</f>
        <v>30.138438985384923</v>
      </c>
      <c r="H317" s="3">
        <f>IFERROR('TE Projections'!E318,0)</f>
        <v>0</v>
      </c>
      <c r="J317" s="3">
        <f>IFERROR(LARGE($E:$H,COUNTIF(A:D,"&gt;0")+COUNTA($J$1:J316)-1),0)</f>
        <v>66.596495046865968</v>
      </c>
      <c r="K317" s="3">
        <f>IFERROR(LARGE($F:$H,COUNTIF(B:D,"&gt;0")+COUNTA($K$1:K316)-1),0)</f>
        <v>57.881498008615225</v>
      </c>
    </row>
    <row r="318" spans="1:11" x14ac:dyDescent="0.25">
      <c r="A318" t="str">
        <f>IFERROR(IF(1+A317&lt;=Configuration!$F$9*Configuration!$F$16,1+A317,""),"")</f>
        <v/>
      </c>
      <c r="B318" s="45" t="str">
        <f>IFERROR(IF(1+B317&lt;=Configuration!$F$10*Configuration!$F$16,1+B317,""),"")</f>
        <v/>
      </c>
      <c r="C318" s="45" t="str">
        <f>IFERROR(IF(1+C317&lt;=Configuration!$F$11*Configuration!$F$16,1+C317,""),"")</f>
        <v/>
      </c>
      <c r="D318" s="45" t="str">
        <f>IFERROR(IF(1+D317&lt;=Configuration!$F$12*Configuration!$F$16,1+D317,""),"")</f>
        <v/>
      </c>
      <c r="E318" s="3">
        <f>IFERROR('QB Projections'!E318,0)</f>
        <v>0</v>
      </c>
      <c r="F318" s="3">
        <f>IFERROR('RB Projections'!E319,0)</f>
        <v>0</v>
      </c>
      <c r="G318" s="3">
        <f>IFERROR('WR Projections'!E319,0)</f>
        <v>29.681296128242067</v>
      </c>
      <c r="H318" s="3">
        <f>IFERROR('TE Projections'!E319,0)</f>
        <v>0</v>
      </c>
      <c r="J318" s="3">
        <f>IFERROR(LARGE($E:$H,COUNTIF(A:D,"&gt;0")+COUNTA($J$1:J317)-1),0)</f>
        <v>66.297570076851315</v>
      </c>
      <c r="K318" s="3">
        <f>IFERROR(LARGE($F:$H,COUNTIF(B:D,"&gt;0")+COUNTA($K$1:K317)-1),0)</f>
        <v>57.789658872087657</v>
      </c>
    </row>
    <row r="319" spans="1:11" x14ac:dyDescent="0.25">
      <c r="A319" t="str">
        <f>IFERROR(IF(1+A318&lt;=Configuration!$F$9*Configuration!$F$16,1+A318,""),"")</f>
        <v/>
      </c>
      <c r="B319" s="45" t="str">
        <f>IFERROR(IF(1+B318&lt;=Configuration!$F$10*Configuration!$F$16,1+B318,""),"")</f>
        <v/>
      </c>
      <c r="C319" s="45" t="str">
        <f>IFERROR(IF(1+C318&lt;=Configuration!$F$11*Configuration!$F$16,1+C318,""),"")</f>
        <v/>
      </c>
      <c r="D319" s="45" t="str">
        <f>IFERROR(IF(1+D318&lt;=Configuration!$F$12*Configuration!$F$16,1+D318,""),"")</f>
        <v/>
      </c>
      <c r="E319" s="3">
        <f>IFERROR('QB Projections'!E319,0)</f>
        <v>0</v>
      </c>
      <c r="F319" s="3">
        <f>IFERROR('RB Projections'!E320,0)</f>
        <v>0</v>
      </c>
      <c r="G319" s="3">
        <f>IFERROR('WR Projections'!E320,0)</f>
        <v>28.961134112211809</v>
      </c>
      <c r="H319" s="3">
        <f>IFERROR('TE Projections'!E320,0)</f>
        <v>0</v>
      </c>
      <c r="J319" s="3">
        <f>IFERROR(LARGE($E:$H,COUNTIF(A:D,"&gt;0")+COUNTA($J$1:J318)-1),0)</f>
        <v>66.279302902668192</v>
      </c>
      <c r="K319" s="3">
        <f>IFERROR(LARGE($F:$H,COUNTIF(B:D,"&gt;0")+COUNTA($K$1:K318)-1),0)</f>
        <v>57.210530407356401</v>
      </c>
    </row>
    <row r="320" spans="1:11" x14ac:dyDescent="0.25">
      <c r="A320" t="str">
        <f>IFERROR(IF(1+A319&lt;=Configuration!$F$9*Configuration!$F$16,1+A319,""),"")</f>
        <v/>
      </c>
      <c r="B320" s="45" t="str">
        <f>IFERROR(IF(1+B319&lt;=Configuration!$F$10*Configuration!$F$16,1+B319,""),"")</f>
        <v/>
      </c>
      <c r="C320" s="45" t="str">
        <f>IFERROR(IF(1+C319&lt;=Configuration!$F$11*Configuration!$F$16,1+C319,""),"")</f>
        <v/>
      </c>
      <c r="D320" s="45" t="str">
        <f>IFERROR(IF(1+D319&lt;=Configuration!$F$12*Configuration!$F$16,1+D319,""),"")</f>
        <v/>
      </c>
      <c r="E320" s="3">
        <f>IFERROR('QB Projections'!E320,0)</f>
        <v>0</v>
      </c>
      <c r="F320" s="3">
        <f>IFERROR('RB Projections'!E321,0)</f>
        <v>0</v>
      </c>
      <c r="G320" s="3">
        <f>IFERROR('WR Projections'!E321,0)</f>
        <v>28.603829239038692</v>
      </c>
      <c r="H320" s="3">
        <f>IFERROR('TE Projections'!E321,0)</f>
        <v>0</v>
      </c>
      <c r="J320" s="3">
        <f>IFERROR(LARGE($E:$H,COUNTIF(A:D,"&gt;0")+COUNTA($J$1:J319)-1),0)</f>
        <v>65.607658478077383</v>
      </c>
      <c r="K320" s="3">
        <f>IFERROR(LARGE($F:$H,COUNTIF(B:D,"&gt;0")+COUNTA($K$1:K319)-1),0)</f>
        <v>57.130821753492839</v>
      </c>
    </row>
    <row r="321" spans="1:11" x14ac:dyDescent="0.25">
      <c r="A321" t="str">
        <f>IFERROR(IF(1+A320&lt;=Configuration!$F$9*Configuration!$F$16,1+A320,""),"")</f>
        <v/>
      </c>
      <c r="B321" s="45" t="str">
        <f>IFERROR(IF(1+B320&lt;=Configuration!$F$10*Configuration!$F$16,1+B320,""),"")</f>
        <v/>
      </c>
      <c r="C321" s="45" t="str">
        <f>IFERROR(IF(1+C320&lt;=Configuration!$F$11*Configuration!$F$16,1+C320,""),"")</f>
        <v/>
      </c>
      <c r="D321" s="45" t="str">
        <f>IFERROR(IF(1+D320&lt;=Configuration!$F$12*Configuration!$F$16,1+D320,""),"")</f>
        <v/>
      </c>
      <c r="E321" s="3">
        <f>IFERROR('QB Projections'!E321,0)</f>
        <v>0</v>
      </c>
      <c r="F321" s="3">
        <f>IFERROR('RB Projections'!E322,0)</f>
        <v>0</v>
      </c>
      <c r="G321" s="3">
        <f>IFERROR('WR Projections'!E322,0)</f>
        <v>28.461737943989288</v>
      </c>
      <c r="H321" s="3">
        <f>IFERROR('TE Projections'!E322,0)</f>
        <v>0</v>
      </c>
      <c r="J321" s="3">
        <f>IFERROR(LARGE($E:$H,COUNTIF(A:D,"&gt;0")+COUNTA($J$1:J320)-1),0)</f>
        <v>65.584190630217748</v>
      </c>
      <c r="K321" s="3">
        <f>IFERROR(LARGE($F:$H,COUNTIF(B:D,"&gt;0")+COUNTA($K$1:K320)-1),0)</f>
        <v>56.992960393966136</v>
      </c>
    </row>
    <row r="322" spans="1:11" x14ac:dyDescent="0.25">
      <c r="A322" t="str">
        <f>IFERROR(IF(1+A321&lt;=Configuration!$F$9*Configuration!$F$16,1+A321,""),"")</f>
        <v/>
      </c>
      <c r="B322" s="45" t="str">
        <f>IFERROR(IF(1+B321&lt;=Configuration!$F$10*Configuration!$F$16,1+B321,""),"")</f>
        <v/>
      </c>
      <c r="C322" s="45" t="str">
        <f>IFERROR(IF(1+C321&lt;=Configuration!$F$11*Configuration!$F$16,1+C321,""),"")</f>
        <v/>
      </c>
      <c r="D322" s="45" t="str">
        <f>IFERROR(IF(1+D321&lt;=Configuration!$F$12*Configuration!$F$16,1+D321,""),"")</f>
        <v/>
      </c>
      <c r="E322" s="3">
        <f>IFERROR('QB Projections'!E322,0)</f>
        <v>0</v>
      </c>
      <c r="F322" s="3">
        <f>IFERROR('RB Projections'!E323,0)</f>
        <v>0</v>
      </c>
      <c r="G322" s="3">
        <f>IFERROR('WR Projections'!E323,0)</f>
        <v>28.369044764115291</v>
      </c>
      <c r="H322" s="3">
        <f>IFERROR('TE Projections'!E323,0)</f>
        <v>0</v>
      </c>
      <c r="J322" s="3">
        <f>IFERROR(LARGE($E:$H,COUNTIF(A:D,"&gt;0")+COUNTA($J$1:J321)-1),0)</f>
        <v>65.325570402116455</v>
      </c>
      <c r="K322" s="3">
        <f>IFERROR(LARGE($F:$H,COUNTIF(B:D,"&gt;0")+COUNTA($K$1:K321)-1),0)</f>
        <v>56.916574483681728</v>
      </c>
    </row>
    <row r="323" spans="1:11" x14ac:dyDescent="0.25">
      <c r="A323" t="str">
        <f>IFERROR(IF(1+A322&lt;=Configuration!$F$9*Configuration!$F$16,1+A322,""),"")</f>
        <v/>
      </c>
      <c r="B323" s="45" t="str">
        <f>IFERROR(IF(1+B322&lt;=Configuration!$F$10*Configuration!$F$16,1+B322,""),"")</f>
        <v/>
      </c>
      <c r="C323" s="45" t="str">
        <f>IFERROR(IF(1+C322&lt;=Configuration!$F$11*Configuration!$F$16,1+C322,""),"")</f>
        <v/>
      </c>
      <c r="D323" s="45" t="str">
        <f>IFERROR(IF(1+D322&lt;=Configuration!$F$12*Configuration!$F$16,1+D322,""),"")</f>
        <v/>
      </c>
      <c r="E323" s="3">
        <f>IFERROR('QB Projections'!E323,0)</f>
        <v>0</v>
      </c>
      <c r="F323" s="3">
        <f>IFERROR('RB Projections'!E324,0)</f>
        <v>0</v>
      </c>
      <c r="G323" s="3">
        <f>IFERROR('WR Projections'!E324,0)</f>
        <v>28.254786548798364</v>
      </c>
      <c r="H323" s="3">
        <f>IFERROR('TE Projections'!E324,0)</f>
        <v>0</v>
      </c>
      <c r="J323" s="3">
        <f>IFERROR(LARGE($E:$H,COUNTIF(A:D,"&gt;0")+COUNTA($J$1:J322)-1),0)</f>
        <v>65.09883681347722</v>
      </c>
      <c r="K323" s="3">
        <f>IFERROR(LARGE($F:$H,COUNTIF(B:D,"&gt;0")+COUNTA($K$1:K322)-1),0)</f>
        <v>56.682535684439351</v>
      </c>
    </row>
    <row r="324" spans="1:11" x14ac:dyDescent="0.25">
      <c r="A324" t="str">
        <f>IFERROR(IF(1+A323&lt;=Configuration!$F$9*Configuration!$F$16,1+A323,""),"")</f>
        <v/>
      </c>
      <c r="B324" s="45" t="str">
        <f>IFERROR(IF(1+B323&lt;=Configuration!$F$10*Configuration!$F$16,1+B323,""),"")</f>
        <v/>
      </c>
      <c r="C324" s="45" t="str">
        <f>IFERROR(IF(1+C323&lt;=Configuration!$F$11*Configuration!$F$16,1+C323,""),"")</f>
        <v/>
      </c>
      <c r="D324" s="45" t="str">
        <f>IFERROR(IF(1+D323&lt;=Configuration!$F$12*Configuration!$F$16,1+D323,""),"")</f>
        <v/>
      </c>
      <c r="E324" s="3">
        <f>IFERROR('QB Projections'!E324,0)</f>
        <v>0</v>
      </c>
      <c r="F324" s="3">
        <f>IFERROR('RB Projections'!E325,0)</f>
        <v>0</v>
      </c>
      <c r="G324" s="3">
        <f>IFERROR('WR Projections'!E325,0)</f>
        <v>28.129307893918529</v>
      </c>
      <c r="H324" s="3">
        <f>IFERROR('TE Projections'!E325,0)</f>
        <v>0</v>
      </c>
      <c r="J324" s="3">
        <f>IFERROR(LARGE($E:$H,COUNTIF(A:D,"&gt;0")+COUNTA($J$1:J323)-1),0)</f>
        <v>65.059044343311797</v>
      </c>
      <c r="K324" s="3">
        <f>IFERROR(LARGE($F:$H,COUNTIF(B:D,"&gt;0")+COUNTA($K$1:K323)-1),0)</f>
        <v>56.542268224423616</v>
      </c>
    </row>
    <row r="325" spans="1:11" x14ac:dyDescent="0.25">
      <c r="A325" t="str">
        <f>IFERROR(IF(1+A324&lt;=Configuration!$F$9*Configuration!$F$16,1+A324,""),"")</f>
        <v/>
      </c>
      <c r="B325" s="45" t="str">
        <f>IFERROR(IF(1+B324&lt;=Configuration!$F$10*Configuration!$F$16,1+B324,""),"")</f>
        <v/>
      </c>
      <c r="C325" s="45" t="str">
        <f>IFERROR(IF(1+C324&lt;=Configuration!$F$11*Configuration!$F$16,1+C324,""),"")</f>
        <v/>
      </c>
      <c r="D325" s="45" t="str">
        <f>IFERROR(IF(1+D324&lt;=Configuration!$F$12*Configuration!$F$16,1+D324,""),"")</f>
        <v/>
      </c>
      <c r="E325" s="3">
        <f>IFERROR('QB Projections'!E325,0)</f>
        <v>0</v>
      </c>
      <c r="F325" s="3">
        <f>IFERROR('RB Projections'!E326,0)</f>
        <v>0</v>
      </c>
      <c r="G325" s="3">
        <f>IFERROR('WR Projections'!E326,0)</f>
        <v>27.403829239038693</v>
      </c>
      <c r="H325" s="3">
        <f>IFERROR('TE Projections'!E326,0)</f>
        <v>0</v>
      </c>
      <c r="J325" s="3">
        <f>IFERROR(LARGE($E:$H,COUNTIF(A:D,"&gt;0")+COUNTA($J$1:J324)-1),0)</f>
        <v>65.000442006130342</v>
      </c>
      <c r="K325" s="3">
        <f>IFERROR(LARGE($F:$H,COUNTIF(B:D,"&gt;0")+COUNTA($K$1:K324)-1),0)</f>
        <v>56.509573097596729</v>
      </c>
    </row>
    <row r="326" spans="1:11" x14ac:dyDescent="0.25">
      <c r="A326" t="str">
        <f>IFERROR(IF(1+A325&lt;=Configuration!$F$9*Configuration!$F$16,1+A325,""),"")</f>
        <v/>
      </c>
      <c r="B326" s="45" t="str">
        <f>IFERROR(IF(1+B325&lt;=Configuration!$F$10*Configuration!$F$16,1+B325,""),"")</f>
        <v/>
      </c>
      <c r="C326" s="45" t="str">
        <f>IFERROR(IF(1+C325&lt;=Configuration!$F$11*Configuration!$F$16,1+C325,""),"")</f>
        <v/>
      </c>
      <c r="D326" s="45" t="str">
        <f>IFERROR(IF(1+D325&lt;=Configuration!$F$12*Configuration!$F$16,1+D325,""),"")</f>
        <v/>
      </c>
      <c r="E326" s="3">
        <f>IFERROR('QB Projections'!E326,0)</f>
        <v>0</v>
      </c>
      <c r="F326" s="3">
        <f>IFERROR('RB Projections'!E327,0)</f>
        <v>0</v>
      </c>
      <c r="G326" s="3">
        <f>IFERROR('WR Projections'!E327,0)</f>
        <v>27.069219492692465</v>
      </c>
      <c r="H326" s="3">
        <f>IFERROR('TE Projections'!E327,0)</f>
        <v>0</v>
      </c>
      <c r="J326" s="3">
        <f>IFERROR(LARGE($E:$H,COUNTIF(A:D,"&gt;0")+COUNTA($J$1:J325)-1),0)</f>
        <v>64.882179823197546</v>
      </c>
      <c r="K326" s="3">
        <f>IFERROR(LARGE($F:$H,COUNTIF(B:D,"&gt;0")+COUNTA($K$1:K325)-1),0)</f>
        <v>56.468513192255642</v>
      </c>
    </row>
    <row r="327" spans="1:11" x14ac:dyDescent="0.25">
      <c r="A327" t="str">
        <f>IFERROR(IF(1+A326&lt;=Configuration!$F$9*Configuration!$F$16,1+A326,""),"")</f>
        <v/>
      </c>
      <c r="B327" s="45" t="str">
        <f>IFERROR(IF(1+B326&lt;=Configuration!$F$10*Configuration!$F$16,1+B326,""),"")</f>
        <v/>
      </c>
      <c r="C327" s="45" t="str">
        <f>IFERROR(IF(1+C326&lt;=Configuration!$F$11*Configuration!$F$16,1+C326,""),"")</f>
        <v/>
      </c>
      <c r="D327" s="45" t="str">
        <f>IFERROR(IF(1+D326&lt;=Configuration!$F$12*Configuration!$F$16,1+D326,""),"")</f>
        <v/>
      </c>
      <c r="E327" s="3">
        <f>IFERROR('QB Projections'!E327,0)</f>
        <v>0</v>
      </c>
      <c r="F327" s="3">
        <f>IFERROR('RB Projections'!E328,0)</f>
        <v>0</v>
      </c>
      <c r="G327" s="3">
        <f>IFERROR('WR Projections'!E328,0)</f>
        <v>26.778438985384923</v>
      </c>
      <c r="H327" s="3">
        <f>IFERROR('TE Projections'!E328,0)</f>
        <v>0</v>
      </c>
      <c r="J327" s="3">
        <f>IFERROR(LARGE($E:$H,COUNTIF(A:D,"&gt;0")+COUNTA($J$1:J326)-1),0)</f>
        <v>64.716404855476711</v>
      </c>
      <c r="K327" s="3">
        <f>IFERROR(LARGE($F:$H,COUNTIF(B:D,"&gt;0")+COUNTA($K$1:K326)-1),0)</f>
        <v>56.450442006130345</v>
      </c>
    </row>
    <row r="328" spans="1:11" x14ac:dyDescent="0.25">
      <c r="A328" t="str">
        <f>IFERROR(IF(1+A327&lt;=Configuration!$F$9*Configuration!$F$16,1+A327,""),"")</f>
        <v/>
      </c>
      <c r="B328" s="45" t="str">
        <f>IFERROR(IF(1+B327&lt;=Configuration!$F$10*Configuration!$F$16,1+B327,""),"")</f>
        <v/>
      </c>
      <c r="C328" s="45" t="str">
        <f>IFERROR(IF(1+C327&lt;=Configuration!$F$11*Configuration!$F$16,1+C327,""),"")</f>
        <v/>
      </c>
      <c r="D328" s="45" t="str">
        <f>IFERROR(IF(1+D327&lt;=Configuration!$F$12*Configuration!$F$16,1+D327,""),"")</f>
        <v/>
      </c>
      <c r="E328" s="3">
        <f>IFERROR('QB Projections'!E328,0)</f>
        <v>0</v>
      </c>
      <c r="F328" s="3">
        <f>IFERROR('RB Projections'!E329,0)</f>
        <v>0</v>
      </c>
      <c r="G328" s="3">
        <f>IFERROR('WR Projections'!E329,0)</f>
        <v>26.670655457331971</v>
      </c>
      <c r="H328" s="3">
        <f>IFERROR('TE Projections'!E329,0)</f>
        <v>0</v>
      </c>
      <c r="J328" s="3">
        <f>IFERROR(LARGE($E:$H,COUNTIF(A:D,"&gt;0")+COUNTA($J$1:J327)-1),0)</f>
        <v>64.627526467757448</v>
      </c>
      <c r="K328" s="3">
        <f>IFERROR(LARGE($F:$H,COUNTIF(B:D,"&gt;0")+COUNTA($K$1:K327)-1),0)</f>
        <v>56.406382065064491</v>
      </c>
    </row>
    <row r="329" spans="1:11" x14ac:dyDescent="0.25">
      <c r="A329" t="str">
        <f>IFERROR(IF(1+A328&lt;=Configuration!$F$9*Configuration!$F$16,1+A328,""),"")</f>
        <v/>
      </c>
      <c r="B329" s="45" t="str">
        <f>IFERROR(IF(1+B328&lt;=Configuration!$F$10*Configuration!$F$16,1+B328,""),"")</f>
        <v/>
      </c>
      <c r="C329" s="45" t="str">
        <f>IFERROR(IF(1+C328&lt;=Configuration!$F$11*Configuration!$F$16,1+C328,""),"")</f>
        <v/>
      </c>
      <c r="D329" s="45" t="str">
        <f>IFERROR(IF(1+D328&lt;=Configuration!$F$12*Configuration!$F$16,1+D328,""),"")</f>
        <v/>
      </c>
      <c r="E329" s="3">
        <f>IFERROR('QB Projections'!E329,0)</f>
        <v>0</v>
      </c>
      <c r="F329" s="3">
        <f>IFERROR('RB Projections'!E330,0)</f>
        <v>0</v>
      </c>
      <c r="G329" s="3">
        <f>IFERROR('WR Projections'!E330,0)</f>
        <v>26.3381198821317</v>
      </c>
      <c r="H329" s="3">
        <f>IFERROR('TE Projections'!E330,0)</f>
        <v>0</v>
      </c>
      <c r="J329" s="3">
        <f>IFERROR(LARGE($E:$H,COUNTIF(A:D,"&gt;0")+COUNTA($J$1:J328)-1),0)</f>
        <v>64.283428547508834</v>
      </c>
      <c r="K329" s="3">
        <f>IFERROR(LARGE($F:$H,COUNTIF(B:D,"&gt;0")+COUNTA($K$1:K328)-1),0)</f>
        <v>56.386351038718267</v>
      </c>
    </row>
    <row r="330" spans="1:11" x14ac:dyDescent="0.25">
      <c r="A330" t="str">
        <f>IFERROR(IF(1+A329&lt;=Configuration!$F$9*Configuration!$F$16,1+A329,""),"")</f>
        <v/>
      </c>
      <c r="B330" s="45" t="str">
        <f>IFERROR(IF(1+B329&lt;=Configuration!$F$10*Configuration!$F$16,1+B329,""),"")</f>
        <v/>
      </c>
      <c r="C330" s="45" t="str">
        <f>IFERROR(IF(1+C329&lt;=Configuration!$F$11*Configuration!$F$16,1+C329,""),"")</f>
        <v/>
      </c>
      <c r="D330" s="45" t="str">
        <f>IFERROR(IF(1+D329&lt;=Configuration!$F$12*Configuration!$F$16,1+D329,""),"")</f>
        <v/>
      </c>
      <c r="E330" s="3">
        <f>IFERROR('QB Projections'!E330,0)</f>
        <v>0</v>
      </c>
      <c r="F330" s="3">
        <f>IFERROR('RB Projections'!E331,0)</f>
        <v>0</v>
      </c>
      <c r="G330" s="3">
        <f>IFERROR('WR Projections'!E331,0)</f>
        <v>26.217958994887134</v>
      </c>
      <c r="H330" s="3">
        <f>IFERROR('TE Projections'!E331,0)</f>
        <v>0</v>
      </c>
      <c r="J330" s="3">
        <f>IFERROR(LARGE($E:$H,COUNTIF(A:D,"&gt;0")+COUNTA($J$1:J329)-1),0)</f>
        <v>64.009573097596729</v>
      </c>
      <c r="K330" s="3">
        <f>IFERROR(LARGE($F:$H,COUNTIF(B:D,"&gt;0")+COUNTA($K$1:K329)-1),0)</f>
        <v>56.251691776972265</v>
      </c>
    </row>
    <row r="331" spans="1:11" x14ac:dyDescent="0.25">
      <c r="A331" t="str">
        <f>IFERROR(IF(1+A330&lt;=Configuration!$F$9*Configuration!$F$16,1+A330,""),"")</f>
        <v/>
      </c>
      <c r="B331" s="45" t="str">
        <f>IFERROR(IF(1+B330&lt;=Configuration!$F$10*Configuration!$F$16,1+B330,""),"")</f>
        <v/>
      </c>
      <c r="C331" s="45" t="str">
        <f>IFERROR(IF(1+C330&lt;=Configuration!$F$11*Configuration!$F$16,1+C330,""),"")</f>
        <v/>
      </c>
      <c r="D331" s="45" t="str">
        <f>IFERROR(IF(1+D330&lt;=Configuration!$F$12*Configuration!$F$16,1+D330,""),"")</f>
        <v/>
      </c>
      <c r="E331" s="3">
        <f>IFERROR('QB Projections'!E331,0)</f>
        <v>0</v>
      </c>
      <c r="F331" s="3">
        <f>IFERROR('RB Projections'!E332,0)</f>
        <v>0</v>
      </c>
      <c r="G331" s="3">
        <f>IFERROR('WR Projections'!E332,0)</f>
        <v>26.203829239038694</v>
      </c>
      <c r="H331" s="3">
        <f>IFERROR('TE Projections'!E332,0)</f>
        <v>0</v>
      </c>
      <c r="J331" s="3">
        <f>IFERROR(LARGE($E:$H,COUNTIF(A:D,"&gt;0")+COUNTA($J$1:J330)-1),0)</f>
        <v>63.94239983588573</v>
      </c>
      <c r="K331" s="3">
        <f>IFERROR(LARGE($F:$H,COUNTIF(B:D,"&gt;0")+COUNTA($K$1:K330)-1),0)</f>
        <v>56.200442006130338</v>
      </c>
    </row>
    <row r="332" spans="1:11" x14ac:dyDescent="0.25">
      <c r="A332" t="str">
        <f>IFERROR(IF(1+A331&lt;=Configuration!$F$9*Configuration!$F$16,1+A331,""),"")</f>
        <v/>
      </c>
      <c r="B332" s="45" t="str">
        <f>IFERROR(IF(1+B331&lt;=Configuration!$F$10*Configuration!$F$16,1+B331,""),"")</f>
        <v/>
      </c>
      <c r="C332" s="45" t="str">
        <f>IFERROR(IF(1+C331&lt;=Configuration!$F$11*Configuration!$F$16,1+C331,""),"")</f>
        <v/>
      </c>
      <c r="D332" s="45" t="str">
        <f>IFERROR(IF(1+D331&lt;=Configuration!$F$12*Configuration!$F$16,1+D331,""),"")</f>
        <v/>
      </c>
      <c r="E332" s="3">
        <f>IFERROR('QB Projections'!E332,0)</f>
        <v>0</v>
      </c>
      <c r="F332" s="3">
        <f>IFERROR('RB Projections'!E333,0)</f>
        <v>0</v>
      </c>
      <c r="G332" s="3">
        <f>IFERROR('WR Projections'!E333,0)</f>
        <v>26.138438985384923</v>
      </c>
      <c r="H332" s="3">
        <f>IFERROR('TE Projections'!E333,0)</f>
        <v>0</v>
      </c>
      <c r="J332" s="3">
        <f>IFERROR(LARGE($E:$H,COUNTIF(A:D,"&gt;0")+COUNTA($J$1:J331)-1),0)</f>
        <v>63.933448034908501</v>
      </c>
      <c r="K332" s="3">
        <f>IFERROR(LARGE($F:$H,COUNTIF(B:D,"&gt;0")+COUNTA($K$1:K331)-1),0)</f>
        <v>56.058833067070815</v>
      </c>
    </row>
    <row r="333" spans="1:11" x14ac:dyDescent="0.25">
      <c r="A333" t="str">
        <f>IFERROR(IF(1+A332&lt;=Configuration!$F$9*Configuration!$F$16,1+A332,""),"")</f>
        <v/>
      </c>
      <c r="B333" s="45" t="str">
        <f>IFERROR(IF(1+B332&lt;=Configuration!$F$10*Configuration!$F$16,1+B332,""),"")</f>
        <v/>
      </c>
      <c r="C333" s="45" t="str">
        <f>IFERROR(IF(1+C332&lt;=Configuration!$F$11*Configuration!$F$16,1+C332,""),"")</f>
        <v/>
      </c>
      <c r="D333" s="45" t="str">
        <f>IFERROR(IF(1+D332&lt;=Configuration!$F$12*Configuration!$F$16,1+D332,""),"")</f>
        <v/>
      </c>
      <c r="E333" s="3">
        <f>IFERROR('QB Projections'!E333,0)</f>
        <v>0</v>
      </c>
      <c r="F333" s="3">
        <f>IFERROR('RB Projections'!E334,0)</f>
        <v>0</v>
      </c>
      <c r="G333" s="3">
        <f>IFERROR('WR Projections'!E334,0)</f>
        <v>25.603829239038692</v>
      </c>
      <c r="H333" s="3">
        <f>IFERROR('TE Projections'!E334,0)</f>
        <v>0</v>
      </c>
      <c r="J333" s="3">
        <f>IFERROR(LARGE($E:$H,COUNTIF(A:D,"&gt;0")+COUNTA($J$1:J332)-1),0)</f>
        <v>63.458615787837061</v>
      </c>
      <c r="K333" s="3">
        <f>IFERROR(LARGE($F:$H,COUNTIF(B:D,"&gt;0")+COUNTA($K$1:K332)-1),0)</f>
        <v>55.927630963838858</v>
      </c>
    </row>
    <row r="334" spans="1:11" x14ac:dyDescent="0.25">
      <c r="A334" t="str">
        <f>IFERROR(IF(1+A333&lt;=Configuration!$F$9*Configuration!$F$16,1+A333,""),"")</f>
        <v/>
      </c>
      <c r="B334" s="45" t="str">
        <f>IFERROR(IF(1+B333&lt;=Configuration!$F$10*Configuration!$F$16,1+B333,""),"")</f>
        <v/>
      </c>
      <c r="C334" s="45" t="str">
        <f>IFERROR(IF(1+C333&lt;=Configuration!$F$11*Configuration!$F$16,1+C333,""),"")</f>
        <v/>
      </c>
      <c r="D334" s="45" t="str">
        <f>IFERROR(IF(1+D333&lt;=Configuration!$F$12*Configuration!$F$16,1+D333,""),"")</f>
        <v/>
      </c>
      <c r="E334" s="3">
        <f>IFERROR('QB Projections'!E334,0)</f>
        <v>0</v>
      </c>
      <c r="F334" s="3">
        <f>IFERROR('RB Projections'!E335,0)</f>
        <v>0</v>
      </c>
      <c r="G334" s="3">
        <f>IFERROR('WR Projections'!E335,0)</f>
        <v>25.549283784493237</v>
      </c>
      <c r="H334" s="3">
        <f>IFERROR('TE Projections'!E335,0)</f>
        <v>0</v>
      </c>
      <c r="J334" s="3">
        <f>IFERROR(LARGE($E:$H,COUNTIF(A:D,"&gt;0")+COUNTA($J$1:J333)-1),0)</f>
        <v>63.255674611366466</v>
      </c>
      <c r="K334" s="3">
        <f>IFERROR(LARGE($F:$H,COUNTIF(B:D,"&gt;0")+COUNTA($K$1:K333)-1),0)</f>
        <v>55.925442006130339</v>
      </c>
    </row>
    <row r="335" spans="1:11" x14ac:dyDescent="0.25">
      <c r="A335" t="str">
        <f>IFERROR(IF(1+A334&lt;=Configuration!$F$9*Configuration!$F$16,1+A334,""),"")</f>
        <v/>
      </c>
      <c r="B335" s="45" t="str">
        <f>IFERROR(IF(1+B334&lt;=Configuration!$F$10*Configuration!$F$16,1+B334,""),"")</f>
        <v/>
      </c>
      <c r="C335" s="45" t="str">
        <f>IFERROR(IF(1+C334&lt;=Configuration!$F$11*Configuration!$F$16,1+C334,""),"")</f>
        <v/>
      </c>
      <c r="D335" s="45" t="str">
        <f>IFERROR(IF(1+D334&lt;=Configuration!$F$12*Configuration!$F$16,1+D334,""),"")</f>
        <v/>
      </c>
      <c r="E335" s="3">
        <f>IFERROR('QB Projections'!E335,0)</f>
        <v>0</v>
      </c>
      <c r="F335" s="3">
        <f>IFERROR('RB Projections'!E336,0)</f>
        <v>0</v>
      </c>
      <c r="G335" s="3">
        <f>IFERROR('WR Projections'!E336,0)</f>
        <v>25.120176802452136</v>
      </c>
      <c r="H335" s="3">
        <f>IFERROR('TE Projections'!E336,0)</f>
        <v>0</v>
      </c>
      <c r="J335" s="3">
        <f>IFERROR(LARGE($E:$H,COUNTIF(A:D,"&gt;0")+COUNTA($J$1:J334)-1),0)</f>
        <v>63.051522593896728</v>
      </c>
      <c r="K335" s="3">
        <f>IFERROR(LARGE($F:$H,COUNTIF(B:D,"&gt;0")+COUNTA($K$1:K334)-1),0)</f>
        <v>55.5619441923631</v>
      </c>
    </row>
    <row r="336" spans="1:11" x14ac:dyDescent="0.25">
      <c r="A336" t="str">
        <f>IFERROR(IF(1+A335&lt;=Configuration!$F$9*Configuration!$F$16,1+A335,""),"")</f>
        <v/>
      </c>
      <c r="B336" s="45" t="str">
        <f>IFERROR(IF(1+B335&lt;=Configuration!$F$10*Configuration!$F$16,1+B335,""),"")</f>
        <v/>
      </c>
      <c r="C336" s="45" t="str">
        <f>IFERROR(IF(1+C335&lt;=Configuration!$F$11*Configuration!$F$16,1+C335,""),"")</f>
        <v/>
      </c>
      <c r="D336" s="45" t="str">
        <f>IFERROR(IF(1+D335&lt;=Configuration!$F$12*Configuration!$F$16,1+D335,""),"")</f>
        <v/>
      </c>
      <c r="E336" s="3">
        <f>IFERROR('QB Projections'!E336,0)</f>
        <v>0</v>
      </c>
      <c r="F336" s="3">
        <f>IFERROR('RB Projections'!E337,0)</f>
        <v>0</v>
      </c>
      <c r="G336" s="3">
        <f>IFERROR('WR Projections'!E337,0)</f>
        <v>25.052871929279021</v>
      </c>
      <c r="H336" s="3">
        <f>IFERROR('TE Projections'!E337,0)</f>
        <v>0</v>
      </c>
      <c r="J336" s="3">
        <f>IFERROR(LARGE($E:$H,COUNTIF(A:D,"&gt;0")+COUNTA($J$1:J335)-1),0)</f>
        <v>63.046126782461911</v>
      </c>
      <c r="K336" s="3">
        <f>IFERROR(LARGE($F:$H,COUNTIF(B:D,"&gt;0")+COUNTA($K$1:K335)-1),0)</f>
        <v>55.552568033560163</v>
      </c>
    </row>
    <row r="337" spans="1:11" x14ac:dyDescent="0.25">
      <c r="A337" t="str">
        <f>IFERROR(IF(1+A336&lt;=Configuration!$F$9*Configuration!$F$16,1+A336,""),"")</f>
        <v/>
      </c>
      <c r="B337" s="45" t="str">
        <f>IFERROR(IF(1+B336&lt;=Configuration!$F$10*Configuration!$F$16,1+B336,""),"")</f>
        <v/>
      </c>
      <c r="C337" s="45" t="str">
        <f>IFERROR(IF(1+C336&lt;=Configuration!$F$11*Configuration!$F$16,1+C336,""),"")</f>
        <v/>
      </c>
      <c r="D337" s="45" t="str">
        <f>IFERROR(IF(1+D336&lt;=Configuration!$F$12*Configuration!$F$16,1+D336,""),"")</f>
        <v/>
      </c>
      <c r="E337" s="3">
        <f>IFERROR('QB Projections'!E337,0)</f>
        <v>0</v>
      </c>
      <c r="F337" s="3">
        <f>IFERROR('RB Projections'!E338,0)</f>
        <v>0</v>
      </c>
      <c r="G337" s="3">
        <f>IFERROR('WR Projections'!E338,0)</f>
        <v>24.700439986554567</v>
      </c>
      <c r="H337" s="3">
        <f>IFERROR('TE Projections'!E338,0)</f>
        <v>0</v>
      </c>
      <c r="J337" s="3">
        <f>IFERROR(LARGE($E:$H,COUNTIF(A:D,"&gt;0")+COUNTA($J$1:J336)-1),0)</f>
        <v>62.534471251963097</v>
      </c>
      <c r="K337" s="3">
        <f>IFERROR(LARGE($F:$H,COUNTIF(B:D,"&gt;0")+COUNTA($K$1:K336)-1),0)</f>
        <v>55.418704189063128</v>
      </c>
    </row>
    <row r="338" spans="1:11" x14ac:dyDescent="0.25">
      <c r="A338" t="str">
        <f>IFERROR(IF(1+A337&lt;=Configuration!$F$9*Configuration!$F$16,1+A337,""),"")</f>
        <v/>
      </c>
      <c r="B338" s="45" t="str">
        <f>IFERROR(IF(1+B337&lt;=Configuration!$F$10*Configuration!$F$16,1+B337,""),"")</f>
        <v/>
      </c>
      <c r="C338" s="45" t="str">
        <f>IFERROR(IF(1+C337&lt;=Configuration!$F$11*Configuration!$F$16,1+C337,""),"")</f>
        <v/>
      </c>
      <c r="D338" s="45" t="str">
        <f>IFERROR(IF(1+D337&lt;=Configuration!$F$12*Configuration!$F$16,1+D337,""),"")</f>
        <v/>
      </c>
      <c r="E338" s="3">
        <f>IFERROR('QB Projections'!E338,0)</f>
        <v>0</v>
      </c>
      <c r="F338" s="3">
        <f>IFERROR('RB Projections'!E339,0)</f>
        <v>0</v>
      </c>
      <c r="G338" s="3">
        <f>IFERROR('WR Projections'!E339,0)</f>
        <v>24.403829239038693</v>
      </c>
      <c r="H338" s="3">
        <f>IFERROR('TE Projections'!E339,0)</f>
        <v>0</v>
      </c>
      <c r="J338" s="3">
        <f>IFERROR(LARGE($E:$H,COUNTIF(A:D,"&gt;0")+COUNTA($J$1:J337)-1),0)</f>
        <v>62.509573097596729</v>
      </c>
      <c r="K338" s="3">
        <f>IFERROR(LARGE($F:$H,COUNTIF(B:D,"&gt;0")+COUNTA($K$1:K337)-1),0)</f>
        <v>55.257349035009902</v>
      </c>
    </row>
    <row r="339" spans="1:11" x14ac:dyDescent="0.25">
      <c r="A339" t="str">
        <f>IFERROR(IF(1+A338&lt;=Configuration!$F$9*Configuration!$F$16,1+A338,""),"")</f>
        <v/>
      </c>
      <c r="B339" s="45" t="str">
        <f>IFERROR(IF(1+B338&lt;=Configuration!$F$10*Configuration!$F$16,1+B338,""),"")</f>
        <v/>
      </c>
      <c r="C339" s="45" t="str">
        <f>IFERROR(IF(1+C338&lt;=Configuration!$F$11*Configuration!$F$16,1+C338,""),"")</f>
        <v/>
      </c>
      <c r="D339" s="45" t="str">
        <f>IFERROR(IF(1+D338&lt;=Configuration!$F$12*Configuration!$F$16,1+D338,""),"")</f>
        <v/>
      </c>
      <c r="E339" s="3">
        <f>IFERROR('QB Projections'!E339,0)</f>
        <v>0</v>
      </c>
      <c r="F339" s="3">
        <f>IFERROR('RB Projections'!E340,0)</f>
        <v>0</v>
      </c>
      <c r="G339" s="3">
        <f>IFERROR('WR Projections'!E340,0)</f>
        <v>24.308773488516724</v>
      </c>
      <c r="H339" s="3">
        <f>IFERROR('TE Projections'!E340,0)</f>
        <v>0</v>
      </c>
      <c r="J339" s="3">
        <f>IFERROR(LARGE($E:$H,COUNTIF(A:D,"&gt;0")+COUNTA($J$1:J338)-1),0)</f>
        <v>62.487658478077385</v>
      </c>
      <c r="K339" s="3">
        <f>IFERROR(LARGE($F:$H,COUNTIF(B:D,"&gt;0")+COUNTA($K$1:K338)-1),0)</f>
        <v>55.245580386441333</v>
      </c>
    </row>
    <row r="340" spans="1:11" x14ac:dyDescent="0.25">
      <c r="A340" t="str">
        <f>IFERROR(IF(1+A339&lt;=Configuration!$F$9*Configuration!$F$16,1+A339,""),"")</f>
        <v/>
      </c>
      <c r="B340" s="45" t="str">
        <f>IFERROR(IF(1+B339&lt;=Configuration!$F$10*Configuration!$F$16,1+B339,""),"")</f>
        <v/>
      </c>
      <c r="C340" s="45" t="str">
        <f>IFERROR(IF(1+C339&lt;=Configuration!$F$11*Configuration!$F$16,1+C339,""),"")</f>
        <v/>
      </c>
      <c r="D340" s="45" t="str">
        <f>IFERROR(IF(1+D339&lt;=Configuration!$F$12*Configuration!$F$16,1+D339,""),"")</f>
        <v/>
      </c>
      <c r="E340" s="3">
        <f>IFERROR('QB Projections'!E340,0)</f>
        <v>0</v>
      </c>
      <c r="F340" s="3">
        <f>IFERROR('RB Projections'!E341,0)</f>
        <v>0</v>
      </c>
      <c r="G340" s="3">
        <f>IFERROR('WR Projections'!E341,0)</f>
        <v>24.020176802452138</v>
      </c>
      <c r="H340" s="3">
        <f>IFERROR('TE Projections'!E341,0)</f>
        <v>0</v>
      </c>
      <c r="J340" s="3">
        <f>IFERROR(LARGE($E:$H,COUNTIF(A:D,"&gt;0")+COUNTA($J$1:J339)-1),0)</f>
        <v>62.136308095529365</v>
      </c>
      <c r="K340" s="3">
        <f>IFERROR(LARGE($F:$H,COUNTIF(B:D,"&gt;0")+COUNTA($K$1:K339)-1),0)</f>
        <v>55.142268224423617</v>
      </c>
    </row>
    <row r="341" spans="1:11" x14ac:dyDescent="0.25">
      <c r="A341" t="str">
        <f>IFERROR(IF(1+A340&lt;=Configuration!$F$9*Configuration!$F$16,1+A340,""),"")</f>
        <v/>
      </c>
      <c r="B341" s="45" t="str">
        <f>IFERROR(IF(1+B340&lt;=Configuration!$F$10*Configuration!$F$16,1+B340,""),"")</f>
        <v/>
      </c>
      <c r="C341" s="45" t="str">
        <f>IFERROR(IF(1+C340&lt;=Configuration!$F$11*Configuration!$F$16,1+C340,""),"")</f>
        <v/>
      </c>
      <c r="D341" s="45" t="str">
        <f>IFERROR(IF(1+D340&lt;=Configuration!$F$12*Configuration!$F$16,1+D340,""),"")</f>
        <v/>
      </c>
      <c r="E341" s="3">
        <f>IFERROR('QB Projections'!E341,0)</f>
        <v>0</v>
      </c>
      <c r="F341" s="3">
        <f>IFERROR('RB Projections'!E342,0)</f>
        <v>0</v>
      </c>
      <c r="G341" s="3">
        <f>IFERROR('WR Projections'!E342,0)</f>
        <v>23.754786548798364</v>
      </c>
      <c r="H341" s="3">
        <f>IFERROR('TE Projections'!E342,0)</f>
        <v>0</v>
      </c>
      <c r="J341" s="3">
        <f>IFERROR(LARGE($E:$H,COUNTIF(A:D,"&gt;0")+COUNTA($J$1:J340)-1),0)</f>
        <v>61.720099413386201</v>
      </c>
      <c r="K341" s="3">
        <f>IFERROR(LARGE($F:$H,COUNTIF(B:D,"&gt;0")+COUNTA($K$1:K340)-1),0)</f>
        <v>54.870397805517307</v>
      </c>
    </row>
    <row r="342" spans="1:11" x14ac:dyDescent="0.25">
      <c r="A342" t="str">
        <f>IFERROR(IF(1+A341&lt;=Configuration!$F$9*Configuration!$F$16,1+A341,""),"")</f>
        <v/>
      </c>
      <c r="B342" s="45" t="str">
        <f>IFERROR(IF(1+B341&lt;=Configuration!$F$10*Configuration!$F$16,1+B341,""),"")</f>
        <v/>
      </c>
      <c r="C342" s="45" t="str">
        <f>IFERROR(IF(1+C341&lt;=Configuration!$F$11*Configuration!$F$16,1+C341,""),"")</f>
        <v/>
      </c>
      <c r="D342" s="45" t="str">
        <f>IFERROR(IF(1+D341&lt;=Configuration!$F$12*Configuration!$F$16,1+D341,""),"")</f>
        <v/>
      </c>
      <c r="E342" s="3">
        <f>IFERROR('QB Projections'!E342,0)</f>
        <v>0</v>
      </c>
      <c r="F342" s="3">
        <f>IFERROR('RB Projections'!E343,0)</f>
        <v>0</v>
      </c>
      <c r="G342" s="3">
        <f>IFERROR('WR Projections'!E343,0)</f>
        <v>23.738438985384924</v>
      </c>
      <c r="H342" s="3">
        <f>IFERROR('TE Projections'!E343,0)</f>
        <v>0</v>
      </c>
      <c r="J342" s="3">
        <f>IFERROR(LARGE($E:$H,COUNTIF(A:D,"&gt;0")+COUNTA($J$1:J341)-1),0)</f>
        <v>61.180451674379789</v>
      </c>
      <c r="K342" s="3">
        <f>IFERROR(LARGE($F:$H,COUNTIF(B:D,"&gt;0")+COUNTA($K$1:K341)-1),0)</f>
        <v>54.732185225406987</v>
      </c>
    </row>
    <row r="343" spans="1:11" x14ac:dyDescent="0.25">
      <c r="A343" t="str">
        <f>IFERROR(IF(1+A342&lt;=Configuration!$F$9*Configuration!$F$16,1+A342,""),"")</f>
        <v/>
      </c>
      <c r="B343" s="45" t="str">
        <f>IFERROR(IF(1+B342&lt;=Configuration!$F$10*Configuration!$F$16,1+B342,""),"")</f>
        <v/>
      </c>
      <c r="C343" s="45" t="str">
        <f>IFERROR(IF(1+C342&lt;=Configuration!$F$11*Configuration!$F$16,1+C342,""),"")</f>
        <v/>
      </c>
      <c r="D343" s="45" t="str">
        <f>IFERROR(IF(1+D342&lt;=Configuration!$F$12*Configuration!$F$16,1+D342,""),"")</f>
        <v/>
      </c>
      <c r="E343" s="3">
        <f>IFERROR('QB Projections'!E343,0)</f>
        <v>0</v>
      </c>
      <c r="F343" s="3">
        <f>IFERROR('RB Projections'!E344,0)</f>
        <v>0</v>
      </c>
      <c r="G343" s="3">
        <f>IFERROR('WR Projections'!E344,0)</f>
        <v>23.577481675625251</v>
      </c>
      <c r="H343" s="3">
        <f>IFERROR('TE Projections'!E344,0)</f>
        <v>0</v>
      </c>
      <c r="J343" s="3">
        <f>IFERROR(LARGE($E:$H,COUNTIF(A:D,"&gt;0")+COUNTA($J$1:J342)-1),0)</f>
        <v>61.143357365896136</v>
      </c>
      <c r="K343" s="3">
        <f>IFERROR(LARGE($F:$H,COUNTIF(B:D,"&gt;0")+COUNTA($K$1:K342)-1),0)</f>
        <v>54.555031051485948</v>
      </c>
    </row>
    <row r="344" spans="1:11" x14ac:dyDescent="0.25">
      <c r="A344" t="str">
        <f>IFERROR(IF(1+A343&lt;=Configuration!$F$9*Configuration!$F$16,1+A343,""),"")</f>
        <v/>
      </c>
      <c r="B344" s="45" t="str">
        <f>IFERROR(IF(1+B343&lt;=Configuration!$F$10*Configuration!$F$16,1+B343,""),"")</f>
        <v/>
      </c>
      <c r="C344" s="45" t="str">
        <f>IFERROR(IF(1+C343&lt;=Configuration!$F$11*Configuration!$F$16,1+C343,""),"")</f>
        <v/>
      </c>
      <c r="D344" s="45" t="str">
        <f>IFERROR(IF(1+D343&lt;=Configuration!$F$12*Configuration!$F$16,1+D343,""),"")</f>
        <v/>
      </c>
      <c r="E344" s="3">
        <f>IFERROR('QB Projections'!E344,0)</f>
        <v>0</v>
      </c>
      <c r="F344" s="3">
        <f>IFERROR('RB Projections'!E345,0)</f>
        <v>0</v>
      </c>
      <c r="G344" s="3">
        <f>IFERROR('WR Projections'!E345,0)</f>
        <v>22.603829239038692</v>
      </c>
      <c r="H344" s="3">
        <f>IFERROR('TE Projections'!E345,0)</f>
        <v>0</v>
      </c>
      <c r="J344" s="3">
        <f>IFERROR(LARGE($E:$H,COUNTIF(A:D,"&gt;0")+COUNTA($J$1:J343)-1),0)</f>
        <v>61.12577343140179</v>
      </c>
      <c r="K344" s="3">
        <f>IFERROR(LARGE($F:$H,COUNTIF(B:D,"&gt;0")+COUNTA($K$1:K343)-1),0)</f>
        <v>54.494845482949081</v>
      </c>
    </row>
    <row r="345" spans="1:11" x14ac:dyDescent="0.25">
      <c r="A345" t="str">
        <f>IFERROR(IF(1+A344&lt;=Configuration!$F$9*Configuration!$F$16,1+A344,""),"")</f>
        <v/>
      </c>
      <c r="B345" s="45" t="str">
        <f>IFERROR(IF(1+B344&lt;=Configuration!$F$10*Configuration!$F$16,1+B344,""),"")</f>
        <v/>
      </c>
      <c r="C345" s="45" t="str">
        <f>IFERROR(IF(1+C344&lt;=Configuration!$F$11*Configuration!$F$16,1+C344,""),"")</f>
        <v/>
      </c>
      <c r="D345" s="45" t="str">
        <f>IFERROR(IF(1+D344&lt;=Configuration!$F$12*Configuration!$F$16,1+D344,""),"")</f>
        <v/>
      </c>
      <c r="E345" s="3">
        <f>IFERROR('QB Projections'!E345,0)</f>
        <v>0</v>
      </c>
      <c r="F345" s="3">
        <f>IFERROR('RB Projections'!E346,0)</f>
        <v>0</v>
      </c>
      <c r="G345" s="3">
        <f>IFERROR('WR Projections'!E346,0)</f>
        <v>22.603829239038692</v>
      </c>
      <c r="H345" s="3">
        <f>IFERROR('TE Projections'!E346,0)</f>
        <v>0</v>
      </c>
      <c r="J345" s="3">
        <f>IFERROR(LARGE($E:$H,COUNTIF(A:D,"&gt;0")+COUNTA($J$1:J344)-1),0)</f>
        <v>60.758615787837059</v>
      </c>
      <c r="K345" s="3">
        <f>IFERROR(LARGE($F:$H,COUNTIF(B:D,"&gt;0")+COUNTA($K$1:K344)-1),0)</f>
        <v>54.489439275092288</v>
      </c>
    </row>
    <row r="346" spans="1:11" x14ac:dyDescent="0.25">
      <c r="A346" t="str">
        <f>IFERROR(IF(1+A345&lt;=Configuration!$F$9*Configuration!$F$16,1+A345,""),"")</f>
        <v/>
      </c>
      <c r="B346" s="45" t="str">
        <f>IFERROR(IF(1+B345&lt;=Configuration!$F$10*Configuration!$F$16,1+B345,""),"")</f>
        <v/>
      </c>
      <c r="C346" s="45" t="str">
        <f>IFERROR(IF(1+C345&lt;=Configuration!$F$11*Configuration!$F$16,1+C345,""),"")</f>
        <v/>
      </c>
      <c r="D346" s="45" t="str">
        <f>IFERROR(IF(1+D345&lt;=Configuration!$F$12*Configuration!$F$16,1+D345,""),"")</f>
        <v/>
      </c>
      <c r="E346" s="3">
        <f>IFERROR('QB Projections'!E346,0)</f>
        <v>0</v>
      </c>
      <c r="F346" s="3">
        <f>IFERROR('RB Projections'!E347,0)</f>
        <v>0</v>
      </c>
      <c r="G346" s="3">
        <f>IFERROR('WR Projections'!E347,0)</f>
        <v>22.460567056105905</v>
      </c>
      <c r="H346" s="3">
        <f>IFERROR('TE Projections'!E347,0)</f>
        <v>0</v>
      </c>
      <c r="J346" s="3">
        <f>IFERROR(LARGE($E:$H,COUNTIF(A:D,"&gt;0")+COUNTA($J$1:J345)-1),0)</f>
        <v>60.711503451797221</v>
      </c>
      <c r="K346" s="3">
        <f>IFERROR(LARGE($F:$H,COUNTIF(B:D,"&gt;0")+COUNTA($K$1:K345)-1),0)</f>
        <v>54.341795207812929</v>
      </c>
    </row>
    <row r="347" spans="1:11" x14ac:dyDescent="0.25">
      <c r="A347" t="str">
        <f>IFERROR(IF(1+A346&lt;=Configuration!$F$9*Configuration!$F$16,1+A346,""),"")</f>
        <v/>
      </c>
      <c r="B347" s="45" t="str">
        <f>IFERROR(IF(1+B346&lt;=Configuration!$F$10*Configuration!$F$16,1+B346,""),"")</f>
        <v/>
      </c>
      <c r="C347" s="45" t="str">
        <f>IFERROR(IF(1+C346&lt;=Configuration!$F$11*Configuration!$F$16,1+C346,""),"")</f>
        <v/>
      </c>
      <c r="D347" s="45" t="str">
        <f>IFERROR(IF(1+D346&lt;=Configuration!$F$12*Configuration!$F$16,1+D346,""),"")</f>
        <v/>
      </c>
      <c r="E347" s="3">
        <f>IFERROR('QB Projections'!E347,0)</f>
        <v>0</v>
      </c>
      <c r="F347" s="3">
        <f>IFERROR('RB Projections'!E348,0)</f>
        <v>0</v>
      </c>
      <c r="G347" s="3">
        <f>IFERROR('WR Projections'!E348,0)</f>
        <v>22.352871929279019</v>
      </c>
      <c r="H347" s="3">
        <f>IFERROR('TE Projections'!E348,0)</f>
        <v>0</v>
      </c>
      <c r="J347" s="3">
        <f>IFERROR(LARGE($E:$H,COUNTIF(A:D,"&gt;0")+COUNTA($J$1:J346)-1),0)</f>
        <v>60.683806980794905</v>
      </c>
      <c r="K347" s="3">
        <f>IFERROR(LARGE($F:$H,COUNTIF(B:D,"&gt;0")+COUNTA($K$1:K346)-1),0)</f>
        <v>54.091310914663943</v>
      </c>
    </row>
    <row r="348" spans="1:11" x14ac:dyDescent="0.25">
      <c r="A348" t="str">
        <f>IFERROR(IF(1+A347&lt;=Configuration!$F$9*Configuration!$F$16,1+A347,""),"")</f>
        <v/>
      </c>
      <c r="B348" s="45" t="str">
        <f>IFERROR(IF(1+B347&lt;=Configuration!$F$10*Configuration!$F$16,1+B347,""),"")</f>
        <v/>
      </c>
      <c r="C348" s="45" t="str">
        <f>IFERROR(IF(1+C347&lt;=Configuration!$F$11*Configuration!$F$16,1+C347,""),"")</f>
        <v/>
      </c>
      <c r="D348" s="45" t="str">
        <f>IFERROR(IF(1+D347&lt;=Configuration!$F$12*Configuration!$F$16,1+D347,""),"")</f>
        <v/>
      </c>
      <c r="E348" s="3">
        <f>IFERROR('QB Projections'!E348,0)</f>
        <v>0</v>
      </c>
      <c r="F348" s="3">
        <f>IFERROR('RB Projections'!E349,0)</f>
        <v>0</v>
      </c>
      <c r="G348" s="3">
        <f>IFERROR('WR Projections'!E349,0)</f>
        <v>21.916556511765961</v>
      </c>
      <c r="H348" s="3">
        <f>IFERROR('TE Projections'!E349,0)</f>
        <v>0</v>
      </c>
      <c r="J348" s="3">
        <f>IFERROR(LARGE($E:$H,COUNTIF(A:D,"&gt;0")+COUNTA($J$1:J347)-1),0)</f>
        <v>60.561702436155038</v>
      </c>
      <c r="K348" s="3">
        <f>IFERROR(LARGE($F:$H,COUNTIF(B:D,"&gt;0")+COUNTA($K$1:K347)-1),0)</f>
        <v>53.812739978973241</v>
      </c>
    </row>
    <row r="349" spans="1:11" x14ac:dyDescent="0.25">
      <c r="A349" t="str">
        <f>IFERROR(IF(1+A348&lt;=Configuration!$F$9*Configuration!$F$16,1+A348,""),"")</f>
        <v/>
      </c>
      <c r="B349" s="45" t="str">
        <f>IFERROR(IF(1+B348&lt;=Configuration!$F$10*Configuration!$F$16,1+B348,""),"")</f>
        <v/>
      </c>
      <c r="C349" s="45" t="str">
        <f>IFERROR(IF(1+C348&lt;=Configuration!$F$11*Configuration!$F$16,1+C348,""),"")</f>
        <v/>
      </c>
      <c r="D349" s="45" t="str">
        <f>IFERROR(IF(1+D348&lt;=Configuration!$F$12*Configuration!$F$16,1+D348,""),"")</f>
        <v/>
      </c>
      <c r="E349" s="3">
        <f>IFERROR('QB Projections'!E349,0)</f>
        <v>0</v>
      </c>
      <c r="F349" s="3">
        <f>IFERROR('RB Projections'!E350,0)</f>
        <v>0</v>
      </c>
      <c r="G349" s="3">
        <f>IFERROR('WR Projections'!E350,0)</f>
        <v>21.5625028772007</v>
      </c>
      <c r="H349" s="3">
        <f>IFERROR('TE Projections'!E350,0)</f>
        <v>0</v>
      </c>
      <c r="J349" s="3">
        <f>IFERROR(LARGE($E:$H,COUNTIF(A:D,"&gt;0")+COUNTA($J$1:J348)-1),0)</f>
        <v>60.203956709280369</v>
      </c>
      <c r="K349" s="3">
        <f>IFERROR(LARGE($F:$H,COUNTIF(B:D,"&gt;0")+COUNTA($K$1:K348)-1),0)</f>
        <v>53.673048731731157</v>
      </c>
    </row>
    <row r="350" spans="1:11" x14ac:dyDescent="0.25">
      <c r="A350" t="str">
        <f>IFERROR(IF(1+A349&lt;=Configuration!$F$9*Configuration!$F$16,1+A349,""),"")</f>
        <v/>
      </c>
      <c r="B350" s="45" t="str">
        <f>IFERROR(IF(1+B349&lt;=Configuration!$F$10*Configuration!$F$16,1+B349,""),"")</f>
        <v/>
      </c>
      <c r="C350" s="45" t="str">
        <f>IFERROR(IF(1+C349&lt;=Configuration!$F$11*Configuration!$F$16,1+C349,""),"")</f>
        <v/>
      </c>
      <c r="D350" s="45" t="str">
        <f>IFERROR(IF(1+D349&lt;=Configuration!$F$12*Configuration!$F$16,1+D349,""),"")</f>
        <v/>
      </c>
      <c r="E350" s="3">
        <f>IFERROR('QB Projections'!E350,0)</f>
        <v>0</v>
      </c>
      <c r="F350" s="3">
        <f>IFERROR('RB Projections'!E351,0)</f>
        <v>0</v>
      </c>
      <c r="G350" s="3">
        <f>IFERROR('WR Projections'!E351,0)</f>
        <v>19.836524365865579</v>
      </c>
      <c r="H350" s="3">
        <f>IFERROR('TE Projections'!E351,0)</f>
        <v>0</v>
      </c>
      <c r="J350" s="3">
        <f>IFERROR(LARGE($E:$H,COUNTIF(A:D,"&gt;0")+COUNTA($J$1:J349)-1),0)</f>
        <v>60.14035360490427</v>
      </c>
      <c r="K350" s="3">
        <f>IFERROR(LARGE($F:$H,COUNTIF(B:D,"&gt;0")+COUNTA($K$1:K349)-1),0)</f>
        <v>53.60765847807739</v>
      </c>
    </row>
    <row r="351" spans="1:11" x14ac:dyDescent="0.25">
      <c r="A351" t="str">
        <f>IFERROR(IF(1+A350&lt;=Configuration!$F$9*Configuration!$F$16,1+A350,""),"")</f>
        <v/>
      </c>
      <c r="B351" s="45" t="str">
        <f>IFERROR(IF(1+B350&lt;=Configuration!$F$10*Configuration!$F$16,1+B350,""),"")</f>
        <v/>
      </c>
      <c r="C351" s="45" t="str">
        <f>IFERROR(IF(1+C350&lt;=Configuration!$F$11*Configuration!$F$16,1+C350,""),"")</f>
        <v/>
      </c>
      <c r="D351" s="45" t="str">
        <f>IFERROR(IF(1+D350&lt;=Configuration!$F$12*Configuration!$F$16,1+D350,""),"")</f>
        <v/>
      </c>
      <c r="E351" s="3">
        <f>IFERROR('QB Projections'!E351,0)</f>
        <v>0</v>
      </c>
      <c r="F351" s="3">
        <f>IFERROR('RB Projections'!E352,0)</f>
        <v>0</v>
      </c>
      <c r="G351" s="3">
        <f>IFERROR('WR Projections'!E352,0)</f>
        <v>19.069219492692461</v>
      </c>
      <c r="H351" s="3">
        <f>IFERROR('TE Projections'!E352,0)</f>
        <v>0</v>
      </c>
      <c r="J351" s="3">
        <f>IFERROR(LARGE($E:$H,COUNTIF(A:D,"&gt;0")+COUNTA($J$1:J350)-1),0)</f>
        <v>59.983257308123044</v>
      </c>
      <c r="K351" s="3">
        <f>IFERROR(LARGE($F:$H,COUNTIF(B:D,"&gt;0")+COUNTA($K$1:K350)-1),0)</f>
        <v>53.540353604904276</v>
      </c>
    </row>
    <row r="352" spans="1:11" x14ac:dyDescent="0.25">
      <c r="A352" t="str">
        <f>IFERROR(IF(1+A351&lt;=Configuration!$F$9*Configuration!$F$16,1+A351,""),"")</f>
        <v/>
      </c>
      <c r="B352" s="45" t="str">
        <f>IFERROR(IF(1+B351&lt;=Configuration!$F$10*Configuration!$F$16,1+B351,""),"")</f>
        <v/>
      </c>
      <c r="C352" s="45" t="str">
        <f>IFERROR(IF(1+C351&lt;=Configuration!$F$11*Configuration!$F$16,1+C351,""),"")</f>
        <v/>
      </c>
      <c r="D352" s="45" t="str">
        <f>IFERROR(IF(1+D351&lt;=Configuration!$F$12*Configuration!$F$16,1+D351,""),"")</f>
        <v/>
      </c>
      <c r="E352" s="3">
        <f>IFERROR('QB Projections'!E352,0)</f>
        <v>0</v>
      </c>
      <c r="F352" s="3">
        <f>IFERROR('RB Projections'!E353,0)</f>
        <v>0</v>
      </c>
      <c r="G352" s="3">
        <f>IFERROR('WR Projections'!E353,0)</f>
        <v>18.851063391230955</v>
      </c>
      <c r="H352" s="3">
        <f>IFERROR('TE Projections'!E353,0)</f>
        <v>0</v>
      </c>
      <c r="J352" s="3">
        <f>IFERROR(LARGE($E:$H,COUNTIF(A:D,"&gt;0")+COUNTA($J$1:J351)-1),0)</f>
        <v>59.960530407356401</v>
      </c>
      <c r="K352" s="3">
        <f>IFERROR(LARGE($F:$H,COUNTIF(B:D,"&gt;0")+COUNTA($K$1:K351)-1),0)</f>
        <v>53.513493949120331</v>
      </c>
    </row>
    <row r="353" spans="1:11" x14ac:dyDescent="0.25">
      <c r="A353" t="str">
        <f>IFERROR(IF(1+A352&lt;=Configuration!$F$9*Configuration!$F$16,1+A352,""),"")</f>
        <v/>
      </c>
      <c r="B353" s="45" t="str">
        <f>IFERROR(IF(1+B352&lt;=Configuration!$F$10*Configuration!$F$16,1+B352,""),"")</f>
        <v/>
      </c>
      <c r="C353" s="45" t="str">
        <f>IFERROR(IF(1+C352&lt;=Configuration!$F$11*Configuration!$F$16,1+C352,""),"")</f>
        <v/>
      </c>
      <c r="D353" s="45" t="str">
        <f>IFERROR(IF(1+D352&lt;=Configuration!$F$12*Configuration!$F$16,1+D352,""),"")</f>
        <v/>
      </c>
      <c r="E353" s="3">
        <f>IFERROR('QB Projections'!E353,0)</f>
        <v>0</v>
      </c>
      <c r="F353" s="3">
        <f>IFERROR('RB Projections'!E354,0)</f>
        <v>0</v>
      </c>
      <c r="G353" s="3">
        <f>IFERROR('WR Projections'!E354,0)</f>
        <v>18.785567056105904</v>
      </c>
      <c r="H353" s="3">
        <f>IFERROR('TE Projections'!E354,0)</f>
        <v>0</v>
      </c>
      <c r="J353" s="3">
        <f>IFERROR(LARGE($E:$H,COUNTIF(A:D,"&gt;0")+COUNTA($J$1:J352)-1),0)</f>
        <v>59.635703072721363</v>
      </c>
      <c r="K353" s="3">
        <f>IFERROR(LARGE($F:$H,COUNTIF(B:D,"&gt;0")+COUNTA($K$1:K352)-1),0)</f>
        <v>53.394641314334173</v>
      </c>
    </row>
    <row r="354" spans="1:11" x14ac:dyDescent="0.25">
      <c r="A354" t="str">
        <f>IFERROR(IF(1+A353&lt;=Configuration!$F$9*Configuration!$F$16,1+A353,""),"")</f>
        <v/>
      </c>
      <c r="B354" s="45" t="str">
        <f>IFERROR(IF(1+B353&lt;=Configuration!$F$10*Configuration!$F$16,1+B353,""),"")</f>
        <v/>
      </c>
      <c r="C354" s="45" t="str">
        <f>IFERROR(IF(1+C353&lt;=Configuration!$F$11*Configuration!$F$16,1+C353,""),"")</f>
        <v/>
      </c>
      <c r="D354" s="45" t="str">
        <f>IFERROR(IF(1+D353&lt;=Configuration!$F$12*Configuration!$F$16,1+D353,""),"")</f>
        <v/>
      </c>
      <c r="E354" s="3">
        <f>IFERROR('QB Projections'!E354,0)</f>
        <v>0</v>
      </c>
      <c r="F354" s="3">
        <f>IFERROR('RB Projections'!E355,0)</f>
        <v>0</v>
      </c>
      <c r="G354" s="3">
        <f>IFERROR('WR Projections'!E355,0)</f>
        <v>18.728350584158854</v>
      </c>
      <c r="H354" s="3">
        <f>IFERROR('TE Projections'!E355,0)</f>
        <v>0</v>
      </c>
      <c r="J354" s="3">
        <f>IFERROR(LARGE($E:$H,COUNTIF(A:D,"&gt;0")+COUNTA($J$1:J353)-1),0)</f>
        <v>59.509573097596729</v>
      </c>
      <c r="K354" s="3">
        <f>IFERROR(LARGE($F:$H,COUNTIF(B:D,"&gt;0")+COUNTA($K$1:K353)-1),0)</f>
        <v>53.238369738193356</v>
      </c>
    </row>
    <row r="355" spans="1:11" x14ac:dyDescent="0.25">
      <c r="A355" t="str">
        <f>IFERROR(IF(1+A354&lt;=Configuration!$F$9*Configuration!$F$16,1+A354,""),"")</f>
        <v/>
      </c>
      <c r="B355" s="45" t="str">
        <f>IFERROR(IF(1+B354&lt;=Configuration!$F$10*Configuration!$F$16,1+B354,""),"")</f>
        <v/>
      </c>
      <c r="C355" s="45" t="str">
        <f>IFERROR(IF(1+C354&lt;=Configuration!$F$11*Configuration!$F$16,1+C354,""),"")</f>
        <v/>
      </c>
      <c r="D355" s="45" t="str">
        <f>IFERROR(IF(1+D354&lt;=Configuration!$F$12*Configuration!$F$16,1+D354,""),"")</f>
        <v/>
      </c>
      <c r="E355" s="3">
        <f>IFERROR('QB Projections'!E355,0)</f>
        <v>0</v>
      </c>
      <c r="F355" s="3">
        <f>IFERROR('RB Projections'!E356,0)</f>
        <v>0</v>
      </c>
      <c r="G355" s="3">
        <f>IFERROR('WR Projections'!E356,0)</f>
        <v>18.669219492692463</v>
      </c>
      <c r="H355" s="3">
        <f>IFERROR('TE Projections'!E356,0)</f>
        <v>0</v>
      </c>
      <c r="J355" s="3">
        <f>IFERROR(LARGE($E:$H,COUNTIF(A:D,"&gt;0")+COUNTA($J$1:J354)-1),0)</f>
        <v>59.509573097596729</v>
      </c>
      <c r="K355" s="3">
        <f>IFERROR(LARGE($F:$H,COUNTIF(B:D,"&gt;0")+COUNTA($K$1:K354)-1),0)</f>
        <v>52.900442006130341</v>
      </c>
    </row>
    <row r="356" spans="1:11" x14ac:dyDescent="0.25">
      <c r="A356" t="str">
        <f>IFERROR(IF(1+A355&lt;=Configuration!$F$9*Configuration!$F$16,1+A355,""),"")</f>
        <v/>
      </c>
      <c r="B356" s="45" t="str">
        <f>IFERROR(IF(1+B355&lt;=Configuration!$F$10*Configuration!$F$16,1+B355,""),"")</f>
        <v/>
      </c>
      <c r="C356" s="45" t="str">
        <f>IFERROR(IF(1+C355&lt;=Configuration!$F$11*Configuration!$F$16,1+C355,""),"")</f>
        <v/>
      </c>
      <c r="D356" s="45" t="str">
        <f>IFERROR(IF(1+D355&lt;=Configuration!$F$12*Configuration!$F$16,1+D355,""),"")</f>
        <v/>
      </c>
      <c r="E356" s="3">
        <f>IFERROR('QB Projections'!E356,0)</f>
        <v>0</v>
      </c>
      <c r="F356" s="3">
        <f>IFERROR('RB Projections'!E357,0)</f>
        <v>0</v>
      </c>
      <c r="G356" s="3">
        <f>IFERROR('WR Projections'!E357,0)</f>
        <v>18.501914619519347</v>
      </c>
      <c r="H356" s="3">
        <f>IFERROR('TE Projections'!E357,0)</f>
        <v>0</v>
      </c>
      <c r="J356" s="3">
        <f>IFERROR(LARGE($E:$H,COUNTIF(A:D,"&gt;0")+COUNTA($J$1:J355)-1),0)</f>
        <v>59.328172708157496</v>
      </c>
      <c r="K356" s="3">
        <f>IFERROR(LARGE($F:$H,COUNTIF(B:D,"&gt;0")+COUNTA($K$1:K355)-1),0)</f>
        <v>52.833916410218109</v>
      </c>
    </row>
    <row r="357" spans="1:11" x14ac:dyDescent="0.25">
      <c r="A357" t="str">
        <f>IFERROR(IF(1+A356&lt;=Configuration!$F$9*Configuration!$F$16,1+A356,""),"")</f>
        <v/>
      </c>
      <c r="B357" s="45" t="str">
        <f>IFERROR(IF(1+B356&lt;=Configuration!$F$10*Configuration!$F$16,1+B356,""),"")</f>
        <v/>
      </c>
      <c r="C357" s="45" t="str">
        <f>IFERROR(IF(1+C356&lt;=Configuration!$F$11*Configuration!$F$16,1+C356,""),"")</f>
        <v/>
      </c>
      <c r="D357" s="45" t="str">
        <f>IFERROR(IF(1+D356&lt;=Configuration!$F$12*Configuration!$F$16,1+D356,""),"")</f>
        <v/>
      </c>
      <c r="E357" s="3">
        <f>IFERROR('QB Projections'!E357,0)</f>
        <v>0</v>
      </c>
      <c r="F357" s="3">
        <f>IFERROR('RB Projections'!E358,0)</f>
        <v>0</v>
      </c>
      <c r="G357" s="3">
        <f>IFERROR('WR Projections'!E358,0)</f>
        <v>18.108453644884726</v>
      </c>
      <c r="H357" s="3">
        <f>IFERROR('TE Projections'!E358,0)</f>
        <v>0</v>
      </c>
      <c r="J357" s="3">
        <f>IFERROR(LARGE($E:$H,COUNTIF(A:D,"&gt;0")+COUNTA($J$1:J356)-1),0)</f>
        <v>59.262000876666626</v>
      </c>
      <c r="K357" s="3">
        <f>IFERROR(LARGE($F:$H,COUNTIF(B:D,"&gt;0")+COUNTA($K$1:K356)-1),0)</f>
        <v>52.74556718302798</v>
      </c>
    </row>
    <row r="358" spans="1:11" x14ac:dyDescent="0.25">
      <c r="A358" t="str">
        <f>IFERROR(IF(1+A357&lt;=Configuration!$F$9*Configuration!$F$16,1+A357,""),"")</f>
        <v/>
      </c>
      <c r="B358" s="45" t="str">
        <f>IFERROR(IF(1+B357&lt;=Configuration!$F$10*Configuration!$F$16,1+B357,""),"")</f>
        <v/>
      </c>
      <c r="C358" s="45" t="str">
        <f>IFERROR(IF(1+C357&lt;=Configuration!$F$11*Configuration!$F$16,1+C357,""),"")</f>
        <v/>
      </c>
      <c r="D358" s="45" t="str">
        <f>IFERROR(IF(1+D357&lt;=Configuration!$F$12*Configuration!$F$16,1+D357,""),"")</f>
        <v/>
      </c>
      <c r="E358" s="3">
        <f>IFERROR('QB Projections'!E358,0)</f>
        <v>0</v>
      </c>
      <c r="F358" s="3">
        <f>IFERROR('RB Projections'!E359,0)</f>
        <v>0</v>
      </c>
      <c r="G358" s="3">
        <f>IFERROR('WR Projections'!E359,0)</f>
        <v>17.852871929279019</v>
      </c>
      <c r="H358" s="3">
        <f>IFERROR('TE Projections'!E359,0)</f>
        <v>0</v>
      </c>
      <c r="J358" s="3">
        <f>IFERROR(LARGE($E:$H,COUNTIF(A:D,"&gt;0")+COUNTA($J$1:J357)-1),0)</f>
        <v>59.179050761478599</v>
      </c>
      <c r="K358" s="3">
        <f>IFERROR(LARGE($F:$H,COUNTIF(B:D,"&gt;0")+COUNTA($K$1:K357)-1),0)</f>
        <v>52.695267927452718</v>
      </c>
    </row>
    <row r="359" spans="1:11" x14ac:dyDescent="0.25">
      <c r="A359" t="str">
        <f>IFERROR(IF(1+A358&lt;=Configuration!$F$9*Configuration!$F$16,1+A358,""),"")</f>
        <v/>
      </c>
      <c r="B359" s="45" t="str">
        <f>IFERROR(IF(1+B358&lt;=Configuration!$F$10*Configuration!$F$16,1+B358,""),"")</f>
        <v/>
      </c>
      <c r="C359" s="45" t="str">
        <f>IFERROR(IF(1+C358&lt;=Configuration!$F$11*Configuration!$F$16,1+C358,""),"")</f>
        <v/>
      </c>
      <c r="D359" s="45" t="str">
        <f>IFERROR(IF(1+D358&lt;=Configuration!$F$12*Configuration!$F$16,1+D358,""),"")</f>
        <v/>
      </c>
      <c r="E359" s="3">
        <f>IFERROR('QB Projections'!E359,0)</f>
        <v>0</v>
      </c>
      <c r="F359" s="3">
        <f>IFERROR('RB Projections'!E360,0)</f>
        <v>0</v>
      </c>
      <c r="G359" s="3">
        <f>IFERROR('WR Projections'!E360,0)</f>
        <v>17.836524365865579</v>
      </c>
      <c r="H359" s="3">
        <f>IFERROR('TE Projections'!E360,0)</f>
        <v>0</v>
      </c>
      <c r="J359" s="3">
        <f>IFERROR(LARGE($E:$H,COUNTIF(A:D,"&gt;0")+COUNTA($J$1:J358)-1),0)</f>
        <v>59.045202123802021</v>
      </c>
      <c r="K359" s="3">
        <f>IFERROR(LARGE($F:$H,COUNTIF(B:D,"&gt;0")+COUNTA($K$1:K358)-1),0)</f>
        <v>52.680842834837939</v>
      </c>
    </row>
    <row r="360" spans="1:11" x14ac:dyDescent="0.25">
      <c r="A360" t="str">
        <f>IFERROR(IF(1+A359&lt;=Configuration!$F$9*Configuration!$F$16,1+A359,""),"")</f>
        <v/>
      </c>
      <c r="B360" s="45" t="str">
        <f>IFERROR(IF(1+B359&lt;=Configuration!$F$10*Configuration!$F$16,1+B359,""),"")</f>
        <v/>
      </c>
      <c r="C360" s="45" t="str">
        <f>IFERROR(IF(1+C359&lt;=Configuration!$F$11*Configuration!$F$16,1+C359,""),"")</f>
        <v/>
      </c>
      <c r="D360" s="45" t="str">
        <f>IFERROR(IF(1+D359&lt;=Configuration!$F$12*Configuration!$F$16,1+D359,""),"")</f>
        <v/>
      </c>
      <c r="E360" s="3">
        <f>IFERROR('QB Projections'!E360,0)</f>
        <v>0</v>
      </c>
      <c r="F360" s="3">
        <f>IFERROR('RB Projections'!E361,0)</f>
        <v>0</v>
      </c>
      <c r="G360" s="3">
        <f>IFERROR('WR Projections'!E361,0)</f>
        <v>17.803829239038691</v>
      </c>
      <c r="H360" s="3">
        <f>IFERROR('TE Projections'!E361,0)</f>
        <v>0</v>
      </c>
      <c r="J360" s="3">
        <f>IFERROR(LARGE($E:$H,COUNTIF(A:D,"&gt;0")+COUNTA($J$1:J359)-1),0)</f>
        <v>58.815913141640642</v>
      </c>
      <c r="K360" s="3">
        <f>IFERROR(LARGE($F:$H,COUNTIF(B:D,"&gt;0")+COUNTA($K$1:K359)-1),0)</f>
        <v>52.542361021990978</v>
      </c>
    </row>
    <row r="361" spans="1:11" x14ac:dyDescent="0.25">
      <c r="A361" t="str">
        <f>IFERROR(IF(1+A360&lt;=Configuration!$F$9*Configuration!$F$16,1+A360,""),"")</f>
        <v/>
      </c>
      <c r="B361" s="45" t="str">
        <f>IFERROR(IF(1+B360&lt;=Configuration!$F$10*Configuration!$F$16,1+B360,""),"")</f>
        <v/>
      </c>
      <c r="C361" s="45" t="str">
        <f>IFERROR(IF(1+C360&lt;=Configuration!$F$11*Configuration!$F$16,1+C360,""),"")</f>
        <v/>
      </c>
      <c r="D361" s="45" t="str">
        <f>IFERROR(IF(1+D360&lt;=Configuration!$F$12*Configuration!$F$16,1+D360,""),"")</f>
        <v/>
      </c>
      <c r="E361" s="3">
        <f>IFERROR('QB Projections'!E361,0)</f>
        <v>0</v>
      </c>
      <c r="F361" s="3">
        <f>IFERROR('RB Projections'!E362,0)</f>
        <v>0</v>
      </c>
      <c r="G361" s="3">
        <f>IFERROR('WR Projections'!E362,0)</f>
        <v>17.629219492692464</v>
      </c>
      <c r="H361" s="3">
        <f>IFERROR('TE Projections'!E362,0)</f>
        <v>0</v>
      </c>
      <c r="J361" s="3">
        <f>IFERROR(LARGE($E:$H,COUNTIF(A:D,"&gt;0")+COUNTA($J$1:J360)-1),0)</f>
        <v>58.638953227337147</v>
      </c>
      <c r="K361" s="3">
        <f>IFERROR(LARGE($F:$H,COUNTIF(B:D,"&gt;0")+COUNTA($K$1:K360)-1),0)</f>
        <v>52.440353604904274</v>
      </c>
    </row>
    <row r="362" spans="1:11" x14ac:dyDescent="0.25">
      <c r="A362" t="str">
        <f>IFERROR(IF(1+A361&lt;=Configuration!$F$9*Configuration!$F$16,1+A361,""),"")</f>
        <v/>
      </c>
      <c r="B362" s="45" t="str">
        <f>IFERROR(IF(1+B361&lt;=Configuration!$F$10*Configuration!$F$16,1+B361,""),"")</f>
        <v/>
      </c>
      <c r="C362" s="45" t="str">
        <f>IFERROR(IF(1+C361&lt;=Configuration!$F$11*Configuration!$F$16,1+C361,""),"")</f>
        <v/>
      </c>
      <c r="D362" s="45" t="str">
        <f>IFERROR(IF(1+D361&lt;=Configuration!$F$12*Configuration!$F$16,1+D361,""),"")</f>
        <v/>
      </c>
      <c r="E362" s="3">
        <f>IFERROR('QB Projections'!E362,0)</f>
        <v>0</v>
      </c>
      <c r="F362" s="3">
        <f>IFERROR('RB Projections'!E363,0)</f>
        <v>0</v>
      </c>
      <c r="G362" s="3">
        <f>IFERROR('WR Projections'!E363,0)</f>
        <v>17.603063391230954</v>
      </c>
      <c r="H362" s="3">
        <f>IFERROR('TE Projections'!E363,0)</f>
        <v>0</v>
      </c>
      <c r="J362" s="3">
        <f>IFERROR(LARGE($E:$H,COUNTIF(A:D,"&gt;0")+COUNTA($J$1:J361)-1),0)</f>
        <v>58.582790086045783</v>
      </c>
      <c r="K362" s="3">
        <f>IFERROR(LARGE($F:$H,COUNTIF(B:D,"&gt;0")+COUNTA($K$1:K361)-1),0)</f>
        <v>52.348327484340992</v>
      </c>
    </row>
    <row r="363" spans="1:11" x14ac:dyDescent="0.25">
      <c r="A363" t="str">
        <f>IFERROR(IF(1+A362&lt;=Configuration!$F$9*Configuration!$F$16,1+A362,""),"")</f>
        <v/>
      </c>
      <c r="B363" s="45" t="str">
        <f>IFERROR(IF(1+B362&lt;=Configuration!$F$10*Configuration!$F$16,1+B362,""),"")</f>
        <v/>
      </c>
      <c r="C363" s="45" t="str">
        <f>IFERROR(IF(1+C362&lt;=Configuration!$F$11*Configuration!$F$16,1+C362,""),"")</f>
        <v/>
      </c>
      <c r="D363" s="45" t="str">
        <f>IFERROR(IF(1+D362&lt;=Configuration!$F$12*Configuration!$F$16,1+D362,""),"")</f>
        <v/>
      </c>
      <c r="E363" s="3">
        <f>IFERROR('QB Projections'!E363,0)</f>
        <v>0</v>
      </c>
      <c r="F363" s="3">
        <f>IFERROR('RB Projections'!E364,0)</f>
        <v>0</v>
      </c>
      <c r="G363" s="3">
        <f>IFERROR('WR Projections'!E364,0)</f>
        <v>17.603063391230954</v>
      </c>
      <c r="H363" s="3">
        <f>IFERROR('TE Projections'!E364,0)</f>
        <v>0</v>
      </c>
      <c r="J363" s="3">
        <f>IFERROR(LARGE($E:$H,COUNTIF(A:D,"&gt;0")+COUNTA($J$1:J362)-1),0)</f>
        <v>58.54971203433319</v>
      </c>
      <c r="K363" s="3">
        <f>IFERROR(LARGE($F:$H,COUNTIF(B:D,"&gt;0")+COUNTA($K$1:K362)-1),0)</f>
        <v>52.321889046998294</v>
      </c>
    </row>
    <row r="364" spans="1:11" x14ac:dyDescent="0.25">
      <c r="A364" t="str">
        <f>IFERROR(IF(1+A363&lt;=Configuration!$F$9*Configuration!$F$16,1+A363,""),"")</f>
        <v/>
      </c>
      <c r="B364" s="45" t="str">
        <f>IFERROR(IF(1+B363&lt;=Configuration!$F$10*Configuration!$F$16,1+B363,""),"")</f>
        <v/>
      </c>
      <c r="C364" s="45" t="str">
        <f>IFERROR(IF(1+C363&lt;=Configuration!$F$11*Configuration!$F$16,1+C363,""),"")</f>
        <v/>
      </c>
      <c r="D364" s="45" t="str">
        <f>IFERROR(IF(1+D363&lt;=Configuration!$F$12*Configuration!$F$16,1+D363,""),"")</f>
        <v/>
      </c>
      <c r="E364" s="3">
        <f>IFERROR('QB Projections'!E364,0)</f>
        <v>0</v>
      </c>
      <c r="F364" s="3">
        <f>IFERROR('RB Projections'!E365,0)</f>
        <v>0</v>
      </c>
      <c r="G364" s="3">
        <f>IFERROR('WR Projections'!E365,0)</f>
        <v>17.385567056105902</v>
      </c>
      <c r="H364" s="3">
        <f>IFERROR('TE Projections'!E365,0)</f>
        <v>0</v>
      </c>
      <c r="J364" s="3">
        <f>IFERROR(LARGE($E:$H,COUNTIF(A:D,"&gt;0")+COUNTA($J$1:J363)-1),0)</f>
        <v>58.547551752476565</v>
      </c>
      <c r="K364" s="3">
        <f>IFERROR(LARGE($F:$H,COUNTIF(B:D,"&gt;0")+COUNTA($K$1:K363)-1),0)</f>
        <v>52.283343853889541</v>
      </c>
    </row>
    <row r="365" spans="1:11" x14ac:dyDescent="0.25">
      <c r="A365" t="str">
        <f>IFERROR(IF(1+A364&lt;=Configuration!$F$9*Configuration!$F$16,1+A364,""),"")</f>
        <v/>
      </c>
      <c r="B365" s="45" t="str">
        <f>IFERROR(IF(1+B364&lt;=Configuration!$F$10*Configuration!$F$16,1+B364,""),"")</f>
        <v/>
      </c>
      <c r="C365" s="45" t="str">
        <f>IFERROR(IF(1+C364&lt;=Configuration!$F$11*Configuration!$F$16,1+C364,""),"")</f>
        <v/>
      </c>
      <c r="D365" s="45" t="str">
        <f>IFERROR(IF(1+D364&lt;=Configuration!$F$12*Configuration!$F$16,1+D364,""),"")</f>
        <v/>
      </c>
      <c r="E365" s="3">
        <f>IFERROR('QB Projections'!E365,0)</f>
        <v>0</v>
      </c>
      <c r="F365" s="3">
        <f>IFERROR('RB Projections'!E366,0)</f>
        <v>0</v>
      </c>
      <c r="G365" s="3">
        <f>IFERROR('WR Projections'!E366,0)</f>
        <v>16.669219492692463</v>
      </c>
      <c r="H365" s="3">
        <f>IFERROR('TE Projections'!E366,0)</f>
        <v>0</v>
      </c>
      <c r="J365" s="3">
        <f>IFERROR(LARGE($E:$H,COUNTIF(A:D,"&gt;0")+COUNTA($J$1:J364)-1),0)</f>
        <v>58.524731648809095</v>
      </c>
      <c r="K365" s="3">
        <f>IFERROR(LARGE($F:$H,COUNTIF(B:D,"&gt;0")+COUNTA($K$1:K364)-1),0)</f>
        <v>51.360044359265629</v>
      </c>
    </row>
    <row r="366" spans="1:11" x14ac:dyDescent="0.25">
      <c r="A366" t="str">
        <f>IFERROR(IF(1+A365&lt;=Configuration!$F$9*Configuration!$F$16,1+A365,""),"")</f>
        <v/>
      </c>
      <c r="B366" s="45" t="str">
        <f>IFERROR(IF(1+B365&lt;=Configuration!$F$10*Configuration!$F$16,1+B365,""),"")</f>
        <v/>
      </c>
      <c r="C366" s="45" t="str">
        <f>IFERROR(IF(1+C365&lt;=Configuration!$F$11*Configuration!$F$16,1+C365,""),"")</f>
        <v/>
      </c>
      <c r="D366" s="45" t="str">
        <f>IFERROR(IF(1+D365&lt;=Configuration!$F$12*Configuration!$F$16,1+D365,""),"")</f>
        <v/>
      </c>
      <c r="E366" s="3">
        <f>IFERROR('QB Projections'!E366,0)</f>
        <v>0</v>
      </c>
      <c r="F366" s="3">
        <f>IFERROR('RB Projections'!E367,0)</f>
        <v>0</v>
      </c>
      <c r="G366" s="3">
        <f>IFERROR('WR Projections'!E367,0)</f>
        <v>16.335567056105901</v>
      </c>
      <c r="H366" s="3">
        <f>IFERROR('TE Projections'!E367,0)</f>
        <v>0</v>
      </c>
      <c r="J366" s="3">
        <f>IFERROR(LARGE($E:$H,COUNTIF(A:D,"&gt;0")+COUNTA($J$1:J365)-1),0)</f>
        <v>58.411883379646078</v>
      </c>
      <c r="K366" s="3">
        <f>IFERROR(LARGE($F:$H,COUNTIF(B:D,"&gt;0")+COUNTA($K$1:K365)-1),0)</f>
        <v>51.340353604904273</v>
      </c>
    </row>
    <row r="367" spans="1:11" x14ac:dyDescent="0.25">
      <c r="A367" t="str">
        <f>IFERROR(IF(1+A366&lt;=Configuration!$F$9*Configuration!$F$16,1+A366,""),"")</f>
        <v/>
      </c>
      <c r="B367" s="45" t="str">
        <f>IFERROR(IF(1+B366&lt;=Configuration!$F$10*Configuration!$F$16,1+B366,""),"")</f>
        <v/>
      </c>
      <c r="C367" s="45" t="str">
        <f>IFERROR(IF(1+C366&lt;=Configuration!$F$11*Configuration!$F$16,1+C366,""),"")</f>
        <v/>
      </c>
      <c r="D367" s="45" t="str">
        <f>IFERROR(IF(1+D366&lt;=Configuration!$F$12*Configuration!$F$16,1+D366,""),"")</f>
        <v/>
      </c>
      <c r="E367" s="3">
        <f>IFERROR('QB Projections'!E367,0)</f>
        <v>0</v>
      </c>
      <c r="F367" s="3">
        <f>IFERROR('RB Projections'!E368,0)</f>
        <v>0</v>
      </c>
      <c r="G367" s="3">
        <f>IFERROR('WR Projections'!E368,0)</f>
        <v>16.101914619519349</v>
      </c>
      <c r="H367" s="3">
        <f>IFERROR('TE Projections'!E368,0)</f>
        <v>0</v>
      </c>
      <c r="J367" s="3">
        <f>IFERROR(LARGE($E:$H,COUNTIF(A:D,"&gt;0")+COUNTA($J$1:J366)-1),0)</f>
        <v>58.091392561673622</v>
      </c>
      <c r="K367" s="3">
        <f>IFERROR(LARGE($F:$H,COUNTIF(B:D,"&gt;0")+COUNTA($K$1:K366)-1),0)</f>
        <v>51.318114953324411</v>
      </c>
    </row>
    <row r="368" spans="1:11" x14ac:dyDescent="0.25">
      <c r="A368" t="str">
        <f>IFERROR(IF(1+A367&lt;=Configuration!$F$9*Configuration!$F$16,1+A367,""),"")</f>
        <v/>
      </c>
      <c r="B368" s="45" t="str">
        <f>IFERROR(IF(1+B367&lt;=Configuration!$F$10*Configuration!$F$16,1+B367,""),"")</f>
        <v/>
      </c>
      <c r="C368" s="45" t="str">
        <f>IFERROR(IF(1+C367&lt;=Configuration!$F$11*Configuration!$F$16,1+C367,""),"")</f>
        <v/>
      </c>
      <c r="D368" s="45" t="str">
        <f>IFERROR(IF(1+D367&lt;=Configuration!$F$12*Configuration!$F$16,1+D367,""),"")</f>
        <v/>
      </c>
      <c r="E368" s="3">
        <f>IFERROR('QB Projections'!E368,0)</f>
        <v>0</v>
      </c>
      <c r="F368" s="3">
        <f>IFERROR('RB Projections'!E369,0)</f>
        <v>0</v>
      </c>
      <c r="G368" s="3">
        <f>IFERROR('WR Projections'!E369,0)</f>
        <v>15.624123761716493</v>
      </c>
      <c r="H368" s="3">
        <f>IFERROR('TE Projections'!E369,0)</f>
        <v>0</v>
      </c>
      <c r="J368" s="3">
        <f>IFERROR(LARGE($E:$H,COUNTIF(A:D,"&gt;0")+COUNTA($J$1:J367)-1),0)</f>
        <v>57.881498008615225</v>
      </c>
      <c r="K368" s="3">
        <f>IFERROR(LARGE($F:$H,COUNTIF(B:D,"&gt;0")+COUNTA($K$1:K367)-1),0)</f>
        <v>51.310009408748456</v>
      </c>
    </row>
    <row r="369" spans="1:11" x14ac:dyDescent="0.25">
      <c r="A369" t="str">
        <f>IFERROR(IF(1+A368&lt;=Configuration!$F$9*Configuration!$F$16,1+A368,""),"")</f>
        <v/>
      </c>
      <c r="B369" s="45" t="str">
        <f>IFERROR(IF(1+B368&lt;=Configuration!$F$10*Configuration!$F$16,1+B368,""),"")</f>
        <v/>
      </c>
      <c r="C369" s="45" t="str">
        <f>IFERROR(IF(1+C368&lt;=Configuration!$F$11*Configuration!$F$16,1+C368,""),"")</f>
        <v/>
      </c>
      <c r="D369" s="45" t="str">
        <f>IFERROR(IF(1+D368&lt;=Configuration!$F$12*Configuration!$F$16,1+D368,""),"")</f>
        <v/>
      </c>
      <c r="E369" s="3">
        <f>IFERROR('QB Projections'!E369,0)</f>
        <v>0</v>
      </c>
      <c r="F369" s="3">
        <f>IFERROR('RB Projections'!E370,0)</f>
        <v>0</v>
      </c>
      <c r="G369" s="3">
        <f>IFERROR('WR Projections'!E370,0)</f>
        <v>15.544771762376488</v>
      </c>
      <c r="H369" s="3">
        <f>IFERROR('TE Projections'!E370,0)</f>
        <v>0</v>
      </c>
      <c r="J369" s="3">
        <f>IFERROR(LARGE($E:$H,COUNTIF(A:D,"&gt;0")+COUNTA($J$1:J368)-1),0)</f>
        <v>57.789658872087657</v>
      </c>
      <c r="K369" s="3">
        <f>IFERROR(LARGE($F:$H,COUNTIF(B:D,"&gt;0")+COUNTA($K$1:K368)-1),0)</f>
        <v>51.121367850901549</v>
      </c>
    </row>
    <row r="370" spans="1:11" x14ac:dyDescent="0.25">
      <c r="A370" t="str">
        <f>IFERROR(IF(1+A369&lt;=Configuration!$F$9*Configuration!$F$16,1+A369,""),"")</f>
        <v/>
      </c>
      <c r="B370" s="45" t="str">
        <f>IFERROR(IF(1+B369&lt;=Configuration!$F$10*Configuration!$F$16,1+B369,""),"")</f>
        <v/>
      </c>
      <c r="C370" s="45" t="str">
        <f>IFERROR(IF(1+C369&lt;=Configuration!$F$11*Configuration!$F$16,1+C369,""),"")</f>
        <v/>
      </c>
      <c r="D370" s="45" t="str">
        <f>IFERROR(IF(1+D369&lt;=Configuration!$F$12*Configuration!$F$16,1+D369,""),"")</f>
        <v/>
      </c>
      <c r="E370" s="3">
        <f>IFERROR('QB Projections'!E370,0)</f>
        <v>0</v>
      </c>
      <c r="F370" s="3">
        <f>IFERROR('RB Projections'!E371,0)</f>
        <v>0</v>
      </c>
      <c r="G370" s="3">
        <f>IFERROR('WR Projections'!E371,0)</f>
        <v>15.452871929279018</v>
      </c>
      <c r="H370" s="3">
        <f>IFERROR('TE Projections'!E371,0)</f>
        <v>0</v>
      </c>
      <c r="J370" s="3">
        <f>IFERROR(LARGE($E:$H,COUNTIF(A:D,"&gt;0")+COUNTA($J$1:J369)-1),0)</f>
        <v>57.210530407356401</v>
      </c>
      <c r="K370" s="3">
        <f>IFERROR(LARGE($F:$H,COUNTIF(B:D,"&gt;0")+COUNTA($K$1:K369)-1),0)</f>
        <v>50.858615787837053</v>
      </c>
    </row>
    <row r="371" spans="1:11" x14ac:dyDescent="0.25">
      <c r="A371" t="str">
        <f>IFERROR(IF(1+A370&lt;=Configuration!$F$9*Configuration!$F$16,1+A370,""),"")</f>
        <v/>
      </c>
      <c r="B371" s="45" t="str">
        <f>IFERROR(IF(1+B370&lt;=Configuration!$F$10*Configuration!$F$16,1+B370,""),"")</f>
        <v/>
      </c>
      <c r="C371" s="45" t="str">
        <f>IFERROR(IF(1+C370&lt;=Configuration!$F$11*Configuration!$F$16,1+C370,""),"")</f>
        <v/>
      </c>
      <c r="D371" s="45" t="str">
        <f>IFERROR(IF(1+D370&lt;=Configuration!$F$12*Configuration!$F$16,1+D370,""),"")</f>
        <v/>
      </c>
      <c r="E371" s="3">
        <f>IFERROR('QB Projections'!E371,0)</f>
        <v>0</v>
      </c>
      <c r="F371" s="3">
        <f>IFERROR('RB Projections'!E372,0)</f>
        <v>0</v>
      </c>
      <c r="G371" s="3">
        <f>IFERROR('WR Projections'!E372,0)</f>
        <v>15.348453644884724</v>
      </c>
      <c r="H371" s="3">
        <f>IFERROR('TE Projections'!E372,0)</f>
        <v>0</v>
      </c>
      <c r="J371" s="3">
        <f>IFERROR(LARGE($E:$H,COUNTIF(A:D,"&gt;0")+COUNTA($J$1:J370)-1),0)</f>
        <v>57.130821753492839</v>
      </c>
      <c r="K371" s="3">
        <f>IFERROR(LARGE($F:$H,COUNTIF(B:D,"&gt;0")+COUNTA($K$1:K370)-1),0)</f>
        <v>50.66823866421867</v>
      </c>
    </row>
    <row r="372" spans="1:11" x14ac:dyDescent="0.25">
      <c r="A372" t="str">
        <f>IFERROR(IF(1+A371&lt;=Configuration!$F$9*Configuration!$F$16,1+A371,""),"")</f>
        <v/>
      </c>
      <c r="B372" s="45" t="str">
        <f>IFERROR(IF(1+B371&lt;=Configuration!$F$10*Configuration!$F$16,1+B371,""),"")</f>
        <v/>
      </c>
      <c r="C372" s="45" t="str">
        <f>IFERROR(IF(1+C371&lt;=Configuration!$F$11*Configuration!$F$16,1+C371,""),"")</f>
        <v/>
      </c>
      <c r="D372" s="45" t="str">
        <f>IFERROR(IF(1+D371&lt;=Configuration!$F$12*Configuration!$F$16,1+D371,""),"")</f>
        <v/>
      </c>
      <c r="E372" s="3">
        <f>IFERROR('QB Projections'!E372,0)</f>
        <v>0</v>
      </c>
      <c r="F372" s="3">
        <f>IFERROR('RB Projections'!E373,0)</f>
        <v>0</v>
      </c>
      <c r="G372" s="3">
        <f>IFERROR('WR Projections'!E373,0)</f>
        <v>15.031145388750115</v>
      </c>
      <c r="H372" s="3">
        <f>IFERROR('TE Projections'!E373,0)</f>
        <v>0</v>
      </c>
      <c r="J372" s="3">
        <f>IFERROR(LARGE($E:$H,COUNTIF(A:D,"&gt;0")+COUNTA($J$1:J371)-1),0)</f>
        <v>56.992960393966136</v>
      </c>
      <c r="K372" s="3">
        <f>IFERROR(LARGE($F:$H,COUNTIF(B:D,"&gt;0")+COUNTA($K$1:K371)-1),0)</f>
        <v>50.151462007477342</v>
      </c>
    </row>
    <row r="373" spans="1:11" x14ac:dyDescent="0.25">
      <c r="A373" t="str">
        <f>IFERROR(IF(1+A372&lt;=Configuration!$F$9*Configuration!$F$16,1+A372,""),"")</f>
        <v/>
      </c>
      <c r="B373" s="45" t="str">
        <f>IFERROR(IF(1+B372&lt;=Configuration!$F$10*Configuration!$F$16,1+B372,""),"")</f>
        <v/>
      </c>
      <c r="C373" s="45" t="str">
        <f>IFERROR(IF(1+C372&lt;=Configuration!$F$11*Configuration!$F$16,1+C372,""),"")</f>
        <v/>
      </c>
      <c r="D373" s="45" t="str">
        <f>IFERROR(IF(1+D372&lt;=Configuration!$F$12*Configuration!$F$16,1+D372,""),"")</f>
        <v/>
      </c>
      <c r="E373" s="3">
        <f>IFERROR('QB Projections'!E373,0)</f>
        <v>0</v>
      </c>
      <c r="F373" s="3">
        <f>IFERROR('RB Projections'!E374,0)</f>
        <v>0</v>
      </c>
      <c r="G373" s="3">
        <f>IFERROR('WR Projections'!E374,0)</f>
        <v>14.301914619519346</v>
      </c>
      <c r="H373" s="3">
        <f>IFERROR('TE Projections'!E374,0)</f>
        <v>0</v>
      </c>
      <c r="J373" s="3">
        <f>IFERROR(LARGE($E:$H,COUNTIF(A:D,"&gt;0")+COUNTA($J$1:J372)-1),0)</f>
        <v>56.916574483681728</v>
      </c>
      <c r="K373" s="3">
        <f>IFERROR(LARGE($F:$H,COUNTIF(B:D,"&gt;0")+COUNTA($K$1:K372)-1),0)</f>
        <v>50.145266431148293</v>
      </c>
    </row>
    <row r="374" spans="1:11" x14ac:dyDescent="0.25">
      <c r="A374" t="str">
        <f>IFERROR(IF(1+A373&lt;=Configuration!$F$9*Configuration!$F$16,1+A373,""),"")</f>
        <v/>
      </c>
      <c r="B374" s="45" t="str">
        <f>IFERROR(IF(1+B373&lt;=Configuration!$F$10*Configuration!$F$16,1+B373,""),"")</f>
        <v/>
      </c>
      <c r="C374" s="45" t="str">
        <f>IFERROR(IF(1+C373&lt;=Configuration!$F$11*Configuration!$F$16,1+C373,""),"")</f>
        <v/>
      </c>
      <c r="D374" s="45" t="str">
        <f>IFERROR(IF(1+D373&lt;=Configuration!$F$12*Configuration!$F$16,1+D373,""),"")</f>
        <v/>
      </c>
      <c r="E374" s="3">
        <f>IFERROR('QB Projections'!E374,0)</f>
        <v>0</v>
      </c>
      <c r="F374" s="3">
        <f>IFERROR('RB Projections'!E375,0)</f>
        <v>0</v>
      </c>
      <c r="G374" s="3">
        <f>IFERROR('WR Projections'!E375,0)</f>
        <v>13.885567056105904</v>
      </c>
      <c r="H374" s="3">
        <f>IFERROR('TE Projections'!E375,0)</f>
        <v>0</v>
      </c>
      <c r="J374" s="3">
        <f>IFERROR(LARGE($E:$H,COUNTIF(A:D,"&gt;0")+COUNTA($J$1:J373)-1),0)</f>
        <v>56.682535684439351</v>
      </c>
      <c r="K374" s="3">
        <f>IFERROR(LARGE($F:$H,COUNTIF(B:D,"&gt;0")+COUNTA($K$1:K373)-1),0)</f>
        <v>50.139970681000406</v>
      </c>
    </row>
    <row r="375" spans="1:11" x14ac:dyDescent="0.25">
      <c r="A375" t="str">
        <f>IFERROR(IF(1+A374&lt;=Configuration!$F$9*Configuration!$F$16,1+A374,""),"")</f>
        <v/>
      </c>
      <c r="B375" s="45" t="str">
        <f>IFERROR(IF(1+B374&lt;=Configuration!$F$10*Configuration!$F$16,1+B374,""),"")</f>
        <v/>
      </c>
      <c r="C375" s="45" t="str">
        <f>IFERROR(IF(1+C374&lt;=Configuration!$F$11*Configuration!$F$16,1+C374,""),"")</f>
        <v/>
      </c>
      <c r="D375" s="45" t="str">
        <f>IFERROR(IF(1+D374&lt;=Configuration!$F$12*Configuration!$F$16,1+D374,""),"")</f>
        <v/>
      </c>
      <c r="E375" s="3">
        <f>IFERROR('QB Projections'!E375,0)</f>
        <v>0</v>
      </c>
      <c r="F375" s="3">
        <f>IFERROR('RB Projections'!E376,0)</f>
        <v>0</v>
      </c>
      <c r="G375" s="3">
        <f>IFERROR('WR Projections'!E376,0)</f>
        <v>13.352871929279019</v>
      </c>
      <c r="H375" s="3">
        <f>IFERROR('TE Projections'!E376,0)</f>
        <v>0</v>
      </c>
      <c r="J375" s="3">
        <f>IFERROR(LARGE($E:$H,COUNTIF(A:D,"&gt;0")+COUNTA($J$1:J374)-1),0)</f>
        <v>56.542268224423616</v>
      </c>
      <c r="K375" s="3">
        <f>IFERROR(LARGE($F:$H,COUNTIF(B:D,"&gt;0")+COUNTA($K$1:K374)-1),0)</f>
        <v>50.007658478077389</v>
      </c>
    </row>
    <row r="376" spans="1:11" x14ac:dyDescent="0.25">
      <c r="A376" t="str">
        <f>IFERROR(IF(1+A375&lt;=Configuration!$F$9*Configuration!$F$16,1+A375,""),"")</f>
        <v/>
      </c>
      <c r="B376" s="45" t="str">
        <f>IFERROR(IF(1+B375&lt;=Configuration!$F$10*Configuration!$F$16,1+B375,""),"")</f>
        <v/>
      </c>
      <c r="C376" s="45" t="str">
        <f>IFERROR(IF(1+C375&lt;=Configuration!$F$11*Configuration!$F$16,1+C375,""),"")</f>
        <v/>
      </c>
      <c r="D376" s="45" t="str">
        <f>IFERROR(IF(1+D375&lt;=Configuration!$F$12*Configuration!$F$16,1+D375,""),"")</f>
        <v/>
      </c>
      <c r="E376" s="3">
        <f>IFERROR('QB Projections'!E376,0)</f>
        <v>0</v>
      </c>
      <c r="F376" s="3">
        <f>IFERROR('RB Projections'!E377,0)</f>
        <v>0</v>
      </c>
      <c r="G376" s="3">
        <f>IFERROR('WR Projections'!E377,0)</f>
        <v>13.101914619519347</v>
      </c>
      <c r="H376" s="3">
        <f>IFERROR('TE Projections'!E377,0)</f>
        <v>0</v>
      </c>
      <c r="J376" s="3">
        <f>IFERROR(LARGE($E:$H,COUNTIF(A:D,"&gt;0")+COUNTA($J$1:J375)-1),0)</f>
        <v>56.509573097596729</v>
      </c>
      <c r="K376" s="3">
        <f>IFERROR(LARGE($F:$H,COUNTIF(B:D,"&gt;0")+COUNTA($K$1:K375)-1),0)</f>
        <v>50.007658478077389</v>
      </c>
    </row>
    <row r="377" spans="1:11" x14ac:dyDescent="0.25">
      <c r="A377" t="str">
        <f>IFERROR(IF(1+A376&lt;=Configuration!$F$9*Configuration!$F$16,1+A376,""),"")</f>
        <v/>
      </c>
      <c r="B377" s="45" t="str">
        <f>IFERROR(IF(1+B376&lt;=Configuration!$F$10*Configuration!$F$16,1+B376,""),"")</f>
        <v/>
      </c>
      <c r="C377" s="45" t="str">
        <f>IFERROR(IF(1+C376&lt;=Configuration!$F$11*Configuration!$F$16,1+C376,""),"")</f>
        <v/>
      </c>
      <c r="D377" s="45" t="str">
        <f>IFERROR(IF(1+D376&lt;=Configuration!$F$12*Configuration!$F$16,1+D376,""),"")</f>
        <v/>
      </c>
      <c r="E377" s="3">
        <f>IFERROR('QB Projections'!E377,0)</f>
        <v>0</v>
      </c>
      <c r="F377" s="3">
        <f>IFERROR('RB Projections'!E378,0)</f>
        <v>0</v>
      </c>
      <c r="G377" s="3">
        <f>IFERROR('WR Projections'!E378,0)</f>
        <v>13.069219492692463</v>
      </c>
      <c r="H377" s="3">
        <f>IFERROR('TE Projections'!E378,0)</f>
        <v>0</v>
      </c>
      <c r="J377" s="3">
        <f>IFERROR(LARGE($E:$H,COUNTIF(A:D,"&gt;0")+COUNTA($J$1:J376)-1),0)</f>
        <v>56.468513192255642</v>
      </c>
      <c r="K377" s="3">
        <f>IFERROR(LARGE($F:$H,COUNTIF(B:D,"&gt;0")+COUNTA($K$1:K376)-1),0)</f>
        <v>50.007658478077389</v>
      </c>
    </row>
    <row r="378" spans="1:11" x14ac:dyDescent="0.25">
      <c r="A378" t="str">
        <f>IFERROR(IF(1+A377&lt;=Configuration!$F$9*Configuration!$F$16,1+A377,""),"")</f>
        <v/>
      </c>
      <c r="B378" s="45" t="str">
        <f>IFERROR(IF(1+B377&lt;=Configuration!$F$10*Configuration!$F$16,1+B377,""),"")</f>
        <v/>
      </c>
      <c r="C378" s="45" t="str">
        <f>IFERROR(IF(1+C377&lt;=Configuration!$F$11*Configuration!$F$16,1+C377,""),"")</f>
        <v/>
      </c>
      <c r="D378" s="45" t="str">
        <f>IFERROR(IF(1+D377&lt;=Configuration!$F$12*Configuration!$F$16,1+D377,""),"")</f>
        <v/>
      </c>
      <c r="E378" s="3">
        <f>IFERROR('QB Projections'!E378,0)</f>
        <v>0</v>
      </c>
      <c r="F378" s="3">
        <f>IFERROR('RB Projections'!E379,0)</f>
        <v>0</v>
      </c>
      <c r="G378" s="3">
        <f>IFERROR('WR Projections'!E379,0)</f>
        <v>13.04664169225412</v>
      </c>
      <c r="H378" s="3">
        <f>IFERROR('TE Projections'!E379,0)</f>
        <v>0</v>
      </c>
      <c r="J378" s="3">
        <f>IFERROR(LARGE($E:$H,COUNTIF(A:D,"&gt;0")+COUNTA($J$1:J377)-1),0)</f>
        <v>56.450442006130345</v>
      </c>
      <c r="K378" s="3">
        <f>IFERROR(LARGE($F:$H,COUNTIF(B:D,"&gt;0")+COUNTA($K$1:K377)-1),0)</f>
        <v>49.998656679955594</v>
      </c>
    </row>
    <row r="379" spans="1:11" x14ac:dyDescent="0.25">
      <c r="A379" t="str">
        <f>IFERROR(IF(1+A378&lt;=Configuration!$F$9*Configuration!$F$16,1+A378,""),"")</f>
        <v/>
      </c>
      <c r="B379" s="45" t="str">
        <f>IFERROR(IF(1+B378&lt;=Configuration!$F$10*Configuration!$F$16,1+B378,""),"")</f>
        <v/>
      </c>
      <c r="C379" s="45" t="str">
        <f>IFERROR(IF(1+C378&lt;=Configuration!$F$11*Configuration!$F$16,1+C378,""),"")</f>
        <v/>
      </c>
      <c r="D379" s="45" t="str">
        <f>IFERROR(IF(1+D378&lt;=Configuration!$F$12*Configuration!$F$16,1+D378,""),"")</f>
        <v/>
      </c>
      <c r="E379" s="3">
        <f>IFERROR('QB Projections'!E379,0)</f>
        <v>0</v>
      </c>
      <c r="F379" s="3">
        <f>IFERROR('RB Projections'!E380,0)</f>
        <v>0</v>
      </c>
      <c r="G379" s="3">
        <f>IFERROR('WR Projections'!E380,0)</f>
        <v>12.943421423987147</v>
      </c>
      <c r="H379" s="3">
        <f>IFERROR('TE Projections'!E380,0)</f>
        <v>0</v>
      </c>
      <c r="J379" s="3">
        <f>IFERROR(LARGE($E:$H,COUNTIF(A:D,"&gt;0")+COUNTA($J$1:J378)-1),0)</f>
        <v>56.406382065064491</v>
      </c>
      <c r="K379" s="3">
        <f>IFERROR(LARGE($F:$H,COUNTIF(B:D,"&gt;0")+COUNTA($K$1:K378)-1),0)</f>
        <v>49.969909530658512</v>
      </c>
    </row>
    <row r="380" spans="1:11" x14ac:dyDescent="0.25">
      <c r="A380" t="str">
        <f>IFERROR(IF(1+A379&lt;=Configuration!$F$9*Configuration!$F$16,1+A379,""),"")</f>
        <v/>
      </c>
      <c r="B380" s="45" t="str">
        <f>IFERROR(IF(1+B379&lt;=Configuration!$F$10*Configuration!$F$16,1+B379,""),"")</f>
        <v/>
      </c>
      <c r="C380" s="45" t="str">
        <f>IFERROR(IF(1+C379&lt;=Configuration!$F$11*Configuration!$F$16,1+C379,""),"")</f>
        <v/>
      </c>
      <c r="D380" s="45" t="str">
        <f>IFERROR(IF(1+D379&lt;=Configuration!$F$12*Configuration!$F$16,1+D379,""),"")</f>
        <v/>
      </c>
      <c r="E380" s="3">
        <f>IFERROR('QB Projections'!E380,0)</f>
        <v>0</v>
      </c>
      <c r="F380" s="3">
        <f>IFERROR('RB Projections'!E381,0)</f>
        <v>0</v>
      </c>
      <c r="G380" s="3">
        <f>IFERROR('WR Projections'!E381,0)</f>
        <v>12.801914619519346</v>
      </c>
      <c r="H380" s="3">
        <f>IFERROR('TE Projections'!E381,0)</f>
        <v>0</v>
      </c>
      <c r="J380" s="3">
        <f>IFERROR(LARGE($E:$H,COUNTIF(A:D,"&gt;0")+COUNTA($J$1:J379)-1),0)</f>
        <v>56.386351038718267</v>
      </c>
      <c r="K380" s="3">
        <f>IFERROR(LARGE($F:$H,COUNTIF(B:D,"&gt;0")+COUNTA($K$1:K379)-1),0)</f>
        <v>49.966636067084629</v>
      </c>
    </row>
    <row r="381" spans="1:11" x14ac:dyDescent="0.25">
      <c r="A381" t="str">
        <f>IFERROR(IF(1+A380&lt;=Configuration!$F$9*Configuration!$F$16,1+A380,""),"")</f>
        <v/>
      </c>
      <c r="B381" s="45" t="str">
        <f>IFERROR(IF(1+B380&lt;=Configuration!$F$10*Configuration!$F$16,1+B380,""),"")</f>
        <v/>
      </c>
      <c r="C381" s="45" t="str">
        <f>IFERROR(IF(1+C380&lt;=Configuration!$F$11*Configuration!$F$16,1+C380,""),"")</f>
        <v/>
      </c>
      <c r="D381" s="45" t="str">
        <f>IFERROR(IF(1+D380&lt;=Configuration!$F$12*Configuration!$F$16,1+D380,""),"")</f>
        <v/>
      </c>
      <c r="E381" s="3">
        <f>IFERROR('QB Projections'!E381,0)</f>
        <v>0</v>
      </c>
      <c r="F381" s="3">
        <f>IFERROR('RB Projections'!E382,0)</f>
        <v>0</v>
      </c>
      <c r="G381" s="3">
        <f>IFERROR('WR Projections'!E382,0)</f>
        <v>12.690625719300176</v>
      </c>
      <c r="H381" s="3">
        <f>IFERROR('TE Projections'!E382,0)</f>
        <v>0</v>
      </c>
      <c r="J381" s="3">
        <f>IFERROR(LARGE($E:$H,COUNTIF(A:D,"&gt;0")+COUNTA($J$1:J380)-1),0)</f>
        <v>56.251691776972265</v>
      </c>
      <c r="K381" s="3">
        <f>IFERROR(LARGE($F:$H,COUNTIF(B:D,"&gt;0")+COUNTA($K$1:K380)-1),0)</f>
        <v>49.728424325885122</v>
      </c>
    </row>
    <row r="382" spans="1:11" x14ac:dyDescent="0.25">
      <c r="A382" t="str">
        <f>IFERROR(IF(1+A381&lt;=Configuration!$F$9*Configuration!$F$16,1+A381,""),"")</f>
        <v/>
      </c>
      <c r="B382" s="45" t="str">
        <f>IFERROR(IF(1+B381&lt;=Configuration!$F$10*Configuration!$F$16,1+B381,""),"")</f>
        <v/>
      </c>
      <c r="C382" s="45" t="str">
        <f>IFERROR(IF(1+C381&lt;=Configuration!$F$11*Configuration!$F$16,1+C381,""),"")</f>
        <v/>
      </c>
      <c r="D382" s="45" t="str">
        <f>IFERROR(IF(1+D381&lt;=Configuration!$F$12*Configuration!$F$16,1+D381,""),"")</f>
        <v/>
      </c>
      <c r="E382" s="3">
        <f>IFERROR('QB Projections'!E382,0)</f>
        <v>0</v>
      </c>
      <c r="F382" s="3">
        <f>IFERROR('RB Projections'!E383,0)</f>
        <v>0</v>
      </c>
      <c r="G382" s="3">
        <f>IFERROR('WR Projections'!E383,0)</f>
        <v>12.526435964639511</v>
      </c>
      <c r="H382" s="3">
        <f>IFERROR('TE Projections'!E383,0)</f>
        <v>0</v>
      </c>
      <c r="J382" s="3">
        <f>IFERROR(LARGE($E:$H,COUNTIF(A:D,"&gt;0")+COUNTA($J$1:J381)-1),0)</f>
        <v>56.200442006130338</v>
      </c>
      <c r="K382" s="3">
        <f>IFERROR(LARGE($F:$H,COUNTIF(B:D,"&gt;0")+COUNTA($K$1:K381)-1),0)</f>
        <v>49.650099758449869</v>
      </c>
    </row>
    <row r="383" spans="1:11" x14ac:dyDescent="0.25">
      <c r="A383" t="str">
        <f>IFERROR(IF(1+A382&lt;=Configuration!$F$9*Configuration!$F$16,1+A382,""),"")</f>
        <v/>
      </c>
      <c r="B383" s="45" t="str">
        <f>IFERROR(IF(1+B382&lt;=Configuration!$F$10*Configuration!$F$16,1+B382,""),"")</f>
        <v/>
      </c>
      <c r="C383" s="45" t="str">
        <f>IFERROR(IF(1+C382&lt;=Configuration!$F$11*Configuration!$F$16,1+C382,""),"")</f>
        <v/>
      </c>
      <c r="D383" s="45" t="str">
        <f>IFERROR(IF(1+D382&lt;=Configuration!$F$12*Configuration!$F$16,1+D382,""),"")</f>
        <v/>
      </c>
      <c r="E383" s="3">
        <f>IFERROR('QB Projections'!E383,0)</f>
        <v>0</v>
      </c>
      <c r="F383" s="3">
        <f>IFERROR('RB Projections'!E384,0)</f>
        <v>0</v>
      </c>
      <c r="G383" s="3">
        <f>IFERROR('WR Projections'!E384,0)</f>
        <v>12.381914619519346</v>
      </c>
      <c r="H383" s="3">
        <f>IFERROR('TE Projections'!E384,0)</f>
        <v>0</v>
      </c>
      <c r="J383" s="3">
        <f>IFERROR(LARGE($E:$H,COUNTIF(A:D,"&gt;0")+COUNTA($J$1:J382)-1),0)</f>
        <v>56.058833067070815</v>
      </c>
      <c r="K383" s="3">
        <f>IFERROR(LARGE($F:$H,COUNTIF(B:D,"&gt;0")+COUNTA($K$1:K382)-1),0)</f>
        <v>48.928947098337332</v>
      </c>
    </row>
    <row r="384" spans="1:11" x14ac:dyDescent="0.25">
      <c r="A384" t="str">
        <f>IFERROR(IF(1+A383&lt;=Configuration!$F$9*Configuration!$F$16,1+A383,""),"")</f>
        <v/>
      </c>
      <c r="B384" s="45" t="str">
        <f>IFERROR(IF(1+B383&lt;=Configuration!$F$10*Configuration!$F$16,1+B383,""),"")</f>
        <v/>
      </c>
      <c r="C384" s="45" t="str">
        <f>IFERROR(IF(1+C383&lt;=Configuration!$F$11*Configuration!$F$16,1+C383,""),"")</f>
        <v/>
      </c>
      <c r="D384" s="45" t="str">
        <f>IFERROR(IF(1+D383&lt;=Configuration!$F$12*Configuration!$F$16,1+D383,""),"")</f>
        <v/>
      </c>
      <c r="E384" s="3">
        <f>IFERROR('QB Projections'!E384,0)</f>
        <v>0</v>
      </c>
      <c r="F384" s="3">
        <f>IFERROR('RB Projections'!E385,0)</f>
        <v>0</v>
      </c>
      <c r="G384" s="3">
        <f>IFERROR('WR Projections'!E385,0)</f>
        <v>11.785567056105904</v>
      </c>
      <c r="H384" s="3">
        <f>IFERROR('TE Projections'!E385,0)</f>
        <v>0</v>
      </c>
      <c r="J384" s="3">
        <f>IFERROR(LARGE($E:$H,COUNTIF(A:D,"&gt;0")+COUNTA($J$1:J383)-1),0)</f>
        <v>55.927630963838858</v>
      </c>
      <c r="K384" s="3">
        <f>IFERROR(LARGE($F:$H,COUNTIF(B:D,"&gt;0")+COUNTA($K$1:K383)-1),0)</f>
        <v>48.807658478077386</v>
      </c>
    </row>
    <row r="385" spans="1:11" x14ac:dyDescent="0.25">
      <c r="A385" t="str">
        <f>IFERROR(IF(1+A384&lt;=Configuration!$F$9*Configuration!$F$16,1+A384,""),"")</f>
        <v/>
      </c>
      <c r="B385" s="45" t="str">
        <f>IFERROR(IF(1+B384&lt;=Configuration!$F$10*Configuration!$F$16,1+B384,""),"")</f>
        <v/>
      </c>
      <c r="C385" s="45" t="str">
        <f>IFERROR(IF(1+C384&lt;=Configuration!$F$11*Configuration!$F$16,1+C384,""),"")</f>
        <v/>
      </c>
      <c r="D385" s="45" t="str">
        <f>IFERROR(IF(1+D384&lt;=Configuration!$F$12*Configuration!$F$16,1+D384,""),"")</f>
        <v/>
      </c>
      <c r="E385" s="3">
        <f>IFERROR('QB Projections'!E385,0)</f>
        <v>0</v>
      </c>
      <c r="F385" s="3">
        <f>IFERROR('RB Projections'!E386,0)</f>
        <v>0</v>
      </c>
      <c r="G385" s="3">
        <f>IFERROR('WR Projections'!E386,0)</f>
        <v>11.577393274399181</v>
      </c>
      <c r="H385" s="3">
        <f>IFERROR('TE Projections'!E386,0)</f>
        <v>0</v>
      </c>
      <c r="J385" s="3">
        <f>IFERROR(LARGE($E:$H,COUNTIF(A:D,"&gt;0")+COUNTA($J$1:J384)-1),0)</f>
        <v>55.925442006130339</v>
      </c>
      <c r="K385" s="3">
        <f>IFERROR(LARGE($F:$H,COUNTIF(B:D,"&gt;0")+COUNTA($K$1:K384)-1),0)</f>
        <v>48.707329722562989</v>
      </c>
    </row>
    <row r="386" spans="1:11" x14ac:dyDescent="0.25">
      <c r="A386" t="str">
        <f>IFERROR(IF(1+A385&lt;=Configuration!$F$9*Configuration!$F$16,1+A385,""),"")</f>
        <v/>
      </c>
      <c r="B386" s="45" t="str">
        <f>IFERROR(IF(1+B385&lt;=Configuration!$F$10*Configuration!$F$16,1+B385,""),"")</f>
        <v/>
      </c>
      <c r="C386" s="45" t="str">
        <f>IFERROR(IF(1+C385&lt;=Configuration!$F$11*Configuration!$F$16,1+C385,""),"")</f>
        <v/>
      </c>
      <c r="D386" s="45" t="str">
        <f>IFERROR(IF(1+D385&lt;=Configuration!$F$12*Configuration!$F$16,1+D385,""),"")</f>
        <v/>
      </c>
      <c r="E386" s="3">
        <f>IFERROR('QB Projections'!E386,0)</f>
        <v>0</v>
      </c>
      <c r="F386" s="3">
        <f>IFERROR('RB Projections'!E387,0)</f>
        <v>0</v>
      </c>
      <c r="G386" s="3">
        <f>IFERROR('WR Projections'!E387,0)</f>
        <v>11.402297543423215</v>
      </c>
      <c r="H386" s="3">
        <f>IFERROR('TE Projections'!E387,0)</f>
        <v>0</v>
      </c>
      <c r="J386" s="3">
        <f>IFERROR(LARGE($E:$H,COUNTIF(A:D,"&gt;0")+COUNTA($J$1:J385)-1),0)</f>
        <v>55.5619441923631</v>
      </c>
      <c r="K386" s="3">
        <f>IFERROR(LARGE($F:$H,COUNTIF(B:D,"&gt;0")+COUNTA($K$1:K385)-1),0)</f>
        <v>48.612566693889818</v>
      </c>
    </row>
    <row r="387" spans="1:11" x14ac:dyDescent="0.25">
      <c r="A387" t="str">
        <f>IFERROR(IF(1+A386&lt;=Configuration!$F$9*Configuration!$F$16,1+A386,""),"")</f>
        <v/>
      </c>
      <c r="B387" s="45" t="str">
        <f>IFERROR(IF(1+B386&lt;=Configuration!$F$10*Configuration!$F$16,1+B386,""),"")</f>
        <v/>
      </c>
      <c r="C387" s="45" t="str">
        <f>IFERROR(IF(1+C386&lt;=Configuration!$F$11*Configuration!$F$16,1+C386,""),"")</f>
        <v/>
      </c>
      <c r="D387" s="45" t="str">
        <f>IFERROR(IF(1+D386&lt;=Configuration!$F$12*Configuration!$F$16,1+D386,""),"")</f>
        <v/>
      </c>
      <c r="E387" s="3">
        <f>IFERROR('QB Projections'!E387,0)</f>
        <v>0</v>
      </c>
      <c r="F387" s="3">
        <f>IFERROR('RB Projections'!E388,0)</f>
        <v>0</v>
      </c>
      <c r="G387" s="3">
        <f>IFERROR('WR Projections'!E388,0)</f>
        <v>11.301914619519346</v>
      </c>
      <c r="H387" s="3">
        <f>IFERROR('TE Projections'!E388,0)</f>
        <v>0</v>
      </c>
      <c r="J387" s="3">
        <f>IFERROR(LARGE($E:$H,COUNTIF(A:D,"&gt;0")+COUNTA($J$1:J386)-1),0)</f>
        <v>55.552568033560163</v>
      </c>
      <c r="K387" s="3">
        <f>IFERROR(LARGE($F:$H,COUNTIF(B:D,"&gt;0")+COUNTA($K$1:K386)-1),0)</f>
        <v>48.556701168317716</v>
      </c>
    </row>
    <row r="388" spans="1:11" x14ac:dyDescent="0.25">
      <c r="A388" t="str">
        <f>IFERROR(IF(1+A387&lt;=Configuration!$F$9*Configuration!$F$16,1+A387,""),"")</f>
        <v/>
      </c>
      <c r="B388" s="45" t="str">
        <f>IFERROR(IF(1+B387&lt;=Configuration!$F$10*Configuration!$F$16,1+B387,""),"")</f>
        <v/>
      </c>
      <c r="C388" s="45" t="str">
        <f>IFERROR(IF(1+C387&lt;=Configuration!$F$11*Configuration!$F$16,1+C387,""),"")</f>
        <v/>
      </c>
      <c r="D388" s="45" t="str">
        <f>IFERROR(IF(1+D387&lt;=Configuration!$F$12*Configuration!$F$16,1+D387,""),"")</f>
        <v/>
      </c>
      <c r="E388" s="3">
        <f>IFERROR('QB Projections'!E388,0)</f>
        <v>0</v>
      </c>
      <c r="F388" s="3">
        <f>IFERROR('RB Projections'!E389,0)</f>
        <v>0</v>
      </c>
      <c r="G388" s="3">
        <f>IFERROR('WR Projections'!E389,0)</f>
        <v>10.701914619519346</v>
      </c>
      <c r="H388" s="3">
        <f>IFERROR('TE Projections'!E389,0)</f>
        <v>0</v>
      </c>
      <c r="J388" s="3">
        <f>IFERROR(LARGE($E:$H,COUNTIF(A:D,"&gt;0")+COUNTA($J$1:J387)-1),0)</f>
        <v>55.418704189063128</v>
      </c>
      <c r="K388" s="3">
        <f>IFERROR(LARGE($F:$H,COUNTIF(B:D,"&gt;0")+COUNTA($K$1:K387)-1),0)</f>
        <v>48.543287495344167</v>
      </c>
    </row>
    <row r="389" spans="1:11" x14ac:dyDescent="0.25">
      <c r="A389" t="str">
        <f>IFERROR(IF(1+A388&lt;=Configuration!$F$9*Configuration!$F$16,1+A388,""),"")</f>
        <v/>
      </c>
      <c r="B389" s="45" t="str">
        <f>IFERROR(IF(1+B388&lt;=Configuration!$F$10*Configuration!$F$16,1+B388,""),"")</f>
        <v/>
      </c>
      <c r="C389" s="45" t="str">
        <f>IFERROR(IF(1+C388&lt;=Configuration!$F$11*Configuration!$F$16,1+C388,""),"")</f>
        <v/>
      </c>
      <c r="D389" s="45" t="str">
        <f>IFERROR(IF(1+D388&lt;=Configuration!$F$12*Configuration!$F$16,1+D388,""),"")</f>
        <v/>
      </c>
      <c r="E389" s="3">
        <f>IFERROR('QB Projections'!E389,0)</f>
        <v>0</v>
      </c>
      <c r="F389" s="3">
        <f>IFERROR('RB Projections'!E390,0)</f>
        <v>0</v>
      </c>
      <c r="G389" s="3">
        <f>IFERROR('WR Projections'!E390,0)</f>
        <v>10.701914619519346</v>
      </c>
      <c r="H389" s="3">
        <f>IFERROR('TE Projections'!E390,0)</f>
        <v>0</v>
      </c>
      <c r="J389" s="3">
        <f>IFERROR(LARGE($E:$H,COUNTIF(A:D,"&gt;0")+COUNTA($J$1:J388)-1),0)</f>
        <v>55.257349035009902</v>
      </c>
      <c r="K389" s="3">
        <f>IFERROR(LARGE($F:$H,COUNTIF(B:D,"&gt;0")+COUNTA($K$1:K388)-1),0)</f>
        <v>48.505691538457739</v>
      </c>
    </row>
    <row r="390" spans="1:11" x14ac:dyDescent="0.25">
      <c r="A390" t="str">
        <f>IFERROR(IF(1+A389&lt;=Configuration!$F$9*Configuration!$F$16,1+A389,""),"")</f>
        <v/>
      </c>
      <c r="B390" s="45" t="str">
        <f>IFERROR(IF(1+B389&lt;=Configuration!$F$10*Configuration!$F$16,1+B389,""),"")</f>
        <v/>
      </c>
      <c r="C390" s="45" t="str">
        <f>IFERROR(IF(1+C389&lt;=Configuration!$F$11*Configuration!$F$16,1+C389,""),"")</f>
        <v/>
      </c>
      <c r="D390" s="45" t="str">
        <f>IFERROR(IF(1+D389&lt;=Configuration!$F$12*Configuration!$F$16,1+D389,""),"")</f>
        <v/>
      </c>
      <c r="E390" s="3">
        <f>IFERROR('QB Projections'!E390,0)</f>
        <v>0</v>
      </c>
      <c r="F390" s="3">
        <f>IFERROR('RB Projections'!E391,0)</f>
        <v>0</v>
      </c>
      <c r="G390" s="3">
        <f>IFERROR('WR Projections'!E391,0)</f>
        <v>10.418262182932789</v>
      </c>
      <c r="H390" s="3">
        <f>IFERROR('TE Projections'!E391,0)</f>
        <v>0</v>
      </c>
      <c r="J390" s="3">
        <f>IFERROR(LARGE($E:$H,COUNTIF(A:D,"&gt;0")+COUNTA($J$1:J389)-1),0)</f>
        <v>55.245580386441333</v>
      </c>
      <c r="K390" s="3">
        <f>IFERROR(LARGE($F:$H,COUNTIF(B:D,"&gt;0")+COUNTA($K$1:K389)-1),0)</f>
        <v>48.249252994330291</v>
      </c>
    </row>
    <row r="391" spans="1:11" x14ac:dyDescent="0.25">
      <c r="A391" t="str">
        <f>IFERROR(IF(1+A390&lt;=Configuration!$F$9*Configuration!$F$16,1+A390,""),"")</f>
        <v/>
      </c>
      <c r="B391" s="45" t="str">
        <f>IFERROR(IF(1+B390&lt;=Configuration!$F$10*Configuration!$F$16,1+B390,""),"")</f>
        <v/>
      </c>
      <c r="C391" s="45" t="str">
        <f>IFERROR(IF(1+C390&lt;=Configuration!$F$11*Configuration!$F$16,1+C390,""),"")</f>
        <v/>
      </c>
      <c r="D391" s="45" t="str">
        <f>IFERROR(IF(1+D390&lt;=Configuration!$F$12*Configuration!$F$16,1+D390,""),"")</f>
        <v/>
      </c>
      <c r="E391" s="3">
        <f>IFERROR('QB Projections'!E391,0)</f>
        <v>0</v>
      </c>
      <c r="F391" s="3">
        <f>IFERROR('RB Projections'!E392,0)</f>
        <v>0</v>
      </c>
      <c r="G391" s="3">
        <f>IFERROR('WR Projections'!E392,0)</f>
        <v>10.418262182932789</v>
      </c>
      <c r="H391" s="3">
        <f>IFERROR('TE Projections'!E392,0)</f>
        <v>0</v>
      </c>
      <c r="J391" s="3">
        <f>IFERROR(LARGE($E:$H,COUNTIF(A:D,"&gt;0")+COUNTA($J$1:J390)-1),0)</f>
        <v>55.142268224423617</v>
      </c>
      <c r="K391" s="3">
        <f>IFERROR(LARGE($F:$H,COUNTIF(B:D,"&gt;0")+COUNTA($K$1:K390)-1),0)</f>
        <v>48.040353604904276</v>
      </c>
    </row>
    <row r="392" spans="1:11" x14ac:dyDescent="0.25">
      <c r="A392" t="str">
        <f>IFERROR(IF(1+A391&lt;=Configuration!$F$9*Configuration!$F$16,1+A391,""),"")</f>
        <v/>
      </c>
      <c r="B392" s="45" t="str">
        <f>IFERROR(IF(1+B391&lt;=Configuration!$F$10*Configuration!$F$16,1+B391,""),"")</f>
        <v/>
      </c>
      <c r="C392" s="45" t="str">
        <f>IFERROR(IF(1+C391&lt;=Configuration!$F$11*Configuration!$F$16,1+C391,""),"")</f>
        <v/>
      </c>
      <c r="D392" s="45" t="str">
        <f>IFERROR(IF(1+D391&lt;=Configuration!$F$12*Configuration!$F$16,1+D391,""),"")</f>
        <v/>
      </c>
      <c r="E392" s="3">
        <f>IFERROR('QB Projections'!E392,0)</f>
        <v>0</v>
      </c>
      <c r="F392" s="3">
        <f>IFERROR('RB Projections'!E393,0)</f>
        <v>0</v>
      </c>
      <c r="G392" s="3">
        <f>IFERROR('WR Projections'!E393,0)</f>
        <v>10.418262182932789</v>
      </c>
      <c r="H392" s="3">
        <f>IFERROR('TE Projections'!E393,0)</f>
        <v>0</v>
      </c>
      <c r="J392" s="3">
        <f>IFERROR(LARGE($E:$H,COUNTIF(A:D,"&gt;0")+COUNTA($J$1:J391)-1),0)</f>
        <v>54.870397805517307</v>
      </c>
      <c r="K392" s="3">
        <f>IFERROR(LARGE($F:$H,COUNTIF(B:D,"&gt;0")+COUNTA($K$1:K391)-1),0)</f>
        <v>47.990014440249517</v>
      </c>
    </row>
    <row r="393" spans="1:11" x14ac:dyDescent="0.25">
      <c r="A393" t="str">
        <f>IFERROR(IF(1+A392&lt;=Configuration!$F$9*Configuration!$F$16,1+A392,""),"")</f>
        <v/>
      </c>
      <c r="B393" s="45" t="str">
        <f>IFERROR(IF(1+B392&lt;=Configuration!$F$10*Configuration!$F$16,1+B392,""),"")</f>
        <v/>
      </c>
      <c r="C393" s="45" t="str">
        <f>IFERROR(IF(1+C392&lt;=Configuration!$F$11*Configuration!$F$16,1+C392,""),"")</f>
        <v/>
      </c>
      <c r="D393" s="45" t="str">
        <f>IFERROR(IF(1+D392&lt;=Configuration!$F$12*Configuration!$F$16,1+D392,""),"")</f>
        <v/>
      </c>
      <c r="E393" s="3">
        <f>IFERROR('QB Projections'!E393,0)</f>
        <v>0</v>
      </c>
      <c r="F393" s="3">
        <f>IFERROR('RB Projections'!E394,0)</f>
        <v>0</v>
      </c>
      <c r="G393" s="3">
        <f>IFERROR('WR Projections'!E394,0)</f>
        <v>9.5019146195193471</v>
      </c>
      <c r="H393" s="3">
        <f>IFERROR('TE Projections'!E394,0)</f>
        <v>0</v>
      </c>
      <c r="J393" s="3">
        <f>IFERROR(LARGE($E:$H,COUNTIF(A:D,"&gt;0")+COUNTA($J$1:J392)-1),0)</f>
        <v>54.732185225406987</v>
      </c>
      <c r="K393" s="3">
        <f>IFERROR(LARGE($F:$H,COUNTIF(B:D,"&gt;0")+COUNTA($K$1:K392)-1),0)</f>
        <v>47.924644247997271</v>
      </c>
    </row>
    <row r="394" spans="1:11" x14ac:dyDescent="0.25">
      <c r="A394" t="str">
        <f>IFERROR(IF(1+A393&lt;=Configuration!$F$9*Configuration!$F$16,1+A393,""),"")</f>
        <v/>
      </c>
      <c r="B394" s="45" t="str">
        <f>IFERROR(IF(1+B393&lt;=Configuration!$F$10*Configuration!$F$16,1+B393,""),"")</f>
        <v/>
      </c>
      <c r="C394" s="45" t="str">
        <f>IFERROR(IF(1+C393&lt;=Configuration!$F$11*Configuration!$F$16,1+C393,""),"")</f>
        <v/>
      </c>
      <c r="D394" s="45" t="str">
        <f>IFERROR(IF(1+D393&lt;=Configuration!$F$12*Configuration!$F$16,1+D393,""),"")</f>
        <v/>
      </c>
      <c r="E394" s="3">
        <f>IFERROR('QB Projections'!E394,0)</f>
        <v>0</v>
      </c>
      <c r="F394" s="3">
        <f>IFERROR('RB Projections'!E395,0)</f>
        <v>0</v>
      </c>
      <c r="G394" s="3">
        <f>IFERROR('WR Projections'!E395,0)</f>
        <v>9.3011487717116079</v>
      </c>
      <c r="H394" s="3">
        <f>IFERROR('TE Projections'!E395,0)</f>
        <v>0</v>
      </c>
      <c r="J394" s="3">
        <f>IFERROR(LARGE($E:$H,COUNTIF(A:D,"&gt;0")+COUNTA($J$1:J393)-1),0)</f>
        <v>54.555031051485948</v>
      </c>
      <c r="K394" s="3">
        <f>IFERROR(LARGE($F:$H,COUNTIF(B:D,"&gt;0")+COUNTA($K$1:K393)-1),0)</f>
        <v>47.790695790554686</v>
      </c>
    </row>
    <row r="395" spans="1:11" x14ac:dyDescent="0.25">
      <c r="A395" t="str">
        <f>IFERROR(IF(1+A394&lt;=Configuration!$F$9*Configuration!$F$16,1+A394,""),"")</f>
        <v/>
      </c>
      <c r="B395" s="45" t="str">
        <f>IFERROR(IF(1+B394&lt;=Configuration!$F$10*Configuration!$F$16,1+B394,""),"")</f>
        <v/>
      </c>
      <c r="C395" s="45" t="str">
        <f>IFERROR(IF(1+C394&lt;=Configuration!$F$11*Configuration!$F$16,1+C394,""),"")</f>
        <v/>
      </c>
      <c r="D395" s="45" t="str">
        <f>IFERROR(IF(1+D394&lt;=Configuration!$F$12*Configuration!$F$16,1+D394,""),"")</f>
        <v/>
      </c>
      <c r="E395" s="3">
        <f>IFERROR('QB Projections'!E395,0)</f>
        <v>0</v>
      </c>
      <c r="F395" s="3">
        <f>IFERROR('RB Projections'!E396,0)</f>
        <v>0</v>
      </c>
      <c r="G395" s="3">
        <f>IFERROR('WR Projections'!E396,0)</f>
        <v>9.2364440011146076</v>
      </c>
      <c r="H395" s="3">
        <f>IFERROR('TE Projections'!E396,0)</f>
        <v>0</v>
      </c>
      <c r="J395" s="3">
        <f>IFERROR(LARGE($E:$H,COUNTIF(A:D,"&gt;0")+COUNTA($J$1:J394)-1),0)</f>
        <v>54.494845482949081</v>
      </c>
      <c r="K395" s="3">
        <f>IFERROR(LARGE($F:$H,COUNTIF(B:D,"&gt;0")+COUNTA($K$1:K394)-1),0)</f>
        <v>47.738438985384924</v>
      </c>
    </row>
    <row r="396" spans="1:11" x14ac:dyDescent="0.25">
      <c r="A396" t="str">
        <f>IFERROR(IF(1+A395&lt;=Configuration!$F$9*Configuration!$F$16,1+A395,""),"")</f>
        <v/>
      </c>
      <c r="B396" s="45" t="str">
        <f>IFERROR(IF(1+B395&lt;=Configuration!$F$10*Configuration!$F$16,1+B395,""),"")</f>
        <v/>
      </c>
      <c r="C396" s="45" t="str">
        <f>IFERROR(IF(1+C395&lt;=Configuration!$F$11*Configuration!$F$16,1+C395,""),"")</f>
        <v/>
      </c>
      <c r="D396" s="45" t="str">
        <f>IFERROR(IF(1+D395&lt;=Configuration!$F$12*Configuration!$F$16,1+D395,""),"")</f>
        <v/>
      </c>
      <c r="E396" s="3">
        <f>IFERROR('QB Projections'!E396,0)</f>
        <v>0</v>
      </c>
      <c r="F396" s="3">
        <f>IFERROR('RB Projections'!E397,0)</f>
        <v>0</v>
      </c>
      <c r="G396" s="3">
        <f>IFERROR('WR Projections'!E397,0)</f>
        <v>9.1346097463462321</v>
      </c>
      <c r="H396" s="3">
        <f>IFERROR('TE Projections'!E397,0)</f>
        <v>0</v>
      </c>
      <c r="J396" s="3">
        <f>IFERROR(LARGE($E:$H,COUNTIF(A:D,"&gt;0")+COUNTA($J$1:J395)-1),0)</f>
        <v>54.489439275092288</v>
      </c>
      <c r="K396" s="3">
        <f>IFERROR(LARGE($F:$H,COUNTIF(B:D,"&gt;0")+COUNTA($K$1:K395)-1),0)</f>
        <v>47.68868254152671</v>
      </c>
    </row>
    <row r="397" spans="1:11" x14ac:dyDescent="0.25">
      <c r="A397" t="str">
        <f>IFERROR(IF(1+A396&lt;=Configuration!$F$9*Configuration!$F$16,1+A396,""),"")</f>
        <v/>
      </c>
      <c r="B397" s="45" t="str">
        <f>IFERROR(IF(1+B396&lt;=Configuration!$F$10*Configuration!$F$16,1+B396,""),"")</f>
        <v/>
      </c>
      <c r="C397" s="45" t="str">
        <f>IFERROR(IF(1+C396&lt;=Configuration!$F$11*Configuration!$F$16,1+C396,""),"")</f>
        <v/>
      </c>
      <c r="D397" s="45" t="str">
        <f>IFERROR(IF(1+D396&lt;=Configuration!$F$12*Configuration!$F$16,1+D396,""),"")</f>
        <v/>
      </c>
      <c r="E397" s="3">
        <f>IFERROR('QB Projections'!E397,0)</f>
        <v>0</v>
      </c>
      <c r="F397" s="3">
        <f>IFERROR('RB Projections'!E398,0)</f>
        <v>0</v>
      </c>
      <c r="G397" s="3">
        <f>IFERROR('WR Projections'!E398,0)</f>
        <v>9.0716829394348242</v>
      </c>
      <c r="H397" s="3">
        <f>IFERROR('TE Projections'!E398,0)</f>
        <v>0</v>
      </c>
      <c r="J397" s="3">
        <f>IFERROR(LARGE($E:$H,COUNTIF(A:D,"&gt;0")+COUNTA($J$1:J396)-1),0)</f>
        <v>54.341795207812929</v>
      </c>
      <c r="K397" s="3">
        <f>IFERROR(LARGE($F:$H,COUNTIF(B:D,"&gt;0")+COUNTA($K$1:K396)-1),0)</f>
        <v>47.673048731731157</v>
      </c>
    </row>
    <row r="398" spans="1:11" x14ac:dyDescent="0.25">
      <c r="A398" t="str">
        <f>IFERROR(IF(1+A397&lt;=Configuration!$F$9*Configuration!$F$16,1+A397,""),"")</f>
        <v/>
      </c>
      <c r="B398" s="45" t="str">
        <f>IFERROR(IF(1+B397&lt;=Configuration!$F$10*Configuration!$F$16,1+B397,""),"")</f>
        <v/>
      </c>
      <c r="C398" s="45" t="str">
        <f>IFERROR(IF(1+C397&lt;=Configuration!$F$11*Configuration!$F$16,1+C397,""),"")</f>
        <v/>
      </c>
      <c r="D398" s="45" t="str">
        <f>IFERROR(IF(1+D397&lt;=Configuration!$F$12*Configuration!$F$16,1+D397,""),"")</f>
        <v/>
      </c>
      <c r="E398" s="3">
        <f>IFERROR('QB Projections'!E398,0)</f>
        <v>0</v>
      </c>
      <c r="F398" s="3">
        <f>IFERROR('RB Projections'!E399,0)</f>
        <v>0</v>
      </c>
      <c r="G398" s="3">
        <f>IFERROR('WR Projections'!E399,0)</f>
        <v>9.0415316956154754</v>
      </c>
      <c r="H398" s="3">
        <f>IFERROR('TE Projections'!E399,0)</f>
        <v>0</v>
      </c>
      <c r="J398" s="3">
        <f>IFERROR(LARGE($E:$H,COUNTIF(A:D,"&gt;0")+COUNTA($J$1:J397)-1),0)</f>
        <v>54.091310914663943</v>
      </c>
      <c r="K398" s="3">
        <f>IFERROR(LARGE($F:$H,COUNTIF(B:D,"&gt;0")+COUNTA($K$1:K397)-1),0)</f>
        <v>47.658338547833758</v>
      </c>
    </row>
    <row r="399" spans="1:11" x14ac:dyDescent="0.25">
      <c r="A399" t="str">
        <f>IFERROR(IF(1+A398&lt;=Configuration!$F$9*Configuration!$F$16,1+A398,""),"")</f>
        <v/>
      </c>
      <c r="B399" s="45" t="str">
        <f>IFERROR(IF(1+B398&lt;=Configuration!$F$10*Configuration!$F$16,1+B398,""),"")</f>
        <v/>
      </c>
      <c r="C399" s="45" t="str">
        <f>IFERROR(IF(1+C398&lt;=Configuration!$F$11*Configuration!$F$16,1+C398,""),"")</f>
        <v/>
      </c>
      <c r="D399" s="45" t="str">
        <f>IFERROR(IF(1+D398&lt;=Configuration!$F$12*Configuration!$F$16,1+D398,""),"")</f>
        <v/>
      </c>
      <c r="E399" s="3">
        <f>IFERROR('QB Projections'!E399,0)</f>
        <v>0</v>
      </c>
      <c r="F399" s="3">
        <f>IFERROR('RB Projections'!E400,0)</f>
        <v>0</v>
      </c>
      <c r="G399" s="3">
        <f>IFERROR('WR Projections'!E400,0)</f>
        <v>8.6509573097596721</v>
      </c>
      <c r="H399" s="3">
        <f>IFERROR('TE Projections'!E400,0)</f>
        <v>0</v>
      </c>
      <c r="J399" s="3">
        <f>IFERROR(LARGE($E:$H,COUNTIF(A:D,"&gt;0")+COUNTA($J$1:J398)-1),0)</f>
        <v>53.812739978973241</v>
      </c>
      <c r="K399" s="3">
        <f>IFERROR(LARGE($F:$H,COUNTIF(B:D,"&gt;0")+COUNTA($K$1:K398)-1),0)</f>
        <v>47.656433807684955</v>
      </c>
    </row>
    <row r="400" spans="1:11" x14ac:dyDescent="0.25">
      <c r="A400" t="str">
        <f>IFERROR(IF(1+A399&lt;=Configuration!$F$9*Configuration!$F$16,1+A399,""),"")</f>
        <v/>
      </c>
      <c r="B400" s="45" t="str">
        <f>IFERROR(IF(1+B399&lt;=Configuration!$F$10*Configuration!$F$16,1+B399,""),"")</f>
        <v/>
      </c>
      <c r="C400" s="45" t="str">
        <f>IFERROR(IF(1+C399&lt;=Configuration!$F$11*Configuration!$F$16,1+C399,""),"")</f>
        <v/>
      </c>
      <c r="D400" s="45" t="str">
        <f>IFERROR(IF(1+D399&lt;=Configuration!$F$12*Configuration!$F$16,1+D399,""),"")</f>
        <v/>
      </c>
      <c r="E400" s="3">
        <f>IFERROR('QB Projections'!E400,0)</f>
        <v>0</v>
      </c>
      <c r="F400" s="3">
        <f>IFERROR('RB Projections'!E401,0)</f>
        <v>0</v>
      </c>
      <c r="G400" s="3">
        <f>IFERROR('WR Projections'!E401,0)</f>
        <v>8.5346097463462325</v>
      </c>
      <c r="H400" s="3">
        <f>IFERROR('TE Projections'!E401,0)</f>
        <v>0</v>
      </c>
      <c r="J400" s="3">
        <f>IFERROR(LARGE($E:$H,COUNTIF(A:D,"&gt;0")+COUNTA($J$1:J399)-1),0)</f>
        <v>53.673048731731157</v>
      </c>
      <c r="K400" s="3">
        <f>IFERROR(LARGE($F:$H,COUNTIF(B:D,"&gt;0")+COUNTA($K$1:K399)-1),0)</f>
        <v>47.64035360490427</v>
      </c>
    </row>
    <row r="401" spans="1:11" x14ac:dyDescent="0.25">
      <c r="A401" t="str">
        <f>IFERROR(IF(1+A400&lt;=Configuration!$F$9*Configuration!$F$16,1+A400,""),"")</f>
        <v/>
      </c>
      <c r="B401" s="45" t="str">
        <f>IFERROR(IF(1+B400&lt;=Configuration!$F$10*Configuration!$F$16,1+B400,""),"")</f>
        <v/>
      </c>
      <c r="C401" s="45" t="str">
        <f>IFERROR(IF(1+C400&lt;=Configuration!$F$11*Configuration!$F$16,1+C400,""),"")</f>
        <v/>
      </c>
      <c r="D401" s="45" t="str">
        <f>IFERROR(IF(1+D400&lt;=Configuration!$F$12*Configuration!$F$16,1+D400,""),"")</f>
        <v/>
      </c>
      <c r="E401" s="3">
        <f>IFERROR('QB Projections'!E401,0)</f>
        <v>0</v>
      </c>
      <c r="F401" s="3">
        <f>IFERROR('RB Projections'!E402,0)</f>
        <v>0</v>
      </c>
      <c r="G401" s="3">
        <f>IFERROR('WR Projections'!E402,0)</f>
        <v>8.2546097463462313</v>
      </c>
      <c r="H401" s="3">
        <f>IFERROR('TE Projections'!E402,0)</f>
        <v>0</v>
      </c>
      <c r="J401" s="3">
        <f>IFERROR(LARGE($E:$H,COUNTIF(A:D,"&gt;0")+COUNTA($J$1:J400)-1),0)</f>
        <v>53.60765847807739</v>
      </c>
      <c r="K401" s="3">
        <f>IFERROR(LARGE($F:$H,COUNTIF(B:D,"&gt;0")+COUNTA($K$1:K400)-1),0)</f>
        <v>47.607658478077383</v>
      </c>
    </row>
    <row r="402" spans="1:11" x14ac:dyDescent="0.25">
      <c r="A402" t="str">
        <f>IFERROR(IF(1+A401&lt;=Configuration!$F$9*Configuration!$F$16,1+A401,""),"")</f>
        <v/>
      </c>
      <c r="B402" s="45" t="str">
        <f>IFERROR(IF(1+B401&lt;=Configuration!$F$10*Configuration!$F$16,1+B401,""),"")</f>
        <v/>
      </c>
      <c r="C402" s="45" t="str">
        <f>IFERROR(IF(1+C401&lt;=Configuration!$F$11*Configuration!$F$16,1+C401,""),"")</f>
        <v/>
      </c>
      <c r="D402" s="45" t="str">
        <f>IFERROR(IF(1+D401&lt;=Configuration!$F$12*Configuration!$F$16,1+D401,""),"")</f>
        <v/>
      </c>
      <c r="E402" s="3">
        <f>IFERROR('QB Projections'!E402,0)</f>
        <v>0</v>
      </c>
      <c r="F402" s="3">
        <f>IFERROR('RB Projections'!E403,0)</f>
        <v>0</v>
      </c>
      <c r="G402" s="3">
        <f>IFERROR('WR Projections'!E403,0)</f>
        <v>7.6427835280529512</v>
      </c>
      <c r="H402" s="3">
        <f>IFERROR('TE Projections'!E403,0)</f>
        <v>0</v>
      </c>
      <c r="J402" s="3">
        <f>IFERROR(LARGE($E:$H,COUNTIF(A:D,"&gt;0")+COUNTA($J$1:J401)-1),0)</f>
        <v>53.540353604904276</v>
      </c>
      <c r="K402" s="3">
        <f>IFERROR(LARGE($F:$H,COUNTIF(B:D,"&gt;0")+COUNTA($K$1:K401)-1),0)</f>
        <v>47.350570832037675</v>
      </c>
    </row>
    <row r="403" spans="1:11" x14ac:dyDescent="0.25">
      <c r="A403" t="str">
        <f>IFERROR(IF(1+A402&lt;=Configuration!$F$9*Configuration!$F$16,1+A402,""),"")</f>
        <v/>
      </c>
      <c r="B403" s="45" t="str">
        <f>IFERROR(IF(1+B402&lt;=Configuration!$F$10*Configuration!$F$16,1+B402,""),"")</f>
        <v/>
      </c>
      <c r="C403" s="45" t="str">
        <f>IFERROR(IF(1+C402&lt;=Configuration!$F$11*Configuration!$F$16,1+C402,""),"")</f>
        <v/>
      </c>
      <c r="D403" s="45" t="str">
        <f>IFERROR(IF(1+D402&lt;=Configuration!$F$12*Configuration!$F$16,1+D402,""),"")</f>
        <v/>
      </c>
      <c r="E403" s="3">
        <f>IFERROR('QB Projections'!E403,0)</f>
        <v>0</v>
      </c>
      <c r="F403" s="3">
        <f>IFERROR('RB Projections'!E404,0)</f>
        <v>0</v>
      </c>
      <c r="G403" s="3">
        <f>IFERROR('WR Projections'!E404,0)</f>
        <v>7.641246565171314</v>
      </c>
      <c r="H403" s="3">
        <f>IFERROR('TE Projections'!E404,0)</f>
        <v>0</v>
      </c>
      <c r="J403" s="3">
        <f>IFERROR(LARGE($E:$H,COUNTIF(A:D,"&gt;0")+COUNTA($J$1:J402)-1),0)</f>
        <v>53.513493949120331</v>
      </c>
      <c r="K403" s="3">
        <f>IFERROR(LARGE($F:$H,COUNTIF(B:D,"&gt;0")+COUNTA($K$1:K402)-1),0)</f>
        <v>47.001682025347485</v>
      </c>
    </row>
    <row r="404" spans="1:11" x14ac:dyDescent="0.25">
      <c r="A404" t="str">
        <f>IFERROR(IF(1+A403&lt;=Configuration!$F$9*Configuration!$F$16,1+A403,""),"")</f>
        <v/>
      </c>
      <c r="B404" s="45" t="str">
        <f>IFERROR(IF(1+B403&lt;=Configuration!$F$10*Configuration!$F$16,1+B403,""),"")</f>
        <v/>
      </c>
      <c r="C404" s="45" t="str">
        <f>IFERROR(IF(1+C403&lt;=Configuration!$F$11*Configuration!$F$16,1+C403,""),"")</f>
        <v/>
      </c>
      <c r="D404" s="45" t="str">
        <f>IFERROR(IF(1+D403&lt;=Configuration!$F$12*Configuration!$F$16,1+D403,""),"")</f>
        <v/>
      </c>
      <c r="E404" s="3">
        <f>IFERROR('QB Projections'!E404,0)</f>
        <v>0</v>
      </c>
      <c r="F404" s="3">
        <f>IFERROR('RB Projections'!E405,0)</f>
        <v>0</v>
      </c>
      <c r="G404" s="3">
        <f>IFERROR('WR Projections'!E405,0)</f>
        <v>7.5219146195193467</v>
      </c>
      <c r="H404" s="3">
        <f>IFERROR('TE Projections'!E405,0)</f>
        <v>0</v>
      </c>
      <c r="J404" s="3">
        <f>IFERROR(LARGE($E:$H,COUNTIF(A:D,"&gt;0")+COUNTA($J$1:J403)-1),0)</f>
        <v>53.394641314334173</v>
      </c>
      <c r="K404" s="3">
        <f>IFERROR(LARGE($F:$H,COUNTIF(B:D,"&gt;0")+COUNTA($K$1:K403)-1),0)</f>
        <v>46.673048731731157</v>
      </c>
    </row>
    <row r="405" spans="1:11" x14ac:dyDescent="0.25">
      <c r="A405" t="str">
        <f>IFERROR(IF(1+A404&lt;=Configuration!$F$9*Configuration!$F$16,1+A404,""),"")</f>
        <v/>
      </c>
      <c r="B405" s="45" t="str">
        <f>IFERROR(IF(1+B404&lt;=Configuration!$F$10*Configuration!$F$16,1+B404,""),"")</f>
        <v/>
      </c>
      <c r="C405" s="45" t="str">
        <f>IFERROR(IF(1+C404&lt;=Configuration!$F$11*Configuration!$F$16,1+C404,""),"")</f>
        <v/>
      </c>
      <c r="D405" s="45" t="str">
        <f>IFERROR(IF(1+D404&lt;=Configuration!$F$12*Configuration!$F$16,1+D404,""),"")</f>
        <v/>
      </c>
      <c r="E405" s="3">
        <f>IFERROR('QB Projections'!E405,0)</f>
        <v>0</v>
      </c>
      <c r="F405" s="3">
        <f>IFERROR('RB Projections'!E406,0)</f>
        <v>0</v>
      </c>
      <c r="G405" s="3">
        <f>IFERROR('WR Projections'!E406,0)</f>
        <v>7.2273530297961361</v>
      </c>
      <c r="H405" s="3">
        <f>IFERROR('TE Projections'!E406,0)</f>
        <v>0</v>
      </c>
      <c r="J405" s="3">
        <f>IFERROR(LARGE($E:$H,COUNTIF(A:D,"&gt;0")+COUNTA($J$1:J404)-1),0)</f>
        <v>53.238369738193356</v>
      </c>
      <c r="K405" s="3">
        <f>IFERROR(LARGE($F:$H,COUNTIF(B:D,"&gt;0")+COUNTA($K$1:K404)-1),0)</f>
        <v>46.650605437341738</v>
      </c>
    </row>
    <row r="406" spans="1:11" x14ac:dyDescent="0.25">
      <c r="A406" t="str">
        <f>IFERROR(IF(1+A405&lt;=Configuration!$F$9*Configuration!$F$16,1+A405,""),"")</f>
        <v/>
      </c>
      <c r="B406" s="45" t="str">
        <f>IFERROR(IF(1+B405&lt;=Configuration!$F$10*Configuration!$F$16,1+B405,""),"")</f>
        <v/>
      </c>
      <c r="C406" s="45" t="str">
        <f>IFERROR(IF(1+C405&lt;=Configuration!$F$11*Configuration!$F$16,1+C405,""),"")</f>
        <v/>
      </c>
      <c r="D406" s="45" t="str">
        <f>IFERROR(IF(1+D405&lt;=Configuration!$F$12*Configuration!$F$16,1+D405,""),"")</f>
        <v/>
      </c>
      <c r="E406" s="3">
        <f>IFERROR('QB Projections'!E406,0)</f>
        <v>0</v>
      </c>
      <c r="F406" s="3">
        <f>IFERROR('RB Projections'!E407,0)</f>
        <v>0</v>
      </c>
      <c r="G406" s="3">
        <f>IFERROR('WR Projections'!E407,0)</f>
        <v>7.2091310914663946</v>
      </c>
      <c r="H406" s="3">
        <f>IFERROR('TE Projections'!E407,0)</f>
        <v>0</v>
      </c>
      <c r="J406" s="3">
        <f>IFERROR(LARGE($E:$H,COUNTIF(A:D,"&gt;0")+COUNTA($J$1:J405)-1),0)</f>
        <v>52.900442006130341</v>
      </c>
      <c r="K406" s="3">
        <f>IFERROR(LARGE($F:$H,COUNTIF(B:D,"&gt;0")+COUNTA($K$1:K405)-1),0)</f>
        <v>46.592032175320462</v>
      </c>
    </row>
    <row r="407" spans="1:11" x14ac:dyDescent="0.25">
      <c r="A407" t="str">
        <f>IFERROR(IF(1+A406&lt;=Configuration!$F$9*Configuration!$F$16,1+A406,""),"")</f>
        <v/>
      </c>
      <c r="B407" s="45" t="str">
        <f>IFERROR(IF(1+B406&lt;=Configuration!$F$10*Configuration!$F$16,1+B406,""),"")</f>
        <v/>
      </c>
      <c r="C407" s="45" t="str">
        <f>IFERROR(IF(1+C406&lt;=Configuration!$F$11*Configuration!$F$16,1+C406,""),"")</f>
        <v/>
      </c>
      <c r="D407" s="45" t="str">
        <f>IFERROR(IF(1+D406&lt;=Configuration!$F$12*Configuration!$F$16,1+D406,""),"")</f>
        <v/>
      </c>
      <c r="E407" s="3">
        <f>IFERROR('QB Projections'!E407,0)</f>
        <v>0</v>
      </c>
      <c r="F407" s="3">
        <f>IFERROR('RB Projections'!E408,0)</f>
        <v>0</v>
      </c>
      <c r="G407" s="3">
        <f>IFERROR('WR Projections'!E408,0)</f>
        <v>7.1509573097596739</v>
      </c>
      <c r="H407" s="3">
        <f>IFERROR('TE Projections'!E408,0)</f>
        <v>0</v>
      </c>
      <c r="J407" s="3">
        <f>IFERROR(LARGE($E:$H,COUNTIF(A:D,"&gt;0")+COUNTA($J$1:J406)-1),0)</f>
        <v>52.833916410218109</v>
      </c>
      <c r="K407" s="3">
        <f>IFERROR(LARGE($F:$H,COUNTIF(B:D,"&gt;0")+COUNTA($K$1:K406)-1),0)</f>
        <v>46.579087049505958</v>
      </c>
    </row>
    <row r="408" spans="1:11" x14ac:dyDescent="0.25">
      <c r="A408" t="str">
        <f>IFERROR(IF(1+A407&lt;=Configuration!$F$9*Configuration!$F$16,1+A407,""),"")</f>
        <v/>
      </c>
      <c r="B408" s="45" t="str">
        <f>IFERROR(IF(1+B407&lt;=Configuration!$F$10*Configuration!$F$16,1+B407,""),"")</f>
        <v/>
      </c>
      <c r="C408" s="45" t="str">
        <f>IFERROR(IF(1+C407&lt;=Configuration!$F$11*Configuration!$F$16,1+C407,""),"")</f>
        <v/>
      </c>
      <c r="D408" s="45" t="str">
        <f>IFERROR(IF(1+D407&lt;=Configuration!$F$12*Configuration!$F$16,1+D407,""),"")</f>
        <v/>
      </c>
      <c r="E408" s="3">
        <f>IFERROR('QB Projections'!E408,0)</f>
        <v>0</v>
      </c>
      <c r="F408" s="3">
        <f>IFERROR('RB Projections'!E409,0)</f>
        <v>0</v>
      </c>
      <c r="G408" s="3">
        <f>IFERROR('WR Projections'!E409,0)</f>
        <v>6.9182621829327884</v>
      </c>
      <c r="H408" s="3">
        <f>IFERROR('TE Projections'!E409,0)</f>
        <v>0</v>
      </c>
      <c r="J408" s="3">
        <f>IFERROR(LARGE($E:$H,COUNTIF(A:D,"&gt;0")+COUNTA($J$1:J407)-1),0)</f>
        <v>52.74556718302798</v>
      </c>
      <c r="K408" s="3">
        <f>IFERROR(LARGE($F:$H,COUNTIF(B:D,"&gt;0")+COUNTA($K$1:K407)-1),0)</f>
        <v>46.456701168317707</v>
      </c>
    </row>
    <row r="409" spans="1:11" x14ac:dyDescent="0.25">
      <c r="A409" t="str">
        <f>IFERROR(IF(1+A408&lt;=Configuration!$F$9*Configuration!$F$16,1+A408,""),"")</f>
        <v/>
      </c>
      <c r="B409" s="45" t="str">
        <f>IFERROR(IF(1+B408&lt;=Configuration!$F$10*Configuration!$F$16,1+B408,""),"")</f>
        <v/>
      </c>
      <c r="C409" s="45" t="str">
        <f>IFERROR(IF(1+C408&lt;=Configuration!$F$11*Configuration!$F$16,1+C408,""),"")</f>
        <v/>
      </c>
      <c r="D409" s="45" t="str">
        <f>IFERROR(IF(1+D408&lt;=Configuration!$F$12*Configuration!$F$16,1+D408,""),"")</f>
        <v/>
      </c>
      <c r="E409" s="3">
        <f>IFERROR('QB Projections'!E409,0)</f>
        <v>0</v>
      </c>
      <c r="F409" s="3">
        <f>IFERROR('RB Projections'!E410,0)</f>
        <v>0</v>
      </c>
      <c r="G409" s="3">
        <f>IFERROR('WR Projections'!E410,0)</f>
        <v>5.9746097463462311</v>
      </c>
      <c r="H409" s="3">
        <f>IFERROR('TE Projections'!E410,0)</f>
        <v>0</v>
      </c>
      <c r="J409" s="3">
        <f>IFERROR(LARGE($E:$H,COUNTIF(A:D,"&gt;0")+COUNTA($J$1:J408)-1),0)</f>
        <v>52.695267927452718</v>
      </c>
      <c r="K409" s="3">
        <f>IFERROR(LARGE($F:$H,COUNTIF(B:D,"&gt;0")+COUNTA($K$1:K408)-1),0)</f>
        <v>46.290755113530118</v>
      </c>
    </row>
    <row r="410" spans="1:11" x14ac:dyDescent="0.25">
      <c r="A410" t="str">
        <f>IFERROR(IF(1+A409&lt;=Configuration!$F$9*Configuration!$F$16,1+A409,""),"")</f>
        <v/>
      </c>
      <c r="B410" s="45" t="str">
        <f>IFERROR(IF(1+B409&lt;=Configuration!$F$10*Configuration!$F$16,1+B409,""),"")</f>
        <v/>
      </c>
      <c r="C410" s="45" t="str">
        <f>IFERROR(IF(1+C409&lt;=Configuration!$F$11*Configuration!$F$16,1+C409,""),"")</f>
        <v/>
      </c>
      <c r="D410" s="45" t="str">
        <f>IFERROR(IF(1+D409&lt;=Configuration!$F$12*Configuration!$F$16,1+D409,""),"")</f>
        <v/>
      </c>
      <c r="E410" s="3">
        <f>IFERROR('QB Projections'!E410,0)</f>
        <v>0</v>
      </c>
      <c r="F410" s="3">
        <f>IFERROR('RB Projections'!E411,0)</f>
        <v>0</v>
      </c>
      <c r="G410" s="3">
        <f>IFERROR('WR Projections'!E411,0)</f>
        <v>5.8009573097596734</v>
      </c>
      <c r="H410" s="3">
        <f>IFERROR('TE Projections'!E411,0)</f>
        <v>0</v>
      </c>
      <c r="J410" s="3">
        <f>IFERROR(LARGE($E:$H,COUNTIF(A:D,"&gt;0")+COUNTA($J$1:J409)-1),0)</f>
        <v>52.680842834837939</v>
      </c>
      <c r="K410" s="3">
        <f>IFERROR(LARGE($F:$H,COUNTIF(B:D,"&gt;0")+COUNTA($K$1:K409)-1),0)</f>
        <v>45.876318244413845</v>
      </c>
    </row>
    <row r="411" spans="1:11" x14ac:dyDescent="0.25">
      <c r="A411" t="str">
        <f>IFERROR(IF(1+A410&lt;=Configuration!$F$9*Configuration!$F$16,1+A410,""),"")</f>
        <v/>
      </c>
      <c r="B411" s="45" t="str">
        <f>IFERROR(IF(1+B410&lt;=Configuration!$F$10*Configuration!$F$16,1+B410,""),"")</f>
        <v/>
      </c>
      <c r="C411" s="45" t="str">
        <f>IFERROR(IF(1+C410&lt;=Configuration!$F$11*Configuration!$F$16,1+C410,""),"")</f>
        <v/>
      </c>
      <c r="D411" s="45" t="str">
        <f>IFERROR(IF(1+D410&lt;=Configuration!$F$12*Configuration!$F$16,1+D410,""),"")</f>
        <v/>
      </c>
      <c r="E411" s="3">
        <f>IFERROR('QB Projections'!E411,0)</f>
        <v>0</v>
      </c>
      <c r="F411" s="3">
        <f>IFERROR('RB Projections'!E412,0)</f>
        <v>0</v>
      </c>
      <c r="G411" s="3">
        <f>IFERROR('WR Projections'!E412,0)</f>
        <v>5.7091310914663946</v>
      </c>
      <c r="H411" s="3">
        <f>IFERROR('TE Projections'!E412,0)</f>
        <v>0</v>
      </c>
      <c r="J411" s="3">
        <f>IFERROR(LARGE($E:$H,COUNTIF(A:D,"&gt;0")+COUNTA($J$1:J410)-1),0)</f>
        <v>52.542361021990978</v>
      </c>
      <c r="K411" s="3">
        <f>IFERROR(LARGE($F:$H,COUNTIF(B:D,"&gt;0")+COUNTA($K$1:K410)-1),0)</f>
        <v>45.766126782461903</v>
      </c>
    </row>
    <row r="412" spans="1:11" x14ac:dyDescent="0.25">
      <c r="A412" t="str">
        <f>IFERROR(IF(1+A411&lt;=Configuration!$F$9*Configuration!$F$16,1+A411,""),"")</f>
        <v/>
      </c>
      <c r="B412" s="45" t="str">
        <f>IFERROR(IF(1+B411&lt;=Configuration!$F$10*Configuration!$F$16,1+B411,""),"")</f>
        <v/>
      </c>
      <c r="C412" s="45" t="str">
        <f>IFERROR(IF(1+C411&lt;=Configuration!$F$11*Configuration!$F$16,1+C411,""),"")</f>
        <v/>
      </c>
      <c r="D412" s="45" t="str">
        <f>IFERROR(IF(1+D411&lt;=Configuration!$F$12*Configuration!$F$16,1+D411,""),"")</f>
        <v/>
      </c>
      <c r="E412" s="3">
        <f>IFERROR('QB Projections'!E412,0)</f>
        <v>0</v>
      </c>
      <c r="F412" s="3">
        <f>IFERROR('RB Projections'!E413,0)</f>
        <v>0</v>
      </c>
      <c r="G412" s="3">
        <f>IFERROR('WR Projections'!E413,0)</f>
        <v>5.2091310914663946</v>
      </c>
      <c r="H412" s="3">
        <f>IFERROR('TE Projections'!E413,0)</f>
        <v>0</v>
      </c>
      <c r="J412" s="3">
        <f>IFERROR(LARGE($E:$H,COUNTIF(A:D,"&gt;0")+COUNTA($J$1:J411)-1),0)</f>
        <v>52.440353604904274</v>
      </c>
      <c r="K412" s="3">
        <f>IFERROR(LARGE($F:$H,COUNTIF(B:D,"&gt;0")+COUNTA($K$1:K411)-1),0)</f>
        <v>45.677615242058039</v>
      </c>
    </row>
    <row r="413" spans="1:11" x14ac:dyDescent="0.25">
      <c r="A413" t="str">
        <f>IFERROR(IF(1+A412&lt;=Configuration!$F$9*Configuration!$F$16,1+A412,""),"")</f>
        <v/>
      </c>
      <c r="B413" s="45" t="str">
        <f>IFERROR(IF(1+B412&lt;=Configuration!$F$10*Configuration!$F$16,1+B412,""),"")</f>
        <v/>
      </c>
      <c r="C413" s="45" t="str">
        <f>IFERROR(IF(1+C412&lt;=Configuration!$F$11*Configuration!$F$16,1+C412,""),"")</f>
        <v/>
      </c>
      <c r="D413" s="45" t="str">
        <f>IFERROR(IF(1+D412&lt;=Configuration!$F$12*Configuration!$F$16,1+D412,""),"")</f>
        <v/>
      </c>
      <c r="E413" s="3">
        <f>IFERROR('QB Projections'!E413,0)</f>
        <v>0</v>
      </c>
      <c r="F413" s="3">
        <f>IFERROR('RB Projections'!E414,0)</f>
        <v>0</v>
      </c>
      <c r="G413" s="3">
        <f>IFERROR('WR Projections'!E414,0)</f>
        <v>4.7509573097596736</v>
      </c>
      <c r="H413" s="3">
        <f>IFERROR('TE Projections'!E414,0)</f>
        <v>0</v>
      </c>
      <c r="J413" s="3">
        <f>IFERROR(LARGE($E:$H,COUNTIF(A:D,"&gt;0")+COUNTA($J$1:J412)-1),0)</f>
        <v>52.348327484340992</v>
      </c>
      <c r="K413" s="3">
        <f>IFERROR(LARGE($F:$H,COUNTIF(B:D,"&gt;0")+COUNTA($K$1:K412)-1),0)</f>
        <v>45.333660693912073</v>
      </c>
    </row>
    <row r="414" spans="1:11" x14ac:dyDescent="0.25">
      <c r="A414" t="str">
        <f>IFERROR(IF(1+A413&lt;=Configuration!$F$9*Configuration!$F$16,1+A413,""),"")</f>
        <v/>
      </c>
      <c r="B414" s="45" t="str">
        <f>IFERROR(IF(1+B413&lt;=Configuration!$F$10*Configuration!$F$16,1+B413,""),"")</f>
        <v/>
      </c>
      <c r="C414" s="45" t="str">
        <f>IFERROR(IF(1+C413&lt;=Configuration!$F$11*Configuration!$F$16,1+C413,""),"")</f>
        <v/>
      </c>
      <c r="D414" s="45" t="str">
        <f>IFERROR(IF(1+D413&lt;=Configuration!$F$12*Configuration!$F$16,1+D413,""),"")</f>
        <v/>
      </c>
      <c r="E414" s="3">
        <f>IFERROR('QB Projections'!E414,0)</f>
        <v>0</v>
      </c>
      <c r="F414" s="3">
        <f>IFERROR('RB Projections'!E415,0)</f>
        <v>0</v>
      </c>
      <c r="G414" s="3">
        <f>IFERROR('WR Projections'!E415,0)</f>
        <v>4.1738438985384914</v>
      </c>
      <c r="H414" s="3">
        <f>IFERROR('TE Projections'!E415,0)</f>
        <v>0</v>
      </c>
      <c r="J414" s="3">
        <f>IFERROR(LARGE($E:$H,COUNTIF(A:D,"&gt;0")+COUNTA($J$1:J413)-1),0)</f>
        <v>52.321889046998294</v>
      </c>
      <c r="K414" s="3">
        <f>IFERROR(LARGE($F:$H,COUNTIF(B:D,"&gt;0")+COUNTA($K$1:K413)-1),0)</f>
        <v>44.81626502035175</v>
      </c>
    </row>
    <row r="415" spans="1:11" x14ac:dyDescent="0.25">
      <c r="A415" t="str">
        <f>IFERROR(IF(1+A414&lt;=Configuration!$F$9*Configuration!$F$16,1+A414,""),"")</f>
        <v/>
      </c>
      <c r="B415" s="45" t="str">
        <f>IFERROR(IF(1+B414&lt;=Configuration!$F$10*Configuration!$F$16,1+B414,""),"")</f>
        <v/>
      </c>
      <c r="C415" s="45" t="str">
        <f>IFERROR(IF(1+C414&lt;=Configuration!$F$11*Configuration!$F$16,1+C414,""),"")</f>
        <v/>
      </c>
      <c r="D415" s="45" t="str">
        <f>IFERROR(IF(1+D414&lt;=Configuration!$F$12*Configuration!$F$16,1+D414,""),"")</f>
        <v/>
      </c>
      <c r="E415" s="3">
        <f>IFERROR('QB Projections'!E415,0)</f>
        <v>0</v>
      </c>
      <c r="F415" s="3">
        <f>IFERROR('RB Projections'!E416,0)</f>
        <v>0</v>
      </c>
      <c r="G415" s="3">
        <f>IFERROR('WR Projections'!E416,0)</f>
        <v>3.3654786548798366</v>
      </c>
      <c r="H415" s="3">
        <f>IFERROR('TE Projections'!E416,0)</f>
        <v>0</v>
      </c>
      <c r="J415" s="3">
        <f>IFERROR(LARGE($E:$H,COUNTIF(A:D,"&gt;0")+COUNTA($J$1:J414)-1),0)</f>
        <v>52.283343853889541</v>
      </c>
      <c r="K415" s="3">
        <f>IFERROR(LARGE($F:$H,COUNTIF(B:D,"&gt;0")+COUNTA($K$1:K414)-1),0)</f>
        <v>44.606733130142779</v>
      </c>
    </row>
    <row r="416" spans="1:11" x14ac:dyDescent="0.25">
      <c r="A416" t="str">
        <f>IFERROR(IF(1+A415&lt;=Configuration!$F$9*Configuration!$F$16,1+A415,""),"")</f>
        <v/>
      </c>
      <c r="B416" s="45" t="str">
        <f>IFERROR(IF(1+B415&lt;=Configuration!$F$10*Configuration!$F$16,1+B415,""),"")</f>
        <v/>
      </c>
      <c r="C416" s="45" t="str">
        <f>IFERROR(IF(1+C415&lt;=Configuration!$F$11*Configuration!$F$16,1+C415,""),"")</f>
        <v/>
      </c>
      <c r="D416" s="45" t="str">
        <f>IFERROR(IF(1+D415&lt;=Configuration!$F$12*Configuration!$F$16,1+D415,""),"")</f>
        <v/>
      </c>
      <c r="E416" s="3">
        <f>IFERROR('QB Projections'!E416,0)</f>
        <v>0</v>
      </c>
      <c r="F416" s="3">
        <f>IFERROR('RB Projections'!E417,0)</f>
        <v>0</v>
      </c>
      <c r="G416" s="3">
        <f>IFERROR('WR Projections'!E417,0)</f>
        <v>0</v>
      </c>
      <c r="H416" s="3">
        <f>IFERROR('TE Projections'!E417,0)</f>
        <v>0</v>
      </c>
      <c r="J416" s="3">
        <f>IFERROR(LARGE($E:$H,COUNTIF(A:D,"&gt;0")+COUNTA($J$1:J415)-1),0)</f>
        <v>51.360044359265629</v>
      </c>
      <c r="K416" s="3">
        <f>IFERROR(LARGE($F:$H,COUNTIF(B:D,"&gt;0")+COUNTA($K$1:K415)-1),0)</f>
        <v>44.538438985384921</v>
      </c>
    </row>
    <row r="417" spans="1:11" x14ac:dyDescent="0.25">
      <c r="A417" t="str">
        <f>IFERROR(IF(1+A416&lt;=Configuration!$F$9*Configuration!$F$16,1+A416,""),"")</f>
        <v/>
      </c>
      <c r="B417" s="45" t="str">
        <f>IFERROR(IF(1+B416&lt;=Configuration!$F$10*Configuration!$F$16,1+B416,""),"")</f>
        <v/>
      </c>
      <c r="C417" s="45" t="str">
        <f>IFERROR(IF(1+C416&lt;=Configuration!$F$11*Configuration!$F$16,1+C416,""),"")</f>
        <v/>
      </c>
      <c r="D417" s="45" t="str">
        <f>IFERROR(IF(1+D416&lt;=Configuration!$F$12*Configuration!$F$16,1+D416,""),"")</f>
        <v/>
      </c>
      <c r="E417" s="3">
        <f>IFERROR('QB Projections'!E417,0)</f>
        <v>0</v>
      </c>
      <c r="F417" s="3">
        <f>IFERROR('RB Projections'!E418,0)</f>
        <v>0</v>
      </c>
      <c r="G417" s="3">
        <f>IFERROR('WR Projections'!E418,0)</f>
        <v>0</v>
      </c>
      <c r="H417" s="3">
        <f>IFERROR('TE Projections'!E418,0)</f>
        <v>0</v>
      </c>
      <c r="J417" s="3">
        <f>IFERROR(LARGE($E:$H,COUNTIF(A:D,"&gt;0")+COUNTA($J$1:J416)-1),0)</f>
        <v>51.340353604904273</v>
      </c>
      <c r="K417" s="3">
        <f>IFERROR(LARGE($F:$H,COUNTIF(B:D,"&gt;0")+COUNTA($K$1:K416)-1),0)</f>
        <v>44.520353604904273</v>
      </c>
    </row>
    <row r="418" spans="1:11" x14ac:dyDescent="0.25">
      <c r="A418" t="str">
        <f>IFERROR(IF(1+A417&lt;=Configuration!$F$9*Configuration!$F$16,1+A417,""),"")</f>
        <v/>
      </c>
      <c r="B418" s="45" t="str">
        <f>IFERROR(IF(1+B417&lt;=Configuration!$F$10*Configuration!$F$16,1+B417,""),"")</f>
        <v/>
      </c>
      <c r="C418" s="45" t="str">
        <f>IFERROR(IF(1+C417&lt;=Configuration!$F$11*Configuration!$F$16,1+C417,""),"")</f>
        <v/>
      </c>
      <c r="D418" s="45" t="str">
        <f>IFERROR(IF(1+D417&lt;=Configuration!$F$12*Configuration!$F$16,1+D417,""),"")</f>
        <v/>
      </c>
      <c r="E418" s="3">
        <f>IFERROR('QB Projections'!E418,0)</f>
        <v>0</v>
      </c>
      <c r="F418" s="3">
        <f>IFERROR('RB Projections'!E419,0)</f>
        <v>0</v>
      </c>
      <c r="G418" s="3">
        <f>IFERROR('WR Projections'!E419,0)</f>
        <v>0</v>
      </c>
      <c r="H418" s="3">
        <f>IFERROR('TE Projections'!E419,0)</f>
        <v>0</v>
      </c>
      <c r="J418" s="3">
        <f>IFERROR(LARGE($E:$H,COUNTIF(A:D,"&gt;0")+COUNTA($J$1:J417)-1),0)</f>
        <v>51.318114953324411</v>
      </c>
      <c r="K418" s="3">
        <f>IFERROR(LARGE($F:$H,COUNTIF(B:D,"&gt;0")+COUNTA($K$1:K417)-1),0)</f>
        <v>44.429656200176794</v>
      </c>
    </row>
    <row r="419" spans="1:11" x14ac:dyDescent="0.25">
      <c r="A419" t="str">
        <f>IFERROR(IF(1+A418&lt;=Configuration!$F$9*Configuration!$F$16,1+A418,""),"")</f>
        <v/>
      </c>
      <c r="B419" s="45" t="str">
        <f>IFERROR(IF(1+B418&lt;=Configuration!$F$10*Configuration!$F$16,1+B418,""),"")</f>
        <v/>
      </c>
      <c r="C419" s="45" t="str">
        <f>IFERROR(IF(1+C418&lt;=Configuration!$F$11*Configuration!$F$16,1+C418,""),"")</f>
        <v/>
      </c>
      <c r="D419" s="45" t="str">
        <f>IFERROR(IF(1+D418&lt;=Configuration!$F$12*Configuration!$F$16,1+D418,""),"")</f>
        <v/>
      </c>
      <c r="E419" s="3">
        <f>IFERROR('QB Projections'!E419,0)</f>
        <v>0</v>
      </c>
      <c r="F419" s="3">
        <f>IFERROR('RB Projections'!E420,0)</f>
        <v>0</v>
      </c>
      <c r="G419" s="3">
        <f>IFERROR('WR Projections'!E420,0)</f>
        <v>0</v>
      </c>
      <c r="H419" s="3">
        <f>IFERROR('TE Projections'!E420,0)</f>
        <v>0</v>
      </c>
      <c r="J419" s="3">
        <f>IFERROR(LARGE($E:$H,COUNTIF(A:D,"&gt;0")+COUNTA($J$1:J418)-1),0)</f>
        <v>51.310009408748456</v>
      </c>
      <c r="K419" s="3">
        <f>IFERROR(LARGE($F:$H,COUNTIF(B:D,"&gt;0")+COUNTA($K$1:K418)-1),0)</f>
        <v>44.356701168317713</v>
      </c>
    </row>
    <row r="420" spans="1:11" x14ac:dyDescent="0.25">
      <c r="A420" t="str">
        <f>IFERROR(IF(1+A419&lt;=Configuration!$F$9*Configuration!$F$16,1+A419,""),"")</f>
        <v/>
      </c>
      <c r="B420" s="45" t="str">
        <f>IFERROR(IF(1+B419&lt;=Configuration!$F$10*Configuration!$F$16,1+B419,""),"")</f>
        <v/>
      </c>
      <c r="C420" s="45" t="str">
        <f>IFERROR(IF(1+C419&lt;=Configuration!$F$11*Configuration!$F$16,1+C419,""),"")</f>
        <v/>
      </c>
      <c r="D420" s="45" t="str">
        <f>IFERROR(IF(1+D419&lt;=Configuration!$F$12*Configuration!$F$16,1+D419,""),"")</f>
        <v/>
      </c>
      <c r="E420" s="3">
        <f>IFERROR('QB Projections'!E420,0)</f>
        <v>0</v>
      </c>
      <c r="F420" s="3">
        <f>IFERROR('RB Projections'!E421,0)</f>
        <v>0</v>
      </c>
      <c r="G420" s="3">
        <f>IFERROR('WR Projections'!E421,0)</f>
        <v>0</v>
      </c>
      <c r="H420" s="3">
        <f>IFERROR('TE Projections'!E421,0)</f>
        <v>0</v>
      </c>
      <c r="J420" s="3">
        <f>IFERROR(LARGE($E:$H,COUNTIF(A:D,"&gt;0")+COUNTA($J$1:J419)-1),0)</f>
        <v>51.121367850901549</v>
      </c>
      <c r="K420" s="3">
        <f>IFERROR(LARGE($F:$H,COUNTIF(B:D,"&gt;0")+COUNTA($K$1:K419)-1),0)</f>
        <v>44.138747071334635</v>
      </c>
    </row>
    <row r="421" spans="1:11" x14ac:dyDescent="0.25">
      <c r="A421" t="str">
        <f>IFERROR(IF(1+A420&lt;=Configuration!$F$9*Configuration!$F$16,1+A420,""),"")</f>
        <v/>
      </c>
      <c r="B421" s="45" t="str">
        <f>IFERROR(IF(1+B420&lt;=Configuration!$F$10*Configuration!$F$16,1+B420,""),"")</f>
        <v/>
      </c>
      <c r="C421" s="45" t="str">
        <f>IFERROR(IF(1+C420&lt;=Configuration!$F$11*Configuration!$F$16,1+C420,""),"")</f>
        <v/>
      </c>
      <c r="D421" s="45" t="str">
        <f>IFERROR(IF(1+D420&lt;=Configuration!$F$12*Configuration!$F$16,1+D420,""),"")</f>
        <v/>
      </c>
      <c r="E421" s="3">
        <f>IFERROR('QB Projections'!E421,0)</f>
        <v>0</v>
      </c>
      <c r="F421" s="3">
        <f>IFERROR('RB Projections'!E422,0)</f>
        <v>0</v>
      </c>
      <c r="G421" s="3">
        <f>IFERROR('WR Projections'!E422,0)</f>
        <v>0</v>
      </c>
      <c r="H421" s="3">
        <f>IFERROR('TE Projections'!E422,0)</f>
        <v>0</v>
      </c>
      <c r="J421" s="3">
        <f>IFERROR(LARGE($E:$H,COUNTIF(A:D,"&gt;0")+COUNTA($J$1:J420)-1),0)</f>
        <v>50.858615787837053</v>
      </c>
      <c r="K421" s="3">
        <f>IFERROR(LARGE($F:$H,COUNTIF(B:D,"&gt;0")+COUNTA($K$1:K420)-1),0)</f>
        <v>43.804750031087345</v>
      </c>
    </row>
    <row r="422" spans="1:11" x14ac:dyDescent="0.25">
      <c r="A422" t="str">
        <f>IFERROR(IF(1+A421&lt;=Configuration!$F$9*Configuration!$F$16,1+A421,""),"")</f>
        <v/>
      </c>
      <c r="B422" s="45" t="str">
        <f>IFERROR(IF(1+B421&lt;=Configuration!$F$10*Configuration!$F$16,1+B421,""),"")</f>
        <v/>
      </c>
      <c r="C422" s="45" t="str">
        <f>IFERROR(IF(1+C421&lt;=Configuration!$F$11*Configuration!$F$16,1+C421,""),"")</f>
        <v/>
      </c>
      <c r="D422" s="45" t="str">
        <f>IFERROR(IF(1+D421&lt;=Configuration!$F$12*Configuration!$F$16,1+D421,""),"")</f>
        <v/>
      </c>
      <c r="E422" s="3">
        <f>IFERROR('QB Projections'!E422,0)</f>
        <v>0</v>
      </c>
      <c r="F422" s="3">
        <f>IFERROR('RB Projections'!E423,0)</f>
        <v>0</v>
      </c>
      <c r="G422" s="3">
        <f>IFERROR('WR Projections'!E423,0)</f>
        <v>0</v>
      </c>
      <c r="H422" s="3">
        <f>IFERROR('TE Projections'!E423,0)</f>
        <v>0</v>
      </c>
      <c r="J422" s="3">
        <f>IFERROR(LARGE($E:$H,COUNTIF(A:D,"&gt;0")+COUNTA($J$1:J421)-1),0)</f>
        <v>50.66823866421867</v>
      </c>
      <c r="K422" s="3">
        <f>IFERROR(LARGE($F:$H,COUNTIF(B:D,"&gt;0")+COUNTA($K$1:K421)-1),0)</f>
        <v>43.77522100306517</v>
      </c>
    </row>
    <row r="423" spans="1:11" x14ac:dyDescent="0.25">
      <c r="A423" t="str">
        <f>IFERROR(IF(1+A422&lt;=Configuration!$F$9*Configuration!$F$16,1+A422,""),"")</f>
        <v/>
      </c>
      <c r="B423" s="45" t="str">
        <f>IFERROR(IF(1+B422&lt;=Configuration!$F$10*Configuration!$F$16,1+B422,""),"")</f>
        <v/>
      </c>
      <c r="C423" s="45" t="str">
        <f>IFERROR(IF(1+C422&lt;=Configuration!$F$11*Configuration!$F$16,1+C422,""),"")</f>
        <v/>
      </c>
      <c r="D423" s="45" t="str">
        <f>IFERROR(IF(1+D422&lt;=Configuration!$F$12*Configuration!$F$16,1+D422,""),"")</f>
        <v/>
      </c>
      <c r="E423" s="3">
        <f>IFERROR('QB Projections'!E423,0)</f>
        <v>0</v>
      </c>
      <c r="F423" s="3">
        <f>IFERROR('RB Projections'!E424,0)</f>
        <v>0</v>
      </c>
      <c r="G423" s="3">
        <f>IFERROR('WR Projections'!E424,0)</f>
        <v>0</v>
      </c>
      <c r="H423" s="3">
        <f>IFERROR('TE Projections'!E424,0)</f>
        <v>0</v>
      </c>
      <c r="J423" s="3">
        <f>IFERROR(LARGE($E:$H,COUNTIF(A:D,"&gt;0")+COUNTA($J$1:J422)-1),0)</f>
        <v>50.151462007477342</v>
      </c>
      <c r="K423" s="3">
        <f>IFERROR(LARGE($F:$H,COUNTIF(B:D,"&gt;0")+COUNTA($K$1:K422)-1),0)</f>
        <v>43.727350592117446</v>
      </c>
    </row>
    <row r="424" spans="1:11" x14ac:dyDescent="0.25">
      <c r="A424" t="str">
        <f>IFERROR(IF(1+A423&lt;=Configuration!$F$9*Configuration!$F$16,1+A423,""),"")</f>
        <v/>
      </c>
      <c r="B424" s="45" t="str">
        <f>IFERROR(IF(1+B423&lt;=Configuration!$F$10*Configuration!$F$16,1+B423,""),"")</f>
        <v/>
      </c>
      <c r="C424" s="45" t="str">
        <f>IFERROR(IF(1+C423&lt;=Configuration!$F$11*Configuration!$F$16,1+C423,""),"")</f>
        <v/>
      </c>
      <c r="D424" s="45" t="str">
        <f>IFERROR(IF(1+D423&lt;=Configuration!$F$12*Configuration!$F$16,1+D423,""),"")</f>
        <v/>
      </c>
      <c r="E424" s="3">
        <f>IFERROR('QB Projections'!E424,0)</f>
        <v>0</v>
      </c>
      <c r="F424" s="3">
        <f>IFERROR('RB Projections'!E425,0)</f>
        <v>0</v>
      </c>
      <c r="G424" s="3">
        <f>IFERROR('WR Projections'!E425,0)</f>
        <v>0</v>
      </c>
      <c r="H424" s="3">
        <f>IFERROR('TE Projections'!E425,0)</f>
        <v>0</v>
      </c>
      <c r="J424" s="3">
        <f>IFERROR(LARGE($E:$H,COUNTIF(A:D,"&gt;0")+COUNTA($J$1:J423)-1),0)</f>
        <v>50.145266431148293</v>
      </c>
      <c r="K424" s="3">
        <f>IFERROR(LARGE($F:$H,COUNTIF(B:D,"&gt;0")+COUNTA($K$1:K423)-1),0)</f>
        <v>43.702866780221001</v>
      </c>
    </row>
    <row r="425" spans="1:11" x14ac:dyDescent="0.25">
      <c r="A425" t="str">
        <f>IFERROR(IF(1+A424&lt;=Configuration!$F$9*Configuration!$F$16,1+A424,""),"")</f>
        <v/>
      </c>
      <c r="B425" s="45" t="str">
        <f>IFERROR(IF(1+B424&lt;=Configuration!$F$10*Configuration!$F$16,1+B424,""),"")</f>
        <v/>
      </c>
      <c r="C425" s="45" t="str">
        <f>IFERROR(IF(1+C424&lt;=Configuration!$F$11*Configuration!$F$16,1+C424,""),"")</f>
        <v/>
      </c>
      <c r="D425" s="45" t="str">
        <f>IFERROR(IF(1+D424&lt;=Configuration!$F$12*Configuration!$F$16,1+D424,""),"")</f>
        <v/>
      </c>
      <c r="E425" s="3">
        <f>IFERROR('QB Projections'!E425,0)</f>
        <v>0</v>
      </c>
      <c r="F425" s="3">
        <f>IFERROR('RB Projections'!E426,0)</f>
        <v>0</v>
      </c>
      <c r="G425" s="3">
        <f>IFERROR('WR Projections'!E426,0)</f>
        <v>0</v>
      </c>
      <c r="H425" s="3">
        <f>IFERROR('TE Projections'!E426,0)</f>
        <v>0</v>
      </c>
      <c r="J425" s="3">
        <f>IFERROR(LARGE($E:$H,COUNTIF(A:D,"&gt;0")+COUNTA($J$1:J424)-1),0)</f>
        <v>50.139970681000406</v>
      </c>
      <c r="K425" s="3">
        <f>IFERROR(LARGE($F:$H,COUNTIF(B:D,"&gt;0")+COUNTA($K$1:K424)-1),0)</f>
        <v>43.673048731731157</v>
      </c>
    </row>
    <row r="426" spans="1:11" x14ac:dyDescent="0.25">
      <c r="A426" t="str">
        <f>IFERROR(IF(1+A425&lt;=Configuration!$F$9*Configuration!$F$16,1+A425,""),"")</f>
        <v/>
      </c>
      <c r="B426" s="45" t="str">
        <f>IFERROR(IF(1+B425&lt;=Configuration!$F$10*Configuration!$F$16,1+B425,""),"")</f>
        <v/>
      </c>
      <c r="C426" s="45" t="str">
        <f>IFERROR(IF(1+C425&lt;=Configuration!$F$11*Configuration!$F$16,1+C425,""),"")</f>
        <v/>
      </c>
      <c r="D426" s="45" t="str">
        <f>IFERROR(IF(1+D425&lt;=Configuration!$F$12*Configuration!$F$16,1+D425,""),"")</f>
        <v/>
      </c>
      <c r="E426" s="3">
        <f>IFERROR('QB Projections'!E426,0)</f>
        <v>0</v>
      </c>
      <c r="F426" s="3">
        <f>IFERROR('RB Projections'!E427,0)</f>
        <v>0</v>
      </c>
      <c r="G426" s="3">
        <f>IFERROR('WR Projections'!E427,0)</f>
        <v>0</v>
      </c>
      <c r="H426" s="3">
        <f>IFERROR('TE Projections'!E427,0)</f>
        <v>0</v>
      </c>
      <c r="J426" s="3">
        <f>IFERROR(LARGE($E:$H,COUNTIF(A:D,"&gt;0")+COUNTA($J$1:J425)-1),0)</f>
        <v>50.007658478077389</v>
      </c>
      <c r="K426" s="3">
        <f>IFERROR(LARGE($F:$H,COUNTIF(B:D,"&gt;0")+COUNTA($K$1:K425)-1),0)</f>
        <v>43.352565868480838</v>
      </c>
    </row>
    <row r="427" spans="1:11" x14ac:dyDescent="0.25">
      <c r="A427" t="str">
        <f>IFERROR(IF(1+A426&lt;=Configuration!$F$9*Configuration!$F$16,1+A426,""),"")</f>
        <v/>
      </c>
      <c r="B427" s="45" t="str">
        <f>IFERROR(IF(1+B426&lt;=Configuration!$F$10*Configuration!$F$16,1+B426,""),"")</f>
        <v/>
      </c>
      <c r="C427" s="45" t="str">
        <f>IFERROR(IF(1+C426&lt;=Configuration!$F$11*Configuration!$F$16,1+C426,""),"")</f>
        <v/>
      </c>
      <c r="D427" s="45" t="str">
        <f>IFERROR(IF(1+D426&lt;=Configuration!$F$12*Configuration!$F$16,1+D426,""),"")</f>
        <v/>
      </c>
      <c r="E427" s="3">
        <f>IFERROR('QB Projections'!E427,0)</f>
        <v>0</v>
      </c>
      <c r="F427" s="3">
        <f>IFERROR('RB Projections'!E428,0)</f>
        <v>0</v>
      </c>
      <c r="G427" s="3">
        <f>IFERROR('WR Projections'!E428,0)</f>
        <v>0</v>
      </c>
      <c r="H427" s="3">
        <f>IFERROR('TE Projections'!E428,0)</f>
        <v>0</v>
      </c>
      <c r="J427" s="3">
        <f>IFERROR(LARGE($E:$H,COUNTIF(A:D,"&gt;0")+COUNTA($J$1:J426)-1),0)</f>
        <v>50.007658478077389</v>
      </c>
      <c r="K427" s="3">
        <f>IFERROR(LARGE($F:$H,COUNTIF(B:D,"&gt;0")+COUNTA($K$1:K426)-1),0)</f>
        <v>43.171134112211803</v>
      </c>
    </row>
    <row r="428" spans="1:11" x14ac:dyDescent="0.25">
      <c r="A428" t="str">
        <f>IFERROR(IF(1+A427&lt;=Configuration!$F$9*Configuration!$F$16,1+A427,""),"")</f>
        <v/>
      </c>
      <c r="B428" s="45" t="str">
        <f>IFERROR(IF(1+B427&lt;=Configuration!$F$10*Configuration!$F$16,1+B427,""),"")</f>
        <v/>
      </c>
      <c r="C428" s="45" t="str">
        <f>IFERROR(IF(1+C427&lt;=Configuration!$F$11*Configuration!$F$16,1+C427,""),"")</f>
        <v/>
      </c>
      <c r="D428" s="45" t="str">
        <f>IFERROR(IF(1+D427&lt;=Configuration!$F$12*Configuration!$F$16,1+D427,""),"")</f>
        <v/>
      </c>
      <c r="E428" s="3">
        <f>IFERROR('QB Projections'!E428,0)</f>
        <v>0</v>
      </c>
      <c r="F428" s="3">
        <f>IFERROR('RB Projections'!E429,0)</f>
        <v>0</v>
      </c>
      <c r="G428" s="3">
        <f>IFERROR('WR Projections'!E429,0)</f>
        <v>0</v>
      </c>
      <c r="H428" s="3">
        <f>IFERROR('TE Projections'!E429,0)</f>
        <v>0</v>
      </c>
      <c r="J428" s="3">
        <f>IFERROR(LARGE($E:$H,COUNTIF(A:D,"&gt;0")+COUNTA($J$1:J427)-1),0)</f>
        <v>50.007658478077389</v>
      </c>
      <c r="K428" s="3">
        <f>IFERROR(LARGE($F:$H,COUNTIF(B:D,"&gt;0")+COUNTA($K$1:K427)-1),0)</f>
        <v>42.909551086205909</v>
      </c>
    </row>
    <row r="429" spans="1:11" x14ac:dyDescent="0.25">
      <c r="A429" t="str">
        <f>IFERROR(IF(1+A428&lt;=Configuration!$F$9*Configuration!$F$16,1+A428,""),"")</f>
        <v/>
      </c>
      <c r="B429" s="45" t="str">
        <f>IFERROR(IF(1+B428&lt;=Configuration!$F$10*Configuration!$F$16,1+B428,""),"")</f>
        <v/>
      </c>
      <c r="C429" s="45" t="str">
        <f>IFERROR(IF(1+C428&lt;=Configuration!$F$11*Configuration!$F$16,1+C428,""),"")</f>
        <v/>
      </c>
      <c r="D429" s="45" t="str">
        <f>IFERROR(IF(1+D428&lt;=Configuration!$F$12*Configuration!$F$16,1+D428,""),"")</f>
        <v/>
      </c>
      <c r="E429" s="3">
        <f>IFERROR('QB Projections'!E429,0)</f>
        <v>0</v>
      </c>
      <c r="F429" s="3">
        <f>IFERROR('RB Projections'!E430,0)</f>
        <v>0</v>
      </c>
      <c r="G429" s="3">
        <f>IFERROR('WR Projections'!E430,0)</f>
        <v>0</v>
      </c>
      <c r="H429" s="3">
        <f>IFERROR('TE Projections'!E430,0)</f>
        <v>0</v>
      </c>
      <c r="J429" s="3">
        <f>IFERROR(LARGE($E:$H,COUNTIF(A:D,"&gt;0")+COUNTA($J$1:J428)-1),0)</f>
        <v>49.998656679955594</v>
      </c>
      <c r="K429" s="3">
        <f>IFERROR(LARGE($F:$H,COUNTIF(B:D,"&gt;0")+COUNTA($K$1:K428)-1),0)</f>
        <v>42.602795101171893</v>
      </c>
    </row>
    <row r="430" spans="1:11" x14ac:dyDescent="0.25">
      <c r="A430" t="str">
        <f>IFERROR(IF(1+A429&lt;=Configuration!$F$9*Configuration!$F$16,1+A429,""),"")</f>
        <v/>
      </c>
      <c r="B430" s="45" t="str">
        <f>IFERROR(IF(1+B429&lt;=Configuration!$F$10*Configuration!$F$16,1+B429,""),"")</f>
        <v/>
      </c>
      <c r="C430" s="45" t="str">
        <f>IFERROR(IF(1+C429&lt;=Configuration!$F$11*Configuration!$F$16,1+C429,""),"")</f>
        <v/>
      </c>
      <c r="D430" s="45" t="str">
        <f>IFERROR(IF(1+D429&lt;=Configuration!$F$12*Configuration!$F$16,1+D429,""),"")</f>
        <v/>
      </c>
      <c r="E430" s="3">
        <f>IFERROR('QB Projections'!E430,0)</f>
        <v>0</v>
      </c>
      <c r="F430" s="3">
        <f>IFERROR('RB Projections'!E431,0)</f>
        <v>0</v>
      </c>
      <c r="G430" s="3">
        <f>IFERROR('WR Projections'!E431,0)</f>
        <v>0</v>
      </c>
      <c r="H430" s="3">
        <f>IFERROR('TE Projections'!E431,0)</f>
        <v>0</v>
      </c>
      <c r="J430" s="3">
        <f>IFERROR(LARGE($E:$H,COUNTIF(A:D,"&gt;0")+COUNTA($J$1:J429)-1),0)</f>
        <v>49.969909530658512</v>
      </c>
      <c r="K430" s="3">
        <f>IFERROR(LARGE($F:$H,COUNTIF(B:D,"&gt;0")+COUNTA($K$1:K429)-1),0)</f>
        <v>42.411134112211805</v>
      </c>
    </row>
    <row r="431" spans="1:11" x14ac:dyDescent="0.25">
      <c r="A431" t="str">
        <f>IFERROR(IF(1+A430&lt;=Configuration!$F$9*Configuration!$F$16,1+A430,""),"")</f>
        <v/>
      </c>
      <c r="B431" s="45" t="str">
        <f>IFERROR(IF(1+B430&lt;=Configuration!$F$10*Configuration!$F$16,1+B430,""),"")</f>
        <v/>
      </c>
      <c r="C431" s="45" t="str">
        <f>IFERROR(IF(1+C430&lt;=Configuration!$F$11*Configuration!$F$16,1+C430,""),"")</f>
        <v/>
      </c>
      <c r="D431" s="45" t="str">
        <f>IFERROR(IF(1+D430&lt;=Configuration!$F$12*Configuration!$F$16,1+D430,""),"")</f>
        <v/>
      </c>
      <c r="E431" s="3">
        <f>IFERROR('QB Projections'!E431,0)</f>
        <v>0</v>
      </c>
      <c r="F431" s="3">
        <f>IFERROR('RB Projections'!E432,0)</f>
        <v>0</v>
      </c>
      <c r="G431" s="3">
        <f>IFERROR('WR Projections'!E432,0)</f>
        <v>0</v>
      </c>
      <c r="H431" s="3">
        <f>IFERROR('TE Projections'!E432,0)</f>
        <v>0</v>
      </c>
      <c r="J431" s="3">
        <f>IFERROR(LARGE($E:$H,COUNTIF(A:D,"&gt;0")+COUNTA($J$1:J430)-1),0)</f>
        <v>49.966636067084629</v>
      </c>
      <c r="K431" s="3">
        <f>IFERROR(LARGE($F:$H,COUNTIF(B:D,"&gt;0")+COUNTA($K$1:K430)-1),0)</f>
        <v>42.382179823197546</v>
      </c>
    </row>
    <row r="432" spans="1:11" x14ac:dyDescent="0.25">
      <c r="A432" t="str">
        <f>IFERROR(IF(1+A431&lt;=Configuration!$F$9*Configuration!$F$16,1+A431,""),"")</f>
        <v/>
      </c>
      <c r="B432" s="45" t="str">
        <f>IFERROR(IF(1+B431&lt;=Configuration!$F$10*Configuration!$F$16,1+B431,""),"")</f>
        <v/>
      </c>
      <c r="C432" s="45" t="str">
        <f>IFERROR(IF(1+C431&lt;=Configuration!$F$11*Configuration!$F$16,1+C431,""),"")</f>
        <v/>
      </c>
      <c r="D432" s="45" t="str">
        <f>IFERROR(IF(1+D431&lt;=Configuration!$F$12*Configuration!$F$16,1+D431,""),"")</f>
        <v/>
      </c>
      <c r="E432" s="3">
        <f>IFERROR('QB Projections'!E432,0)</f>
        <v>0</v>
      </c>
      <c r="F432" s="3">
        <f>IFERROR('RB Projections'!E433,0)</f>
        <v>0</v>
      </c>
      <c r="G432" s="3">
        <f>IFERROR('WR Projections'!E433,0)</f>
        <v>0</v>
      </c>
      <c r="H432" s="3">
        <f>IFERROR('TE Projections'!E433,0)</f>
        <v>0</v>
      </c>
      <c r="J432" s="3">
        <f>IFERROR(LARGE($E:$H,COUNTIF(A:D,"&gt;0")+COUNTA($J$1:J431)-1),0)</f>
        <v>49.728424325885122</v>
      </c>
      <c r="K432" s="3">
        <f>IFERROR(LARGE($F:$H,COUNTIF(B:D,"&gt;0")+COUNTA($K$1:K431)-1),0)</f>
        <v>42.255655523755841</v>
      </c>
    </row>
    <row r="433" spans="1:11" x14ac:dyDescent="0.25">
      <c r="A433" t="str">
        <f>IFERROR(IF(1+A432&lt;=Configuration!$F$9*Configuration!$F$16,1+A432,""),"")</f>
        <v/>
      </c>
      <c r="B433" s="45" t="str">
        <f>IFERROR(IF(1+B432&lt;=Configuration!$F$10*Configuration!$F$16,1+B432,""),"")</f>
        <v/>
      </c>
      <c r="C433" s="45" t="str">
        <f>IFERROR(IF(1+C432&lt;=Configuration!$F$11*Configuration!$F$16,1+C432,""),"")</f>
        <v/>
      </c>
      <c r="D433" s="45" t="str">
        <f>IFERROR(IF(1+D432&lt;=Configuration!$F$12*Configuration!$F$16,1+D432,""),"")</f>
        <v/>
      </c>
      <c r="E433" s="3">
        <f>IFERROR('QB Projections'!E433,0)</f>
        <v>0</v>
      </c>
      <c r="F433" s="3">
        <f>IFERROR('RB Projections'!E434,0)</f>
        <v>0</v>
      </c>
      <c r="G433" s="3">
        <f>IFERROR('WR Projections'!E434,0)</f>
        <v>0</v>
      </c>
      <c r="H433" s="3">
        <f>IFERROR('TE Projections'!E434,0)</f>
        <v>0</v>
      </c>
      <c r="J433" s="3">
        <f>IFERROR(LARGE($E:$H,COUNTIF(A:D,"&gt;0")+COUNTA($J$1:J432)-1),0)</f>
        <v>49.650099758449869</v>
      </c>
      <c r="K433" s="3">
        <f>IFERROR(LARGE($F:$H,COUNTIF(B:D,"&gt;0")+COUNTA($K$1:K432)-1),0)</f>
        <v>42.14114119481237</v>
      </c>
    </row>
    <row r="434" spans="1:11" x14ac:dyDescent="0.25">
      <c r="A434" t="str">
        <f>IFERROR(IF(1+A433&lt;=Configuration!$F$9*Configuration!$F$16,1+A433,""),"")</f>
        <v/>
      </c>
      <c r="B434" s="45" t="str">
        <f>IFERROR(IF(1+B433&lt;=Configuration!$F$10*Configuration!$F$16,1+B433,""),"")</f>
        <v/>
      </c>
      <c r="C434" s="45" t="str">
        <f>IFERROR(IF(1+C433&lt;=Configuration!$F$11*Configuration!$F$16,1+C433,""),"")</f>
        <v/>
      </c>
      <c r="D434" s="45" t="str">
        <f>IFERROR(IF(1+D433&lt;=Configuration!$F$12*Configuration!$F$16,1+D433,""),"")</f>
        <v/>
      </c>
      <c r="E434" s="3">
        <f>IFERROR('QB Projections'!E434,0)</f>
        <v>0</v>
      </c>
      <c r="F434" s="3">
        <f>IFERROR('RB Projections'!E435,0)</f>
        <v>0</v>
      </c>
      <c r="G434" s="3">
        <f>IFERROR('WR Projections'!E435,0)</f>
        <v>0</v>
      </c>
      <c r="H434" s="3">
        <f>IFERROR('TE Projections'!E435,0)</f>
        <v>0</v>
      </c>
      <c r="J434" s="3">
        <f>IFERROR(LARGE($E:$H,COUNTIF(A:D,"&gt;0")+COUNTA($J$1:J433)-1),0)</f>
        <v>48.928947098337332</v>
      </c>
      <c r="K434" s="3">
        <f>IFERROR(LARGE($F:$H,COUNTIF(B:D,"&gt;0")+COUNTA($K$1:K433)-1),0)</f>
        <v>42.096605437341744</v>
      </c>
    </row>
    <row r="435" spans="1:11" x14ac:dyDescent="0.25">
      <c r="A435" t="str">
        <f>IFERROR(IF(1+A434&lt;=Configuration!$F$9*Configuration!$F$16,1+A434,""),"")</f>
        <v/>
      </c>
      <c r="B435" s="45" t="str">
        <f>IFERROR(IF(1+B434&lt;=Configuration!$F$10*Configuration!$F$16,1+B434,""),"")</f>
        <v/>
      </c>
      <c r="C435" s="45" t="str">
        <f>IFERROR(IF(1+C434&lt;=Configuration!$F$11*Configuration!$F$16,1+C434,""),"")</f>
        <v/>
      </c>
      <c r="D435" s="45" t="str">
        <f>IFERROR(IF(1+D434&lt;=Configuration!$F$12*Configuration!$F$16,1+D434,""),"")</f>
        <v/>
      </c>
      <c r="E435" s="3">
        <f>IFERROR('QB Projections'!E435,0)</f>
        <v>0</v>
      </c>
      <c r="F435" s="3">
        <f>IFERROR('RB Projections'!E436,0)</f>
        <v>0</v>
      </c>
      <c r="G435" s="3">
        <f>IFERROR('WR Projections'!E436,0)</f>
        <v>0</v>
      </c>
      <c r="H435" s="3">
        <f>IFERROR('TE Projections'!E436,0)</f>
        <v>0</v>
      </c>
      <c r="J435" s="3">
        <f>IFERROR(LARGE($E:$H,COUNTIF(A:D,"&gt;0")+COUNTA($J$1:J434)-1),0)</f>
        <v>48.807658478077386</v>
      </c>
      <c r="K435" s="3">
        <f>IFERROR(LARGE($F:$H,COUNTIF(B:D,"&gt;0")+COUNTA($K$1:K434)-1),0)</f>
        <v>41.828291679920945</v>
      </c>
    </row>
    <row r="436" spans="1:11" x14ac:dyDescent="0.25">
      <c r="A436" t="str">
        <f>IFERROR(IF(1+A435&lt;=Configuration!$F$9*Configuration!$F$16,1+A435,""),"")</f>
        <v/>
      </c>
      <c r="B436" s="45" t="str">
        <f>IFERROR(IF(1+B435&lt;=Configuration!$F$10*Configuration!$F$16,1+B435,""),"")</f>
        <v/>
      </c>
      <c r="C436" s="45" t="str">
        <f>IFERROR(IF(1+C435&lt;=Configuration!$F$11*Configuration!$F$16,1+C435,""),"")</f>
        <v/>
      </c>
      <c r="D436" s="45" t="str">
        <f>IFERROR(IF(1+D435&lt;=Configuration!$F$12*Configuration!$F$16,1+D435,""),"")</f>
        <v/>
      </c>
      <c r="E436" s="3">
        <f>IFERROR('QB Projections'!E436,0)</f>
        <v>0</v>
      </c>
      <c r="F436" s="3">
        <f>IFERROR('RB Projections'!E437,0)</f>
        <v>0</v>
      </c>
      <c r="G436" s="3">
        <f>IFERROR('WR Projections'!E437,0)</f>
        <v>0</v>
      </c>
      <c r="H436" s="3">
        <f>IFERROR('TE Projections'!E437,0)</f>
        <v>0</v>
      </c>
      <c r="J436" s="3">
        <f>IFERROR(LARGE($E:$H,COUNTIF(A:D,"&gt;0")+COUNTA($J$1:J435)-1),0)</f>
        <v>48.707329722562989</v>
      </c>
      <c r="K436" s="3">
        <f>IFERROR(LARGE($F:$H,COUNTIF(B:D,"&gt;0")+COUNTA($K$1:K435)-1),0)</f>
        <v>41.673048731731157</v>
      </c>
    </row>
    <row r="437" spans="1:11" x14ac:dyDescent="0.25">
      <c r="A437" t="str">
        <f>IFERROR(IF(1+A436&lt;=Configuration!$F$9*Configuration!$F$16,1+A436,""),"")</f>
        <v/>
      </c>
      <c r="B437" s="45" t="str">
        <f>IFERROR(IF(1+B436&lt;=Configuration!$F$10*Configuration!$F$16,1+B436,""),"")</f>
        <v/>
      </c>
      <c r="C437" s="45" t="str">
        <f>IFERROR(IF(1+C436&lt;=Configuration!$F$11*Configuration!$F$16,1+C436,""),"")</f>
        <v/>
      </c>
      <c r="D437" s="45" t="str">
        <f>IFERROR(IF(1+D436&lt;=Configuration!$F$12*Configuration!$F$16,1+D436,""),"")</f>
        <v/>
      </c>
      <c r="E437" s="3">
        <f>IFERROR('QB Projections'!E437,0)</f>
        <v>0</v>
      </c>
      <c r="F437" s="3">
        <f>IFERROR('RB Projections'!E438,0)</f>
        <v>0</v>
      </c>
      <c r="G437" s="3">
        <f>IFERROR('WR Projections'!E438,0)</f>
        <v>0</v>
      </c>
      <c r="H437" s="3">
        <f>IFERROR('TE Projections'!E438,0)</f>
        <v>0</v>
      </c>
      <c r="J437" s="3">
        <f>IFERROR(LARGE($E:$H,COUNTIF(A:D,"&gt;0")+COUNTA($J$1:J436)-1),0)</f>
        <v>48.612566693889818</v>
      </c>
      <c r="K437" s="3">
        <f>IFERROR(LARGE($F:$H,COUNTIF(B:D,"&gt;0")+COUNTA($K$1:K436)-1),0)</f>
        <v>41.673048731731157</v>
      </c>
    </row>
    <row r="438" spans="1:11" x14ac:dyDescent="0.25">
      <c r="A438" t="str">
        <f>IFERROR(IF(1+A437&lt;=Configuration!$F$9*Configuration!$F$16,1+A437,""),"")</f>
        <v/>
      </c>
      <c r="B438" s="45" t="str">
        <f>IFERROR(IF(1+B437&lt;=Configuration!$F$10*Configuration!$F$16,1+B437,""),"")</f>
        <v/>
      </c>
      <c r="C438" s="45" t="str">
        <f>IFERROR(IF(1+C437&lt;=Configuration!$F$11*Configuration!$F$16,1+C437,""),"")</f>
        <v/>
      </c>
      <c r="D438" s="45" t="str">
        <f>IFERROR(IF(1+D437&lt;=Configuration!$F$12*Configuration!$F$16,1+D437,""),"")</f>
        <v/>
      </c>
      <c r="E438" s="3">
        <f>IFERROR('QB Projections'!E438,0)</f>
        <v>0</v>
      </c>
      <c r="F438" s="3">
        <f>IFERROR('RB Projections'!E439,0)</f>
        <v>0</v>
      </c>
      <c r="G438" s="3">
        <f>IFERROR('WR Projections'!E439,0)</f>
        <v>0</v>
      </c>
      <c r="H438" s="3">
        <f>IFERROR('TE Projections'!E439,0)</f>
        <v>0</v>
      </c>
      <c r="J438" s="3">
        <f>IFERROR(LARGE($E:$H,COUNTIF(A:D,"&gt;0")+COUNTA($J$1:J437)-1),0)</f>
        <v>48.556701168317716</v>
      </c>
      <c r="K438" s="3">
        <f>IFERROR(LARGE($F:$H,COUNTIF(B:D,"&gt;0")+COUNTA($K$1:K437)-1),0)</f>
        <v>41.673048731731157</v>
      </c>
    </row>
    <row r="439" spans="1:11" x14ac:dyDescent="0.25">
      <c r="A439" t="str">
        <f>IFERROR(IF(1+A438&lt;=Configuration!$F$9*Configuration!$F$16,1+A438,""),"")</f>
        <v/>
      </c>
      <c r="B439" s="45" t="str">
        <f>IFERROR(IF(1+B438&lt;=Configuration!$F$10*Configuration!$F$16,1+B438,""),"")</f>
        <v/>
      </c>
      <c r="C439" s="45" t="str">
        <f>IFERROR(IF(1+C438&lt;=Configuration!$F$11*Configuration!$F$16,1+C438,""),"")</f>
        <v/>
      </c>
      <c r="D439" s="45" t="str">
        <f>IFERROR(IF(1+D438&lt;=Configuration!$F$12*Configuration!$F$16,1+D438,""),"")</f>
        <v/>
      </c>
      <c r="E439" s="3">
        <f>IFERROR('QB Projections'!E439,0)</f>
        <v>0</v>
      </c>
      <c r="F439" s="3">
        <f>IFERROR('RB Projections'!E440,0)</f>
        <v>0</v>
      </c>
      <c r="G439" s="3">
        <f>IFERROR('WR Projections'!E440,0)</f>
        <v>0</v>
      </c>
      <c r="H439" s="3">
        <f>IFERROR('TE Projections'!E440,0)</f>
        <v>0</v>
      </c>
      <c r="J439" s="3">
        <f>IFERROR(LARGE($E:$H,COUNTIF(A:D,"&gt;0")+COUNTA($J$1:J438)-1),0)</f>
        <v>48.543287495344167</v>
      </c>
      <c r="K439" s="3">
        <f>IFERROR(LARGE($F:$H,COUNTIF(B:D,"&gt;0")+COUNTA($K$1:K438)-1),0)</f>
        <v>41.673048731731157</v>
      </c>
    </row>
    <row r="440" spans="1:11" x14ac:dyDescent="0.25">
      <c r="A440" t="str">
        <f>IFERROR(IF(1+A439&lt;=Configuration!$F$9*Configuration!$F$16,1+A439,""),"")</f>
        <v/>
      </c>
      <c r="B440" s="45" t="str">
        <f>IFERROR(IF(1+B439&lt;=Configuration!$F$10*Configuration!$F$16,1+B439,""),"")</f>
        <v/>
      </c>
      <c r="C440" s="45" t="str">
        <f>IFERROR(IF(1+C439&lt;=Configuration!$F$11*Configuration!$F$16,1+C439,""),"")</f>
        <v/>
      </c>
      <c r="D440" s="45" t="str">
        <f>IFERROR(IF(1+D439&lt;=Configuration!$F$12*Configuration!$F$16,1+D439,""),"")</f>
        <v/>
      </c>
      <c r="E440" s="3">
        <f>IFERROR('QB Projections'!E440,0)</f>
        <v>0</v>
      </c>
      <c r="F440" s="3">
        <f>IFERROR('RB Projections'!E441,0)</f>
        <v>0</v>
      </c>
      <c r="G440" s="3">
        <f>IFERROR('WR Projections'!E441,0)</f>
        <v>0</v>
      </c>
      <c r="H440" s="3">
        <f>IFERROR('TE Projections'!E441,0)</f>
        <v>0</v>
      </c>
      <c r="J440" s="3">
        <f>IFERROR(LARGE($E:$H,COUNTIF(A:D,"&gt;0")+COUNTA($J$1:J439)-1),0)</f>
        <v>48.505691538457739</v>
      </c>
      <c r="K440" s="3">
        <f>IFERROR(LARGE($F:$H,COUNTIF(B:D,"&gt;0")+COUNTA($K$1:K439)-1),0)</f>
        <v>41.599351495377519</v>
      </c>
    </row>
    <row r="441" spans="1:11" x14ac:dyDescent="0.25">
      <c r="A441" t="str">
        <f>IFERROR(IF(1+A440&lt;=Configuration!$F$9*Configuration!$F$16,1+A440,""),"")</f>
        <v/>
      </c>
      <c r="B441" s="45" t="str">
        <f>IFERROR(IF(1+B440&lt;=Configuration!$F$10*Configuration!$F$16,1+B440,""),"")</f>
        <v/>
      </c>
      <c r="C441" s="45" t="str">
        <f>IFERROR(IF(1+C440&lt;=Configuration!$F$11*Configuration!$F$16,1+C440,""),"")</f>
        <v/>
      </c>
      <c r="D441" s="45" t="str">
        <f>IFERROR(IF(1+D440&lt;=Configuration!$F$12*Configuration!$F$16,1+D440,""),"")</f>
        <v/>
      </c>
      <c r="E441" s="3">
        <f>IFERROR('QB Projections'!E441,0)</f>
        <v>0</v>
      </c>
      <c r="F441" s="3">
        <f>IFERROR('RB Projections'!E442,0)</f>
        <v>0</v>
      </c>
      <c r="G441" s="3">
        <f>IFERROR('WR Projections'!E442,0)</f>
        <v>0</v>
      </c>
      <c r="H441" s="3">
        <f>IFERROR('TE Projections'!E442,0)</f>
        <v>0</v>
      </c>
      <c r="J441" s="3">
        <f>IFERROR(LARGE($E:$H,COUNTIF(A:D,"&gt;0")+COUNTA($J$1:J440)-1),0)</f>
        <v>48.249252994330291</v>
      </c>
      <c r="K441" s="3">
        <f>IFERROR(LARGE($F:$H,COUNTIF(B:D,"&gt;0")+COUNTA($K$1:K440)-1),0)</f>
        <v>41.536439001302099</v>
      </c>
    </row>
    <row r="442" spans="1:11" x14ac:dyDescent="0.25">
      <c r="A442" t="str">
        <f>IFERROR(IF(1+A441&lt;=Configuration!$F$9*Configuration!$F$16,1+A441,""),"")</f>
        <v/>
      </c>
      <c r="B442" s="45" t="str">
        <f>IFERROR(IF(1+B441&lt;=Configuration!$F$10*Configuration!$F$16,1+B441,""),"")</f>
        <v/>
      </c>
      <c r="C442" s="45" t="str">
        <f>IFERROR(IF(1+C441&lt;=Configuration!$F$11*Configuration!$F$16,1+C441,""),"")</f>
        <v/>
      </c>
      <c r="D442" s="45" t="str">
        <f>IFERROR(IF(1+D441&lt;=Configuration!$F$12*Configuration!$F$16,1+D441,""),"")</f>
        <v/>
      </c>
      <c r="E442" s="3">
        <f>IFERROR('QB Projections'!E442,0)</f>
        <v>0</v>
      </c>
      <c r="F442" s="3">
        <f>IFERROR('RB Projections'!E443,0)</f>
        <v>0</v>
      </c>
      <c r="G442" s="3">
        <f>IFERROR('WR Projections'!E443,0)</f>
        <v>0</v>
      </c>
      <c r="H442" s="3">
        <f>IFERROR('TE Projections'!E443,0)</f>
        <v>0</v>
      </c>
      <c r="J442" s="3">
        <f>IFERROR(LARGE($E:$H,COUNTIF(A:D,"&gt;0")+COUNTA($J$1:J441)-1),0)</f>
        <v>48.040353604904276</v>
      </c>
      <c r="K442" s="3">
        <f>IFERROR(LARGE($F:$H,COUNTIF(B:D,"&gt;0")+COUNTA($K$1:K441)-1),0)</f>
        <v>41.505821221456458</v>
      </c>
    </row>
    <row r="443" spans="1:11" x14ac:dyDescent="0.25">
      <c r="A443" t="str">
        <f>IFERROR(IF(1+A442&lt;=Configuration!$F$9*Configuration!$F$16,1+A442,""),"")</f>
        <v/>
      </c>
      <c r="B443" s="45" t="str">
        <f>IFERROR(IF(1+B442&lt;=Configuration!$F$10*Configuration!$F$16,1+B442,""),"")</f>
        <v/>
      </c>
      <c r="C443" s="45" t="str">
        <f>IFERROR(IF(1+C442&lt;=Configuration!$F$11*Configuration!$F$16,1+C442,""),"")</f>
        <v/>
      </c>
      <c r="D443" s="45" t="str">
        <f>IFERROR(IF(1+D442&lt;=Configuration!$F$12*Configuration!$F$16,1+D442,""),"")</f>
        <v/>
      </c>
      <c r="E443" s="3">
        <f>IFERROR('QB Projections'!E443,0)</f>
        <v>0</v>
      </c>
      <c r="F443" s="3">
        <f>IFERROR('RB Projections'!E444,0)</f>
        <v>0</v>
      </c>
      <c r="G443" s="3">
        <f>IFERROR('WR Projections'!E444,0)</f>
        <v>0</v>
      </c>
      <c r="H443" s="3">
        <f>IFERROR('TE Projections'!E444,0)</f>
        <v>0</v>
      </c>
      <c r="J443" s="3">
        <f>IFERROR(LARGE($E:$H,COUNTIF(A:D,"&gt;0")+COUNTA($J$1:J442)-1),0)</f>
        <v>47.990014440249517</v>
      </c>
      <c r="K443" s="3">
        <f>IFERROR(LARGE($F:$H,COUNTIF(B:D,"&gt;0")+COUNTA($K$1:K442)-1),0)</f>
        <v>41.328247523432999</v>
      </c>
    </row>
    <row r="444" spans="1:11" x14ac:dyDescent="0.25">
      <c r="A444" t="str">
        <f>IFERROR(IF(1+A443&lt;=Configuration!$F$9*Configuration!$F$16,1+A443,""),"")</f>
        <v/>
      </c>
      <c r="B444" s="45" t="str">
        <f>IFERROR(IF(1+B443&lt;=Configuration!$F$10*Configuration!$F$16,1+B443,""),"")</f>
        <v/>
      </c>
      <c r="C444" s="45" t="str">
        <f>IFERROR(IF(1+C443&lt;=Configuration!$F$11*Configuration!$F$16,1+C443,""),"")</f>
        <v/>
      </c>
      <c r="D444" s="45" t="str">
        <f>IFERROR(IF(1+D443&lt;=Configuration!$F$12*Configuration!$F$16,1+D443,""),"")</f>
        <v/>
      </c>
      <c r="E444" s="3">
        <f>IFERROR('QB Projections'!E444,0)</f>
        <v>0</v>
      </c>
      <c r="F444" s="3">
        <f>IFERROR('RB Projections'!E445,0)</f>
        <v>0</v>
      </c>
      <c r="G444" s="3">
        <f>IFERROR('WR Projections'!E445,0)</f>
        <v>0</v>
      </c>
      <c r="H444" s="3">
        <f>IFERROR('TE Projections'!E445,0)</f>
        <v>0</v>
      </c>
      <c r="J444" s="3">
        <f>IFERROR(LARGE($E:$H,COUNTIF(A:D,"&gt;0")+COUNTA($J$1:J443)-1),0)</f>
        <v>47.924644247997271</v>
      </c>
      <c r="K444" s="3">
        <f>IFERROR(LARGE($F:$H,COUNTIF(B:D,"&gt;0")+COUNTA($K$1:K443)-1),0)</f>
        <v>41.304035487412506</v>
      </c>
    </row>
    <row r="445" spans="1:11" x14ac:dyDescent="0.25">
      <c r="A445" t="str">
        <f>IFERROR(IF(1+A444&lt;=Configuration!$F$9*Configuration!$F$16,1+A444,""),"")</f>
        <v/>
      </c>
      <c r="B445" s="45" t="str">
        <f>IFERROR(IF(1+B444&lt;=Configuration!$F$10*Configuration!$F$16,1+B444,""),"")</f>
        <v/>
      </c>
      <c r="C445" s="45" t="str">
        <f>IFERROR(IF(1+C444&lt;=Configuration!$F$11*Configuration!$F$16,1+C444,""),"")</f>
        <v/>
      </c>
      <c r="D445" s="45" t="str">
        <f>IFERROR(IF(1+D444&lt;=Configuration!$F$12*Configuration!$F$16,1+D444,""),"")</f>
        <v/>
      </c>
      <c r="E445" s="3">
        <f>IFERROR('QB Projections'!E445,0)</f>
        <v>0</v>
      </c>
      <c r="F445" s="3">
        <f>IFERROR('RB Projections'!E446,0)</f>
        <v>0</v>
      </c>
      <c r="G445" s="3">
        <f>IFERROR('WR Projections'!E446,0)</f>
        <v>0</v>
      </c>
      <c r="H445" s="3">
        <f>IFERROR('TE Projections'!E446,0)</f>
        <v>0</v>
      </c>
      <c r="J445" s="3">
        <f>IFERROR(LARGE($E:$H,COUNTIF(A:D,"&gt;0")+COUNTA($J$1:J444)-1),0)</f>
        <v>47.790695790554686</v>
      </c>
      <c r="K445" s="3">
        <f>IFERROR(LARGE($F:$H,COUNTIF(B:D,"&gt;0")+COUNTA($K$1:K444)-1),0)</f>
        <v>41.262879322489958</v>
      </c>
    </row>
    <row r="446" spans="1:11" x14ac:dyDescent="0.25">
      <c r="A446" t="str">
        <f>IFERROR(IF(1+A445&lt;=Configuration!$F$9*Configuration!$F$16,1+A445,""),"")</f>
        <v/>
      </c>
      <c r="B446" s="45" t="str">
        <f>IFERROR(IF(1+B445&lt;=Configuration!$F$10*Configuration!$F$16,1+B445,""),"")</f>
        <v/>
      </c>
      <c r="C446" s="45" t="str">
        <f>IFERROR(IF(1+C445&lt;=Configuration!$F$11*Configuration!$F$16,1+C445,""),"")</f>
        <v/>
      </c>
      <c r="D446" s="45" t="str">
        <f>IFERROR(IF(1+D445&lt;=Configuration!$F$12*Configuration!$F$16,1+D445,""),"")</f>
        <v/>
      </c>
      <c r="E446" s="3">
        <f>IFERROR('QB Projections'!E446,0)</f>
        <v>0</v>
      </c>
      <c r="F446" s="3">
        <f>IFERROR('RB Projections'!E447,0)</f>
        <v>0</v>
      </c>
      <c r="G446" s="3">
        <f>IFERROR('WR Projections'!E447,0)</f>
        <v>0</v>
      </c>
      <c r="H446" s="3">
        <f>IFERROR('TE Projections'!E447,0)</f>
        <v>0</v>
      </c>
      <c r="J446" s="3">
        <f>IFERROR(LARGE($E:$H,COUNTIF(A:D,"&gt;0")+COUNTA($J$1:J445)-1),0)</f>
        <v>47.738438985384924</v>
      </c>
      <c r="K446" s="3">
        <f>IFERROR(LARGE($F:$H,COUNTIF(B:D,"&gt;0")+COUNTA($K$1:K445)-1),0)</f>
        <v>40.936604730616544</v>
      </c>
    </row>
    <row r="447" spans="1:11" x14ac:dyDescent="0.25">
      <c r="A447" t="str">
        <f>IFERROR(IF(1+A446&lt;=Configuration!$F$9*Configuration!$F$16,1+A446,""),"")</f>
        <v/>
      </c>
      <c r="B447" s="45" t="str">
        <f>IFERROR(IF(1+B446&lt;=Configuration!$F$10*Configuration!$F$16,1+B446,""),"")</f>
        <v/>
      </c>
      <c r="C447" s="45" t="str">
        <f>IFERROR(IF(1+C446&lt;=Configuration!$F$11*Configuration!$F$16,1+C446,""),"")</f>
        <v/>
      </c>
      <c r="D447" s="45" t="str">
        <f>IFERROR(IF(1+D446&lt;=Configuration!$F$12*Configuration!$F$16,1+D446,""),"")</f>
        <v/>
      </c>
      <c r="E447" s="3">
        <f>IFERROR('QB Projections'!E447,0)</f>
        <v>0</v>
      </c>
      <c r="F447" s="3">
        <f>IFERROR('RB Projections'!E448,0)</f>
        <v>0</v>
      </c>
      <c r="G447" s="3">
        <f>IFERROR('WR Projections'!E448,0)</f>
        <v>0</v>
      </c>
      <c r="H447" s="3">
        <f>IFERROR('TE Projections'!E448,0)</f>
        <v>0</v>
      </c>
      <c r="J447" s="3">
        <f>IFERROR(LARGE($E:$H,COUNTIF(A:D,"&gt;0")+COUNTA($J$1:J446)-1),0)</f>
        <v>47.68868254152671</v>
      </c>
      <c r="K447" s="3">
        <f>IFERROR(LARGE($F:$H,COUNTIF(B:D,"&gt;0")+COUNTA($K$1:K446)-1),0)</f>
        <v>40.89035360490427</v>
      </c>
    </row>
    <row r="448" spans="1:11" x14ac:dyDescent="0.25">
      <c r="A448" t="str">
        <f>IFERROR(IF(1+A447&lt;=Configuration!$F$9*Configuration!$F$16,1+A447,""),"")</f>
        <v/>
      </c>
      <c r="B448" s="45" t="str">
        <f>IFERROR(IF(1+B447&lt;=Configuration!$F$10*Configuration!$F$16,1+B447,""),"")</f>
        <v/>
      </c>
      <c r="C448" s="45" t="str">
        <f>IFERROR(IF(1+C447&lt;=Configuration!$F$11*Configuration!$F$16,1+C447,""),"")</f>
        <v/>
      </c>
      <c r="D448" s="45" t="str">
        <f>IFERROR(IF(1+D447&lt;=Configuration!$F$12*Configuration!$F$16,1+D447,""),"")</f>
        <v/>
      </c>
      <c r="E448" s="3">
        <f>IFERROR('QB Projections'!E448,0)</f>
        <v>0</v>
      </c>
      <c r="F448" s="3">
        <f>IFERROR('RB Projections'!E449,0)</f>
        <v>0</v>
      </c>
      <c r="G448" s="3">
        <f>IFERROR('WR Projections'!E449,0)</f>
        <v>0</v>
      </c>
      <c r="H448" s="3">
        <f>IFERROR('TE Projections'!E449,0)</f>
        <v>0</v>
      </c>
      <c r="J448" s="3">
        <f>IFERROR(LARGE($E:$H,COUNTIF(A:D,"&gt;0")+COUNTA($J$1:J447)-1),0)</f>
        <v>47.673048731731157</v>
      </c>
      <c r="K448" s="3">
        <f>IFERROR(LARGE($F:$H,COUNTIF(B:D,"&gt;0")+COUNTA($K$1:K447)-1),0)</f>
        <v>40.801237172937675</v>
      </c>
    </row>
    <row r="449" spans="1:11" x14ac:dyDescent="0.25">
      <c r="A449" t="str">
        <f>IFERROR(IF(1+A448&lt;=Configuration!$F$9*Configuration!$F$16,1+A448,""),"")</f>
        <v/>
      </c>
      <c r="B449" s="45" t="str">
        <f>IFERROR(IF(1+B448&lt;=Configuration!$F$10*Configuration!$F$16,1+B448,""),"")</f>
        <v/>
      </c>
      <c r="C449" s="45" t="str">
        <f>IFERROR(IF(1+C448&lt;=Configuration!$F$11*Configuration!$F$16,1+C448,""),"")</f>
        <v/>
      </c>
      <c r="D449" s="45" t="str">
        <f>IFERROR(IF(1+D448&lt;=Configuration!$F$12*Configuration!$F$16,1+D448,""),"")</f>
        <v/>
      </c>
      <c r="E449" s="3">
        <f>IFERROR('QB Projections'!E449,0)</f>
        <v>0</v>
      </c>
      <c r="F449" s="3">
        <f>IFERROR('RB Projections'!E450,0)</f>
        <v>0</v>
      </c>
      <c r="G449" s="3">
        <f>IFERROR('WR Projections'!E450,0)</f>
        <v>0</v>
      </c>
      <c r="H449" s="3">
        <f>IFERROR('TE Projections'!E450,0)</f>
        <v>0</v>
      </c>
      <c r="J449" s="3">
        <f>IFERROR(LARGE($E:$H,COUNTIF(A:D,"&gt;0")+COUNTA($J$1:J448)-1),0)</f>
        <v>47.658338547833758</v>
      </c>
      <c r="K449" s="3">
        <f>IFERROR(LARGE($F:$H,COUNTIF(B:D,"&gt;0")+COUNTA($K$1:K448)-1),0)</f>
        <v>40.754155146762329</v>
      </c>
    </row>
    <row r="450" spans="1:11" x14ac:dyDescent="0.25">
      <c r="A450" t="str">
        <f>IFERROR(IF(1+A449&lt;=Configuration!$F$9*Configuration!$F$16,1+A449,""),"")</f>
        <v/>
      </c>
      <c r="B450" s="45" t="str">
        <f>IFERROR(IF(1+B449&lt;=Configuration!$F$10*Configuration!$F$16,1+B449,""),"")</f>
        <v/>
      </c>
      <c r="C450" s="45" t="str">
        <f>IFERROR(IF(1+C449&lt;=Configuration!$F$11*Configuration!$F$16,1+C449,""),"")</f>
        <v/>
      </c>
      <c r="D450" s="45" t="str">
        <f>IFERROR(IF(1+D449&lt;=Configuration!$F$12*Configuration!$F$16,1+D449,""),"")</f>
        <v/>
      </c>
      <c r="E450" s="3">
        <f>IFERROR('QB Projections'!E450,0)</f>
        <v>0</v>
      </c>
      <c r="F450" s="3">
        <f>IFERROR('RB Projections'!E451,0)</f>
        <v>0</v>
      </c>
      <c r="G450" s="3">
        <f>IFERROR('WR Projections'!E451,0)</f>
        <v>0</v>
      </c>
      <c r="H450" s="3">
        <f>IFERROR('TE Projections'!E451,0)</f>
        <v>0</v>
      </c>
      <c r="J450" s="3">
        <f>IFERROR(LARGE($E:$H,COUNTIF(A:D,"&gt;0")+COUNTA($J$1:J449)-1),0)</f>
        <v>47.656433807684955</v>
      </c>
      <c r="K450" s="3">
        <f>IFERROR(LARGE($F:$H,COUNTIF(B:D,"&gt;0")+COUNTA($K$1:K449)-1),0)</f>
        <v>40.582139640822064</v>
      </c>
    </row>
    <row r="451" spans="1:11" x14ac:dyDescent="0.25">
      <c r="A451" t="str">
        <f>IFERROR(IF(1+A450&lt;=Configuration!$F$9*Configuration!$F$16,1+A450,""),"")</f>
        <v/>
      </c>
      <c r="B451" s="45" t="str">
        <f>IFERROR(IF(1+B450&lt;=Configuration!$F$10*Configuration!$F$16,1+B450,""),"")</f>
        <v/>
      </c>
      <c r="C451" s="45" t="str">
        <f>IFERROR(IF(1+C450&lt;=Configuration!$F$11*Configuration!$F$16,1+C450,""),"")</f>
        <v/>
      </c>
      <c r="D451" s="45" t="str">
        <f>IFERROR(IF(1+D450&lt;=Configuration!$F$12*Configuration!$F$16,1+D450,""),"")</f>
        <v/>
      </c>
      <c r="E451" s="3">
        <f>IFERROR('QB Projections'!E451,0)</f>
        <v>0</v>
      </c>
      <c r="F451" s="3">
        <f>IFERROR('RB Projections'!E452,0)</f>
        <v>0</v>
      </c>
      <c r="G451" s="3">
        <f>IFERROR('WR Projections'!E452,0)</f>
        <v>0</v>
      </c>
      <c r="H451" s="3">
        <f>IFERROR('TE Projections'!E452,0)</f>
        <v>0</v>
      </c>
      <c r="J451" s="3">
        <f>IFERROR(LARGE($E:$H,COUNTIF(A:D,"&gt;0")+COUNTA($J$1:J450)-1),0)</f>
        <v>47.64035360490427</v>
      </c>
      <c r="K451" s="3">
        <f>IFERROR(LARGE($F:$H,COUNTIF(B:D,"&gt;0")+COUNTA($K$1:K450)-1),0)</f>
        <v>40.40765847807738</v>
      </c>
    </row>
    <row r="452" spans="1:11" x14ac:dyDescent="0.25">
      <c r="A452" t="str">
        <f>IFERROR(IF(1+A451&lt;=Configuration!$F$9*Configuration!$F$16,1+A451,""),"")</f>
        <v/>
      </c>
      <c r="B452" s="45" t="str">
        <f>IFERROR(IF(1+B451&lt;=Configuration!$F$10*Configuration!$F$16,1+B451,""),"")</f>
        <v/>
      </c>
      <c r="C452" s="45" t="str">
        <f>IFERROR(IF(1+C451&lt;=Configuration!$F$11*Configuration!$F$16,1+C451,""),"")</f>
        <v/>
      </c>
      <c r="D452" s="45" t="str">
        <f>IFERROR(IF(1+D451&lt;=Configuration!$F$12*Configuration!$F$16,1+D451,""),"")</f>
        <v/>
      </c>
      <c r="E452" s="3">
        <f>IFERROR('QB Projections'!E452,0)</f>
        <v>0</v>
      </c>
      <c r="F452" s="3">
        <f>IFERROR('RB Projections'!E453,0)</f>
        <v>0</v>
      </c>
      <c r="G452" s="3">
        <f>IFERROR('WR Projections'!E453,0)</f>
        <v>0</v>
      </c>
      <c r="H452" s="3">
        <f>IFERROR('TE Projections'!E453,0)</f>
        <v>0</v>
      </c>
      <c r="J452" s="3">
        <f>IFERROR(LARGE($E:$H,COUNTIF(A:D,"&gt;0")+COUNTA($J$1:J451)-1),0)</f>
        <v>47.607658478077383</v>
      </c>
      <c r="K452" s="3">
        <f>IFERROR(LARGE($F:$H,COUNTIF(B:D,"&gt;0")+COUNTA($K$1:K451)-1),0)</f>
        <v>40.334306801918366</v>
      </c>
    </row>
    <row r="453" spans="1:11" x14ac:dyDescent="0.25">
      <c r="A453" t="str">
        <f>IFERROR(IF(1+A452&lt;=Configuration!$F$9*Configuration!$F$16,1+A452,""),"")</f>
        <v/>
      </c>
      <c r="B453" s="45" t="str">
        <f>IFERROR(IF(1+B452&lt;=Configuration!$F$10*Configuration!$F$16,1+B452,""),"")</f>
        <v/>
      </c>
      <c r="C453" s="45" t="str">
        <f>IFERROR(IF(1+C452&lt;=Configuration!$F$11*Configuration!$F$16,1+C452,""),"")</f>
        <v/>
      </c>
      <c r="D453" s="45" t="str">
        <f>IFERROR(IF(1+D452&lt;=Configuration!$F$12*Configuration!$F$16,1+D452,""),"")</f>
        <v/>
      </c>
      <c r="E453" s="3">
        <f>IFERROR('QB Projections'!E453,0)</f>
        <v>0</v>
      </c>
      <c r="F453" s="3">
        <f>IFERROR('RB Projections'!E454,0)</f>
        <v>0</v>
      </c>
      <c r="G453" s="3">
        <f>IFERROR('WR Projections'!E454,0)</f>
        <v>0</v>
      </c>
      <c r="H453" s="3">
        <f>IFERROR('TE Projections'!E454,0)</f>
        <v>0</v>
      </c>
      <c r="J453" s="3">
        <f>IFERROR(LARGE($E:$H,COUNTIF(A:D,"&gt;0")+COUNTA($J$1:J452)-1),0)</f>
        <v>47.350570832037675</v>
      </c>
      <c r="K453" s="3">
        <f>IFERROR(LARGE($F:$H,COUNTIF(B:D,"&gt;0")+COUNTA($K$1:K452)-1),0)</f>
        <v>40.273048731731159</v>
      </c>
    </row>
    <row r="454" spans="1:11" x14ac:dyDescent="0.25">
      <c r="A454" t="str">
        <f>IFERROR(IF(1+A453&lt;=Configuration!$F$9*Configuration!$F$16,1+A453,""),"")</f>
        <v/>
      </c>
      <c r="B454" s="45" t="str">
        <f>IFERROR(IF(1+B453&lt;=Configuration!$F$10*Configuration!$F$16,1+B453,""),"")</f>
        <v/>
      </c>
      <c r="C454" s="45" t="str">
        <f>IFERROR(IF(1+C453&lt;=Configuration!$F$11*Configuration!$F$16,1+C453,""),"")</f>
        <v/>
      </c>
      <c r="D454" s="45" t="str">
        <f>IFERROR(IF(1+D453&lt;=Configuration!$F$12*Configuration!$F$16,1+D453,""),"")</f>
        <v/>
      </c>
      <c r="E454" s="3">
        <f>IFERROR('QB Projections'!E454,0)</f>
        <v>0</v>
      </c>
      <c r="F454" s="3">
        <f>IFERROR('RB Projections'!E455,0)</f>
        <v>0</v>
      </c>
      <c r="G454" s="3">
        <f>IFERROR('WR Projections'!E455,0)</f>
        <v>0</v>
      </c>
      <c r="H454" s="3">
        <f>IFERROR('TE Projections'!E455,0)</f>
        <v>0</v>
      </c>
      <c r="J454" s="3">
        <f>IFERROR(LARGE($E:$H,COUNTIF(A:D,"&gt;0")+COUNTA($J$1:J453)-1),0)</f>
        <v>47.001682025347485</v>
      </c>
      <c r="K454" s="3">
        <f>IFERROR(LARGE($F:$H,COUNTIF(B:D,"&gt;0")+COUNTA($K$1:K453)-1),0)</f>
        <v>40.205743858558037</v>
      </c>
    </row>
    <row r="455" spans="1:11" x14ac:dyDescent="0.25">
      <c r="A455" t="str">
        <f>IFERROR(IF(1+A454&lt;=Configuration!$F$9*Configuration!$F$16,1+A454,""),"")</f>
        <v/>
      </c>
      <c r="B455" s="45" t="str">
        <f>IFERROR(IF(1+B454&lt;=Configuration!$F$10*Configuration!$F$16,1+B454,""),"")</f>
        <v/>
      </c>
      <c r="C455" s="45" t="str">
        <f>IFERROR(IF(1+C454&lt;=Configuration!$F$11*Configuration!$F$16,1+C454,""),"")</f>
        <v/>
      </c>
      <c r="D455" s="45" t="str">
        <f>IFERROR(IF(1+D454&lt;=Configuration!$F$12*Configuration!$F$16,1+D454,""),"")</f>
        <v/>
      </c>
      <c r="E455" s="3">
        <f>IFERROR('QB Projections'!E455,0)</f>
        <v>0</v>
      </c>
      <c r="F455" s="3">
        <f>IFERROR('RB Projections'!E456,0)</f>
        <v>0</v>
      </c>
      <c r="G455" s="3">
        <f>IFERROR('WR Projections'!E456,0)</f>
        <v>0</v>
      </c>
      <c r="H455" s="3">
        <f>IFERROR('TE Projections'!E456,0)</f>
        <v>0</v>
      </c>
      <c r="J455" s="3">
        <f>IFERROR(LARGE($E:$H,COUNTIF(A:D,"&gt;0")+COUNTA($J$1:J454)-1),0)</f>
        <v>46.673048731731157</v>
      </c>
      <c r="K455" s="3">
        <f>IFERROR(LARGE($F:$H,COUNTIF(B:D,"&gt;0")+COUNTA($K$1:K454)-1),0)</f>
        <v>39.913582437066289</v>
      </c>
    </row>
    <row r="456" spans="1:11" x14ac:dyDescent="0.25">
      <c r="A456" t="str">
        <f>IFERROR(IF(1+A455&lt;=Configuration!$F$9*Configuration!$F$16,1+A455,""),"")</f>
        <v/>
      </c>
      <c r="B456" s="45" t="str">
        <f>IFERROR(IF(1+B455&lt;=Configuration!$F$10*Configuration!$F$16,1+B455,""),"")</f>
        <v/>
      </c>
      <c r="C456" s="45" t="str">
        <f>IFERROR(IF(1+C455&lt;=Configuration!$F$11*Configuration!$F$16,1+C455,""),"")</f>
        <v/>
      </c>
      <c r="D456" s="45" t="str">
        <f>IFERROR(IF(1+D455&lt;=Configuration!$F$12*Configuration!$F$16,1+D455,""),"")</f>
        <v/>
      </c>
      <c r="E456" s="3">
        <f>IFERROR('QB Projections'!E456,0)</f>
        <v>0</v>
      </c>
      <c r="F456" s="3">
        <f>IFERROR('RB Projections'!E457,0)</f>
        <v>0</v>
      </c>
      <c r="G456" s="3">
        <f>IFERROR('WR Projections'!E457,0)</f>
        <v>0</v>
      </c>
      <c r="H456" s="3">
        <f>IFERROR('TE Projections'!E457,0)</f>
        <v>0</v>
      </c>
      <c r="J456" s="3">
        <f>IFERROR(LARGE($E:$H,COUNTIF(A:D,"&gt;0")+COUNTA($J$1:J455)-1),0)</f>
        <v>46.650605437341738</v>
      </c>
      <c r="K456" s="3">
        <f>IFERROR(LARGE($F:$H,COUNTIF(B:D,"&gt;0")+COUNTA($K$1:K455)-1),0)</f>
        <v>39.751933567269475</v>
      </c>
    </row>
    <row r="457" spans="1:11" x14ac:dyDescent="0.25">
      <c r="A457" t="str">
        <f>IFERROR(IF(1+A456&lt;=Configuration!$F$9*Configuration!$F$16,1+A456,""),"")</f>
        <v/>
      </c>
      <c r="B457" s="45" t="str">
        <f>IFERROR(IF(1+B456&lt;=Configuration!$F$10*Configuration!$F$16,1+B456,""),"")</f>
        <v/>
      </c>
      <c r="C457" s="45" t="str">
        <f>IFERROR(IF(1+C456&lt;=Configuration!$F$11*Configuration!$F$16,1+C456,""),"")</f>
        <v/>
      </c>
      <c r="D457" s="45" t="str">
        <f>IFERROR(IF(1+D456&lt;=Configuration!$F$12*Configuration!$F$16,1+D456,""),"")</f>
        <v/>
      </c>
      <c r="E457" s="3">
        <f>IFERROR('QB Projections'!E457,0)</f>
        <v>0</v>
      </c>
      <c r="F457" s="3">
        <f>IFERROR('RB Projections'!E458,0)</f>
        <v>0</v>
      </c>
      <c r="G457" s="3">
        <f>IFERROR('WR Projections'!E458,0)</f>
        <v>0</v>
      </c>
      <c r="H457" s="3">
        <f>IFERROR('TE Projections'!E458,0)</f>
        <v>0</v>
      </c>
      <c r="J457" s="3">
        <f>IFERROR(LARGE($E:$H,COUNTIF(A:D,"&gt;0")+COUNTA($J$1:J456)-1),0)</f>
        <v>46.592032175320462</v>
      </c>
      <c r="K457" s="3">
        <f>IFERROR(LARGE($F:$H,COUNTIF(B:D,"&gt;0")+COUNTA($K$1:K456)-1),0)</f>
        <v>39.473449745634539</v>
      </c>
    </row>
    <row r="458" spans="1:11" x14ac:dyDescent="0.25">
      <c r="A458" t="str">
        <f>IFERROR(IF(1+A457&lt;=Configuration!$F$9*Configuration!$F$16,1+A457,""),"")</f>
        <v/>
      </c>
      <c r="B458" s="45" t="str">
        <f>IFERROR(IF(1+B457&lt;=Configuration!$F$10*Configuration!$F$16,1+B457,""),"")</f>
        <v/>
      </c>
      <c r="C458" s="45" t="str">
        <f>IFERROR(IF(1+C457&lt;=Configuration!$F$11*Configuration!$F$16,1+C457,""),"")</f>
        <v/>
      </c>
      <c r="D458" s="45" t="str">
        <f>IFERROR(IF(1+D457&lt;=Configuration!$F$12*Configuration!$F$16,1+D457,""),"")</f>
        <v/>
      </c>
      <c r="E458" s="3">
        <f>IFERROR('QB Projections'!E458,0)</f>
        <v>0</v>
      </c>
      <c r="F458" s="3">
        <f>IFERROR('RB Projections'!E459,0)</f>
        <v>0</v>
      </c>
      <c r="G458" s="3">
        <f>IFERROR('WR Projections'!E459,0)</f>
        <v>0</v>
      </c>
      <c r="H458" s="3">
        <f>IFERROR('TE Projections'!E459,0)</f>
        <v>0</v>
      </c>
      <c r="J458" s="3">
        <f>IFERROR(LARGE($E:$H,COUNTIF(A:D,"&gt;0")+COUNTA($J$1:J457)-1),0)</f>
        <v>46.579087049505958</v>
      </c>
      <c r="K458" s="3">
        <f>IFERROR(LARGE($F:$H,COUNTIF(B:D,"&gt;0")+COUNTA($K$1:K457)-1),0)</f>
        <v>39.305743858558039</v>
      </c>
    </row>
    <row r="459" spans="1:11" x14ac:dyDescent="0.25">
      <c r="A459" t="str">
        <f>IFERROR(IF(1+A458&lt;=Configuration!$F$9*Configuration!$F$16,1+A458,""),"")</f>
        <v/>
      </c>
      <c r="B459" s="45" t="str">
        <f>IFERROR(IF(1+B458&lt;=Configuration!$F$10*Configuration!$F$16,1+B458,""),"")</f>
        <v/>
      </c>
      <c r="C459" s="45" t="str">
        <f>IFERROR(IF(1+C458&lt;=Configuration!$F$11*Configuration!$F$16,1+C458,""),"")</f>
        <v/>
      </c>
      <c r="D459" s="45" t="str">
        <f>IFERROR(IF(1+D458&lt;=Configuration!$F$12*Configuration!$F$16,1+D458,""),"")</f>
        <v/>
      </c>
      <c r="E459" s="3">
        <f>IFERROR('QB Projections'!E459,0)</f>
        <v>0</v>
      </c>
      <c r="F459" s="3">
        <f>IFERROR('RB Projections'!E460,0)</f>
        <v>0</v>
      </c>
      <c r="G459" s="3">
        <f>IFERROR('WR Projections'!E460,0)</f>
        <v>0</v>
      </c>
      <c r="H459" s="3">
        <f>IFERROR('TE Projections'!E460,0)</f>
        <v>0</v>
      </c>
      <c r="J459" s="3">
        <f>IFERROR(LARGE($E:$H,COUNTIF(A:D,"&gt;0")+COUNTA($J$1:J458)-1),0)</f>
        <v>46.456701168317707</v>
      </c>
      <c r="K459" s="3">
        <f>IFERROR(LARGE($F:$H,COUNTIF(B:D,"&gt;0")+COUNTA($K$1:K458)-1),0)</f>
        <v>39.240353604904271</v>
      </c>
    </row>
    <row r="460" spans="1:11" x14ac:dyDescent="0.25">
      <c r="A460" t="str">
        <f>IFERROR(IF(1+A459&lt;=Configuration!$F$9*Configuration!$F$16,1+A459,""),"")</f>
        <v/>
      </c>
      <c r="B460" s="45" t="str">
        <f>IFERROR(IF(1+B459&lt;=Configuration!$F$10*Configuration!$F$16,1+B459,""),"")</f>
        <v/>
      </c>
      <c r="C460" s="45" t="str">
        <f>IFERROR(IF(1+C459&lt;=Configuration!$F$11*Configuration!$F$16,1+C459,""),"")</f>
        <v/>
      </c>
      <c r="D460" s="45" t="str">
        <f>IFERROR(IF(1+D459&lt;=Configuration!$F$12*Configuration!$F$16,1+D459,""),"")</f>
        <v/>
      </c>
      <c r="E460" s="3">
        <f>IFERROR('QB Projections'!E460,0)</f>
        <v>0</v>
      </c>
      <c r="F460" s="3">
        <f>IFERROR('RB Projections'!E461,0)</f>
        <v>0</v>
      </c>
      <c r="G460" s="3">
        <f>IFERROR('WR Projections'!E461,0)</f>
        <v>0</v>
      </c>
      <c r="H460" s="3">
        <f>IFERROR('TE Projections'!E461,0)</f>
        <v>0</v>
      </c>
      <c r="J460" s="3">
        <f>IFERROR(LARGE($E:$H,COUNTIF(A:D,"&gt;0")+COUNTA($J$1:J459)-1),0)</f>
        <v>46.290755113530118</v>
      </c>
      <c r="K460" s="3">
        <f>IFERROR(LARGE($F:$H,COUNTIF(B:D,"&gt;0")+COUNTA($K$1:K459)-1),0)</f>
        <v>39.16842432588512</v>
      </c>
    </row>
    <row r="461" spans="1:11" x14ac:dyDescent="0.25">
      <c r="A461" t="str">
        <f>IFERROR(IF(1+A460&lt;=Configuration!$F$9*Configuration!$F$16,1+A460,""),"")</f>
        <v/>
      </c>
      <c r="B461" s="45" t="str">
        <f>IFERROR(IF(1+B460&lt;=Configuration!$F$10*Configuration!$F$16,1+B460,""),"")</f>
        <v/>
      </c>
      <c r="C461" s="45" t="str">
        <f>IFERROR(IF(1+C460&lt;=Configuration!$F$11*Configuration!$F$16,1+C460,""),"")</f>
        <v/>
      </c>
      <c r="D461" s="45" t="str">
        <f>IFERROR(IF(1+D460&lt;=Configuration!$F$12*Configuration!$F$16,1+D460,""),"")</f>
        <v/>
      </c>
      <c r="E461" s="3">
        <f>IFERROR('QB Projections'!E461,0)</f>
        <v>0</v>
      </c>
      <c r="F461" s="3">
        <f>IFERROR('RB Projections'!E462,0)</f>
        <v>0</v>
      </c>
      <c r="G461" s="3">
        <f>IFERROR('WR Projections'!E462,0)</f>
        <v>0</v>
      </c>
      <c r="H461" s="3">
        <f>IFERROR('TE Projections'!E462,0)</f>
        <v>0</v>
      </c>
      <c r="J461" s="3">
        <f>IFERROR(LARGE($E:$H,COUNTIF(A:D,"&gt;0")+COUNTA($J$1:J460)-1),0)</f>
        <v>45.876318244413845</v>
      </c>
      <c r="K461" s="3">
        <f>IFERROR(LARGE($F:$H,COUNTIF(B:D,"&gt;0")+COUNTA($K$1:K460)-1),0)</f>
        <v>39.007179823197546</v>
      </c>
    </row>
    <row r="462" spans="1:11" x14ac:dyDescent="0.25">
      <c r="A462" t="str">
        <f>IFERROR(IF(1+A461&lt;=Configuration!$F$9*Configuration!$F$16,1+A461,""),"")</f>
        <v/>
      </c>
      <c r="B462" s="45" t="str">
        <f>IFERROR(IF(1+B461&lt;=Configuration!$F$10*Configuration!$F$16,1+B461,""),"")</f>
        <v/>
      </c>
      <c r="C462" s="45" t="str">
        <f>IFERROR(IF(1+C461&lt;=Configuration!$F$11*Configuration!$F$16,1+C461,""),"")</f>
        <v/>
      </c>
      <c r="D462" s="45" t="str">
        <f>IFERROR(IF(1+D461&lt;=Configuration!$F$12*Configuration!$F$16,1+D461,""),"")</f>
        <v/>
      </c>
      <c r="E462" s="3">
        <f>IFERROR('QB Projections'!E462,0)</f>
        <v>0</v>
      </c>
      <c r="F462" s="3">
        <f>IFERROR('RB Projections'!E463,0)</f>
        <v>0</v>
      </c>
      <c r="G462" s="3">
        <f>IFERROR('WR Projections'!E463,0)</f>
        <v>0</v>
      </c>
      <c r="H462" s="3">
        <f>IFERROR('TE Projections'!E463,0)</f>
        <v>0</v>
      </c>
      <c r="J462" s="3">
        <f>IFERROR(LARGE($E:$H,COUNTIF(A:D,"&gt;0")+COUNTA($J$1:J461)-1),0)</f>
        <v>45.766126782461903</v>
      </c>
      <c r="K462" s="3">
        <f>IFERROR(LARGE($F:$H,COUNTIF(B:D,"&gt;0")+COUNTA($K$1:K461)-1),0)</f>
        <v>38.87304873173116</v>
      </c>
    </row>
    <row r="463" spans="1:11" x14ac:dyDescent="0.25">
      <c r="A463" t="str">
        <f>IFERROR(IF(1+A462&lt;=Configuration!$F$9*Configuration!$F$16,1+A462,""),"")</f>
        <v/>
      </c>
      <c r="B463" s="45" t="str">
        <f>IFERROR(IF(1+B462&lt;=Configuration!$F$10*Configuration!$F$16,1+B462,""),"")</f>
        <v/>
      </c>
      <c r="C463" s="45" t="str">
        <f>IFERROR(IF(1+C462&lt;=Configuration!$F$11*Configuration!$F$16,1+C462,""),"")</f>
        <v/>
      </c>
      <c r="D463" s="45" t="str">
        <f>IFERROR(IF(1+D462&lt;=Configuration!$F$12*Configuration!$F$16,1+D462,""),"")</f>
        <v/>
      </c>
      <c r="E463" s="3">
        <f>IFERROR('QB Projections'!E463,0)</f>
        <v>0</v>
      </c>
      <c r="F463" s="3">
        <f>IFERROR('RB Projections'!E464,0)</f>
        <v>0</v>
      </c>
      <c r="G463" s="3">
        <f>IFERROR('WR Projections'!E464,0)</f>
        <v>0</v>
      </c>
      <c r="H463" s="3">
        <f>IFERROR('TE Projections'!E464,0)</f>
        <v>0</v>
      </c>
      <c r="J463" s="3">
        <f>IFERROR(LARGE($E:$H,COUNTIF(A:D,"&gt;0")+COUNTA($J$1:J462)-1),0)</f>
        <v>45.677615242058039</v>
      </c>
      <c r="K463" s="3">
        <f>IFERROR(LARGE($F:$H,COUNTIF(B:D,"&gt;0")+COUNTA($K$1:K462)-1),0)</f>
        <v>38.771134112211804</v>
      </c>
    </row>
    <row r="464" spans="1:11" x14ac:dyDescent="0.25">
      <c r="A464" t="str">
        <f>IFERROR(IF(1+A463&lt;=Configuration!$F$9*Configuration!$F$16,1+A463,""),"")</f>
        <v/>
      </c>
      <c r="B464" s="45" t="str">
        <f>IFERROR(IF(1+B463&lt;=Configuration!$F$10*Configuration!$F$16,1+B463,""),"")</f>
        <v/>
      </c>
      <c r="C464" s="45" t="str">
        <f>IFERROR(IF(1+C463&lt;=Configuration!$F$11*Configuration!$F$16,1+C463,""),"")</f>
        <v/>
      </c>
      <c r="D464" s="45" t="str">
        <f>IFERROR(IF(1+D463&lt;=Configuration!$F$12*Configuration!$F$16,1+D463,""),"")</f>
        <v/>
      </c>
      <c r="E464" s="3">
        <f>IFERROR('QB Projections'!E464,0)</f>
        <v>0</v>
      </c>
      <c r="F464" s="3">
        <f>IFERROR('RB Projections'!E465,0)</f>
        <v>0</v>
      </c>
      <c r="G464" s="3">
        <f>IFERROR('WR Projections'!E465,0)</f>
        <v>0</v>
      </c>
      <c r="H464" s="3">
        <f>IFERROR('TE Projections'!E465,0)</f>
        <v>0</v>
      </c>
      <c r="J464" s="3">
        <f>IFERROR(LARGE($E:$H,COUNTIF(A:D,"&gt;0")+COUNTA($J$1:J463)-1),0)</f>
        <v>45.333660693912073</v>
      </c>
      <c r="K464" s="3">
        <f>IFERROR(LARGE($F:$H,COUNTIF(B:D,"&gt;0")+COUNTA($K$1:K463)-1),0)</f>
        <v>38.589168273954378</v>
      </c>
    </row>
    <row r="465" spans="1:11" x14ac:dyDescent="0.25">
      <c r="A465" t="str">
        <f>IFERROR(IF(1+A464&lt;=Configuration!$F$9*Configuration!$F$16,1+A464,""),"")</f>
        <v/>
      </c>
      <c r="B465" s="45" t="str">
        <f>IFERROR(IF(1+B464&lt;=Configuration!$F$10*Configuration!$F$16,1+B464,""),"")</f>
        <v/>
      </c>
      <c r="C465" s="45" t="str">
        <f>IFERROR(IF(1+C464&lt;=Configuration!$F$11*Configuration!$F$16,1+C464,""),"")</f>
        <v/>
      </c>
      <c r="D465" s="45" t="str">
        <f>IFERROR(IF(1+D464&lt;=Configuration!$F$12*Configuration!$F$16,1+D464,""),"")</f>
        <v/>
      </c>
      <c r="E465" s="3">
        <f>IFERROR('QB Projections'!E465,0)</f>
        <v>0</v>
      </c>
      <c r="F465" s="3">
        <f>IFERROR('RB Projections'!E466,0)</f>
        <v>0</v>
      </c>
      <c r="G465" s="3">
        <f>IFERROR('WR Projections'!E466,0)</f>
        <v>0</v>
      </c>
      <c r="H465" s="3">
        <f>IFERROR('TE Projections'!E466,0)</f>
        <v>0</v>
      </c>
      <c r="J465" s="3">
        <f>IFERROR(LARGE($E:$H,COUNTIF(A:D,"&gt;0")+COUNTA($J$1:J464)-1),0)</f>
        <v>44.81626502035175</v>
      </c>
      <c r="K465" s="3">
        <f>IFERROR(LARGE($F:$H,COUNTIF(B:D,"&gt;0")+COUNTA($K$1:K464)-1),0)</f>
        <v>38.530017428738347</v>
      </c>
    </row>
    <row r="466" spans="1:11" x14ac:dyDescent="0.25">
      <c r="A466" t="str">
        <f>IFERROR(IF(1+A465&lt;=Configuration!$F$9*Configuration!$F$16,1+A465,""),"")</f>
        <v/>
      </c>
      <c r="B466" s="45" t="str">
        <f>IFERROR(IF(1+B465&lt;=Configuration!$F$10*Configuration!$F$16,1+B465,""),"")</f>
        <v/>
      </c>
      <c r="C466" s="45" t="str">
        <f>IFERROR(IF(1+C465&lt;=Configuration!$F$11*Configuration!$F$16,1+C465,""),"")</f>
        <v/>
      </c>
      <c r="D466" s="45" t="str">
        <f>IFERROR(IF(1+D465&lt;=Configuration!$F$12*Configuration!$F$16,1+D465,""),"")</f>
        <v/>
      </c>
      <c r="E466" s="3">
        <f>IFERROR('QB Projections'!E466,0)</f>
        <v>0</v>
      </c>
      <c r="F466" s="3">
        <f>IFERROR('RB Projections'!E467,0)</f>
        <v>0</v>
      </c>
      <c r="G466" s="3">
        <f>IFERROR('WR Projections'!E467,0)</f>
        <v>0</v>
      </c>
      <c r="H466" s="3">
        <f>IFERROR('TE Projections'!E467,0)</f>
        <v>0</v>
      </c>
      <c r="J466" s="3">
        <f>IFERROR(LARGE($E:$H,COUNTIF(A:D,"&gt;0")+COUNTA($J$1:J465)-1),0)</f>
        <v>44.606733130142779</v>
      </c>
      <c r="K466" s="3">
        <f>IFERROR(LARGE($F:$H,COUNTIF(B:D,"&gt;0")+COUNTA($K$1:K465)-1),0)</f>
        <v>38.473048731731154</v>
      </c>
    </row>
    <row r="467" spans="1:11" x14ac:dyDescent="0.25">
      <c r="A467" t="str">
        <f>IFERROR(IF(1+A466&lt;=Configuration!$F$9*Configuration!$F$16,1+A466,""),"")</f>
        <v/>
      </c>
      <c r="B467" s="45" t="str">
        <f>IFERROR(IF(1+B466&lt;=Configuration!$F$10*Configuration!$F$16,1+B466,""),"")</f>
        <v/>
      </c>
      <c r="C467" s="45" t="str">
        <f>IFERROR(IF(1+C466&lt;=Configuration!$F$11*Configuration!$F$16,1+C466,""),"")</f>
        <v/>
      </c>
      <c r="D467" s="45" t="str">
        <f>IFERROR(IF(1+D466&lt;=Configuration!$F$12*Configuration!$F$16,1+D466,""),"")</f>
        <v/>
      </c>
      <c r="E467" s="3">
        <f>IFERROR('QB Projections'!E467,0)</f>
        <v>0</v>
      </c>
      <c r="F467" s="3">
        <f>IFERROR('RB Projections'!E468,0)</f>
        <v>0</v>
      </c>
      <c r="G467" s="3">
        <f>IFERROR('WR Projections'!E468,0)</f>
        <v>0</v>
      </c>
      <c r="H467" s="3">
        <f>IFERROR('TE Projections'!E468,0)</f>
        <v>0</v>
      </c>
      <c r="J467" s="3">
        <f>IFERROR(LARGE($E:$H,COUNTIF(A:D,"&gt;0")+COUNTA($J$1:J466)-1),0)</f>
        <v>44.538438985384921</v>
      </c>
      <c r="K467" s="3">
        <f>IFERROR(LARGE($F:$H,COUNTIF(B:D,"&gt;0")+COUNTA($K$1:K466)-1),0)</f>
        <v>38.40574385855804</v>
      </c>
    </row>
    <row r="468" spans="1:11" x14ac:dyDescent="0.25">
      <c r="A468" t="str">
        <f>IFERROR(IF(1+A467&lt;=Configuration!$F$9*Configuration!$F$16,1+A467,""),"")</f>
        <v/>
      </c>
      <c r="B468" s="45" t="str">
        <f>IFERROR(IF(1+B467&lt;=Configuration!$F$10*Configuration!$F$16,1+B467,""),"")</f>
        <v/>
      </c>
      <c r="C468" s="45" t="str">
        <f>IFERROR(IF(1+C467&lt;=Configuration!$F$11*Configuration!$F$16,1+C467,""),"")</f>
        <v/>
      </c>
      <c r="D468" s="45" t="str">
        <f>IFERROR(IF(1+D467&lt;=Configuration!$F$12*Configuration!$F$16,1+D467,""),"")</f>
        <v/>
      </c>
      <c r="E468" s="3">
        <f>IFERROR('QB Projections'!E468,0)</f>
        <v>0</v>
      </c>
      <c r="F468" s="3">
        <f>IFERROR('RB Projections'!E469,0)</f>
        <v>0</v>
      </c>
      <c r="G468" s="3">
        <f>IFERROR('WR Projections'!E469,0)</f>
        <v>0</v>
      </c>
      <c r="H468" s="3">
        <f>IFERROR('TE Projections'!E469,0)</f>
        <v>0</v>
      </c>
      <c r="J468" s="3">
        <f>IFERROR(LARGE($E:$H,COUNTIF(A:D,"&gt;0")+COUNTA($J$1:J467)-1),0)</f>
        <v>44.520353604904273</v>
      </c>
      <c r="K468" s="3">
        <f>IFERROR(LARGE($F:$H,COUNTIF(B:D,"&gt;0")+COUNTA($K$1:K467)-1),0)</f>
        <v>38.40574385855804</v>
      </c>
    </row>
    <row r="469" spans="1:11" x14ac:dyDescent="0.25">
      <c r="A469" t="str">
        <f>IFERROR(IF(1+A468&lt;=Configuration!$F$9*Configuration!$F$16,1+A468,""),"")</f>
        <v/>
      </c>
      <c r="B469" s="45" t="str">
        <f>IFERROR(IF(1+B468&lt;=Configuration!$F$10*Configuration!$F$16,1+B468,""),"")</f>
        <v/>
      </c>
      <c r="C469" s="45" t="str">
        <f>IFERROR(IF(1+C468&lt;=Configuration!$F$11*Configuration!$F$16,1+C468,""),"")</f>
        <v/>
      </c>
      <c r="D469" s="45" t="str">
        <f>IFERROR(IF(1+D468&lt;=Configuration!$F$12*Configuration!$F$16,1+D468,""),"")</f>
        <v/>
      </c>
      <c r="E469" s="3">
        <f>IFERROR('QB Projections'!E469,0)</f>
        <v>0</v>
      </c>
      <c r="F469" s="3">
        <f>IFERROR('RB Projections'!E470,0)</f>
        <v>0</v>
      </c>
      <c r="G469" s="3">
        <f>IFERROR('WR Projections'!E470,0)</f>
        <v>0</v>
      </c>
      <c r="H469" s="3">
        <f>IFERROR('TE Projections'!E470,0)</f>
        <v>0</v>
      </c>
      <c r="J469" s="3">
        <f>IFERROR(LARGE($E:$H,COUNTIF(A:D,"&gt;0")+COUNTA($J$1:J468)-1),0)</f>
        <v>44.429656200176794</v>
      </c>
      <c r="K469" s="3">
        <f>IFERROR(LARGE($F:$H,COUNTIF(B:D,"&gt;0")+COUNTA($K$1:K468)-1),0)</f>
        <v>38.40574385855804</v>
      </c>
    </row>
    <row r="470" spans="1:11" x14ac:dyDescent="0.25">
      <c r="A470" t="str">
        <f>IFERROR(IF(1+A469&lt;=Configuration!$F$9*Configuration!$F$16,1+A469,""),"")</f>
        <v/>
      </c>
      <c r="B470" s="45" t="str">
        <f>IFERROR(IF(1+B469&lt;=Configuration!$F$10*Configuration!$F$16,1+B469,""),"")</f>
        <v/>
      </c>
      <c r="C470" s="45" t="str">
        <f>IFERROR(IF(1+C469&lt;=Configuration!$F$11*Configuration!$F$16,1+C469,""),"")</f>
        <v/>
      </c>
      <c r="D470" s="45" t="str">
        <f>IFERROR(IF(1+D469&lt;=Configuration!$F$12*Configuration!$F$16,1+D469,""),"")</f>
        <v/>
      </c>
      <c r="E470" s="3">
        <f>IFERROR('QB Projections'!E470,0)</f>
        <v>0</v>
      </c>
      <c r="F470" s="3">
        <f>IFERROR('RB Projections'!E471,0)</f>
        <v>0</v>
      </c>
      <c r="G470" s="3">
        <f>IFERROR('WR Projections'!E471,0)</f>
        <v>0</v>
      </c>
      <c r="H470" s="3">
        <f>IFERROR('TE Projections'!E471,0)</f>
        <v>0</v>
      </c>
      <c r="J470" s="3">
        <f>IFERROR(LARGE($E:$H,COUNTIF(A:D,"&gt;0")+COUNTA($J$1:J469)-1),0)</f>
        <v>44.356701168317713</v>
      </c>
      <c r="K470" s="3">
        <f>IFERROR(LARGE($F:$H,COUNTIF(B:D,"&gt;0")+COUNTA($K$1:K469)-1),0)</f>
        <v>38.264281285592936</v>
      </c>
    </row>
    <row r="471" spans="1:11" x14ac:dyDescent="0.25">
      <c r="A471" t="str">
        <f>IFERROR(IF(1+A470&lt;=Configuration!$F$9*Configuration!$F$16,1+A470,""),"")</f>
        <v/>
      </c>
      <c r="B471" s="45" t="str">
        <f>IFERROR(IF(1+B470&lt;=Configuration!$F$10*Configuration!$F$16,1+B470,""),"")</f>
        <v/>
      </c>
      <c r="C471" s="45" t="str">
        <f>IFERROR(IF(1+C470&lt;=Configuration!$F$11*Configuration!$F$16,1+C470,""),"")</f>
        <v/>
      </c>
      <c r="D471" s="45" t="str">
        <f>IFERROR(IF(1+D470&lt;=Configuration!$F$12*Configuration!$F$16,1+D470,""),"")</f>
        <v/>
      </c>
      <c r="E471" s="3">
        <f>IFERROR('QB Projections'!E471,0)</f>
        <v>0</v>
      </c>
      <c r="F471" s="3">
        <f>IFERROR('RB Projections'!E472,0)</f>
        <v>0</v>
      </c>
      <c r="G471" s="3">
        <f>IFERROR('WR Projections'!E472,0)</f>
        <v>0</v>
      </c>
      <c r="H471" s="3">
        <f>IFERROR('TE Projections'!E472,0)</f>
        <v>0</v>
      </c>
      <c r="J471" s="3">
        <f>IFERROR(LARGE($E:$H,COUNTIF(A:D,"&gt;0")+COUNTA($J$1:J470)-1),0)</f>
        <v>44.138747071334635</v>
      </c>
      <c r="K471" s="3">
        <f>IFERROR(LARGE($F:$H,COUNTIF(B:D,"&gt;0")+COUNTA($K$1:K470)-1),0)</f>
        <v>38.086126782461896</v>
      </c>
    </row>
    <row r="472" spans="1:11" x14ac:dyDescent="0.25">
      <c r="A472" t="str">
        <f>IFERROR(IF(1+A471&lt;=Configuration!$F$9*Configuration!$F$16,1+A471,""),"")</f>
        <v/>
      </c>
      <c r="B472" s="45" t="str">
        <f>IFERROR(IF(1+B471&lt;=Configuration!$F$10*Configuration!$F$16,1+B471,""),"")</f>
        <v/>
      </c>
      <c r="C472" s="45" t="str">
        <f>IFERROR(IF(1+C471&lt;=Configuration!$F$11*Configuration!$F$16,1+C471,""),"")</f>
        <v/>
      </c>
      <c r="D472" s="45" t="str">
        <f>IFERROR(IF(1+D471&lt;=Configuration!$F$12*Configuration!$F$16,1+D471,""),"")</f>
        <v/>
      </c>
      <c r="E472" s="3">
        <f>IFERROR('QB Projections'!E472,0)</f>
        <v>0</v>
      </c>
      <c r="F472" s="3">
        <f>IFERROR('RB Projections'!E473,0)</f>
        <v>0</v>
      </c>
      <c r="G472" s="3">
        <f>IFERROR('WR Projections'!E473,0)</f>
        <v>0</v>
      </c>
      <c r="H472" s="3">
        <f>IFERROR('TE Projections'!E473,0)</f>
        <v>0</v>
      </c>
      <c r="J472" s="3">
        <f>IFERROR(LARGE($E:$H,COUNTIF(A:D,"&gt;0")+COUNTA($J$1:J471)-1),0)</f>
        <v>43.804750031087345</v>
      </c>
      <c r="K472" s="3">
        <f>IFERROR(LARGE($F:$H,COUNTIF(B:D,"&gt;0")+COUNTA($K$1:K471)-1),0)</f>
        <v>38.007658478077389</v>
      </c>
    </row>
    <row r="473" spans="1:11" x14ac:dyDescent="0.25">
      <c r="A473" t="str">
        <f>IFERROR(IF(1+A472&lt;=Configuration!$F$9*Configuration!$F$16,1+A472,""),"")</f>
        <v/>
      </c>
      <c r="B473" s="45" t="str">
        <f>IFERROR(IF(1+B472&lt;=Configuration!$F$10*Configuration!$F$16,1+B472,""),"")</f>
        <v/>
      </c>
      <c r="C473" s="45" t="str">
        <f>IFERROR(IF(1+C472&lt;=Configuration!$F$11*Configuration!$F$16,1+C472,""),"")</f>
        <v/>
      </c>
      <c r="D473" s="45" t="str">
        <f>IFERROR(IF(1+D472&lt;=Configuration!$F$12*Configuration!$F$16,1+D472,""),"")</f>
        <v/>
      </c>
      <c r="E473" s="3">
        <f>IFERROR('QB Projections'!E473,0)</f>
        <v>0</v>
      </c>
      <c r="F473" s="3">
        <f>IFERROR('RB Projections'!E474,0)</f>
        <v>0</v>
      </c>
      <c r="G473" s="3">
        <f>IFERROR('WR Projections'!E474,0)</f>
        <v>0</v>
      </c>
      <c r="H473" s="3">
        <f>IFERROR('TE Projections'!E474,0)</f>
        <v>0</v>
      </c>
      <c r="J473" s="3">
        <f>IFERROR(LARGE($E:$H,COUNTIF(A:D,"&gt;0")+COUNTA($J$1:J472)-1),0)</f>
        <v>43.77522100306517</v>
      </c>
      <c r="K473" s="3">
        <f>IFERROR(LARGE($F:$H,COUNTIF(B:D,"&gt;0")+COUNTA($K$1:K472)-1),0)</f>
        <v>37.787862935779003</v>
      </c>
    </row>
    <row r="474" spans="1:11" x14ac:dyDescent="0.25">
      <c r="A474" t="str">
        <f>IFERROR(IF(1+A473&lt;=Configuration!$F$9*Configuration!$F$16,1+A473,""),"")</f>
        <v/>
      </c>
      <c r="B474" s="45" t="str">
        <f>IFERROR(IF(1+B473&lt;=Configuration!$F$10*Configuration!$F$16,1+B473,""),"")</f>
        <v/>
      </c>
      <c r="C474" s="45" t="str">
        <f>IFERROR(IF(1+C473&lt;=Configuration!$F$11*Configuration!$F$16,1+C473,""),"")</f>
        <v/>
      </c>
      <c r="D474" s="45" t="str">
        <f>IFERROR(IF(1+D473&lt;=Configuration!$F$12*Configuration!$F$16,1+D473,""),"")</f>
        <v/>
      </c>
      <c r="E474" s="3">
        <f>IFERROR('QB Projections'!E474,0)</f>
        <v>0</v>
      </c>
      <c r="F474" s="3">
        <f>IFERROR('RB Projections'!E475,0)</f>
        <v>0</v>
      </c>
      <c r="G474" s="3">
        <f>IFERROR('WR Projections'!E475,0)</f>
        <v>0</v>
      </c>
      <c r="H474" s="3">
        <f>IFERROR('TE Projections'!E475,0)</f>
        <v>0</v>
      </c>
      <c r="J474" s="3">
        <f>IFERROR(LARGE($E:$H,COUNTIF(A:D,"&gt;0")+COUNTA($J$1:J473)-1),0)</f>
        <v>43.727350592117446</v>
      </c>
      <c r="K474" s="3">
        <f>IFERROR(LARGE($F:$H,COUNTIF(B:D,"&gt;0")+COUNTA($K$1:K473)-1),0)</f>
        <v>37.662680467327078</v>
      </c>
    </row>
    <row r="475" spans="1:11" x14ac:dyDescent="0.25">
      <c r="A475" t="str">
        <f>IFERROR(IF(1+A474&lt;=Configuration!$F$9*Configuration!$F$16,1+A474,""),"")</f>
        <v/>
      </c>
      <c r="B475" s="45" t="str">
        <f>IFERROR(IF(1+B474&lt;=Configuration!$F$10*Configuration!$F$16,1+B474,""),"")</f>
        <v/>
      </c>
      <c r="C475" s="45" t="str">
        <f>IFERROR(IF(1+C474&lt;=Configuration!$F$11*Configuration!$F$16,1+C474,""),"")</f>
        <v/>
      </c>
      <c r="D475" s="45" t="str">
        <f>IFERROR(IF(1+D474&lt;=Configuration!$F$12*Configuration!$F$16,1+D474,""),"")</f>
        <v/>
      </c>
      <c r="E475" s="3">
        <f>IFERROR('QB Projections'!E475,0)</f>
        <v>0</v>
      </c>
      <c r="F475" s="3">
        <f>IFERROR('RB Projections'!E476,0)</f>
        <v>0</v>
      </c>
      <c r="G475" s="3">
        <f>IFERROR('WR Projections'!E476,0)</f>
        <v>0</v>
      </c>
      <c r="H475" s="3">
        <f>IFERROR('TE Projections'!E476,0)</f>
        <v>0</v>
      </c>
      <c r="J475" s="3">
        <f>IFERROR(LARGE($E:$H,COUNTIF(A:D,"&gt;0")+COUNTA($J$1:J474)-1),0)</f>
        <v>43.702866780221001</v>
      </c>
      <c r="K475" s="3">
        <f>IFERROR(LARGE($F:$H,COUNTIF(B:D,"&gt;0")+COUNTA($K$1:K474)-1),0)</f>
        <v>37.505743858558034</v>
      </c>
    </row>
    <row r="476" spans="1:11" x14ac:dyDescent="0.25">
      <c r="A476" t="str">
        <f>IFERROR(IF(1+A475&lt;=Configuration!$F$9*Configuration!$F$16,1+A475,""),"")</f>
        <v/>
      </c>
      <c r="B476" s="45" t="str">
        <f>IFERROR(IF(1+B475&lt;=Configuration!$F$10*Configuration!$F$16,1+B475,""),"")</f>
        <v/>
      </c>
      <c r="C476" s="45" t="str">
        <f>IFERROR(IF(1+C475&lt;=Configuration!$F$11*Configuration!$F$16,1+C475,""),"")</f>
        <v/>
      </c>
      <c r="D476" s="45" t="str">
        <f>IFERROR(IF(1+D475&lt;=Configuration!$F$12*Configuration!$F$16,1+D475,""),"")</f>
        <v/>
      </c>
      <c r="E476" s="3">
        <f>IFERROR('QB Projections'!E476,0)</f>
        <v>0</v>
      </c>
      <c r="F476" s="3">
        <f>IFERROR('RB Projections'!E477,0)</f>
        <v>0</v>
      </c>
      <c r="G476" s="3">
        <f>IFERROR('WR Projections'!E477,0)</f>
        <v>0</v>
      </c>
      <c r="H476" s="3">
        <f>IFERROR('TE Projections'!E477,0)</f>
        <v>0</v>
      </c>
      <c r="J476" s="3">
        <f>IFERROR(LARGE($E:$H,COUNTIF(A:D,"&gt;0")+COUNTA($J$1:J475)-1),0)</f>
        <v>43.673048731731157</v>
      </c>
      <c r="K476" s="3">
        <f>IFERROR(LARGE($F:$H,COUNTIF(B:D,"&gt;0")+COUNTA($K$1:K475)-1),0)</f>
        <v>37.063925676739856</v>
      </c>
    </row>
    <row r="477" spans="1:11" x14ac:dyDescent="0.25">
      <c r="A477" t="str">
        <f>IFERROR(IF(1+A476&lt;=Configuration!$F$9*Configuration!$F$16,1+A476,""),"")</f>
        <v/>
      </c>
      <c r="B477" s="45" t="str">
        <f>IFERROR(IF(1+B476&lt;=Configuration!$F$10*Configuration!$F$16,1+B476,""),"")</f>
        <v/>
      </c>
      <c r="C477" s="45" t="str">
        <f>IFERROR(IF(1+C476&lt;=Configuration!$F$11*Configuration!$F$16,1+C476,""),"")</f>
        <v/>
      </c>
      <c r="D477" s="45" t="str">
        <f>IFERROR(IF(1+D476&lt;=Configuration!$F$12*Configuration!$F$16,1+D476,""),"")</f>
        <v/>
      </c>
      <c r="E477" s="3">
        <f>IFERROR('QB Projections'!E477,0)</f>
        <v>0</v>
      </c>
      <c r="F477" s="3">
        <f>IFERROR('RB Projections'!E478,0)</f>
        <v>0</v>
      </c>
      <c r="G477" s="3">
        <f>IFERROR('WR Projections'!E478,0)</f>
        <v>0</v>
      </c>
      <c r="H477" s="3">
        <f>IFERROR('TE Projections'!E478,0)</f>
        <v>0</v>
      </c>
      <c r="J477" s="3">
        <f>IFERROR(LARGE($E:$H,COUNTIF(A:D,"&gt;0")+COUNTA($J$1:J476)-1),0)</f>
        <v>43.352565868480838</v>
      </c>
      <c r="K477" s="3">
        <f>IFERROR(LARGE($F:$H,COUNTIF(B:D,"&gt;0")+COUNTA($K$1:K476)-1),0)</f>
        <v>37.035744725196274</v>
      </c>
    </row>
    <row r="478" spans="1:11" x14ac:dyDescent="0.25">
      <c r="A478" t="str">
        <f>IFERROR(IF(1+A477&lt;=Configuration!$F$9*Configuration!$F$16,1+A477,""),"")</f>
        <v/>
      </c>
      <c r="B478" s="45" t="str">
        <f>IFERROR(IF(1+B477&lt;=Configuration!$F$10*Configuration!$F$16,1+B477,""),"")</f>
        <v/>
      </c>
      <c r="C478" s="45" t="str">
        <f>IFERROR(IF(1+C477&lt;=Configuration!$F$11*Configuration!$F$16,1+C477,""),"")</f>
        <v/>
      </c>
      <c r="D478" s="45" t="str">
        <f>IFERROR(IF(1+D477&lt;=Configuration!$F$12*Configuration!$F$16,1+D477,""),"")</f>
        <v/>
      </c>
      <c r="E478" s="3">
        <f>IFERROR('QB Projections'!E478,0)</f>
        <v>0</v>
      </c>
      <c r="F478" s="3">
        <f>IFERROR('RB Projections'!E479,0)</f>
        <v>0</v>
      </c>
      <c r="G478" s="3">
        <f>IFERROR('WR Projections'!E479,0)</f>
        <v>0</v>
      </c>
      <c r="H478" s="3">
        <f>IFERROR('TE Projections'!E479,0)</f>
        <v>0</v>
      </c>
      <c r="J478" s="3">
        <f>IFERROR(LARGE($E:$H,COUNTIF(A:D,"&gt;0")+COUNTA($J$1:J477)-1),0)</f>
        <v>43.171134112211803</v>
      </c>
      <c r="K478" s="3">
        <f>IFERROR(LARGE($F:$H,COUNTIF(B:D,"&gt;0")+COUNTA($K$1:K477)-1),0)</f>
        <v>36.783709728649825</v>
      </c>
    </row>
    <row r="479" spans="1:11" x14ac:dyDescent="0.25">
      <c r="A479" t="str">
        <f>IFERROR(IF(1+A478&lt;=Configuration!$F$9*Configuration!$F$16,1+A478,""),"")</f>
        <v/>
      </c>
      <c r="B479" s="45" t="str">
        <f>IFERROR(IF(1+B478&lt;=Configuration!$F$10*Configuration!$F$16,1+B478,""),"")</f>
        <v/>
      </c>
      <c r="C479" s="45" t="str">
        <f>IFERROR(IF(1+C478&lt;=Configuration!$F$11*Configuration!$F$16,1+C478,""),"")</f>
        <v/>
      </c>
      <c r="D479" s="45" t="str">
        <f>IFERROR(IF(1+D478&lt;=Configuration!$F$12*Configuration!$F$16,1+D478,""),"")</f>
        <v/>
      </c>
      <c r="E479" s="3">
        <f>IFERROR('QB Projections'!E479,0)</f>
        <v>0</v>
      </c>
      <c r="F479" s="3">
        <f>IFERROR('RB Projections'!E480,0)</f>
        <v>0</v>
      </c>
      <c r="G479" s="3">
        <f>IFERROR('WR Projections'!E480,0)</f>
        <v>0</v>
      </c>
      <c r="H479" s="3">
        <f>IFERROR('TE Projections'!E480,0)</f>
        <v>0</v>
      </c>
      <c r="J479" s="3">
        <f>IFERROR(LARGE($E:$H,COUNTIF(A:D,"&gt;0")+COUNTA($J$1:J478)-1),0)</f>
        <v>42.909551086205909</v>
      </c>
      <c r="K479" s="3">
        <f>IFERROR(LARGE($F:$H,COUNTIF(B:D,"&gt;0")+COUNTA($K$1:K478)-1),0)</f>
        <v>36.471637617437274</v>
      </c>
    </row>
    <row r="480" spans="1:11" x14ac:dyDescent="0.25">
      <c r="A480" t="str">
        <f>IFERROR(IF(1+A479&lt;=Configuration!$F$9*Configuration!$F$16,1+A479,""),"")</f>
        <v/>
      </c>
      <c r="B480" s="45" t="str">
        <f>IFERROR(IF(1+B479&lt;=Configuration!$F$10*Configuration!$F$16,1+B479,""),"")</f>
        <v/>
      </c>
      <c r="C480" s="45" t="str">
        <f>IFERROR(IF(1+C479&lt;=Configuration!$F$11*Configuration!$F$16,1+C479,""),"")</f>
        <v/>
      </c>
      <c r="D480" s="45" t="str">
        <f>IFERROR(IF(1+D479&lt;=Configuration!$F$12*Configuration!$F$16,1+D479,""),"")</f>
        <v/>
      </c>
      <c r="E480" s="3">
        <f>IFERROR('QB Projections'!E480,0)</f>
        <v>0</v>
      </c>
      <c r="F480" s="3">
        <f>IFERROR('RB Projections'!E481,0)</f>
        <v>0</v>
      </c>
      <c r="G480" s="3">
        <f>IFERROR('WR Projections'!E481,0)</f>
        <v>0</v>
      </c>
      <c r="H480" s="3">
        <f>IFERROR('TE Projections'!E481,0)</f>
        <v>0</v>
      </c>
      <c r="J480" s="3">
        <f>IFERROR(LARGE($E:$H,COUNTIF(A:D,"&gt;0")+COUNTA($J$1:J479)-1),0)</f>
        <v>42.602795101171893</v>
      </c>
      <c r="K480" s="3">
        <f>IFERROR(LARGE($F:$H,COUNTIF(B:D,"&gt;0")+COUNTA($K$1:K479)-1),0)</f>
        <v>36.349283784493238</v>
      </c>
    </row>
    <row r="481" spans="1:11" x14ac:dyDescent="0.25">
      <c r="A481" t="str">
        <f>IFERROR(IF(1+A480&lt;=Configuration!$F$9*Configuration!$F$16,1+A480,""),"")</f>
        <v/>
      </c>
      <c r="B481" s="45" t="str">
        <f>IFERROR(IF(1+B480&lt;=Configuration!$F$10*Configuration!$F$16,1+B480,""),"")</f>
        <v/>
      </c>
      <c r="C481" s="45" t="str">
        <f>IFERROR(IF(1+C480&lt;=Configuration!$F$11*Configuration!$F$16,1+C480,""),"")</f>
        <v/>
      </c>
      <c r="D481" s="45" t="str">
        <f>IFERROR(IF(1+D480&lt;=Configuration!$F$12*Configuration!$F$16,1+D480,""),"")</f>
        <v/>
      </c>
      <c r="E481" s="3">
        <f>IFERROR('QB Projections'!E481,0)</f>
        <v>0</v>
      </c>
      <c r="F481" s="3">
        <f>IFERROR('RB Projections'!E482,0)</f>
        <v>0</v>
      </c>
      <c r="G481" s="3">
        <f>IFERROR('WR Projections'!E482,0)</f>
        <v>0</v>
      </c>
      <c r="H481" s="3">
        <f>IFERROR('TE Projections'!E482,0)</f>
        <v>0</v>
      </c>
      <c r="J481" s="3">
        <f>IFERROR(LARGE($E:$H,COUNTIF(A:D,"&gt;0")+COUNTA($J$1:J480)-1),0)</f>
        <v>42.411134112211805</v>
      </c>
      <c r="K481" s="3">
        <f>IFERROR(LARGE($F:$H,COUNTIF(B:D,"&gt;0")+COUNTA($K$1:K480)-1),0)</f>
        <v>36.231517036115683</v>
      </c>
    </row>
    <row r="482" spans="1:11" x14ac:dyDescent="0.25">
      <c r="A482" t="str">
        <f>IFERROR(IF(1+A481&lt;=Configuration!$F$9*Configuration!$F$16,1+A481,""),"")</f>
        <v/>
      </c>
      <c r="B482" s="45" t="str">
        <f>IFERROR(IF(1+B481&lt;=Configuration!$F$10*Configuration!$F$16,1+B481,""),"")</f>
        <v/>
      </c>
      <c r="C482" s="45" t="str">
        <f>IFERROR(IF(1+C481&lt;=Configuration!$F$11*Configuration!$F$16,1+C481,""),"")</f>
        <v/>
      </c>
      <c r="D482" s="45" t="str">
        <f>IFERROR(IF(1+D481&lt;=Configuration!$F$12*Configuration!$F$16,1+D481,""),"")</f>
        <v/>
      </c>
      <c r="E482" s="3">
        <f>IFERROR('QB Projections'!E482,0)</f>
        <v>0</v>
      </c>
      <c r="F482" s="3">
        <f>IFERROR('RB Projections'!E483,0)</f>
        <v>0</v>
      </c>
      <c r="G482" s="3">
        <f>IFERROR('WR Projections'!E483,0)</f>
        <v>0</v>
      </c>
      <c r="H482" s="3">
        <f>IFERROR('TE Projections'!E483,0)</f>
        <v>0</v>
      </c>
      <c r="J482" s="3">
        <f>IFERROR(LARGE($E:$H,COUNTIF(A:D,"&gt;0")+COUNTA($J$1:J481)-1),0)</f>
        <v>42.382179823197546</v>
      </c>
      <c r="K482" s="3">
        <f>IFERROR(LARGE($F:$H,COUNTIF(B:D,"&gt;0")+COUNTA($K$1:K481)-1),0)</f>
        <v>35.875816433997528</v>
      </c>
    </row>
    <row r="483" spans="1:11" x14ac:dyDescent="0.25">
      <c r="A483" t="str">
        <f>IFERROR(IF(1+A482&lt;=Configuration!$F$9*Configuration!$F$16,1+A482,""),"")</f>
        <v/>
      </c>
      <c r="B483" s="45" t="str">
        <f>IFERROR(IF(1+B482&lt;=Configuration!$F$10*Configuration!$F$16,1+B482,""),"")</f>
        <v/>
      </c>
      <c r="C483" s="45" t="str">
        <f>IFERROR(IF(1+C482&lt;=Configuration!$F$11*Configuration!$F$16,1+C482,""),"")</f>
        <v/>
      </c>
      <c r="D483" s="45" t="str">
        <f>IFERROR(IF(1+D482&lt;=Configuration!$F$12*Configuration!$F$16,1+D482,""),"")</f>
        <v/>
      </c>
      <c r="E483" s="3">
        <f>IFERROR('QB Projections'!E483,0)</f>
        <v>0</v>
      </c>
      <c r="F483" s="3">
        <f>IFERROR('RB Projections'!E484,0)</f>
        <v>0</v>
      </c>
      <c r="G483" s="3">
        <f>IFERROR('WR Projections'!E484,0)</f>
        <v>0</v>
      </c>
      <c r="H483" s="3">
        <f>IFERROR('TE Projections'!E484,0)</f>
        <v>0</v>
      </c>
      <c r="J483" s="3">
        <f>IFERROR(LARGE($E:$H,COUNTIF(A:D,"&gt;0")+COUNTA($J$1:J482)-1),0)</f>
        <v>42.255655523755841</v>
      </c>
      <c r="K483" s="3">
        <f>IFERROR(LARGE($F:$H,COUNTIF(B:D,"&gt;0")+COUNTA($K$1:K482)-1),0)</f>
        <v>35.852871929279019</v>
      </c>
    </row>
    <row r="484" spans="1:11" x14ac:dyDescent="0.25">
      <c r="A484" t="str">
        <f>IFERROR(IF(1+A483&lt;=Configuration!$F$9*Configuration!$F$16,1+A483,""),"")</f>
        <v/>
      </c>
      <c r="B484" s="45" t="str">
        <f>IFERROR(IF(1+B483&lt;=Configuration!$F$10*Configuration!$F$16,1+B483,""),"")</f>
        <v/>
      </c>
      <c r="C484" s="45" t="str">
        <f>IFERROR(IF(1+C483&lt;=Configuration!$F$11*Configuration!$F$16,1+C483,""),"")</f>
        <v/>
      </c>
      <c r="D484" s="45" t="str">
        <f>IFERROR(IF(1+D483&lt;=Configuration!$F$12*Configuration!$F$16,1+D483,""),"")</f>
        <v/>
      </c>
      <c r="E484" s="3">
        <f>IFERROR('QB Projections'!E484,0)</f>
        <v>0</v>
      </c>
      <c r="F484" s="3">
        <f>IFERROR('RB Projections'!E485,0)</f>
        <v>0</v>
      </c>
      <c r="G484" s="3">
        <f>IFERROR('WR Projections'!E485,0)</f>
        <v>0</v>
      </c>
      <c r="H484" s="3">
        <f>IFERROR('TE Projections'!E485,0)</f>
        <v>0</v>
      </c>
      <c r="J484" s="3">
        <f>IFERROR(LARGE($E:$H,COUNTIF(A:D,"&gt;0")+COUNTA($J$1:J483)-1),0)</f>
        <v>42.14114119481237</v>
      </c>
      <c r="K484" s="3">
        <f>IFERROR(LARGE($F:$H,COUNTIF(B:D,"&gt;0")+COUNTA($K$1:K483)-1),0)</f>
        <v>35.81416799406005</v>
      </c>
    </row>
    <row r="485" spans="1:11" x14ac:dyDescent="0.25">
      <c r="A485" t="str">
        <f>IFERROR(IF(1+A484&lt;=Configuration!$F$9*Configuration!$F$16,1+A484,""),"")</f>
        <v/>
      </c>
      <c r="B485" s="45" t="str">
        <f>IFERROR(IF(1+B484&lt;=Configuration!$F$10*Configuration!$F$16,1+B484,""),"")</f>
        <v/>
      </c>
      <c r="C485" s="45" t="str">
        <f>IFERROR(IF(1+C484&lt;=Configuration!$F$11*Configuration!$F$16,1+C484,""),"")</f>
        <v/>
      </c>
      <c r="D485" s="45" t="str">
        <f>IFERROR(IF(1+D484&lt;=Configuration!$F$12*Configuration!$F$16,1+D484,""),"")</f>
        <v/>
      </c>
      <c r="E485" s="3">
        <f>IFERROR('QB Projections'!E485,0)</f>
        <v>0</v>
      </c>
      <c r="F485" s="3">
        <f>IFERROR('RB Projections'!E486,0)</f>
        <v>0</v>
      </c>
      <c r="G485" s="3">
        <f>IFERROR('WR Projections'!E486,0)</f>
        <v>0</v>
      </c>
      <c r="H485" s="3">
        <f>IFERROR('TE Projections'!E486,0)</f>
        <v>0</v>
      </c>
      <c r="J485" s="3">
        <f>IFERROR(LARGE($E:$H,COUNTIF(A:D,"&gt;0")+COUNTA($J$1:J484)-1),0)</f>
        <v>42.096605437341744</v>
      </c>
      <c r="K485" s="3">
        <f>IFERROR(LARGE($F:$H,COUNTIF(B:D,"&gt;0")+COUNTA($K$1:K484)-1),0)</f>
        <v>35.642029909560549</v>
      </c>
    </row>
    <row r="486" spans="1:11" x14ac:dyDescent="0.25">
      <c r="A486" t="str">
        <f>IFERROR(IF(1+A485&lt;=Configuration!$F$9*Configuration!$F$16,1+A485,""),"")</f>
        <v/>
      </c>
      <c r="B486" s="45" t="str">
        <f>IFERROR(IF(1+B485&lt;=Configuration!$F$10*Configuration!$F$16,1+B485,""),"")</f>
        <v/>
      </c>
      <c r="C486" s="45" t="str">
        <f>IFERROR(IF(1+C485&lt;=Configuration!$F$11*Configuration!$F$16,1+C485,""),"")</f>
        <v/>
      </c>
      <c r="D486" s="45" t="str">
        <f>IFERROR(IF(1+D485&lt;=Configuration!$F$12*Configuration!$F$16,1+D485,""),"")</f>
        <v/>
      </c>
      <c r="E486" s="3">
        <f>IFERROR('QB Projections'!E486,0)</f>
        <v>0</v>
      </c>
      <c r="F486" s="3">
        <f>IFERROR('RB Projections'!E487,0)</f>
        <v>0</v>
      </c>
      <c r="G486" s="3">
        <f>IFERROR('WR Projections'!E487,0)</f>
        <v>0</v>
      </c>
      <c r="H486" s="3">
        <f>IFERROR('TE Projections'!E487,0)</f>
        <v>0</v>
      </c>
      <c r="J486" s="3">
        <f>IFERROR(LARGE($E:$H,COUNTIF(A:D,"&gt;0")+COUNTA($J$1:J485)-1),0)</f>
        <v>41.828291679920945</v>
      </c>
      <c r="K486" s="3">
        <f>IFERROR(LARGE($F:$H,COUNTIF(B:D,"&gt;0")+COUNTA($K$1:K485)-1),0)</f>
        <v>35.599361222507085</v>
      </c>
    </row>
    <row r="487" spans="1:11" x14ac:dyDescent="0.25">
      <c r="A487" t="str">
        <f>IFERROR(IF(1+A486&lt;=Configuration!$F$9*Configuration!$F$16,1+A486,""),"")</f>
        <v/>
      </c>
      <c r="B487" s="45" t="str">
        <f>IFERROR(IF(1+B486&lt;=Configuration!$F$10*Configuration!$F$16,1+B486,""),"")</f>
        <v/>
      </c>
      <c r="C487" s="45" t="str">
        <f>IFERROR(IF(1+C486&lt;=Configuration!$F$11*Configuration!$F$16,1+C486,""),"")</f>
        <v/>
      </c>
      <c r="D487" s="45" t="str">
        <f>IFERROR(IF(1+D486&lt;=Configuration!$F$12*Configuration!$F$16,1+D486,""),"")</f>
        <v/>
      </c>
      <c r="E487" s="3">
        <f>IFERROR('QB Projections'!E487,0)</f>
        <v>0</v>
      </c>
      <c r="F487" s="3">
        <f>IFERROR('RB Projections'!E488,0)</f>
        <v>0</v>
      </c>
      <c r="G487" s="3">
        <f>IFERROR('WR Projections'!E488,0)</f>
        <v>0</v>
      </c>
      <c r="H487" s="3">
        <f>IFERROR('TE Projections'!E488,0)</f>
        <v>0</v>
      </c>
      <c r="J487" s="3">
        <f>IFERROR(LARGE($E:$H,COUNTIF(A:D,"&gt;0")+COUNTA($J$1:J486)-1),0)</f>
        <v>41.673048731731157</v>
      </c>
      <c r="K487" s="3">
        <f>IFERROR(LARGE($F:$H,COUNTIF(B:D,"&gt;0")+COUNTA($K$1:K486)-1),0)</f>
        <v>35.363063391230959</v>
      </c>
    </row>
    <row r="488" spans="1:11" x14ac:dyDescent="0.25">
      <c r="A488" t="str">
        <f>IFERROR(IF(1+A487&lt;=Configuration!$F$9*Configuration!$F$16,1+A487,""),"")</f>
        <v/>
      </c>
      <c r="B488" s="45" t="str">
        <f>IFERROR(IF(1+B487&lt;=Configuration!$F$10*Configuration!$F$16,1+B487,""),"")</f>
        <v/>
      </c>
      <c r="C488" s="45" t="str">
        <f>IFERROR(IF(1+C487&lt;=Configuration!$F$11*Configuration!$F$16,1+C487,""),"")</f>
        <v/>
      </c>
      <c r="D488" s="45" t="str">
        <f>IFERROR(IF(1+D487&lt;=Configuration!$F$12*Configuration!$F$16,1+D487,""),"")</f>
        <v/>
      </c>
      <c r="E488" s="3">
        <f>IFERROR('QB Projections'!E488,0)</f>
        <v>0</v>
      </c>
      <c r="F488" s="3">
        <f>IFERROR('RB Projections'!E489,0)</f>
        <v>0</v>
      </c>
      <c r="G488" s="3">
        <f>IFERROR('WR Projections'!E489,0)</f>
        <v>0</v>
      </c>
      <c r="H488" s="3">
        <f>IFERROR('TE Projections'!E489,0)</f>
        <v>0</v>
      </c>
      <c r="J488" s="3">
        <f>IFERROR(LARGE($E:$H,COUNTIF(A:D,"&gt;0")+COUNTA($J$1:J487)-1),0)</f>
        <v>41.673048731731157</v>
      </c>
      <c r="K488" s="3">
        <f>IFERROR(LARGE($F:$H,COUNTIF(B:D,"&gt;0")+COUNTA($K$1:K487)-1),0)</f>
        <v>34.805743858558039</v>
      </c>
    </row>
    <row r="489" spans="1:11" x14ac:dyDescent="0.25">
      <c r="A489" t="str">
        <f>IFERROR(IF(1+A488&lt;=Configuration!$F$9*Configuration!$F$16,1+A488,""),"")</f>
        <v/>
      </c>
      <c r="B489" s="45" t="str">
        <f>IFERROR(IF(1+B488&lt;=Configuration!$F$10*Configuration!$F$16,1+B488,""),"")</f>
        <v/>
      </c>
      <c r="C489" s="45" t="str">
        <f>IFERROR(IF(1+C488&lt;=Configuration!$F$11*Configuration!$F$16,1+C488,""),"")</f>
        <v/>
      </c>
      <c r="D489" s="45" t="str">
        <f>IFERROR(IF(1+D488&lt;=Configuration!$F$12*Configuration!$F$16,1+D488,""),"")</f>
        <v/>
      </c>
      <c r="E489" s="3">
        <f>IFERROR('QB Projections'!E489,0)</f>
        <v>0</v>
      </c>
      <c r="F489" s="3">
        <f>IFERROR('RB Projections'!E490,0)</f>
        <v>0</v>
      </c>
      <c r="G489" s="3">
        <f>IFERROR('WR Projections'!E490,0)</f>
        <v>0</v>
      </c>
      <c r="H489" s="3">
        <f>IFERROR('TE Projections'!E490,0)</f>
        <v>0</v>
      </c>
      <c r="J489" s="3">
        <f>IFERROR(LARGE($E:$H,COUNTIF(A:D,"&gt;0")+COUNTA($J$1:J488)-1),0)</f>
        <v>41.673048731731157</v>
      </c>
      <c r="K489" s="3">
        <f>IFERROR(LARGE($F:$H,COUNTIF(B:D,"&gt;0")+COUNTA($K$1:K488)-1),0)</f>
        <v>34.618247523432984</v>
      </c>
    </row>
    <row r="490" spans="1:11" x14ac:dyDescent="0.25">
      <c r="A490" t="str">
        <f>IFERROR(IF(1+A489&lt;=Configuration!$F$9*Configuration!$F$16,1+A489,""),"")</f>
        <v/>
      </c>
      <c r="B490" s="45" t="str">
        <f>IFERROR(IF(1+B489&lt;=Configuration!$F$10*Configuration!$F$16,1+B489,""),"")</f>
        <v/>
      </c>
      <c r="C490" s="45" t="str">
        <f>IFERROR(IF(1+C489&lt;=Configuration!$F$11*Configuration!$F$16,1+C489,""),"")</f>
        <v/>
      </c>
      <c r="D490" s="45" t="str">
        <f>IFERROR(IF(1+D489&lt;=Configuration!$F$12*Configuration!$F$16,1+D489,""),"")</f>
        <v/>
      </c>
      <c r="E490" s="3">
        <f>IFERROR('QB Projections'!E490,0)</f>
        <v>0</v>
      </c>
      <c r="F490" s="3">
        <f>IFERROR('RB Projections'!E491,0)</f>
        <v>0</v>
      </c>
      <c r="G490" s="3">
        <f>IFERROR('WR Projections'!E491,0)</f>
        <v>0</v>
      </c>
      <c r="H490" s="3">
        <f>IFERROR('TE Projections'!E491,0)</f>
        <v>0</v>
      </c>
      <c r="J490" s="3">
        <f>IFERROR(LARGE($E:$H,COUNTIF(A:D,"&gt;0")+COUNTA($J$1:J489)-1),0)</f>
        <v>41.673048731731157</v>
      </c>
      <c r="K490" s="3">
        <f>IFERROR(LARGE($F:$H,COUNTIF(B:D,"&gt;0")+COUNTA($K$1:K489)-1),0)</f>
        <v>34.254786548798364</v>
      </c>
    </row>
    <row r="491" spans="1:11" x14ac:dyDescent="0.25">
      <c r="A491" t="str">
        <f>IFERROR(IF(1+A490&lt;=Configuration!$F$9*Configuration!$F$16,1+A490,""),"")</f>
        <v/>
      </c>
      <c r="B491" s="45" t="str">
        <f>IFERROR(IF(1+B490&lt;=Configuration!$F$10*Configuration!$F$16,1+B490,""),"")</f>
        <v/>
      </c>
      <c r="C491" s="45" t="str">
        <f>IFERROR(IF(1+C490&lt;=Configuration!$F$11*Configuration!$F$16,1+C490,""),"")</f>
        <v/>
      </c>
      <c r="D491" s="45" t="str">
        <f>IFERROR(IF(1+D490&lt;=Configuration!$F$12*Configuration!$F$16,1+D490,""),"")</f>
        <v/>
      </c>
      <c r="E491" s="3">
        <f>IFERROR('QB Projections'!E491,0)</f>
        <v>0</v>
      </c>
      <c r="F491" s="3">
        <f>IFERROR('RB Projections'!E492,0)</f>
        <v>0</v>
      </c>
      <c r="G491" s="3">
        <f>IFERROR('WR Projections'!E492,0)</f>
        <v>0</v>
      </c>
      <c r="H491" s="3">
        <f>IFERROR('TE Projections'!E492,0)</f>
        <v>0</v>
      </c>
      <c r="J491" s="3">
        <f>IFERROR(LARGE($E:$H,COUNTIF(A:D,"&gt;0")+COUNTA($J$1:J490)-1),0)</f>
        <v>41.599351495377519</v>
      </c>
      <c r="K491" s="3">
        <f>IFERROR(LARGE($F:$H,COUNTIF(B:D,"&gt;0")+COUNTA($K$1:K490)-1),0)</f>
        <v>34.13843898538493</v>
      </c>
    </row>
    <row r="492" spans="1:11" x14ac:dyDescent="0.25">
      <c r="A492" t="str">
        <f>IFERROR(IF(1+A491&lt;=Configuration!$F$9*Configuration!$F$16,1+A491,""),"")</f>
        <v/>
      </c>
      <c r="B492" s="45" t="str">
        <f>IFERROR(IF(1+B491&lt;=Configuration!$F$10*Configuration!$F$16,1+B491,""),"")</f>
        <v/>
      </c>
      <c r="C492" s="45" t="str">
        <f>IFERROR(IF(1+C491&lt;=Configuration!$F$11*Configuration!$F$16,1+C491,""),"")</f>
        <v/>
      </c>
      <c r="D492" s="45" t="str">
        <f>IFERROR(IF(1+D491&lt;=Configuration!$F$12*Configuration!$F$16,1+D491,""),"")</f>
        <v/>
      </c>
      <c r="E492" s="3">
        <f>IFERROR('QB Projections'!E492,0)</f>
        <v>0</v>
      </c>
      <c r="F492" s="3">
        <f>IFERROR('RB Projections'!E493,0)</f>
        <v>0</v>
      </c>
      <c r="G492" s="3">
        <f>IFERROR('WR Projections'!E493,0)</f>
        <v>0</v>
      </c>
      <c r="H492" s="3">
        <f>IFERROR('TE Projections'!E493,0)</f>
        <v>0</v>
      </c>
      <c r="J492" s="3">
        <f>IFERROR(LARGE($E:$H,COUNTIF(A:D,"&gt;0")+COUNTA($J$1:J491)-1),0)</f>
        <v>41.536439001302099</v>
      </c>
      <c r="K492" s="3">
        <f>IFERROR(LARGE($F:$H,COUNTIF(B:D,"&gt;0")+COUNTA($K$1:K491)-1),0)</f>
        <v>33.920025876238277</v>
      </c>
    </row>
    <row r="493" spans="1:11" x14ac:dyDescent="0.25">
      <c r="A493" t="str">
        <f>IFERROR(IF(1+A492&lt;=Configuration!$F$9*Configuration!$F$16,1+A492,""),"")</f>
        <v/>
      </c>
      <c r="B493" s="45" t="str">
        <f>IFERROR(IF(1+B492&lt;=Configuration!$F$10*Configuration!$F$16,1+B492,""),"")</f>
        <v/>
      </c>
      <c r="C493" s="45" t="str">
        <f>IFERROR(IF(1+C492&lt;=Configuration!$F$11*Configuration!$F$16,1+C492,""),"")</f>
        <v/>
      </c>
      <c r="D493" s="45" t="str">
        <f>IFERROR(IF(1+D492&lt;=Configuration!$F$12*Configuration!$F$16,1+D492,""),"")</f>
        <v/>
      </c>
      <c r="E493" s="3">
        <f>IFERROR('QB Projections'!E493,0)</f>
        <v>0</v>
      </c>
      <c r="F493" s="3">
        <f>IFERROR('RB Projections'!E494,0)</f>
        <v>0</v>
      </c>
      <c r="G493" s="3">
        <f>IFERROR('WR Projections'!E494,0)</f>
        <v>0</v>
      </c>
      <c r="H493" s="3">
        <f>IFERROR('TE Projections'!E494,0)</f>
        <v>0</v>
      </c>
      <c r="J493" s="3">
        <f>IFERROR(LARGE($E:$H,COUNTIF(A:D,"&gt;0")+COUNTA($J$1:J492)-1),0)</f>
        <v>41.505821221456458</v>
      </c>
      <c r="K493" s="3">
        <f>IFERROR(LARGE($F:$H,COUNTIF(B:D,"&gt;0")+COUNTA($K$1:K492)-1),0)</f>
        <v>33.917347276324008</v>
      </c>
    </row>
    <row r="494" spans="1:11" x14ac:dyDescent="0.25">
      <c r="A494" t="str">
        <f>IFERROR(IF(1+A493&lt;=Configuration!$F$9*Configuration!$F$16,1+A493,""),"")</f>
        <v/>
      </c>
      <c r="B494" s="45" t="str">
        <f>IFERROR(IF(1+B493&lt;=Configuration!$F$10*Configuration!$F$16,1+B493,""),"")</f>
        <v/>
      </c>
      <c r="C494" s="45" t="str">
        <f>IFERROR(IF(1+C493&lt;=Configuration!$F$11*Configuration!$F$16,1+C493,""),"")</f>
        <v/>
      </c>
      <c r="D494" s="45" t="str">
        <f>IFERROR(IF(1+D493&lt;=Configuration!$F$12*Configuration!$F$16,1+D493,""),"")</f>
        <v/>
      </c>
      <c r="E494" s="3">
        <f>IFERROR('QB Projections'!E494,0)</f>
        <v>0</v>
      </c>
      <c r="F494" s="3">
        <f>IFERROR('RB Projections'!E495,0)</f>
        <v>0</v>
      </c>
      <c r="G494" s="3">
        <f>IFERROR('WR Projections'!E495,0)</f>
        <v>0</v>
      </c>
      <c r="H494" s="3">
        <f>IFERROR('TE Projections'!E495,0)</f>
        <v>0</v>
      </c>
      <c r="J494" s="3">
        <f>IFERROR(LARGE($E:$H,COUNTIF(A:D,"&gt;0")+COUNTA($J$1:J493)-1),0)</f>
        <v>41.328247523432999</v>
      </c>
      <c r="K494" s="3">
        <f>IFERROR(LARGE($F:$H,COUNTIF(B:D,"&gt;0")+COUNTA($K$1:K493)-1),0)</f>
        <v>33.898262782648061</v>
      </c>
    </row>
    <row r="495" spans="1:11" x14ac:dyDescent="0.25">
      <c r="A495" t="str">
        <f>IFERROR(IF(1+A494&lt;=Configuration!$F$9*Configuration!$F$16,1+A494,""),"")</f>
        <v/>
      </c>
      <c r="B495" s="45" t="str">
        <f>IFERROR(IF(1+B494&lt;=Configuration!$F$10*Configuration!$F$16,1+B494,""),"")</f>
        <v/>
      </c>
      <c r="C495" s="45" t="str">
        <f>IFERROR(IF(1+C494&lt;=Configuration!$F$11*Configuration!$F$16,1+C494,""),"")</f>
        <v/>
      </c>
      <c r="D495" s="45" t="str">
        <f>IFERROR(IF(1+D494&lt;=Configuration!$F$12*Configuration!$F$16,1+D494,""),"")</f>
        <v/>
      </c>
      <c r="E495" s="3">
        <f>IFERROR('QB Projections'!E495,0)</f>
        <v>0</v>
      </c>
      <c r="F495" s="3">
        <f>IFERROR('RB Projections'!E496,0)</f>
        <v>0</v>
      </c>
      <c r="G495" s="3">
        <f>IFERROR('WR Projections'!E496,0)</f>
        <v>0</v>
      </c>
      <c r="H495" s="3">
        <f>IFERROR('TE Projections'!E496,0)</f>
        <v>0</v>
      </c>
      <c r="J495" s="3">
        <f>IFERROR(LARGE($E:$H,COUNTIF(A:D,"&gt;0")+COUNTA($J$1:J494)-1),0)</f>
        <v>41.304035487412506</v>
      </c>
      <c r="K495" s="3">
        <f>IFERROR(LARGE($F:$H,COUNTIF(B:D,"&gt;0")+COUNTA($K$1:K494)-1),0)</f>
        <v>33.872398401617396</v>
      </c>
    </row>
    <row r="496" spans="1:11" x14ac:dyDescent="0.25">
      <c r="A496" t="str">
        <f>IFERROR(IF(1+A495&lt;=Configuration!$F$9*Configuration!$F$16,1+A495,""),"")</f>
        <v/>
      </c>
      <c r="B496" s="45" t="str">
        <f>IFERROR(IF(1+B495&lt;=Configuration!$F$10*Configuration!$F$16,1+B495,""),"")</f>
        <v/>
      </c>
      <c r="C496" s="45" t="str">
        <f>IFERROR(IF(1+C495&lt;=Configuration!$F$11*Configuration!$F$16,1+C495,""),"")</f>
        <v/>
      </c>
      <c r="D496" s="45" t="str">
        <f>IFERROR(IF(1+D495&lt;=Configuration!$F$12*Configuration!$F$16,1+D495,""),"")</f>
        <v/>
      </c>
      <c r="E496" s="3">
        <f>IFERROR('QB Projections'!E496,0)</f>
        <v>0</v>
      </c>
      <c r="F496" s="3">
        <f>IFERROR('RB Projections'!E497,0)</f>
        <v>0</v>
      </c>
      <c r="G496" s="3">
        <f>IFERROR('WR Projections'!E497,0)</f>
        <v>0</v>
      </c>
      <c r="H496" s="3">
        <f>IFERROR('TE Projections'!E497,0)</f>
        <v>0</v>
      </c>
      <c r="J496" s="3">
        <f>IFERROR(LARGE($E:$H,COUNTIF(A:D,"&gt;0")+COUNTA($J$1:J495)-1),0)</f>
        <v>41.262879322489958</v>
      </c>
      <c r="K496" s="3">
        <f>IFERROR(LARGE($F:$H,COUNTIF(B:D,"&gt;0")+COUNTA($K$1:K495)-1),0)</f>
        <v>33.341071458830179</v>
      </c>
    </row>
    <row r="497" spans="1:11" x14ac:dyDescent="0.25">
      <c r="A497" t="str">
        <f>IFERROR(IF(1+A496&lt;=Configuration!$F$9*Configuration!$F$16,1+A496,""),"")</f>
        <v/>
      </c>
      <c r="B497" s="45" t="str">
        <f>IFERROR(IF(1+B496&lt;=Configuration!$F$10*Configuration!$F$16,1+B496,""),"")</f>
        <v/>
      </c>
      <c r="C497" s="45" t="str">
        <f>IFERROR(IF(1+C496&lt;=Configuration!$F$11*Configuration!$F$16,1+C496,""),"")</f>
        <v/>
      </c>
      <c r="D497" s="45" t="str">
        <f>IFERROR(IF(1+D496&lt;=Configuration!$F$12*Configuration!$F$16,1+D496,""),"")</f>
        <v/>
      </c>
      <c r="E497" s="3">
        <f>IFERROR('QB Projections'!E497,0)</f>
        <v>0</v>
      </c>
      <c r="F497" s="3">
        <f>IFERROR('RB Projections'!E498,0)</f>
        <v>0</v>
      </c>
      <c r="G497" s="3">
        <f>IFERROR('WR Projections'!E498,0)</f>
        <v>0</v>
      </c>
      <c r="H497" s="3">
        <f>IFERROR('TE Projections'!E498,0)</f>
        <v>0</v>
      </c>
      <c r="J497" s="3">
        <f>IFERROR(LARGE($E:$H,COUNTIF(A:D,"&gt;0")+COUNTA($J$1:J496)-1),0)</f>
        <v>40.936604730616544</v>
      </c>
      <c r="K497" s="3">
        <f>IFERROR(LARGE($F:$H,COUNTIF(B:D,"&gt;0")+COUNTA($K$1:K496)-1),0)</f>
        <v>33.338438985384926</v>
      </c>
    </row>
    <row r="498" spans="1:11" x14ac:dyDescent="0.25">
      <c r="A498" t="str">
        <f>IFERROR(IF(1+A497&lt;=Configuration!$F$9*Configuration!$F$16,1+A497,""),"")</f>
        <v/>
      </c>
      <c r="B498" s="45" t="str">
        <f>IFERROR(IF(1+B497&lt;=Configuration!$F$10*Configuration!$F$16,1+B497,""),"")</f>
        <v/>
      </c>
      <c r="C498" s="45" t="str">
        <f>IFERROR(IF(1+C497&lt;=Configuration!$F$11*Configuration!$F$16,1+C497,""),"")</f>
        <v/>
      </c>
      <c r="D498" s="45" t="str">
        <f>IFERROR(IF(1+D497&lt;=Configuration!$F$12*Configuration!$F$16,1+D497,""),"")</f>
        <v/>
      </c>
      <c r="E498" s="3">
        <f>IFERROR('QB Projections'!E498,0)</f>
        <v>0</v>
      </c>
      <c r="F498" s="3">
        <f>IFERROR('RB Projections'!E499,0)</f>
        <v>0</v>
      </c>
      <c r="G498" s="3">
        <f>IFERROR('WR Projections'!E499,0)</f>
        <v>0</v>
      </c>
      <c r="H498" s="3">
        <f>IFERROR('TE Projections'!E499,0)</f>
        <v>0</v>
      </c>
      <c r="J498" s="3">
        <f>IFERROR(LARGE($E:$H,COUNTIF(A:D,"&gt;0")+COUNTA($J$1:J497)-1),0)</f>
        <v>40.89035360490427</v>
      </c>
      <c r="K498" s="3">
        <f>IFERROR(LARGE($F:$H,COUNTIF(B:D,"&gt;0")+COUNTA($K$1:K497)-1),0)</f>
        <v>33.305743858558039</v>
      </c>
    </row>
    <row r="499" spans="1:11" x14ac:dyDescent="0.25">
      <c r="A499" t="str">
        <f>IFERROR(IF(1+A498&lt;=Configuration!$F$9*Configuration!$F$16,1+A498,""),"")</f>
        <v/>
      </c>
      <c r="B499" s="45" t="str">
        <f>IFERROR(IF(1+B498&lt;=Configuration!$F$10*Configuration!$F$16,1+B498,""),"")</f>
        <v/>
      </c>
      <c r="C499" s="45" t="str">
        <f>IFERROR(IF(1+C498&lt;=Configuration!$F$11*Configuration!$F$16,1+C498,""),"")</f>
        <v/>
      </c>
      <c r="D499" s="45" t="str">
        <f>IFERROR(IF(1+D498&lt;=Configuration!$F$12*Configuration!$F$16,1+D498,""),"")</f>
        <v/>
      </c>
      <c r="E499" s="3">
        <f>IFERROR('QB Projections'!E499,0)</f>
        <v>0</v>
      </c>
      <c r="F499" s="3">
        <f>IFERROR('RB Projections'!E500,0)</f>
        <v>0</v>
      </c>
      <c r="G499" s="3">
        <f>IFERROR('WR Projections'!E500,0)</f>
        <v>0</v>
      </c>
      <c r="H499" s="3">
        <f>IFERROR('TE Projections'!E500,0)</f>
        <v>0</v>
      </c>
      <c r="J499" s="3">
        <f>IFERROR(LARGE($E:$H,COUNTIF(A:D,"&gt;0")+COUNTA($J$1:J498)-1),0)</f>
        <v>40.801237172937675</v>
      </c>
      <c r="K499" s="3">
        <f>IFERROR(LARGE($F:$H,COUNTIF(B:D,"&gt;0")+COUNTA($K$1:K498)-1),0)</f>
        <v>33.229151201041688</v>
      </c>
    </row>
    <row r="500" spans="1:11" x14ac:dyDescent="0.25">
      <c r="A500" t="str">
        <f>IFERROR(IF(1+A499&lt;=Configuration!$F$9*Configuration!$F$16,1+A499,""),"")</f>
        <v/>
      </c>
      <c r="B500" s="45" t="str">
        <f>IFERROR(IF(1+B499&lt;=Configuration!$F$10*Configuration!$F$16,1+B499,""),"")</f>
        <v/>
      </c>
      <c r="C500" s="45" t="str">
        <f>IFERROR(IF(1+C499&lt;=Configuration!$F$11*Configuration!$F$16,1+C499,""),"")</f>
        <v/>
      </c>
      <c r="D500" s="45" t="str">
        <f>IFERROR(IF(1+D499&lt;=Configuration!$F$12*Configuration!$F$16,1+D499,""),"")</f>
        <v/>
      </c>
      <c r="E500" s="3">
        <f>IFERROR('QB Projections'!E500,0)</f>
        <v>0</v>
      </c>
      <c r="F500" s="3">
        <f>IFERROR('RB Projections'!E501,0)</f>
        <v>0</v>
      </c>
      <c r="G500" s="3">
        <f>IFERROR('WR Projections'!E501,0)</f>
        <v>0</v>
      </c>
      <c r="H500" s="3">
        <f>IFERROR('TE Projections'!E501,0)</f>
        <v>0</v>
      </c>
      <c r="J500" s="3">
        <f>IFERROR(LARGE($E:$H,COUNTIF(A:D,"&gt;0")+COUNTA($J$1:J499)-1),0)</f>
        <v>40.754155146762329</v>
      </c>
      <c r="K500" s="3">
        <f>IFERROR(LARGE($F:$H,COUNTIF(B:D,"&gt;0")+COUNTA($K$1:K499)-1),0)</f>
        <v>32.731701168317713</v>
      </c>
    </row>
    <row r="501" spans="1:11" x14ac:dyDescent="0.25">
      <c r="A501" t="str">
        <f>IFERROR(IF(1+A500&lt;=Configuration!$F$9*Configuration!$F$16,1+A500,""),"")</f>
        <v/>
      </c>
      <c r="B501" s="45" t="str">
        <f>IFERROR(IF(1+B500&lt;=Configuration!$F$10*Configuration!$F$16,1+B500,""),"")</f>
        <v/>
      </c>
      <c r="C501" s="45" t="str">
        <f>IFERROR(IF(1+C500&lt;=Configuration!$F$11*Configuration!$F$16,1+C500,""),"")</f>
        <v/>
      </c>
      <c r="D501" s="45" t="str">
        <f>IFERROR(IF(1+D500&lt;=Configuration!$F$12*Configuration!$F$16,1+D500,""),"")</f>
        <v/>
      </c>
      <c r="E501" s="3">
        <f>IFERROR('QB Projections'!E501,0)</f>
        <v>0</v>
      </c>
      <c r="F501" s="3">
        <f>IFERROR('RB Projections'!E502,0)</f>
        <v>0</v>
      </c>
      <c r="G501" s="3">
        <f>IFERROR('WR Projections'!E502,0)</f>
        <v>0</v>
      </c>
      <c r="H501" s="3">
        <f>IFERROR('TE Projections'!E502,0)</f>
        <v>0</v>
      </c>
      <c r="J501" s="3">
        <f>IFERROR(LARGE($E:$H,COUNTIF(A:D,"&gt;0")+COUNTA($J$1:J500)-1),0)</f>
        <v>40.582139640822064</v>
      </c>
      <c r="K501" s="3">
        <f>IFERROR(LARGE($F:$H,COUNTIF(B:D,"&gt;0")+COUNTA($K$1:K500)-1),0)</f>
        <v>32.671134112211803</v>
      </c>
    </row>
    <row r="502" spans="1:11" x14ac:dyDescent="0.25">
      <c r="A502" t="str">
        <f>IFERROR(IF(1+A501&lt;=Configuration!$F$9*Configuration!$F$16,1+A501,""),"")</f>
        <v/>
      </c>
      <c r="B502" s="45" t="str">
        <f>IFERROR(IF(1+B501&lt;=Configuration!$F$10*Configuration!$F$16,1+B501,""),"")</f>
        <v/>
      </c>
      <c r="C502" s="45" t="str">
        <f>IFERROR(IF(1+C501&lt;=Configuration!$F$11*Configuration!$F$16,1+C501,""),"")</f>
        <v/>
      </c>
      <c r="D502" s="45" t="str">
        <f>IFERROR(IF(1+D501&lt;=Configuration!$F$12*Configuration!$F$16,1+D501,""),"")</f>
        <v/>
      </c>
      <c r="E502" s="3">
        <f>IFERROR('QB Projections'!E502,0)</f>
        <v>0</v>
      </c>
      <c r="F502" s="3">
        <f>IFERROR('RB Projections'!E503,0)</f>
        <v>0</v>
      </c>
      <c r="G502" s="3">
        <f>IFERROR('WR Projections'!E503,0)</f>
        <v>0</v>
      </c>
      <c r="H502" s="3">
        <f>IFERROR('TE Projections'!E503,0)</f>
        <v>0</v>
      </c>
      <c r="J502" s="3">
        <f>IFERROR(LARGE($E:$H,COUNTIF(A:D,"&gt;0")+COUNTA($J$1:J501)-1),0)</f>
        <v>40.40765847807738</v>
      </c>
      <c r="K502" s="3">
        <f>IFERROR(LARGE($F:$H,COUNTIF(B:D,"&gt;0")+COUNTA($K$1:K501)-1),0)</f>
        <v>32.285743858558035</v>
      </c>
    </row>
    <row r="503" spans="1:11" x14ac:dyDescent="0.25">
      <c r="A503" t="str">
        <f>IFERROR(IF(1+A502&lt;=Configuration!$F$9*Configuration!$F$16,1+A502,""),"")</f>
        <v/>
      </c>
      <c r="B503" s="45" t="str">
        <f>IFERROR(IF(1+B502&lt;=Configuration!$F$10*Configuration!$F$16,1+B502,""),"")</f>
        <v/>
      </c>
      <c r="C503" s="45" t="str">
        <f>IFERROR(IF(1+C502&lt;=Configuration!$F$11*Configuration!$F$16,1+C502,""),"")</f>
        <v/>
      </c>
      <c r="D503" s="45" t="str">
        <f>IFERROR(IF(1+D502&lt;=Configuration!$F$12*Configuration!$F$16,1+D502,""),"")</f>
        <v/>
      </c>
      <c r="E503" s="3">
        <f>IFERROR('QB Projections'!E503,0)</f>
        <v>0</v>
      </c>
      <c r="F503" s="3">
        <f>IFERROR('RB Projections'!E504,0)</f>
        <v>0</v>
      </c>
      <c r="G503" s="3">
        <f>IFERROR('WR Projections'!E504,0)</f>
        <v>0</v>
      </c>
      <c r="H503" s="3">
        <f>IFERROR('TE Projections'!E504,0)</f>
        <v>0</v>
      </c>
      <c r="J503" s="3">
        <f>IFERROR(LARGE($E:$H,COUNTIF(A:D,"&gt;0")+COUNTA($J$1:J502)-1),0)</f>
        <v>40.334306801918366</v>
      </c>
      <c r="K503" s="3">
        <f>IFERROR(LARGE($F:$H,COUNTIF(B:D,"&gt;0")+COUNTA($K$1:K502)-1),0)</f>
        <v>31.912222951166036</v>
      </c>
    </row>
    <row r="504" spans="1:11" x14ac:dyDescent="0.25">
      <c r="A504" t="str">
        <f>IFERROR(IF(1+A503&lt;=Configuration!$F$9*Configuration!$F$16,1+A503,""),"")</f>
        <v/>
      </c>
      <c r="B504" s="45" t="str">
        <f>IFERROR(IF(1+B503&lt;=Configuration!$F$10*Configuration!$F$16,1+B503,""),"")</f>
        <v/>
      </c>
      <c r="C504" s="45" t="str">
        <f>IFERROR(IF(1+C503&lt;=Configuration!$F$11*Configuration!$F$16,1+C503,""),"")</f>
        <v/>
      </c>
      <c r="D504" s="45" t="str">
        <f>IFERROR(IF(1+D503&lt;=Configuration!$F$12*Configuration!$F$16,1+D503,""),"")</f>
        <v/>
      </c>
      <c r="E504" s="3">
        <f>IFERROR('QB Projections'!E504,0)</f>
        <v>0</v>
      </c>
      <c r="F504" s="3">
        <f>IFERROR('RB Projections'!E505,0)</f>
        <v>0</v>
      </c>
      <c r="G504" s="3">
        <f>IFERROR('WR Projections'!E505,0)</f>
        <v>0</v>
      </c>
      <c r="H504" s="3">
        <f>IFERROR('TE Projections'!E505,0)</f>
        <v>0</v>
      </c>
      <c r="J504" s="3">
        <f>IFERROR(LARGE($E:$H,COUNTIF(A:D,"&gt;0")+COUNTA($J$1:J503)-1),0)</f>
        <v>40.273048731731159</v>
      </c>
      <c r="K504" s="3">
        <f>IFERROR(LARGE($F:$H,COUNTIF(B:D,"&gt;0")+COUNTA($K$1:K503)-1),0)</f>
        <v>31.889451395572664</v>
      </c>
    </row>
    <row r="505" spans="1:11" x14ac:dyDescent="0.25">
      <c r="A505" t="str">
        <f>IFERROR(IF(1+A504&lt;=Configuration!$F$9*Configuration!$F$16,1+A504,""),"")</f>
        <v/>
      </c>
      <c r="B505" s="45" t="str">
        <f>IFERROR(IF(1+B504&lt;=Configuration!$F$10*Configuration!$F$16,1+B504,""),"")</f>
        <v/>
      </c>
      <c r="C505" s="45" t="str">
        <f>IFERROR(IF(1+C504&lt;=Configuration!$F$11*Configuration!$F$16,1+C504,""),"")</f>
        <v/>
      </c>
      <c r="D505" s="45" t="str">
        <f>IFERROR(IF(1+D504&lt;=Configuration!$F$12*Configuration!$F$16,1+D504,""),"")</f>
        <v/>
      </c>
      <c r="E505" s="3">
        <f>IFERROR('QB Projections'!E505,0)</f>
        <v>0</v>
      </c>
      <c r="F505" s="3">
        <f>IFERROR('RB Projections'!E506,0)</f>
        <v>0</v>
      </c>
      <c r="G505" s="3">
        <f>IFERROR('WR Projections'!E506,0)</f>
        <v>0</v>
      </c>
      <c r="H505" s="3">
        <f>IFERROR('TE Projections'!E506,0)</f>
        <v>0</v>
      </c>
      <c r="J505" s="3">
        <f>IFERROR(LARGE($E:$H,COUNTIF(A:D,"&gt;0")+COUNTA($J$1:J504)-1),0)</f>
        <v>40.205743858558037</v>
      </c>
      <c r="K505" s="3">
        <f>IFERROR(LARGE($F:$H,COUNTIF(B:D,"&gt;0")+COUNTA($K$1:K504)-1),0)</f>
        <v>31.454534711788089</v>
      </c>
    </row>
    <row r="506" spans="1:11" x14ac:dyDescent="0.25">
      <c r="A506" t="str">
        <f>IFERROR(IF(1+A505&lt;=Configuration!$F$9*Configuration!$F$16,1+A505,""),"")</f>
        <v/>
      </c>
      <c r="B506" s="45" t="str">
        <f>IFERROR(IF(1+B505&lt;=Configuration!$F$10*Configuration!$F$16,1+B505,""),"")</f>
        <v/>
      </c>
      <c r="C506" s="45" t="str">
        <f>IFERROR(IF(1+C505&lt;=Configuration!$F$11*Configuration!$F$16,1+C505,""),"")</f>
        <v/>
      </c>
      <c r="D506" s="45" t="str">
        <f>IFERROR(IF(1+D505&lt;=Configuration!$F$12*Configuration!$F$16,1+D505,""),"")</f>
        <v/>
      </c>
      <c r="E506" s="3">
        <f>IFERROR('QB Projections'!E506,0)</f>
        <v>0</v>
      </c>
      <c r="F506" s="3">
        <f>IFERROR('RB Projections'!E507,0)</f>
        <v>0</v>
      </c>
      <c r="G506" s="3">
        <f>IFERROR('WR Projections'!E507,0)</f>
        <v>0</v>
      </c>
      <c r="H506" s="3">
        <f>IFERROR('TE Projections'!E507,0)</f>
        <v>0</v>
      </c>
      <c r="J506" s="3">
        <f>IFERROR(LARGE($E:$H,COUNTIF(A:D,"&gt;0")+COUNTA($J$1:J505)-1),0)</f>
        <v>39.913582437066289</v>
      </c>
      <c r="K506" s="3">
        <f>IFERROR(LARGE($F:$H,COUNTIF(B:D,"&gt;0")+COUNTA($K$1:K505)-1),0)</f>
        <v>31.281811502967312</v>
      </c>
    </row>
    <row r="507" spans="1:11" x14ac:dyDescent="0.25">
      <c r="A507" t="str">
        <f>IFERROR(IF(1+A506&lt;=Configuration!$F$9*Configuration!$F$16,1+A506,""),"")</f>
        <v/>
      </c>
      <c r="B507" s="45" t="str">
        <f>IFERROR(IF(1+B506&lt;=Configuration!$F$10*Configuration!$F$16,1+B506,""),"")</f>
        <v/>
      </c>
      <c r="C507" s="45" t="str">
        <f>IFERROR(IF(1+C506&lt;=Configuration!$F$11*Configuration!$F$16,1+C506,""),"")</f>
        <v/>
      </c>
      <c r="D507" s="45" t="str">
        <f>IFERROR(IF(1+D506&lt;=Configuration!$F$12*Configuration!$F$16,1+D506,""),"")</f>
        <v/>
      </c>
      <c r="E507" s="3">
        <f>IFERROR('QB Projections'!E507,0)</f>
        <v>0</v>
      </c>
      <c r="F507" s="3">
        <f>IFERROR('RB Projections'!E508,0)</f>
        <v>0</v>
      </c>
      <c r="G507" s="3">
        <f>IFERROR('WR Projections'!E508,0)</f>
        <v>0</v>
      </c>
      <c r="H507" s="3">
        <f>IFERROR('TE Projections'!E508,0)</f>
        <v>0</v>
      </c>
      <c r="J507" s="3">
        <f>IFERROR(LARGE($E:$H,COUNTIF(A:D,"&gt;0")+COUNTA($J$1:J506)-1),0)</f>
        <v>39.751933567269475</v>
      </c>
      <c r="K507" s="3">
        <f>IFERROR(LARGE($F:$H,COUNTIF(B:D,"&gt;0")+COUNTA($K$1:K506)-1),0)</f>
        <v>31.09694348441521</v>
      </c>
    </row>
    <row r="508" spans="1:11" x14ac:dyDescent="0.25">
      <c r="A508" t="str">
        <f>IFERROR(IF(1+A507&lt;=Configuration!$F$9*Configuration!$F$16,1+A507,""),"")</f>
        <v/>
      </c>
      <c r="B508" s="45" t="str">
        <f>IFERROR(IF(1+B507&lt;=Configuration!$F$10*Configuration!$F$16,1+B507,""),"")</f>
        <v/>
      </c>
      <c r="C508" s="45" t="str">
        <f>IFERROR(IF(1+C507&lt;=Configuration!$F$11*Configuration!$F$16,1+C507,""),"")</f>
        <v/>
      </c>
      <c r="D508" s="45" t="str">
        <f>IFERROR(IF(1+D507&lt;=Configuration!$F$12*Configuration!$F$16,1+D507,""),"")</f>
        <v/>
      </c>
      <c r="E508" s="3">
        <f>IFERROR('QB Projections'!E508,0)</f>
        <v>0</v>
      </c>
      <c r="F508" s="3">
        <f>IFERROR('RB Projections'!E509,0)</f>
        <v>0</v>
      </c>
      <c r="G508" s="3">
        <f>IFERROR('WR Projections'!E509,0)</f>
        <v>0</v>
      </c>
      <c r="H508" s="3">
        <f>IFERROR('TE Projections'!E509,0)</f>
        <v>0</v>
      </c>
      <c r="J508" s="3">
        <f>IFERROR(LARGE($E:$H,COUNTIF(A:D,"&gt;0")+COUNTA($J$1:J507)-1),0)</f>
        <v>39.473449745634539</v>
      </c>
      <c r="K508" s="3">
        <f>IFERROR(LARGE($F:$H,COUNTIF(B:D,"&gt;0")+COUNTA($K$1:K507)-1),0)</f>
        <v>30.965915151340916</v>
      </c>
    </row>
    <row r="509" spans="1:11" x14ac:dyDescent="0.25">
      <c r="A509" t="str">
        <f>IFERROR(IF(1+A508&lt;=Configuration!$F$9*Configuration!$F$16,1+A508,""),"")</f>
        <v/>
      </c>
      <c r="B509" s="45" t="str">
        <f>IFERROR(IF(1+B508&lt;=Configuration!$F$10*Configuration!$F$16,1+B508,""),"")</f>
        <v/>
      </c>
      <c r="C509" s="45" t="str">
        <f>IFERROR(IF(1+C508&lt;=Configuration!$F$11*Configuration!$F$16,1+C508,""),"")</f>
        <v/>
      </c>
      <c r="D509" s="45" t="str">
        <f>IFERROR(IF(1+D508&lt;=Configuration!$F$12*Configuration!$F$16,1+D508,""),"")</f>
        <v/>
      </c>
      <c r="E509" s="3">
        <f>IFERROR('QB Projections'!E509,0)</f>
        <v>0</v>
      </c>
      <c r="F509" s="3">
        <f>IFERROR('RB Projections'!E510,0)</f>
        <v>0</v>
      </c>
      <c r="G509" s="3">
        <f>IFERROR('WR Projections'!E510,0)</f>
        <v>0</v>
      </c>
      <c r="H509" s="3">
        <f>IFERROR('TE Projections'!E510,0)</f>
        <v>0</v>
      </c>
      <c r="J509" s="3">
        <f>IFERROR(LARGE($E:$H,COUNTIF(A:D,"&gt;0")+COUNTA($J$1:J508)-1),0)</f>
        <v>39.305743858558039</v>
      </c>
      <c r="K509" s="3">
        <f>IFERROR(LARGE($F:$H,COUNTIF(B:D,"&gt;0")+COUNTA($K$1:K508)-1),0)</f>
        <v>30.938438985384927</v>
      </c>
    </row>
    <row r="510" spans="1:11" x14ac:dyDescent="0.25">
      <c r="A510" t="str">
        <f>IFERROR(IF(1+A509&lt;=Configuration!$F$9*Configuration!$F$16,1+A509,""),"")</f>
        <v/>
      </c>
      <c r="B510" s="45" t="str">
        <f>IFERROR(IF(1+B509&lt;=Configuration!$F$10*Configuration!$F$16,1+B509,""),"")</f>
        <v/>
      </c>
      <c r="C510" s="45" t="str">
        <f>IFERROR(IF(1+C509&lt;=Configuration!$F$11*Configuration!$F$16,1+C509,""),"")</f>
        <v/>
      </c>
      <c r="D510" s="45" t="str">
        <f>IFERROR(IF(1+D509&lt;=Configuration!$F$12*Configuration!$F$16,1+D509,""),"")</f>
        <v/>
      </c>
      <c r="E510" s="3">
        <f>IFERROR('QB Projections'!E510,0)</f>
        <v>0</v>
      </c>
      <c r="F510" s="3">
        <f>IFERROR('RB Projections'!E511,0)</f>
        <v>0</v>
      </c>
      <c r="G510" s="3">
        <f>IFERROR('WR Projections'!E511,0)</f>
        <v>0</v>
      </c>
      <c r="H510" s="3">
        <f>IFERROR('TE Projections'!E511,0)</f>
        <v>0</v>
      </c>
      <c r="J510" s="3">
        <f>IFERROR(LARGE($E:$H,COUNTIF(A:D,"&gt;0")+COUNTA($J$1:J509)-1),0)</f>
        <v>39.240353604904271</v>
      </c>
      <c r="K510" s="3">
        <f>IFERROR(LARGE($F:$H,COUNTIF(B:D,"&gt;0")+COUNTA($K$1:K509)-1),0)</f>
        <v>30.70215179430771</v>
      </c>
    </row>
    <row r="511" spans="1:11" x14ac:dyDescent="0.25">
      <c r="A511" t="str">
        <f>IFERROR(IF(1+A510&lt;=Configuration!$F$9*Configuration!$F$16,1+A510,""),"")</f>
        <v/>
      </c>
      <c r="B511" s="45" t="str">
        <f>IFERROR(IF(1+B510&lt;=Configuration!$F$10*Configuration!$F$16,1+B510,""),"")</f>
        <v/>
      </c>
      <c r="C511" s="45" t="str">
        <f>IFERROR(IF(1+C510&lt;=Configuration!$F$11*Configuration!$F$16,1+C510,""),"")</f>
        <v/>
      </c>
      <c r="D511" s="45" t="str">
        <f>IFERROR(IF(1+D510&lt;=Configuration!$F$12*Configuration!$F$16,1+D510,""),"")</f>
        <v/>
      </c>
      <c r="E511" s="3">
        <f>IFERROR('QB Projections'!E511,0)</f>
        <v>0</v>
      </c>
      <c r="F511" s="3">
        <f>IFERROR('RB Projections'!E512,0)</f>
        <v>0</v>
      </c>
      <c r="G511" s="3">
        <f>IFERROR('WR Projections'!E512,0)</f>
        <v>0</v>
      </c>
      <c r="H511" s="3">
        <f>IFERROR('TE Projections'!E512,0)</f>
        <v>0</v>
      </c>
      <c r="J511" s="3">
        <f>IFERROR(LARGE($E:$H,COUNTIF(A:D,"&gt;0")+COUNTA($J$1:J510)-1),0)</f>
        <v>39.16842432588512</v>
      </c>
      <c r="K511" s="3">
        <f>IFERROR(LARGE($F:$H,COUNTIF(B:D,"&gt;0")+COUNTA($K$1:K510)-1),0)</f>
        <v>30.526303457991968</v>
      </c>
    </row>
    <row r="512" spans="1:11" x14ac:dyDescent="0.25">
      <c r="A512" t="str">
        <f>IFERROR(IF(1+A511&lt;=Configuration!$F$9*Configuration!$F$16,1+A511,""),"")</f>
        <v/>
      </c>
      <c r="B512" s="45" t="str">
        <f>IFERROR(IF(1+B511&lt;=Configuration!$F$10*Configuration!$F$16,1+B511,""),"")</f>
        <v/>
      </c>
      <c r="C512" s="45" t="str">
        <f>IFERROR(IF(1+C511&lt;=Configuration!$F$11*Configuration!$F$16,1+C511,""),"")</f>
        <v/>
      </c>
      <c r="D512" s="45" t="str">
        <f>IFERROR(IF(1+D511&lt;=Configuration!$F$12*Configuration!$F$16,1+D511,""),"")</f>
        <v/>
      </c>
      <c r="E512" s="3">
        <f>IFERROR('QB Projections'!E512,0)</f>
        <v>0</v>
      </c>
      <c r="F512" s="3">
        <f>IFERROR('RB Projections'!E513,0)</f>
        <v>0</v>
      </c>
      <c r="G512" s="3">
        <f>IFERROR('WR Projections'!E513,0)</f>
        <v>0</v>
      </c>
      <c r="H512" s="3">
        <f>IFERROR('TE Projections'!E513,0)</f>
        <v>0</v>
      </c>
      <c r="J512" s="3">
        <f>IFERROR(LARGE($E:$H,COUNTIF(A:D,"&gt;0")+COUNTA($J$1:J511)-1),0)</f>
        <v>39.007179823197546</v>
      </c>
      <c r="K512" s="3">
        <f>IFERROR(LARGE($F:$H,COUNTIF(B:D,"&gt;0")+COUNTA($K$1:K511)-1),0)</f>
        <v>30.489543524752975</v>
      </c>
    </row>
    <row r="513" spans="1:11" x14ac:dyDescent="0.25">
      <c r="A513" t="str">
        <f>IFERROR(IF(1+A512&lt;=Configuration!$F$9*Configuration!$F$16,1+A512,""),"")</f>
        <v/>
      </c>
      <c r="B513" s="45" t="str">
        <f>IFERROR(IF(1+B512&lt;=Configuration!$F$10*Configuration!$F$16,1+B512,""),"")</f>
        <v/>
      </c>
      <c r="C513" s="45" t="str">
        <f>IFERROR(IF(1+C512&lt;=Configuration!$F$11*Configuration!$F$16,1+C512,""),"")</f>
        <v/>
      </c>
      <c r="D513" s="45" t="str">
        <f>IFERROR(IF(1+D512&lt;=Configuration!$F$12*Configuration!$F$16,1+D512,""),"")</f>
        <v/>
      </c>
      <c r="E513" s="3">
        <f>IFERROR('QB Projections'!E513,0)</f>
        <v>0</v>
      </c>
      <c r="F513" s="3">
        <f>IFERROR('RB Projections'!E514,0)</f>
        <v>0</v>
      </c>
      <c r="G513" s="3">
        <f>IFERROR('WR Projections'!E514,0)</f>
        <v>0</v>
      </c>
      <c r="H513" s="3">
        <f>IFERROR('TE Projections'!E514,0)</f>
        <v>0</v>
      </c>
      <c r="J513" s="3">
        <f>IFERROR(LARGE($E:$H,COUNTIF(A:D,"&gt;0")+COUNTA($J$1:J512)-1),0)</f>
        <v>38.87304873173116</v>
      </c>
      <c r="K513" s="3">
        <f>IFERROR(LARGE($F:$H,COUNTIF(B:D,"&gt;0")+COUNTA($K$1:K512)-1),0)</f>
        <v>30.138438985384923</v>
      </c>
    </row>
    <row r="514" spans="1:11" x14ac:dyDescent="0.25">
      <c r="A514" t="str">
        <f>IFERROR(IF(1+A513&lt;=Configuration!$F$9*Configuration!$F$16,1+A513,""),"")</f>
        <v/>
      </c>
      <c r="B514" s="45" t="str">
        <f>IFERROR(IF(1+B513&lt;=Configuration!$F$10*Configuration!$F$16,1+B513,""),"")</f>
        <v/>
      </c>
      <c r="C514" s="45" t="str">
        <f>IFERROR(IF(1+C513&lt;=Configuration!$F$11*Configuration!$F$16,1+C513,""),"")</f>
        <v/>
      </c>
      <c r="D514" s="45" t="str">
        <f>IFERROR(IF(1+D513&lt;=Configuration!$F$12*Configuration!$F$16,1+D513,""),"")</f>
        <v/>
      </c>
      <c r="E514" s="3">
        <f>IFERROR('QB Projections'!E514,0)</f>
        <v>0</v>
      </c>
      <c r="F514" s="3">
        <f>IFERROR('RB Projections'!E515,0)</f>
        <v>0</v>
      </c>
      <c r="G514" s="3">
        <f>IFERROR('WR Projections'!E515,0)</f>
        <v>0</v>
      </c>
      <c r="H514" s="3">
        <f>IFERROR('TE Projections'!E515,0)</f>
        <v>0</v>
      </c>
      <c r="J514" s="3">
        <f>IFERROR(LARGE($E:$H,COUNTIF(A:D,"&gt;0")+COUNTA($J$1:J513)-1),0)</f>
        <v>38.771134112211804</v>
      </c>
      <c r="K514" s="3">
        <f>IFERROR(LARGE($F:$H,COUNTIF(B:D,"&gt;0")+COUNTA($K$1:K513)-1),0)</f>
        <v>29.929326629304828</v>
      </c>
    </row>
    <row r="515" spans="1:11" x14ac:dyDescent="0.25">
      <c r="A515" t="str">
        <f>IFERROR(IF(1+A514&lt;=Configuration!$F$9*Configuration!$F$16,1+A514,""),"")</f>
        <v/>
      </c>
      <c r="B515" s="45" t="str">
        <f>IFERROR(IF(1+B514&lt;=Configuration!$F$10*Configuration!$F$16,1+B514,""),"")</f>
        <v/>
      </c>
      <c r="C515" s="45" t="str">
        <f>IFERROR(IF(1+C514&lt;=Configuration!$F$11*Configuration!$F$16,1+C514,""),"")</f>
        <v/>
      </c>
      <c r="D515" s="45" t="str">
        <f>IFERROR(IF(1+D514&lt;=Configuration!$F$12*Configuration!$F$16,1+D514,""),"")</f>
        <v/>
      </c>
      <c r="E515" s="3">
        <f>IFERROR('QB Projections'!E515,0)</f>
        <v>0</v>
      </c>
      <c r="F515" s="3">
        <f>IFERROR('RB Projections'!E516,0)</f>
        <v>0</v>
      </c>
      <c r="G515" s="3">
        <f>IFERROR('WR Projections'!E516,0)</f>
        <v>0</v>
      </c>
      <c r="H515" s="3">
        <f>IFERROR('TE Projections'!E516,0)</f>
        <v>0</v>
      </c>
      <c r="J515" s="3">
        <f>IFERROR(LARGE($E:$H,COUNTIF(A:D,"&gt;0")+COUNTA($J$1:J514)-1),0)</f>
        <v>38.589168273954378</v>
      </c>
      <c r="K515" s="3">
        <f>IFERROR(LARGE($F:$H,COUNTIF(B:D,"&gt;0")+COUNTA($K$1:K514)-1),0)</f>
        <v>29.68594436550973</v>
      </c>
    </row>
    <row r="516" spans="1:11" x14ac:dyDescent="0.25">
      <c r="A516" t="str">
        <f>IFERROR(IF(1+A515&lt;=Configuration!$F$9*Configuration!$F$16,1+A515,""),"")</f>
        <v/>
      </c>
      <c r="B516" s="45" t="str">
        <f>IFERROR(IF(1+B515&lt;=Configuration!$F$10*Configuration!$F$16,1+B515,""),"")</f>
        <v/>
      </c>
      <c r="C516" s="45" t="str">
        <f>IFERROR(IF(1+C515&lt;=Configuration!$F$11*Configuration!$F$16,1+C515,""),"")</f>
        <v/>
      </c>
      <c r="D516" s="45" t="str">
        <f>IFERROR(IF(1+D515&lt;=Configuration!$F$12*Configuration!$F$16,1+D515,""),"")</f>
        <v/>
      </c>
      <c r="E516" s="3">
        <f>IFERROR('QB Projections'!E516,0)</f>
        <v>0</v>
      </c>
      <c r="F516" s="3">
        <f>IFERROR('RB Projections'!E517,0)</f>
        <v>0</v>
      </c>
      <c r="G516" s="3">
        <f>IFERROR('WR Projections'!E517,0)</f>
        <v>0</v>
      </c>
      <c r="H516" s="3">
        <f>IFERROR('TE Projections'!E517,0)</f>
        <v>0</v>
      </c>
      <c r="J516" s="3">
        <f>IFERROR(LARGE($E:$H,COUNTIF(A:D,"&gt;0")+COUNTA($J$1:J515)-1),0)</f>
        <v>38.530017428738347</v>
      </c>
      <c r="K516" s="3">
        <f>IFERROR(LARGE($F:$H,COUNTIF(B:D,"&gt;0")+COUNTA($K$1:K515)-1),0)</f>
        <v>29.681296128242067</v>
      </c>
    </row>
    <row r="517" spans="1:11" x14ac:dyDescent="0.25">
      <c r="A517" t="str">
        <f>IFERROR(IF(1+A516&lt;=Configuration!$F$9*Configuration!$F$16,1+A516,""),"")</f>
        <v/>
      </c>
      <c r="B517" s="45" t="str">
        <f>IFERROR(IF(1+B516&lt;=Configuration!$F$10*Configuration!$F$16,1+B516,""),"")</f>
        <v/>
      </c>
      <c r="C517" s="45" t="str">
        <f>IFERROR(IF(1+C516&lt;=Configuration!$F$11*Configuration!$F$16,1+C516,""),"")</f>
        <v/>
      </c>
      <c r="D517" s="45" t="str">
        <f>IFERROR(IF(1+D516&lt;=Configuration!$F$12*Configuration!$F$16,1+D516,""),"")</f>
        <v/>
      </c>
      <c r="E517" s="3">
        <f>IFERROR('QB Projections'!E517,0)</f>
        <v>0</v>
      </c>
      <c r="F517" s="3">
        <f>IFERROR('RB Projections'!E518,0)</f>
        <v>0</v>
      </c>
      <c r="G517" s="3">
        <f>IFERROR('WR Projections'!E518,0)</f>
        <v>0</v>
      </c>
      <c r="H517" s="3">
        <f>IFERROR('TE Projections'!E518,0)</f>
        <v>0</v>
      </c>
      <c r="J517" s="3">
        <f>IFERROR(LARGE($E:$H,COUNTIF(A:D,"&gt;0")+COUNTA($J$1:J516)-1),0)</f>
        <v>38.473048731731154</v>
      </c>
      <c r="K517" s="3">
        <f>IFERROR(LARGE($F:$H,COUNTIF(B:D,"&gt;0")+COUNTA($K$1:K516)-1),0)</f>
        <v>29.591134112211808</v>
      </c>
    </row>
    <row r="518" spans="1:11" x14ac:dyDescent="0.25">
      <c r="A518" t="str">
        <f>IFERROR(IF(1+A517&lt;=Configuration!$F$9*Configuration!$F$16,1+A517,""),"")</f>
        <v/>
      </c>
      <c r="B518" s="45" t="str">
        <f>IFERROR(IF(1+B517&lt;=Configuration!$F$10*Configuration!$F$16,1+B517,""),"")</f>
        <v/>
      </c>
      <c r="C518" s="45" t="str">
        <f>IFERROR(IF(1+C517&lt;=Configuration!$F$11*Configuration!$F$16,1+C517,""),"")</f>
        <v/>
      </c>
      <c r="D518" s="45" t="str">
        <f>IFERROR(IF(1+D517&lt;=Configuration!$F$12*Configuration!$F$16,1+D517,""),"")</f>
        <v/>
      </c>
      <c r="E518" s="3">
        <f>IFERROR('QB Projections'!E518,0)</f>
        <v>0</v>
      </c>
      <c r="F518" s="3">
        <f>IFERROR('RB Projections'!E519,0)</f>
        <v>0</v>
      </c>
      <c r="G518" s="3">
        <f>IFERROR('WR Projections'!E519,0)</f>
        <v>0</v>
      </c>
      <c r="H518" s="3">
        <f>IFERROR('TE Projections'!E519,0)</f>
        <v>0</v>
      </c>
      <c r="J518" s="3">
        <f>IFERROR(LARGE($E:$H,COUNTIF(A:D,"&gt;0")+COUNTA($J$1:J517)-1),0)</f>
        <v>38.40574385855804</v>
      </c>
      <c r="K518" s="3">
        <f>IFERROR(LARGE($F:$H,COUNTIF(B:D,"&gt;0")+COUNTA($K$1:K517)-1),0)</f>
        <v>29.323829239038691</v>
      </c>
    </row>
    <row r="519" spans="1:11" x14ac:dyDescent="0.25">
      <c r="A519" t="str">
        <f>IFERROR(IF(1+A518&lt;=Configuration!$F$9*Configuration!$F$16,1+A518,""),"")</f>
        <v/>
      </c>
      <c r="B519" s="45" t="str">
        <f>IFERROR(IF(1+B518&lt;=Configuration!$F$10*Configuration!$F$16,1+B518,""),"")</f>
        <v/>
      </c>
      <c r="C519" s="45" t="str">
        <f>IFERROR(IF(1+C518&lt;=Configuration!$F$11*Configuration!$F$16,1+C518,""),"")</f>
        <v/>
      </c>
      <c r="D519" s="45" t="str">
        <f>IFERROR(IF(1+D518&lt;=Configuration!$F$12*Configuration!$F$16,1+D518,""),"")</f>
        <v/>
      </c>
      <c r="E519" s="3">
        <f>IFERROR('QB Projections'!E519,0)</f>
        <v>0</v>
      </c>
      <c r="F519" s="3">
        <f>IFERROR('RB Projections'!E520,0)</f>
        <v>0</v>
      </c>
      <c r="G519" s="3">
        <f>IFERROR('WR Projections'!E520,0)</f>
        <v>0</v>
      </c>
      <c r="H519" s="3">
        <f>IFERROR('TE Projections'!E520,0)</f>
        <v>0</v>
      </c>
      <c r="J519" s="3">
        <f>IFERROR(LARGE($E:$H,COUNTIF(A:D,"&gt;0")+COUNTA($J$1:J518)-1),0)</f>
        <v>38.40574385855804</v>
      </c>
      <c r="K519" s="3">
        <f>IFERROR(LARGE($F:$H,COUNTIF(B:D,"&gt;0")+COUNTA($K$1:K518)-1),0)</f>
        <v>28.961134112211809</v>
      </c>
    </row>
    <row r="520" spans="1:11" x14ac:dyDescent="0.25">
      <c r="A520" t="str">
        <f>IFERROR(IF(1+A519&lt;=Configuration!$F$9*Configuration!$F$16,1+A519,""),"")</f>
        <v/>
      </c>
      <c r="B520" s="45" t="str">
        <f>IFERROR(IF(1+B519&lt;=Configuration!$F$10*Configuration!$F$16,1+B519,""),"")</f>
        <v/>
      </c>
      <c r="C520" s="45" t="str">
        <f>IFERROR(IF(1+C519&lt;=Configuration!$F$11*Configuration!$F$16,1+C519,""),"")</f>
        <v/>
      </c>
      <c r="D520" s="45" t="str">
        <f>IFERROR(IF(1+D519&lt;=Configuration!$F$12*Configuration!$F$16,1+D519,""),"")</f>
        <v/>
      </c>
      <c r="E520" s="3">
        <f>IFERROR('QB Projections'!E520,0)</f>
        <v>0</v>
      </c>
      <c r="F520" s="3">
        <f>IFERROR('RB Projections'!E521,0)</f>
        <v>0</v>
      </c>
      <c r="G520" s="3">
        <f>IFERROR('WR Projections'!E521,0)</f>
        <v>0</v>
      </c>
      <c r="H520" s="3">
        <f>IFERROR('TE Projections'!E521,0)</f>
        <v>0</v>
      </c>
      <c r="J520" s="3">
        <f>IFERROR(LARGE($E:$H,COUNTIF(A:D,"&gt;0")+COUNTA($J$1:J519)-1),0)</f>
        <v>38.40574385855804</v>
      </c>
      <c r="K520" s="3">
        <f>IFERROR(LARGE($F:$H,COUNTIF(B:D,"&gt;0")+COUNTA($K$1:K519)-1),0)</f>
        <v>28.820462903379877</v>
      </c>
    </row>
    <row r="521" spans="1:11" x14ac:dyDescent="0.25">
      <c r="A521" t="str">
        <f>IFERROR(IF(1+A520&lt;=Configuration!$F$9*Configuration!$F$16,1+A520,""),"")</f>
        <v/>
      </c>
      <c r="B521" s="45" t="str">
        <f>IFERROR(IF(1+B520&lt;=Configuration!$F$10*Configuration!$F$16,1+B520,""),"")</f>
        <v/>
      </c>
      <c r="C521" s="45" t="str">
        <f>IFERROR(IF(1+C520&lt;=Configuration!$F$11*Configuration!$F$16,1+C520,""),"")</f>
        <v/>
      </c>
      <c r="D521" s="45" t="str">
        <f>IFERROR(IF(1+D520&lt;=Configuration!$F$12*Configuration!$F$16,1+D520,""),"")</f>
        <v/>
      </c>
      <c r="E521" s="3">
        <f>IFERROR('QB Projections'!E521,0)</f>
        <v>0</v>
      </c>
      <c r="F521" s="3">
        <f>IFERROR('RB Projections'!E522,0)</f>
        <v>0</v>
      </c>
      <c r="G521" s="3">
        <f>IFERROR('WR Projections'!E522,0)</f>
        <v>0</v>
      </c>
      <c r="H521" s="3">
        <f>IFERROR('TE Projections'!E522,0)</f>
        <v>0</v>
      </c>
      <c r="J521" s="3">
        <f>IFERROR(LARGE($E:$H,COUNTIF(A:D,"&gt;0")+COUNTA($J$1:J520)-1),0)</f>
        <v>38.264281285592936</v>
      </c>
      <c r="K521" s="3">
        <f>IFERROR(LARGE($F:$H,COUNTIF(B:D,"&gt;0")+COUNTA($K$1:K520)-1),0)</f>
        <v>28.603829239038692</v>
      </c>
    </row>
    <row r="522" spans="1:11" x14ac:dyDescent="0.25">
      <c r="A522" t="str">
        <f>IFERROR(IF(1+A521&lt;=Configuration!$F$9*Configuration!$F$16,1+A521,""),"")</f>
        <v/>
      </c>
      <c r="B522" s="45" t="str">
        <f>IFERROR(IF(1+B521&lt;=Configuration!$F$10*Configuration!$F$16,1+B521,""),"")</f>
        <v/>
      </c>
      <c r="C522" s="45" t="str">
        <f>IFERROR(IF(1+C521&lt;=Configuration!$F$11*Configuration!$F$16,1+C521,""),"")</f>
        <v/>
      </c>
      <c r="D522" s="45" t="str">
        <f>IFERROR(IF(1+D521&lt;=Configuration!$F$12*Configuration!$F$16,1+D521,""),"")</f>
        <v/>
      </c>
      <c r="E522" s="3">
        <f>IFERROR('QB Projections'!E522,0)</f>
        <v>0</v>
      </c>
      <c r="F522" s="3">
        <f>IFERROR('RB Projections'!E523,0)</f>
        <v>0</v>
      </c>
      <c r="G522" s="3">
        <f>IFERROR('WR Projections'!E523,0)</f>
        <v>0</v>
      </c>
      <c r="H522" s="3">
        <f>IFERROR('TE Projections'!E523,0)</f>
        <v>0</v>
      </c>
      <c r="J522" s="3">
        <f>IFERROR(LARGE($E:$H,COUNTIF(A:D,"&gt;0")+COUNTA($J$1:J521)-1),0)</f>
        <v>38.086126782461896</v>
      </c>
      <c r="K522" s="3">
        <f>IFERROR(LARGE($F:$H,COUNTIF(B:D,"&gt;0")+COUNTA($K$1:K521)-1),0)</f>
        <v>28.461737943989288</v>
      </c>
    </row>
    <row r="523" spans="1:11" x14ac:dyDescent="0.25">
      <c r="A523" t="str">
        <f>IFERROR(IF(1+A522&lt;=Configuration!$F$9*Configuration!$F$16,1+A522,""),"")</f>
        <v/>
      </c>
      <c r="B523" s="45" t="str">
        <f>IFERROR(IF(1+B522&lt;=Configuration!$F$10*Configuration!$F$16,1+B522,""),"")</f>
        <v/>
      </c>
      <c r="C523" s="45" t="str">
        <f>IFERROR(IF(1+C522&lt;=Configuration!$F$11*Configuration!$F$16,1+C522,""),"")</f>
        <v/>
      </c>
      <c r="D523" s="45" t="str">
        <f>IFERROR(IF(1+D522&lt;=Configuration!$F$12*Configuration!$F$16,1+D522,""),"")</f>
        <v/>
      </c>
      <c r="E523" s="3">
        <f>IFERROR('QB Projections'!E523,0)</f>
        <v>0</v>
      </c>
      <c r="F523" s="3">
        <f>IFERROR('RB Projections'!E524,0)</f>
        <v>0</v>
      </c>
      <c r="G523" s="3">
        <f>IFERROR('WR Projections'!E524,0)</f>
        <v>0</v>
      </c>
      <c r="H523" s="3">
        <f>IFERROR('TE Projections'!E524,0)</f>
        <v>0</v>
      </c>
      <c r="J523" s="3">
        <f>IFERROR(LARGE($E:$H,COUNTIF(A:D,"&gt;0")+COUNTA($J$1:J522)-1),0)</f>
        <v>38.007658478077389</v>
      </c>
      <c r="K523" s="3">
        <f>IFERROR(LARGE($F:$H,COUNTIF(B:D,"&gt;0")+COUNTA($K$1:K522)-1),0)</f>
        <v>28.369044764115291</v>
      </c>
    </row>
    <row r="524" spans="1:11" x14ac:dyDescent="0.25">
      <c r="A524" t="str">
        <f>IFERROR(IF(1+A523&lt;=Configuration!$F$9*Configuration!$F$16,1+A523,""),"")</f>
        <v/>
      </c>
      <c r="B524" s="45" t="str">
        <f>IFERROR(IF(1+B523&lt;=Configuration!$F$10*Configuration!$F$16,1+B523,""),"")</f>
        <v/>
      </c>
      <c r="C524" s="45" t="str">
        <f>IFERROR(IF(1+C523&lt;=Configuration!$F$11*Configuration!$F$16,1+C523,""),"")</f>
        <v/>
      </c>
      <c r="D524" s="45" t="str">
        <f>IFERROR(IF(1+D523&lt;=Configuration!$F$12*Configuration!$F$16,1+D523,""),"")</f>
        <v/>
      </c>
      <c r="E524" s="3">
        <f>IFERROR('QB Projections'!E524,0)</f>
        <v>0</v>
      </c>
      <c r="F524" s="3">
        <f>IFERROR('RB Projections'!E525,0)</f>
        <v>0</v>
      </c>
      <c r="G524" s="3">
        <f>IFERROR('WR Projections'!#REF!,0)</f>
        <v>0</v>
      </c>
      <c r="H524" s="3">
        <f>IFERROR('TE Projections'!E525,0)</f>
        <v>0</v>
      </c>
      <c r="J524" s="3">
        <f>IFERROR(LARGE($E:$H,COUNTIF(A:D,"&gt;0")+COUNTA($J$1:J523)-1),0)</f>
        <v>37.787862935779003</v>
      </c>
      <c r="K524" s="3">
        <f>IFERROR(LARGE($F:$H,COUNTIF(B:D,"&gt;0")+COUNTA($K$1:K523)-1),0)</f>
        <v>28.254786548798364</v>
      </c>
    </row>
    <row r="525" spans="1:11" x14ac:dyDescent="0.25">
      <c r="A525" t="str">
        <f>IFERROR(IF(1+A524&lt;=Configuration!$F$9*Configuration!$F$16,1+A524,""),"")</f>
        <v/>
      </c>
      <c r="B525" s="45" t="str">
        <f>IFERROR(IF(1+B524&lt;=Configuration!$F$10*Configuration!$F$16,1+B524,""),"")</f>
        <v/>
      </c>
      <c r="C525" s="45" t="str">
        <f>IFERROR(IF(1+C524&lt;=Configuration!$F$11*Configuration!$F$16,1+C524,""),"")</f>
        <v/>
      </c>
      <c r="D525" s="45" t="str">
        <f>IFERROR(IF(1+D524&lt;=Configuration!$F$12*Configuration!$F$16,1+D524,""),"")</f>
        <v/>
      </c>
      <c r="E525" s="3">
        <f>IFERROR('QB Projections'!E525,0)</f>
        <v>0</v>
      </c>
      <c r="F525" s="3">
        <f>IFERROR('RB Projections'!E526,0)</f>
        <v>0</v>
      </c>
      <c r="G525" s="3">
        <f>IFERROR('WR Projections'!#REF!,0)</f>
        <v>0</v>
      </c>
      <c r="H525" s="3">
        <f>IFERROR('TE Projections'!E526,0)</f>
        <v>0</v>
      </c>
      <c r="J525" s="3">
        <f>IFERROR(LARGE($E:$H,COUNTIF(A:D,"&gt;0")+COUNTA($J$1:J524)-1),0)</f>
        <v>37.662680467327078</v>
      </c>
      <c r="K525" s="3">
        <f>IFERROR(LARGE($F:$H,COUNTIF(B:D,"&gt;0")+COUNTA($K$1:K524)-1),0)</f>
        <v>28.254786548798364</v>
      </c>
    </row>
    <row r="526" spans="1:11" x14ac:dyDescent="0.25">
      <c r="A526" t="str">
        <f>IFERROR(IF(1+A525&lt;=Configuration!$F$9*Configuration!$F$16,1+A525,""),"")</f>
        <v/>
      </c>
      <c r="B526" s="45" t="str">
        <f>IFERROR(IF(1+B525&lt;=Configuration!$F$10*Configuration!$F$16,1+B525,""),"")</f>
        <v/>
      </c>
      <c r="C526" s="45" t="str">
        <f>IFERROR(IF(1+C525&lt;=Configuration!$F$11*Configuration!$F$16,1+C525,""),"")</f>
        <v/>
      </c>
      <c r="D526" s="45" t="str">
        <f>IFERROR(IF(1+D525&lt;=Configuration!$F$12*Configuration!$F$16,1+D525,""),"")</f>
        <v/>
      </c>
      <c r="E526" s="3">
        <f>IFERROR('QB Projections'!E526,0)</f>
        <v>0</v>
      </c>
      <c r="F526" s="3">
        <f>IFERROR('RB Projections'!E527,0)</f>
        <v>0</v>
      </c>
      <c r="G526" s="3">
        <f>IFERROR('WR Projections'!E525,0)</f>
        <v>0</v>
      </c>
      <c r="H526" s="3">
        <f>IFERROR('TE Projections'!E527,0)</f>
        <v>0</v>
      </c>
      <c r="J526" s="3">
        <f>IFERROR(LARGE($E:$H,COUNTIF(A:D,"&gt;0")+COUNTA($J$1:J525)-1),0)</f>
        <v>37.505743858558034</v>
      </c>
      <c r="K526" s="3">
        <f>IFERROR(LARGE($F:$H,COUNTIF(B:D,"&gt;0")+COUNTA($K$1:K525)-1),0)</f>
        <v>28.129307893918529</v>
      </c>
    </row>
    <row r="527" spans="1:11" x14ac:dyDescent="0.25">
      <c r="A527" t="str">
        <f>IFERROR(IF(1+A526&lt;=Configuration!$F$9*Configuration!$F$16,1+A526,""),"")</f>
        <v/>
      </c>
      <c r="B527" s="45" t="str">
        <f>IFERROR(IF(1+B526&lt;=Configuration!$F$10*Configuration!$F$16,1+B526,""),"")</f>
        <v/>
      </c>
      <c r="C527" s="45" t="str">
        <f>IFERROR(IF(1+C526&lt;=Configuration!$F$11*Configuration!$F$16,1+C526,""),"")</f>
        <v/>
      </c>
      <c r="D527" s="45" t="str">
        <f>IFERROR(IF(1+D526&lt;=Configuration!$F$12*Configuration!$F$16,1+D526,""),"")</f>
        <v/>
      </c>
      <c r="E527" s="3">
        <f>IFERROR('QB Projections'!E527,0)</f>
        <v>0</v>
      </c>
      <c r="F527" s="3">
        <f>IFERROR('RB Projections'!E528,0)</f>
        <v>0</v>
      </c>
      <c r="G527" s="3">
        <f>IFERROR('WR Projections'!E526,0)</f>
        <v>0</v>
      </c>
      <c r="H527" s="3">
        <f>IFERROR('TE Projections'!E528,0)</f>
        <v>0</v>
      </c>
      <c r="J527" s="3">
        <f>IFERROR(LARGE($E:$H,COUNTIF(A:D,"&gt;0")+COUNTA($J$1:J526)-1),0)</f>
        <v>37.063925676739856</v>
      </c>
      <c r="K527" s="3">
        <f>IFERROR(LARGE($F:$H,COUNTIF(B:D,"&gt;0")+COUNTA($K$1:K526)-1),0)</f>
        <v>27.869219492692462</v>
      </c>
    </row>
    <row r="528" spans="1:11" x14ac:dyDescent="0.25">
      <c r="A528" t="str">
        <f>IFERROR(IF(1+A527&lt;=Configuration!$F$9*Configuration!$F$16,1+A527,""),"")</f>
        <v/>
      </c>
      <c r="B528" s="45" t="str">
        <f>IFERROR(IF(1+B527&lt;=Configuration!$F$10*Configuration!$F$16,1+B527,""),"")</f>
        <v/>
      </c>
      <c r="C528" s="45" t="str">
        <f>IFERROR(IF(1+C527&lt;=Configuration!$F$11*Configuration!$F$16,1+C527,""),"")</f>
        <v/>
      </c>
      <c r="D528" s="45" t="str">
        <f>IFERROR(IF(1+D527&lt;=Configuration!$F$12*Configuration!$F$16,1+D527,""),"")</f>
        <v/>
      </c>
      <c r="E528" s="3">
        <f>IFERROR('QB Projections'!E528,0)</f>
        <v>0</v>
      </c>
      <c r="F528" s="3">
        <f>IFERROR('RB Projections'!E529,0)</f>
        <v>0</v>
      </c>
      <c r="G528" s="3">
        <f>IFERROR('WR Projections'!E527,0)</f>
        <v>0</v>
      </c>
      <c r="H528" s="3">
        <f>IFERROR('TE Projections'!E529,0)</f>
        <v>0</v>
      </c>
      <c r="J528" s="3">
        <f>IFERROR(LARGE($E:$H,COUNTIF(A:D,"&gt;0")+COUNTA($J$1:J527)-1),0)</f>
        <v>37.035744725196274</v>
      </c>
      <c r="K528" s="3">
        <f>IFERROR(LARGE($F:$H,COUNTIF(B:D,"&gt;0")+COUNTA($K$1:K527)-1),0)</f>
        <v>27.403829239038693</v>
      </c>
    </row>
    <row r="529" spans="1:11" x14ac:dyDescent="0.25">
      <c r="A529" t="str">
        <f>IFERROR(IF(1+A528&lt;=Configuration!$F$9*Configuration!$F$16,1+A528,""),"")</f>
        <v/>
      </c>
      <c r="B529" s="45" t="str">
        <f>IFERROR(IF(1+B528&lt;=Configuration!$F$10*Configuration!$F$16,1+B528,""),"")</f>
        <v/>
      </c>
      <c r="C529" s="45" t="str">
        <f>IFERROR(IF(1+C528&lt;=Configuration!$F$11*Configuration!$F$16,1+C528,""),"")</f>
        <v/>
      </c>
      <c r="D529" s="45" t="str">
        <f>IFERROR(IF(1+D528&lt;=Configuration!$F$12*Configuration!$F$16,1+D528,""),"")</f>
        <v/>
      </c>
      <c r="E529" s="3">
        <f>IFERROR('QB Projections'!E529,0)</f>
        <v>0</v>
      </c>
      <c r="F529" s="3">
        <f>IFERROR('RB Projections'!E530,0)</f>
        <v>0</v>
      </c>
      <c r="G529" s="3">
        <f>IFERROR('WR Projections'!E528,0)</f>
        <v>0</v>
      </c>
      <c r="H529" s="3">
        <f>IFERROR('TE Projections'!E530,0)</f>
        <v>0</v>
      </c>
      <c r="J529" s="3">
        <f>IFERROR(LARGE($E:$H,COUNTIF(A:D,"&gt;0")+COUNTA($J$1:J528)-1),0)</f>
        <v>36.783709728649825</v>
      </c>
      <c r="K529" s="3">
        <f>IFERROR(LARGE($F:$H,COUNTIF(B:D,"&gt;0")+COUNTA($K$1:K528)-1),0)</f>
        <v>27.069219492692465</v>
      </c>
    </row>
    <row r="530" spans="1:11" x14ac:dyDescent="0.25">
      <c r="A530" t="str">
        <f>IFERROR(IF(1+A529&lt;=Configuration!$F$9*Configuration!$F$16,1+A529,""),"")</f>
        <v/>
      </c>
      <c r="B530" s="45" t="str">
        <f>IFERROR(IF(1+B529&lt;=Configuration!$F$10*Configuration!$F$16,1+B529,""),"")</f>
        <v/>
      </c>
      <c r="C530" s="45" t="str">
        <f>IFERROR(IF(1+C529&lt;=Configuration!$F$11*Configuration!$F$16,1+C529,""),"")</f>
        <v/>
      </c>
      <c r="D530" s="45" t="str">
        <f>IFERROR(IF(1+D529&lt;=Configuration!$F$12*Configuration!$F$16,1+D529,""),"")</f>
        <v/>
      </c>
      <c r="E530" s="3">
        <f>IFERROR('QB Projections'!E530,0)</f>
        <v>0</v>
      </c>
      <c r="F530" s="3">
        <f>IFERROR('RB Projections'!E531,0)</f>
        <v>0</v>
      </c>
      <c r="G530" s="3">
        <f>IFERROR('WR Projections'!#REF!,0)</f>
        <v>0</v>
      </c>
      <c r="H530" s="3">
        <f>IFERROR('TE Projections'!E531,0)</f>
        <v>0</v>
      </c>
      <c r="J530" s="3">
        <f>IFERROR(LARGE($E:$H,COUNTIF(A:D,"&gt;0")+COUNTA($J$1:J529)-1),0)</f>
        <v>36.471637617437274</v>
      </c>
      <c r="K530" s="3">
        <f>IFERROR(LARGE($F:$H,COUNTIF(B:D,"&gt;0")+COUNTA($K$1:K529)-1),0)</f>
        <v>26.97983726956393</v>
      </c>
    </row>
    <row r="531" spans="1:11" x14ac:dyDescent="0.25">
      <c r="A531" t="str">
        <f>IFERROR(IF(1+A530&lt;=Configuration!$F$9*Configuration!$F$16,1+A530,""),"")</f>
        <v/>
      </c>
      <c r="B531" s="45" t="str">
        <f>IFERROR(IF(1+B530&lt;=Configuration!$F$10*Configuration!$F$16,1+B530,""),"")</f>
        <v/>
      </c>
      <c r="C531" s="45" t="str">
        <f>IFERROR(IF(1+C530&lt;=Configuration!$F$11*Configuration!$F$16,1+C530,""),"")</f>
        <v/>
      </c>
      <c r="D531" s="45" t="str">
        <f>IFERROR(IF(1+D530&lt;=Configuration!$F$12*Configuration!$F$16,1+D530,""),"")</f>
        <v/>
      </c>
      <c r="E531" s="3">
        <f>IFERROR('QB Projections'!E531,0)</f>
        <v>0</v>
      </c>
      <c r="F531" s="3">
        <f>IFERROR('RB Projections'!E532,0)</f>
        <v>0</v>
      </c>
      <c r="G531" s="3">
        <f>IFERROR('WR Projections'!#REF!,0)</f>
        <v>0</v>
      </c>
      <c r="H531" s="3">
        <f>IFERROR('TE Projections'!E532,0)</f>
        <v>0</v>
      </c>
      <c r="J531" s="3">
        <f>IFERROR(LARGE($E:$H,COUNTIF(A:D,"&gt;0")+COUNTA($J$1:J530)-1),0)</f>
        <v>36.349283784493238</v>
      </c>
      <c r="K531" s="3">
        <f>IFERROR(LARGE($F:$H,COUNTIF(B:D,"&gt;0")+COUNTA($K$1:K530)-1),0)</f>
        <v>26.778438985384923</v>
      </c>
    </row>
    <row r="532" spans="1:11" x14ac:dyDescent="0.25">
      <c r="A532" t="str">
        <f>IFERROR(IF(1+A531&lt;=Configuration!$F$9*Configuration!$F$16,1+A531,""),"")</f>
        <v/>
      </c>
      <c r="B532" s="45" t="str">
        <f>IFERROR(IF(1+B531&lt;=Configuration!$F$10*Configuration!$F$16,1+B531,""),"")</f>
        <v/>
      </c>
      <c r="C532" s="45" t="str">
        <f>IFERROR(IF(1+C531&lt;=Configuration!$F$11*Configuration!$F$16,1+C531,""),"")</f>
        <v/>
      </c>
      <c r="D532" s="45" t="str">
        <f>IFERROR(IF(1+D531&lt;=Configuration!$F$12*Configuration!$F$16,1+D531,""),"")</f>
        <v/>
      </c>
      <c r="E532" s="3">
        <f>IFERROR('QB Projections'!E532,0)</f>
        <v>0</v>
      </c>
      <c r="F532" s="3">
        <f>IFERROR('RB Projections'!E533,0)</f>
        <v>0</v>
      </c>
      <c r="G532" s="3">
        <f>IFERROR('WR Projections'!E529,0)</f>
        <v>0</v>
      </c>
      <c r="H532" s="3">
        <f>IFERROR('TE Projections'!E533,0)</f>
        <v>0</v>
      </c>
      <c r="J532" s="3">
        <f>IFERROR(LARGE($E:$H,COUNTIF(A:D,"&gt;0")+COUNTA($J$1:J531)-1),0)</f>
        <v>36.231517036115683</v>
      </c>
      <c r="K532" s="3">
        <f>IFERROR(LARGE($F:$H,COUNTIF(B:D,"&gt;0")+COUNTA($K$1:K531)-1),0)</f>
        <v>26.670655457331971</v>
      </c>
    </row>
    <row r="533" spans="1:11" x14ac:dyDescent="0.25">
      <c r="A533" t="str">
        <f>IFERROR(IF(1+A532&lt;=Configuration!$F$9*Configuration!$F$16,1+A532,""),"")</f>
        <v/>
      </c>
      <c r="B533" s="45" t="str">
        <f>IFERROR(IF(1+B532&lt;=Configuration!$F$10*Configuration!$F$16,1+B532,""),"")</f>
        <v/>
      </c>
      <c r="C533" s="45" t="str">
        <f>IFERROR(IF(1+C532&lt;=Configuration!$F$11*Configuration!$F$16,1+C532,""),"")</f>
        <v/>
      </c>
      <c r="D533" s="45" t="str">
        <f>IFERROR(IF(1+D532&lt;=Configuration!$F$12*Configuration!$F$16,1+D532,""),"")</f>
        <v/>
      </c>
      <c r="E533" s="3">
        <f>IFERROR('QB Projections'!E533,0)</f>
        <v>0</v>
      </c>
      <c r="F533" s="3">
        <f>IFERROR('RB Projections'!E534,0)</f>
        <v>0</v>
      </c>
      <c r="G533" s="3">
        <f>IFERROR('WR Projections'!E530,0)</f>
        <v>0</v>
      </c>
      <c r="H533" s="3">
        <f>IFERROR('TE Projections'!E534,0)</f>
        <v>0</v>
      </c>
      <c r="J533" s="3">
        <f>IFERROR(LARGE($E:$H,COUNTIF(A:D,"&gt;0")+COUNTA($J$1:J532)-1),0)</f>
        <v>35.875816433997528</v>
      </c>
      <c r="K533" s="3">
        <f>IFERROR(LARGE($F:$H,COUNTIF(B:D,"&gt;0")+COUNTA($K$1:K532)-1),0)</f>
        <v>26.440974497378658</v>
      </c>
    </row>
    <row r="534" spans="1:11" x14ac:dyDescent="0.25">
      <c r="A534" t="str">
        <f>IFERROR(IF(1+A533&lt;=Configuration!$F$9*Configuration!$F$16,1+A533,""),"")</f>
        <v/>
      </c>
      <c r="B534" s="45" t="str">
        <f>IFERROR(IF(1+B533&lt;=Configuration!$F$10*Configuration!$F$16,1+B533,""),"")</f>
        <v/>
      </c>
      <c r="C534" s="45" t="str">
        <f>IFERROR(IF(1+C533&lt;=Configuration!$F$11*Configuration!$F$16,1+C533,""),"")</f>
        <v/>
      </c>
      <c r="D534" s="45" t="str">
        <f>IFERROR(IF(1+D533&lt;=Configuration!$F$12*Configuration!$F$16,1+D533,""),"")</f>
        <v/>
      </c>
      <c r="E534" s="3">
        <f>IFERROR('QB Projections'!E534,0)</f>
        <v>0</v>
      </c>
      <c r="F534" s="3">
        <f>IFERROR('RB Projections'!E535,0)</f>
        <v>0</v>
      </c>
      <c r="G534" s="3">
        <f>IFERROR('WR Projections'!E531,0)</f>
        <v>0</v>
      </c>
      <c r="H534" s="3">
        <f>IFERROR('TE Projections'!E535,0)</f>
        <v>0</v>
      </c>
      <c r="J534" s="3">
        <f>IFERROR(LARGE($E:$H,COUNTIF(A:D,"&gt;0")+COUNTA($J$1:J533)-1),0)</f>
        <v>35.852871929279019</v>
      </c>
      <c r="K534" s="3">
        <f>IFERROR(LARGE($F:$H,COUNTIF(B:D,"&gt;0")+COUNTA($K$1:K533)-1),0)</f>
        <v>26.345507300911468</v>
      </c>
    </row>
    <row r="535" spans="1:11" x14ac:dyDescent="0.25">
      <c r="A535" t="str">
        <f>IFERROR(IF(1+A534&lt;=Configuration!$F$9*Configuration!$F$16,1+A534,""),"")</f>
        <v/>
      </c>
      <c r="B535" s="45" t="str">
        <f>IFERROR(IF(1+B534&lt;=Configuration!$F$10*Configuration!$F$16,1+B534,""),"")</f>
        <v/>
      </c>
      <c r="C535" s="45" t="str">
        <f>IFERROR(IF(1+C534&lt;=Configuration!$F$11*Configuration!$F$16,1+C534,""),"")</f>
        <v/>
      </c>
      <c r="D535" s="45" t="str">
        <f>IFERROR(IF(1+D534&lt;=Configuration!$F$12*Configuration!$F$16,1+D534,""),"")</f>
        <v/>
      </c>
      <c r="E535" s="3">
        <f>IFERROR('QB Projections'!E535,0)</f>
        <v>0</v>
      </c>
      <c r="F535" s="3">
        <f>IFERROR('RB Projections'!E536,0)</f>
        <v>0</v>
      </c>
      <c r="G535" s="3">
        <f>IFERROR('WR Projections'!E532,0)</f>
        <v>0</v>
      </c>
      <c r="H535" s="3">
        <f>IFERROR('TE Projections'!E536,0)</f>
        <v>0</v>
      </c>
      <c r="J535" s="3">
        <f>IFERROR(LARGE($E:$H,COUNTIF(A:D,"&gt;0")+COUNTA($J$1:J534)-1),0)</f>
        <v>35.81416799406005</v>
      </c>
      <c r="K535" s="3">
        <f>IFERROR(LARGE($F:$H,COUNTIF(B:D,"&gt;0")+COUNTA($K$1:K534)-1),0)</f>
        <v>26.3381198821317</v>
      </c>
    </row>
    <row r="536" spans="1:11" x14ac:dyDescent="0.25">
      <c r="A536" t="str">
        <f>IFERROR(IF(1+A535&lt;=Configuration!$F$9*Configuration!$F$16,1+A535,""),"")</f>
        <v/>
      </c>
      <c r="B536" s="45" t="str">
        <f>IFERROR(IF(1+B535&lt;=Configuration!$F$10*Configuration!$F$16,1+B535,""),"")</f>
        <v/>
      </c>
      <c r="C536" s="45" t="str">
        <f>IFERROR(IF(1+C535&lt;=Configuration!$F$11*Configuration!$F$16,1+C535,""),"")</f>
        <v/>
      </c>
      <c r="D536" s="45" t="str">
        <f>IFERROR(IF(1+D535&lt;=Configuration!$F$12*Configuration!$F$16,1+D535,""),"")</f>
        <v/>
      </c>
      <c r="E536" s="3">
        <f>IFERROR('QB Projections'!E536,0)</f>
        <v>0</v>
      </c>
      <c r="F536" s="3">
        <f>IFERROR('RB Projections'!E537,0)</f>
        <v>0</v>
      </c>
      <c r="G536" s="3">
        <f>IFERROR('WR Projections'!E533,0)</f>
        <v>0</v>
      </c>
      <c r="H536" s="3">
        <f>IFERROR('TE Projections'!E537,0)</f>
        <v>0</v>
      </c>
      <c r="J536" s="3">
        <f>IFERROR(LARGE($E:$H,COUNTIF(A:D,"&gt;0")+COUNTA($J$1:J535)-1),0)</f>
        <v>35.642029909560549</v>
      </c>
      <c r="K536" s="3">
        <f>IFERROR(LARGE($F:$H,COUNTIF(B:D,"&gt;0")+COUNTA($K$1:K535)-1),0)</f>
        <v>26.217958994887134</v>
      </c>
    </row>
    <row r="537" spans="1:11" x14ac:dyDescent="0.25">
      <c r="A537" t="str">
        <f>IFERROR(IF(1+A536&lt;=Configuration!$F$9*Configuration!$F$16,1+A536,""),"")</f>
        <v/>
      </c>
      <c r="B537" s="45" t="str">
        <f>IFERROR(IF(1+B536&lt;=Configuration!$F$10*Configuration!$F$16,1+B536,""),"")</f>
        <v/>
      </c>
      <c r="C537" s="45" t="str">
        <f>IFERROR(IF(1+C536&lt;=Configuration!$F$11*Configuration!$F$16,1+C536,""),"")</f>
        <v/>
      </c>
      <c r="D537" s="45" t="str">
        <f>IFERROR(IF(1+D536&lt;=Configuration!$F$12*Configuration!$F$16,1+D536,""),"")</f>
        <v/>
      </c>
      <c r="E537" s="3">
        <f>IFERROR('QB Projections'!E537,0)</f>
        <v>0</v>
      </c>
      <c r="F537" s="3">
        <f>IFERROR('RB Projections'!E538,0)</f>
        <v>0</v>
      </c>
      <c r="G537" s="3">
        <f>IFERROR('WR Projections'!E534,0)</f>
        <v>0</v>
      </c>
      <c r="H537" s="3">
        <f>IFERROR('TE Projections'!E538,0)</f>
        <v>0</v>
      </c>
      <c r="J537" s="3">
        <f>IFERROR(LARGE($E:$H,COUNTIF(A:D,"&gt;0")+COUNTA($J$1:J536)-1),0)</f>
        <v>35.599361222507085</v>
      </c>
      <c r="K537" s="3">
        <f>IFERROR(LARGE($F:$H,COUNTIF(B:D,"&gt;0")+COUNTA($K$1:K536)-1),0)</f>
        <v>26.203829239038694</v>
      </c>
    </row>
    <row r="538" spans="1:11" x14ac:dyDescent="0.25">
      <c r="A538" t="str">
        <f>IFERROR(IF(1+A537&lt;=Configuration!$F$9*Configuration!$F$16,1+A537,""),"")</f>
        <v/>
      </c>
      <c r="B538" s="45" t="str">
        <f>IFERROR(IF(1+B537&lt;=Configuration!$F$10*Configuration!$F$16,1+B537,""),"")</f>
        <v/>
      </c>
      <c r="C538" s="45" t="str">
        <f>IFERROR(IF(1+C537&lt;=Configuration!$F$11*Configuration!$F$16,1+C537,""),"")</f>
        <v/>
      </c>
      <c r="D538" s="45" t="str">
        <f>IFERROR(IF(1+D537&lt;=Configuration!$F$12*Configuration!$F$16,1+D537,""),"")</f>
        <v/>
      </c>
      <c r="E538" s="3">
        <f>IFERROR('QB Projections'!E538,0)</f>
        <v>0</v>
      </c>
      <c r="F538" s="3">
        <f>IFERROR('RB Projections'!E539,0)</f>
        <v>0</v>
      </c>
      <c r="G538" s="3">
        <f>IFERROR('WR Projections'!E535,0)</f>
        <v>0</v>
      </c>
      <c r="H538" s="3">
        <f>IFERROR('TE Projections'!E539,0)</f>
        <v>0</v>
      </c>
      <c r="J538" s="3">
        <f>IFERROR(LARGE($E:$H,COUNTIF(A:D,"&gt;0")+COUNTA($J$1:J537)-1),0)</f>
        <v>35.363063391230959</v>
      </c>
      <c r="K538" s="3">
        <f>IFERROR(LARGE($F:$H,COUNTIF(B:D,"&gt;0")+COUNTA($K$1:K537)-1),0)</f>
        <v>26.138438985384923</v>
      </c>
    </row>
    <row r="539" spans="1:11" x14ac:dyDescent="0.25">
      <c r="A539" t="str">
        <f>IFERROR(IF(1+A538&lt;=Configuration!$F$9*Configuration!$F$16,1+A538,""),"")</f>
        <v/>
      </c>
      <c r="B539" s="45" t="str">
        <f>IFERROR(IF(1+B538&lt;=Configuration!$F$10*Configuration!$F$16,1+B538,""),"")</f>
        <v/>
      </c>
      <c r="C539" s="45" t="str">
        <f>IFERROR(IF(1+C538&lt;=Configuration!$F$11*Configuration!$F$16,1+C538,""),"")</f>
        <v/>
      </c>
      <c r="D539" s="45" t="str">
        <f>IFERROR(IF(1+D538&lt;=Configuration!$F$12*Configuration!$F$16,1+D538,""),"")</f>
        <v/>
      </c>
      <c r="E539" s="3">
        <f>IFERROR('QB Projections'!E539,0)</f>
        <v>0</v>
      </c>
      <c r="F539" s="3">
        <f>IFERROR('RB Projections'!E540,0)</f>
        <v>0</v>
      </c>
      <c r="G539" s="3">
        <f>IFERROR('WR Projections'!E536,0)</f>
        <v>0</v>
      </c>
      <c r="H539" s="3">
        <f>IFERROR('TE Projections'!E540,0)</f>
        <v>0</v>
      </c>
      <c r="J539" s="3">
        <f>IFERROR(LARGE($E:$H,COUNTIF(A:D,"&gt;0")+COUNTA($J$1:J538)-1),0)</f>
        <v>34.805743858558039</v>
      </c>
      <c r="K539" s="3">
        <f>IFERROR(LARGE($F:$H,COUNTIF(B:D,"&gt;0")+COUNTA($K$1:K538)-1),0)</f>
        <v>25.643102619021164</v>
      </c>
    </row>
    <row r="540" spans="1:11" x14ac:dyDescent="0.25">
      <c r="A540" t="str">
        <f>IFERROR(IF(1+A539&lt;=Configuration!$F$9*Configuration!$F$16,1+A539,""),"")</f>
        <v/>
      </c>
      <c r="B540" s="45" t="str">
        <f>IFERROR(IF(1+B539&lt;=Configuration!$F$10*Configuration!$F$16,1+B539,""),"")</f>
        <v/>
      </c>
      <c r="C540" s="45" t="str">
        <f>IFERROR(IF(1+C539&lt;=Configuration!$F$11*Configuration!$F$16,1+C539,""),"")</f>
        <v/>
      </c>
      <c r="D540" s="45" t="str">
        <f>IFERROR(IF(1+D539&lt;=Configuration!$F$12*Configuration!$F$16,1+D539,""),"")</f>
        <v/>
      </c>
      <c r="E540" s="3">
        <f>IFERROR('QB Projections'!E540,0)</f>
        <v>0</v>
      </c>
      <c r="F540" s="3">
        <f>IFERROR('RB Projections'!E541,0)</f>
        <v>0</v>
      </c>
      <c r="G540" s="3">
        <f>IFERROR('WR Projections'!E537,0)</f>
        <v>0</v>
      </c>
      <c r="H540" s="3">
        <f>IFERROR('TE Projections'!E541,0)</f>
        <v>0</v>
      </c>
      <c r="J540" s="3">
        <f>IFERROR(LARGE($E:$H,COUNTIF(A:D,"&gt;0")+COUNTA($J$1:J539)-1),0)</f>
        <v>34.618247523432984</v>
      </c>
      <c r="K540" s="3">
        <f>IFERROR(LARGE($F:$H,COUNTIF(B:D,"&gt;0")+COUNTA($K$1:K539)-1),0)</f>
        <v>25.603829239038692</v>
      </c>
    </row>
    <row r="541" spans="1:11" x14ac:dyDescent="0.25">
      <c r="A541" t="str">
        <f>IFERROR(IF(1+A540&lt;=Configuration!$F$9*Configuration!$F$16,1+A540,""),"")</f>
        <v/>
      </c>
      <c r="B541" s="45" t="str">
        <f>IFERROR(IF(1+B540&lt;=Configuration!$F$10*Configuration!$F$16,1+B540,""),"")</f>
        <v/>
      </c>
      <c r="C541" s="45" t="str">
        <f>IFERROR(IF(1+C540&lt;=Configuration!$F$11*Configuration!$F$16,1+C540,""),"")</f>
        <v/>
      </c>
      <c r="D541" s="45" t="str">
        <f>IFERROR(IF(1+D540&lt;=Configuration!$F$12*Configuration!$F$16,1+D540,""),"")</f>
        <v/>
      </c>
      <c r="E541" s="3">
        <f>IFERROR('QB Projections'!E541,0)</f>
        <v>0</v>
      </c>
      <c r="F541" s="3">
        <f>IFERROR('RB Projections'!E542,0)</f>
        <v>0</v>
      </c>
      <c r="G541" s="3">
        <f>IFERROR('WR Projections'!E538,0)</f>
        <v>0</v>
      </c>
      <c r="H541" s="3">
        <f>IFERROR('TE Projections'!E542,0)</f>
        <v>0</v>
      </c>
      <c r="J541" s="3">
        <f>IFERROR(LARGE($E:$H,COUNTIF(A:D,"&gt;0")+COUNTA($J$1:J540)-1),0)</f>
        <v>34.254786548798364</v>
      </c>
      <c r="K541" s="3">
        <f>IFERROR(LARGE($F:$H,COUNTIF(B:D,"&gt;0")+COUNTA($K$1:K540)-1),0)</f>
        <v>25.549283784493237</v>
      </c>
    </row>
    <row r="542" spans="1:11" x14ac:dyDescent="0.25">
      <c r="A542" t="str">
        <f>IFERROR(IF(1+A541&lt;=Configuration!$F$9*Configuration!$F$16,1+A541,""),"")</f>
        <v/>
      </c>
      <c r="B542" s="45" t="str">
        <f>IFERROR(IF(1+B541&lt;=Configuration!$F$10*Configuration!$F$16,1+B541,""),"")</f>
        <v/>
      </c>
      <c r="C542" s="45" t="str">
        <f>IFERROR(IF(1+C541&lt;=Configuration!$F$11*Configuration!$F$16,1+C541,""),"")</f>
        <v/>
      </c>
      <c r="D542" s="45" t="str">
        <f>IFERROR(IF(1+D541&lt;=Configuration!$F$12*Configuration!$F$16,1+D541,""),"")</f>
        <v/>
      </c>
      <c r="E542" s="3">
        <f>IFERROR('QB Projections'!E542,0)</f>
        <v>0</v>
      </c>
      <c r="F542" s="3">
        <f>IFERROR('RB Projections'!E543,0)</f>
        <v>0</v>
      </c>
      <c r="G542" s="3">
        <f>IFERROR('WR Projections'!E539,0)</f>
        <v>0</v>
      </c>
      <c r="H542" s="3">
        <f>IFERROR('TE Projections'!E543,0)</f>
        <v>0</v>
      </c>
      <c r="J542" s="3">
        <f>IFERROR(LARGE($E:$H,COUNTIF(A:D,"&gt;0")+COUNTA($J$1:J541)-1),0)</f>
        <v>34.13843898538493</v>
      </c>
      <c r="K542" s="3">
        <f>IFERROR(LARGE($F:$H,COUNTIF(B:D,"&gt;0")+COUNTA($K$1:K541)-1),0)</f>
        <v>25.508773488516727</v>
      </c>
    </row>
    <row r="543" spans="1:11" x14ac:dyDescent="0.25">
      <c r="A543" t="str">
        <f>IFERROR(IF(1+A542&lt;=Configuration!$F$9*Configuration!$F$16,1+A542,""),"")</f>
        <v/>
      </c>
      <c r="B543" s="45" t="str">
        <f>IFERROR(IF(1+B542&lt;=Configuration!$F$10*Configuration!$F$16,1+B542,""),"")</f>
        <v/>
      </c>
      <c r="C543" s="45" t="str">
        <f>IFERROR(IF(1+C542&lt;=Configuration!$F$11*Configuration!$F$16,1+C542,""),"")</f>
        <v/>
      </c>
      <c r="D543" s="45" t="str">
        <f>IFERROR(IF(1+D542&lt;=Configuration!$F$12*Configuration!$F$16,1+D542,""),"")</f>
        <v/>
      </c>
      <c r="E543" s="3">
        <f>IFERROR('QB Projections'!E543,0)</f>
        <v>0</v>
      </c>
      <c r="F543" s="3">
        <f>IFERROR('RB Projections'!E544,0)</f>
        <v>0</v>
      </c>
      <c r="G543" s="3">
        <f>IFERROR('WR Projections'!E540,0)</f>
        <v>0</v>
      </c>
      <c r="H543" s="3">
        <f>IFERROR('TE Projections'!E544,0)</f>
        <v>0</v>
      </c>
      <c r="J543" s="3">
        <f>IFERROR(LARGE($E:$H,COUNTIF(A:D,"&gt;0")+COUNTA($J$1:J542)-1),0)</f>
        <v>33.920025876238277</v>
      </c>
      <c r="K543" s="3">
        <f>IFERROR(LARGE($F:$H,COUNTIF(B:D,"&gt;0")+COUNTA($K$1:K542)-1),0)</f>
        <v>25.120176802452139</v>
      </c>
    </row>
    <row r="544" spans="1:11" x14ac:dyDescent="0.25">
      <c r="A544" t="str">
        <f>IFERROR(IF(1+A543&lt;=Configuration!$F$9*Configuration!$F$16,1+A543,""),"")</f>
        <v/>
      </c>
      <c r="B544" s="45" t="str">
        <f>IFERROR(IF(1+B543&lt;=Configuration!$F$10*Configuration!$F$16,1+B543,""),"")</f>
        <v/>
      </c>
      <c r="C544" s="45" t="str">
        <f>IFERROR(IF(1+C543&lt;=Configuration!$F$11*Configuration!$F$16,1+C543,""),"")</f>
        <v/>
      </c>
      <c r="D544" s="45" t="str">
        <f>IFERROR(IF(1+D543&lt;=Configuration!$F$12*Configuration!$F$16,1+D543,""),"")</f>
        <v/>
      </c>
      <c r="E544" s="3">
        <f>IFERROR('QB Projections'!E544,0)</f>
        <v>0</v>
      </c>
      <c r="F544" s="3">
        <f>IFERROR('RB Projections'!E545,0)</f>
        <v>0</v>
      </c>
      <c r="G544" s="3">
        <f>IFERROR('WR Projections'!E541,0)</f>
        <v>0</v>
      </c>
      <c r="H544" s="3">
        <f>IFERROR('TE Projections'!E545,0)</f>
        <v>0</v>
      </c>
      <c r="J544" s="3">
        <f>IFERROR(LARGE($E:$H,COUNTIF(A:D,"&gt;0")+COUNTA($J$1:J543)-1),0)</f>
        <v>33.917347276324008</v>
      </c>
      <c r="K544" s="3">
        <f>IFERROR(LARGE($F:$H,COUNTIF(B:D,"&gt;0")+COUNTA($K$1:K543)-1),0)</f>
        <v>25.120176802452136</v>
      </c>
    </row>
    <row r="545" spans="1:11" x14ac:dyDescent="0.25">
      <c r="A545" t="str">
        <f>IFERROR(IF(1+A544&lt;=Configuration!$F$9*Configuration!$F$16,1+A544,""),"")</f>
        <v/>
      </c>
      <c r="B545" s="45" t="str">
        <f>IFERROR(IF(1+B544&lt;=Configuration!$F$10*Configuration!$F$16,1+B544,""),"")</f>
        <v/>
      </c>
      <c r="C545" s="45" t="str">
        <f>IFERROR(IF(1+C544&lt;=Configuration!$F$11*Configuration!$F$16,1+C544,""),"")</f>
        <v/>
      </c>
      <c r="D545" s="45" t="str">
        <f>IFERROR(IF(1+D544&lt;=Configuration!$F$12*Configuration!$F$16,1+D544,""),"")</f>
        <v/>
      </c>
      <c r="E545" s="3">
        <f>IFERROR('QB Projections'!E545,0)</f>
        <v>0</v>
      </c>
      <c r="F545" s="3">
        <f>IFERROR('RB Projections'!E546,0)</f>
        <v>0</v>
      </c>
      <c r="G545" s="3">
        <f>IFERROR('WR Projections'!E542,0)</f>
        <v>0</v>
      </c>
      <c r="H545" s="3">
        <f>IFERROR('TE Projections'!E546,0)</f>
        <v>0</v>
      </c>
      <c r="J545" s="3">
        <f>IFERROR(LARGE($E:$H,COUNTIF(A:D,"&gt;0")+COUNTA($J$1:J544)-1),0)</f>
        <v>33.898262782648061</v>
      </c>
      <c r="K545" s="3">
        <f>IFERROR(LARGE($F:$H,COUNTIF(B:D,"&gt;0")+COUNTA($K$1:K544)-1),0)</f>
        <v>25.052871929279021</v>
      </c>
    </row>
    <row r="546" spans="1:11" x14ac:dyDescent="0.25">
      <c r="A546" t="str">
        <f>IFERROR(IF(1+A545&lt;=Configuration!$F$9*Configuration!$F$16,1+A545,""),"")</f>
        <v/>
      </c>
      <c r="B546" s="45" t="str">
        <f>IFERROR(IF(1+B545&lt;=Configuration!$F$10*Configuration!$F$16,1+B545,""),"")</f>
        <v/>
      </c>
      <c r="C546" s="45" t="str">
        <f>IFERROR(IF(1+C545&lt;=Configuration!$F$11*Configuration!$F$16,1+C545,""),"")</f>
        <v/>
      </c>
      <c r="D546" s="45" t="str">
        <f>IFERROR(IF(1+D545&lt;=Configuration!$F$12*Configuration!$F$16,1+D545,""),"")</f>
        <v/>
      </c>
      <c r="E546" s="3">
        <f>IFERROR('QB Projections'!E546,0)</f>
        <v>0</v>
      </c>
      <c r="F546" s="3">
        <f>IFERROR('RB Projections'!E547,0)</f>
        <v>0</v>
      </c>
      <c r="G546" s="3">
        <f>IFERROR('WR Projections'!E543,0)</f>
        <v>0</v>
      </c>
      <c r="H546" s="3">
        <f>IFERROR('TE Projections'!E547,0)</f>
        <v>0</v>
      </c>
      <c r="J546" s="3">
        <f>IFERROR(LARGE($E:$H,COUNTIF(A:D,"&gt;0")+COUNTA($J$1:J545)-1),0)</f>
        <v>33.872398401617396</v>
      </c>
      <c r="K546" s="3">
        <f>IFERROR(LARGE($F:$H,COUNTIF(B:D,"&gt;0")+COUNTA($K$1:K545)-1),0)</f>
        <v>24.700439986554567</v>
      </c>
    </row>
    <row r="547" spans="1:11" x14ac:dyDescent="0.25">
      <c r="A547" t="str">
        <f>IFERROR(IF(1+A546&lt;=Configuration!$F$9*Configuration!$F$16,1+A546,""),"")</f>
        <v/>
      </c>
      <c r="B547" s="45" t="str">
        <f>IFERROR(IF(1+B546&lt;=Configuration!$F$10*Configuration!$F$16,1+B546,""),"")</f>
        <v/>
      </c>
      <c r="C547" s="45" t="str">
        <f>IFERROR(IF(1+C546&lt;=Configuration!$F$11*Configuration!$F$16,1+C546,""),"")</f>
        <v/>
      </c>
      <c r="D547" s="45" t="str">
        <f>IFERROR(IF(1+D546&lt;=Configuration!$F$12*Configuration!$F$16,1+D546,""),"")</f>
        <v/>
      </c>
      <c r="E547" s="3">
        <f>IFERROR('QB Projections'!E547,0)</f>
        <v>0</v>
      </c>
      <c r="F547" s="3">
        <f>IFERROR('RB Projections'!E548,0)</f>
        <v>0</v>
      </c>
      <c r="G547" s="3">
        <f>IFERROR('WR Projections'!E544,0)</f>
        <v>0</v>
      </c>
      <c r="H547" s="3">
        <f>IFERROR('TE Projections'!E548,0)</f>
        <v>0</v>
      </c>
      <c r="J547" s="3">
        <f>IFERROR(LARGE($E:$H,COUNTIF(A:D,"&gt;0")+COUNTA($J$1:J546)-1),0)</f>
        <v>33.341071458830179</v>
      </c>
      <c r="K547" s="3">
        <f>IFERROR(LARGE($F:$H,COUNTIF(B:D,"&gt;0")+COUNTA($K$1:K546)-1),0)</f>
        <v>24.403829239038693</v>
      </c>
    </row>
    <row r="548" spans="1:11" x14ac:dyDescent="0.25">
      <c r="A548" t="str">
        <f>IFERROR(IF(1+A547&lt;=Configuration!$F$9*Configuration!$F$16,1+A547,""),"")</f>
        <v/>
      </c>
      <c r="B548" s="45" t="str">
        <f>IFERROR(IF(1+B547&lt;=Configuration!$F$10*Configuration!$F$16,1+B547,""),"")</f>
        <v/>
      </c>
      <c r="C548" s="45" t="str">
        <f>IFERROR(IF(1+C547&lt;=Configuration!$F$11*Configuration!$F$16,1+C547,""),"")</f>
        <v/>
      </c>
      <c r="D548" s="45" t="str">
        <f>IFERROR(IF(1+D547&lt;=Configuration!$F$12*Configuration!$F$16,1+D547,""),"")</f>
        <v/>
      </c>
      <c r="E548" s="3">
        <f>IFERROR('QB Projections'!E548,0)</f>
        <v>0</v>
      </c>
      <c r="F548" s="3">
        <f>IFERROR('RB Projections'!E549,0)</f>
        <v>0</v>
      </c>
      <c r="G548" s="3">
        <f>IFERROR('WR Projections'!E545,0)</f>
        <v>0</v>
      </c>
      <c r="H548" s="3">
        <f>IFERROR('TE Projections'!E549,0)</f>
        <v>0</v>
      </c>
      <c r="J548" s="3">
        <f>IFERROR(LARGE($E:$H,COUNTIF(A:D,"&gt;0")+COUNTA($J$1:J547)-1),0)</f>
        <v>33.338438985384926</v>
      </c>
      <c r="K548" s="3">
        <f>IFERROR(LARGE($F:$H,COUNTIF(B:D,"&gt;0")+COUNTA($K$1:K547)-1),0)</f>
        <v>24.308773488516724</v>
      </c>
    </row>
    <row r="549" spans="1:11" x14ac:dyDescent="0.25">
      <c r="A549" t="str">
        <f>IFERROR(IF(1+A548&lt;=Configuration!$F$9*Configuration!$F$16,1+A548,""),"")</f>
        <v/>
      </c>
      <c r="B549" s="45" t="str">
        <f>IFERROR(IF(1+B548&lt;=Configuration!$F$10*Configuration!$F$16,1+B548,""),"")</f>
        <v/>
      </c>
      <c r="C549" s="45" t="str">
        <f>IFERROR(IF(1+C548&lt;=Configuration!$F$11*Configuration!$F$16,1+C548,""),"")</f>
        <v/>
      </c>
      <c r="D549" s="45" t="str">
        <f>IFERROR(IF(1+D548&lt;=Configuration!$F$12*Configuration!$F$16,1+D548,""),"")</f>
        <v/>
      </c>
      <c r="E549" s="3">
        <f>IFERROR('QB Projections'!E549,0)</f>
        <v>0</v>
      </c>
      <c r="F549" s="3">
        <f>IFERROR('RB Projections'!E550,0)</f>
        <v>0</v>
      </c>
      <c r="G549" s="3">
        <f>IFERROR('WR Projections'!E546,0)</f>
        <v>0</v>
      </c>
      <c r="H549" s="3">
        <f>IFERROR('TE Projections'!E550,0)</f>
        <v>0</v>
      </c>
      <c r="J549" s="3">
        <f>IFERROR(LARGE($E:$H,COUNTIF(A:D,"&gt;0")+COUNTA($J$1:J548)-1),0)</f>
        <v>33.305743858558039</v>
      </c>
      <c r="K549" s="3">
        <f>IFERROR(LARGE($F:$H,COUNTIF(B:D,"&gt;0")+COUNTA($K$1:K548)-1),0)</f>
        <v>24.020176802452138</v>
      </c>
    </row>
    <row r="550" spans="1:11" x14ac:dyDescent="0.25">
      <c r="A550" t="str">
        <f>IFERROR(IF(1+A549&lt;=Configuration!$F$9*Configuration!$F$16,1+A549,""),"")</f>
        <v/>
      </c>
      <c r="B550" s="45" t="str">
        <f>IFERROR(IF(1+B549&lt;=Configuration!$F$10*Configuration!$F$16,1+B549,""),"")</f>
        <v/>
      </c>
      <c r="C550" s="45" t="str">
        <f>IFERROR(IF(1+C549&lt;=Configuration!$F$11*Configuration!$F$16,1+C549,""),"")</f>
        <v/>
      </c>
      <c r="D550" s="45" t="str">
        <f>IFERROR(IF(1+D549&lt;=Configuration!$F$12*Configuration!$F$16,1+D549,""),"")</f>
        <v/>
      </c>
      <c r="E550" s="3">
        <f>IFERROR('QB Projections'!E550,0)</f>
        <v>0</v>
      </c>
      <c r="F550" s="3">
        <f>IFERROR('RB Projections'!E551,0)</f>
        <v>0</v>
      </c>
      <c r="G550" s="3">
        <f>IFERROR('WR Projections'!E547,0)</f>
        <v>0</v>
      </c>
      <c r="H550" s="3">
        <f>IFERROR('TE Projections'!E551,0)</f>
        <v>0</v>
      </c>
      <c r="J550" s="3">
        <f>IFERROR(LARGE($E:$H,COUNTIF(A:D,"&gt;0")+COUNTA($J$1:J549)-1),0)</f>
        <v>33.229151201041688</v>
      </c>
      <c r="K550" s="3">
        <f>IFERROR(LARGE($F:$H,COUNTIF(B:D,"&gt;0")+COUNTA($K$1:K549)-1),0)</f>
        <v>23.754786548798364</v>
      </c>
    </row>
    <row r="551" spans="1:11" x14ac:dyDescent="0.25">
      <c r="A551" t="str">
        <f>IFERROR(IF(1+A550&lt;=Configuration!$F$9*Configuration!$F$16,1+A550,""),"")</f>
        <v/>
      </c>
      <c r="B551" s="45" t="str">
        <f>IFERROR(IF(1+B550&lt;=Configuration!$F$10*Configuration!$F$16,1+B550,""),"")</f>
        <v/>
      </c>
      <c r="C551" s="45" t="str">
        <f>IFERROR(IF(1+C550&lt;=Configuration!$F$11*Configuration!$F$16,1+C550,""),"")</f>
        <v/>
      </c>
      <c r="D551" s="45" t="str">
        <f>IFERROR(IF(1+D550&lt;=Configuration!$F$12*Configuration!$F$16,1+D550,""),"")</f>
        <v/>
      </c>
      <c r="E551" s="3">
        <f>IFERROR('QB Projections'!E551,0)</f>
        <v>0</v>
      </c>
      <c r="F551" s="3">
        <f>IFERROR('RB Projections'!E552,0)</f>
        <v>0</v>
      </c>
      <c r="G551" s="3">
        <f>IFERROR('WR Projections'!E548,0)</f>
        <v>0</v>
      </c>
      <c r="H551" s="3">
        <f>IFERROR('TE Projections'!E552,0)</f>
        <v>0</v>
      </c>
      <c r="J551" s="3">
        <f>IFERROR(LARGE($E:$H,COUNTIF(A:D,"&gt;0")+COUNTA($J$1:J550)-1),0)</f>
        <v>32.731701168317713</v>
      </c>
      <c r="K551" s="3">
        <f>IFERROR(LARGE($F:$H,COUNTIF(B:D,"&gt;0")+COUNTA($K$1:K550)-1),0)</f>
        <v>23.738438985384924</v>
      </c>
    </row>
    <row r="552" spans="1:11" x14ac:dyDescent="0.25">
      <c r="A552" t="str">
        <f>IFERROR(IF(1+A551&lt;=Configuration!$F$9*Configuration!$F$16,1+A551,""),"")</f>
        <v/>
      </c>
      <c r="B552" s="45" t="str">
        <f>IFERROR(IF(1+B551&lt;=Configuration!$F$10*Configuration!$F$16,1+B551,""),"")</f>
        <v/>
      </c>
      <c r="C552" s="45" t="str">
        <f>IFERROR(IF(1+C551&lt;=Configuration!$F$11*Configuration!$F$16,1+C551,""),"")</f>
        <v/>
      </c>
      <c r="D552" s="45" t="str">
        <f>IFERROR(IF(1+D551&lt;=Configuration!$F$12*Configuration!$F$16,1+D551,""),"")</f>
        <v/>
      </c>
      <c r="E552" s="3">
        <f>IFERROR('QB Projections'!E552,0)</f>
        <v>0</v>
      </c>
      <c r="F552" s="3">
        <f>IFERROR('RB Projections'!E553,0)</f>
        <v>0</v>
      </c>
      <c r="G552" s="3">
        <f>IFERROR('WR Projections'!E549,0)</f>
        <v>0</v>
      </c>
      <c r="H552" s="3">
        <f>IFERROR('TE Projections'!E553,0)</f>
        <v>0</v>
      </c>
      <c r="J552" s="3">
        <f>IFERROR(LARGE($E:$H,COUNTIF(A:D,"&gt;0")+COUNTA($J$1:J551)-1),0)</f>
        <v>32.671134112211803</v>
      </c>
      <c r="K552" s="3">
        <f>IFERROR(LARGE($F:$H,COUNTIF(B:D,"&gt;0")+COUNTA($K$1:K551)-1),0)</f>
        <v>23.577481675625251</v>
      </c>
    </row>
    <row r="553" spans="1:11" x14ac:dyDescent="0.25">
      <c r="A553" t="str">
        <f>IFERROR(IF(1+A552&lt;=Configuration!$F$9*Configuration!$F$16,1+A552,""),"")</f>
        <v/>
      </c>
      <c r="B553" s="45" t="str">
        <f>IFERROR(IF(1+B552&lt;=Configuration!$F$10*Configuration!$F$16,1+B552,""),"")</f>
        <v/>
      </c>
      <c r="C553" s="45" t="str">
        <f>IFERROR(IF(1+C552&lt;=Configuration!$F$11*Configuration!$F$16,1+C552,""),"")</f>
        <v/>
      </c>
      <c r="D553" s="45" t="str">
        <f>IFERROR(IF(1+D552&lt;=Configuration!$F$12*Configuration!$F$16,1+D552,""),"")</f>
        <v/>
      </c>
      <c r="E553" s="3">
        <f>IFERROR('QB Projections'!E553,0)</f>
        <v>0</v>
      </c>
      <c r="F553" s="3">
        <f>IFERROR('RB Projections'!E554,0)</f>
        <v>0</v>
      </c>
      <c r="G553" s="3">
        <f>IFERROR('WR Projections'!E550,0)</f>
        <v>0</v>
      </c>
      <c r="H553" s="3">
        <f>IFERROR('TE Projections'!E554,0)</f>
        <v>0</v>
      </c>
      <c r="J553" s="3">
        <f>IFERROR(LARGE($E:$H,COUNTIF(A:D,"&gt;0")+COUNTA($J$1:J552)-1),0)</f>
        <v>32.285743858558035</v>
      </c>
      <c r="K553" s="3">
        <f>IFERROR(LARGE($F:$H,COUNTIF(B:D,"&gt;0")+COUNTA($K$1:K552)-1),0)</f>
        <v>22.624154113604916</v>
      </c>
    </row>
    <row r="554" spans="1:11" x14ac:dyDescent="0.25">
      <c r="A554" t="str">
        <f>IFERROR(IF(1+A553&lt;=Configuration!$F$9*Configuration!$F$16,1+A553,""),"")</f>
        <v/>
      </c>
      <c r="B554" s="45" t="str">
        <f>IFERROR(IF(1+B553&lt;=Configuration!$F$10*Configuration!$F$16,1+B553,""),"")</f>
        <v/>
      </c>
      <c r="C554" s="45" t="str">
        <f>IFERROR(IF(1+C553&lt;=Configuration!$F$11*Configuration!$F$16,1+C553,""),"")</f>
        <v/>
      </c>
      <c r="D554" s="45" t="str">
        <f>IFERROR(IF(1+D553&lt;=Configuration!$F$12*Configuration!$F$16,1+D553,""),"")</f>
        <v/>
      </c>
      <c r="E554" s="3">
        <f>IFERROR('QB Projections'!E554,0)</f>
        <v>0</v>
      </c>
      <c r="F554" s="3">
        <f>IFERROR('RB Projections'!E555,0)</f>
        <v>0</v>
      </c>
      <c r="G554" s="3">
        <f>IFERROR('WR Projections'!E551,0)</f>
        <v>0</v>
      </c>
      <c r="H554" s="3">
        <f>IFERROR('TE Projections'!E555,0)</f>
        <v>0</v>
      </c>
      <c r="J554" s="3">
        <f>IFERROR(LARGE($E:$H,COUNTIF(A:D,"&gt;0")+COUNTA($J$1:J553)-1),0)</f>
        <v>31.912222951166036</v>
      </c>
      <c r="K554" s="3">
        <f>IFERROR(LARGE($F:$H,COUNTIF(B:D,"&gt;0")+COUNTA($K$1:K553)-1),0)</f>
        <v>22.603829239038692</v>
      </c>
    </row>
    <row r="555" spans="1:11" x14ac:dyDescent="0.25">
      <c r="A555" t="str">
        <f>IFERROR(IF(1+A554&lt;=Configuration!$F$9*Configuration!$F$16,1+A554,""),"")</f>
        <v/>
      </c>
      <c r="B555" s="45" t="str">
        <f>IFERROR(IF(1+B554&lt;=Configuration!$F$10*Configuration!$F$16,1+B554,""),"")</f>
        <v/>
      </c>
      <c r="C555" s="45" t="str">
        <f>IFERROR(IF(1+C554&lt;=Configuration!$F$11*Configuration!$F$16,1+C554,""),"")</f>
        <v/>
      </c>
      <c r="D555" s="45" t="str">
        <f>IFERROR(IF(1+D554&lt;=Configuration!$F$12*Configuration!$F$16,1+D554,""),"")</f>
        <v/>
      </c>
      <c r="E555" s="3">
        <f>IFERROR('QB Projections'!E555,0)</f>
        <v>0</v>
      </c>
      <c r="F555" s="3">
        <f>IFERROR('RB Projections'!E556,0)</f>
        <v>0</v>
      </c>
      <c r="G555" s="3">
        <f>IFERROR('WR Projections'!E552,0)</f>
        <v>0</v>
      </c>
      <c r="H555" s="3">
        <f>IFERROR('TE Projections'!E556,0)</f>
        <v>0</v>
      </c>
      <c r="J555" s="3">
        <f>IFERROR(LARGE($E:$H,COUNTIF(A:D,"&gt;0")+COUNTA($J$1:J554)-1),0)</f>
        <v>31.889451395572664</v>
      </c>
      <c r="K555" s="3">
        <f>IFERROR(LARGE($F:$H,COUNTIF(B:D,"&gt;0")+COUNTA($K$1:K554)-1),0)</f>
        <v>22.603829239038692</v>
      </c>
    </row>
    <row r="556" spans="1:11" x14ac:dyDescent="0.25">
      <c r="A556" t="str">
        <f>IFERROR(IF(1+A555&lt;=Configuration!$F$9*Configuration!$F$16,1+A555,""),"")</f>
        <v/>
      </c>
      <c r="B556" s="45" t="str">
        <f>IFERROR(IF(1+B555&lt;=Configuration!$F$10*Configuration!$F$16,1+B555,""),"")</f>
        <v/>
      </c>
      <c r="C556" s="45" t="str">
        <f>IFERROR(IF(1+C555&lt;=Configuration!$F$11*Configuration!$F$16,1+C555,""),"")</f>
        <v/>
      </c>
      <c r="D556" s="45" t="str">
        <f>IFERROR(IF(1+D555&lt;=Configuration!$F$12*Configuration!$F$16,1+D555,""),"")</f>
        <v/>
      </c>
      <c r="E556" s="3">
        <f>IFERROR('QB Projections'!E556,0)</f>
        <v>0</v>
      </c>
      <c r="F556" s="3">
        <f>IFERROR('RB Projections'!E557,0)</f>
        <v>0</v>
      </c>
      <c r="G556" s="3">
        <f>IFERROR('WR Projections'!E553,0)</f>
        <v>0</v>
      </c>
      <c r="H556" s="3">
        <f>IFERROR('TE Projections'!E557,0)</f>
        <v>0</v>
      </c>
      <c r="J556" s="3">
        <f>IFERROR(LARGE($E:$H,COUNTIF(A:D,"&gt;0")+COUNTA($J$1:J555)-1),0)</f>
        <v>31.454534711788089</v>
      </c>
      <c r="K556" s="3">
        <f>IFERROR(LARGE($F:$H,COUNTIF(B:D,"&gt;0")+COUNTA($K$1:K555)-1),0)</f>
        <v>22.460567056105905</v>
      </c>
    </row>
    <row r="557" spans="1:11" x14ac:dyDescent="0.25">
      <c r="A557" t="str">
        <f>IFERROR(IF(1+A556&lt;=Configuration!$F$9*Configuration!$F$16,1+A556,""),"")</f>
        <v/>
      </c>
      <c r="B557" s="45" t="str">
        <f>IFERROR(IF(1+B556&lt;=Configuration!$F$10*Configuration!$F$16,1+B556,""),"")</f>
        <v/>
      </c>
      <c r="C557" s="45" t="str">
        <f>IFERROR(IF(1+C556&lt;=Configuration!$F$11*Configuration!$F$16,1+C556,""),"")</f>
        <v/>
      </c>
      <c r="D557" s="45" t="str">
        <f>IFERROR(IF(1+D556&lt;=Configuration!$F$12*Configuration!$F$16,1+D556,""),"")</f>
        <v/>
      </c>
      <c r="E557" s="3">
        <f>IFERROR('QB Projections'!E557,0)</f>
        <v>0</v>
      </c>
      <c r="F557" s="3">
        <f>IFERROR('RB Projections'!E558,0)</f>
        <v>0</v>
      </c>
      <c r="G557" s="3">
        <f>IFERROR('WR Projections'!E554,0)</f>
        <v>0</v>
      </c>
      <c r="H557" s="3">
        <f>IFERROR('TE Projections'!E558,0)</f>
        <v>0</v>
      </c>
      <c r="J557" s="3">
        <f>IFERROR(LARGE($E:$H,COUNTIF(A:D,"&gt;0")+COUNTA($J$1:J556)-1),0)</f>
        <v>31.281811502967312</v>
      </c>
      <c r="K557" s="3">
        <f>IFERROR(LARGE($F:$H,COUNTIF(B:D,"&gt;0")+COUNTA($K$1:K556)-1),0)</f>
        <v>22.352871929279019</v>
      </c>
    </row>
    <row r="558" spans="1:11" x14ac:dyDescent="0.25">
      <c r="A558" t="str">
        <f>IFERROR(IF(1+A557&lt;=Configuration!$F$9*Configuration!$F$16,1+A557,""),"")</f>
        <v/>
      </c>
      <c r="B558" s="45" t="str">
        <f>IFERROR(IF(1+B557&lt;=Configuration!$F$10*Configuration!$F$16,1+B557,""),"")</f>
        <v/>
      </c>
      <c r="C558" s="45" t="str">
        <f>IFERROR(IF(1+C557&lt;=Configuration!$F$11*Configuration!$F$16,1+C557,""),"")</f>
        <v/>
      </c>
      <c r="D558" s="45" t="str">
        <f>IFERROR(IF(1+D557&lt;=Configuration!$F$12*Configuration!$F$16,1+D557,""),"")</f>
        <v/>
      </c>
      <c r="E558" s="3">
        <f>IFERROR('QB Projections'!E558,0)</f>
        <v>0</v>
      </c>
      <c r="F558" s="3">
        <f>IFERROR('RB Projections'!E559,0)</f>
        <v>0</v>
      </c>
      <c r="G558" s="3">
        <f>IFERROR('WR Projections'!E555,0)</f>
        <v>0</v>
      </c>
      <c r="H558" s="3">
        <f>IFERROR('TE Projections'!E559,0)</f>
        <v>0</v>
      </c>
      <c r="J558" s="3">
        <f>IFERROR(LARGE($E:$H,COUNTIF(A:D,"&gt;0")+COUNTA($J$1:J557)-1),0)</f>
        <v>31.09694348441521</v>
      </c>
      <c r="K558" s="3">
        <f>IFERROR(LARGE($F:$H,COUNTIF(B:D,"&gt;0")+COUNTA($K$1:K557)-1),0)</f>
        <v>21.916556511765961</v>
      </c>
    </row>
    <row r="559" spans="1:11" x14ac:dyDescent="0.25">
      <c r="A559" t="str">
        <f>IFERROR(IF(1+A558&lt;=Configuration!$F$9*Configuration!$F$16,1+A558,""),"")</f>
        <v/>
      </c>
      <c r="B559" s="45" t="str">
        <f>IFERROR(IF(1+B558&lt;=Configuration!$F$10*Configuration!$F$16,1+B558,""),"")</f>
        <v/>
      </c>
      <c r="C559" s="45" t="str">
        <f>IFERROR(IF(1+C558&lt;=Configuration!$F$11*Configuration!$F$16,1+C558,""),"")</f>
        <v/>
      </c>
      <c r="D559" s="45" t="str">
        <f>IFERROR(IF(1+D558&lt;=Configuration!$F$12*Configuration!$F$16,1+D558,""),"")</f>
        <v/>
      </c>
      <c r="E559" s="3">
        <f>IFERROR('QB Projections'!E559,0)</f>
        <v>0</v>
      </c>
      <c r="F559" s="3">
        <f>IFERROR('RB Projections'!E560,0)</f>
        <v>0</v>
      </c>
      <c r="G559" s="3">
        <f>IFERROR('WR Projections'!E556,0)</f>
        <v>0</v>
      </c>
      <c r="H559" s="3">
        <f>IFERROR('TE Projections'!E560,0)</f>
        <v>0</v>
      </c>
      <c r="J559" s="3">
        <f>IFERROR(LARGE($E:$H,COUNTIF(A:D,"&gt;0")+COUNTA($J$1:J558)-1),0)</f>
        <v>30.965915151340916</v>
      </c>
      <c r="K559" s="3">
        <f>IFERROR(LARGE($F:$H,COUNTIF(B:D,"&gt;0")+COUNTA($K$1:K558)-1),0)</f>
        <v>21.5625028772007</v>
      </c>
    </row>
    <row r="560" spans="1:11" x14ac:dyDescent="0.25">
      <c r="A560" t="str">
        <f>IFERROR(IF(1+A559&lt;=Configuration!$F$9*Configuration!$F$16,1+A559,""),"")</f>
        <v/>
      </c>
      <c r="B560" s="45" t="str">
        <f>IFERROR(IF(1+B559&lt;=Configuration!$F$10*Configuration!$F$16,1+B559,""),"")</f>
        <v/>
      </c>
      <c r="C560" s="45" t="str">
        <f>IFERROR(IF(1+C559&lt;=Configuration!$F$11*Configuration!$F$16,1+C559,""),"")</f>
        <v/>
      </c>
      <c r="D560" s="45" t="str">
        <f>IFERROR(IF(1+D559&lt;=Configuration!$F$12*Configuration!$F$16,1+D559,""),"")</f>
        <v/>
      </c>
      <c r="E560" s="3">
        <f>IFERROR('QB Projections'!E560,0)</f>
        <v>0</v>
      </c>
      <c r="F560" s="3">
        <f>IFERROR('RB Projections'!E561,0)</f>
        <v>0</v>
      </c>
      <c r="G560" s="3">
        <f>IFERROR('WR Projections'!E557,0)</f>
        <v>0</v>
      </c>
      <c r="H560" s="3">
        <f>IFERROR('TE Projections'!E561,0)</f>
        <v>0</v>
      </c>
      <c r="J560" s="3">
        <f>IFERROR(LARGE($E:$H,COUNTIF(A:D,"&gt;0")+COUNTA($J$1:J559)-1),0)</f>
        <v>30.938438985384927</v>
      </c>
      <c r="K560" s="3">
        <f>IFERROR(LARGE($F:$H,COUNTIF(B:D,"&gt;0")+COUNTA($K$1:K559)-1),0)</f>
        <v>21.091102674847335</v>
      </c>
    </row>
    <row r="561" spans="1:11" x14ac:dyDescent="0.25">
      <c r="A561" t="str">
        <f>IFERROR(IF(1+A560&lt;=Configuration!$F$9*Configuration!$F$16,1+A560,""),"")</f>
        <v/>
      </c>
      <c r="B561" s="45" t="str">
        <f>IFERROR(IF(1+B560&lt;=Configuration!$F$10*Configuration!$F$16,1+B560,""),"")</f>
        <v/>
      </c>
      <c r="C561" s="45" t="str">
        <f>IFERROR(IF(1+C560&lt;=Configuration!$F$11*Configuration!$F$16,1+C560,""),"")</f>
        <v/>
      </c>
      <c r="D561" s="45" t="str">
        <f>IFERROR(IF(1+D560&lt;=Configuration!$F$12*Configuration!$F$16,1+D560,""),"")</f>
        <v/>
      </c>
      <c r="E561" s="3">
        <f>IFERROR('QB Projections'!E561,0)</f>
        <v>0</v>
      </c>
      <c r="F561" s="3">
        <f>IFERROR('RB Projections'!E562,0)</f>
        <v>0</v>
      </c>
      <c r="G561" s="3">
        <f>IFERROR('WR Projections'!E558,0)</f>
        <v>0</v>
      </c>
      <c r="H561" s="3">
        <f>IFERROR('TE Projections'!E562,0)</f>
        <v>0</v>
      </c>
      <c r="J561" s="3">
        <f>IFERROR(LARGE($E:$H,COUNTIF(A:D,"&gt;0")+COUNTA($J$1:J560)-1),0)</f>
        <v>30.70215179430771</v>
      </c>
      <c r="K561" s="3">
        <f>IFERROR(LARGE($F:$H,COUNTIF(B:D,"&gt;0")+COUNTA($K$1:K560)-1),0)</f>
        <v>21.069219492692465</v>
      </c>
    </row>
    <row r="562" spans="1:11" x14ac:dyDescent="0.25">
      <c r="A562" t="str">
        <f>IFERROR(IF(1+A561&lt;=Configuration!$F$9*Configuration!$F$16,1+A561,""),"")</f>
        <v/>
      </c>
      <c r="B562" s="45" t="str">
        <f>IFERROR(IF(1+B561&lt;=Configuration!$F$10*Configuration!$F$16,1+B561,""),"")</f>
        <v/>
      </c>
      <c r="C562" s="45" t="str">
        <f>IFERROR(IF(1+C561&lt;=Configuration!$F$11*Configuration!$F$16,1+C561,""),"")</f>
        <v/>
      </c>
      <c r="D562" s="45" t="str">
        <f>IFERROR(IF(1+D561&lt;=Configuration!$F$12*Configuration!$F$16,1+D561,""),"")</f>
        <v/>
      </c>
      <c r="E562" s="3">
        <f>IFERROR('QB Projections'!E562,0)</f>
        <v>0</v>
      </c>
      <c r="F562" s="3">
        <f>IFERROR('RB Projections'!E563,0)</f>
        <v>0</v>
      </c>
      <c r="G562" s="3">
        <f>IFERROR('WR Projections'!E559,0)</f>
        <v>0</v>
      </c>
      <c r="H562" s="3">
        <f>IFERROR('TE Projections'!E563,0)</f>
        <v>0</v>
      </c>
      <c r="J562" s="3">
        <f>IFERROR(LARGE($E:$H,COUNTIF(A:D,"&gt;0")+COUNTA($J$1:J561)-1),0)</f>
        <v>30.526303457991968</v>
      </c>
      <c r="K562" s="3">
        <f>IFERROR(LARGE($F:$H,COUNTIF(B:D,"&gt;0")+COUNTA($K$1:K561)-1),0)</f>
        <v>20.935886159359129</v>
      </c>
    </row>
    <row r="563" spans="1:11" x14ac:dyDescent="0.25">
      <c r="A563" t="str">
        <f>IFERROR(IF(1+A562&lt;=Configuration!$F$9*Configuration!$F$16,1+A562,""),"")</f>
        <v/>
      </c>
      <c r="B563" s="45" t="str">
        <f>IFERROR(IF(1+B562&lt;=Configuration!$F$10*Configuration!$F$16,1+B562,""),"")</f>
        <v/>
      </c>
      <c r="C563" s="45" t="str">
        <f>IFERROR(IF(1+C562&lt;=Configuration!$F$11*Configuration!$F$16,1+C562,""),"")</f>
        <v/>
      </c>
      <c r="D563" s="45" t="str">
        <f>IFERROR(IF(1+D562&lt;=Configuration!$F$12*Configuration!$F$16,1+D562,""),"")</f>
        <v/>
      </c>
      <c r="E563" s="3">
        <f>IFERROR('QB Projections'!E563,0)</f>
        <v>0</v>
      </c>
      <c r="F563" s="3">
        <f>IFERROR('RB Projections'!E564,0)</f>
        <v>0</v>
      </c>
      <c r="G563" s="3">
        <f>IFERROR('WR Projections'!E560,0)</f>
        <v>0</v>
      </c>
      <c r="H563" s="3">
        <f>IFERROR('TE Projections'!E564,0)</f>
        <v>0</v>
      </c>
      <c r="J563" s="3">
        <f>IFERROR(LARGE($E:$H,COUNTIF(A:D,"&gt;0")+COUNTA($J$1:J562)-1),0)</f>
        <v>30.489543524752975</v>
      </c>
      <c r="K563" s="3">
        <f>IFERROR(LARGE($F:$H,COUNTIF(B:D,"&gt;0")+COUNTA($K$1:K562)-1),0)</f>
        <v>20.836524365865579</v>
      </c>
    </row>
    <row r="564" spans="1:11" x14ac:dyDescent="0.25">
      <c r="A564" t="str">
        <f>IFERROR(IF(1+A563&lt;=Configuration!$F$9*Configuration!$F$16,1+A563,""),"")</f>
        <v/>
      </c>
      <c r="B564" s="45" t="str">
        <f>IFERROR(IF(1+B563&lt;=Configuration!$F$10*Configuration!$F$16,1+B563,""),"")</f>
        <v/>
      </c>
      <c r="C564" s="45" t="str">
        <f>IFERROR(IF(1+C563&lt;=Configuration!$F$11*Configuration!$F$16,1+C563,""),"")</f>
        <v/>
      </c>
      <c r="D564" s="45" t="str">
        <f>IFERROR(IF(1+D563&lt;=Configuration!$F$12*Configuration!$F$16,1+D563,""),"")</f>
        <v/>
      </c>
      <c r="E564" s="3">
        <f>IFERROR('QB Projections'!E564,0)</f>
        <v>0</v>
      </c>
      <c r="F564" s="3">
        <f>IFERROR('RB Projections'!E565,0)</f>
        <v>0</v>
      </c>
      <c r="G564" s="3">
        <f>IFERROR('WR Projections'!E561,0)</f>
        <v>0</v>
      </c>
      <c r="H564" s="3">
        <f>IFERROR('TE Projections'!E565,0)</f>
        <v>0</v>
      </c>
      <c r="J564" s="3">
        <f>IFERROR(LARGE($E:$H,COUNTIF(A:D,"&gt;0")+COUNTA($J$1:J563)-1),0)</f>
        <v>30.138438985384923</v>
      </c>
      <c r="K564" s="3">
        <f>IFERROR(LARGE($F:$H,COUNTIF(B:D,"&gt;0")+COUNTA($K$1:K563)-1),0)</f>
        <v>20.552871929279021</v>
      </c>
    </row>
    <row r="565" spans="1:11" x14ac:dyDescent="0.25">
      <c r="A565" t="str">
        <f>IFERROR(IF(1+A564&lt;=Configuration!$F$9*Configuration!$F$16,1+A564,""),"")</f>
        <v/>
      </c>
      <c r="B565" s="45" t="str">
        <f>IFERROR(IF(1+B564&lt;=Configuration!$F$10*Configuration!$F$16,1+B564,""),"")</f>
        <v/>
      </c>
      <c r="C565" s="45" t="str">
        <f>IFERROR(IF(1+C564&lt;=Configuration!$F$11*Configuration!$F$16,1+C564,""),"")</f>
        <v/>
      </c>
      <c r="D565" s="45" t="str">
        <f>IFERROR(IF(1+D564&lt;=Configuration!$F$12*Configuration!$F$16,1+D564,""),"")</f>
        <v/>
      </c>
      <c r="E565" s="3">
        <f>IFERROR('QB Projections'!E565,0)</f>
        <v>0</v>
      </c>
      <c r="F565" s="3">
        <f>IFERROR('RB Projections'!E566,0)</f>
        <v>0</v>
      </c>
      <c r="G565" s="3">
        <f>IFERROR('WR Projections'!E562,0)</f>
        <v>0</v>
      </c>
      <c r="H565" s="3">
        <f>IFERROR('TE Projections'!E566,0)</f>
        <v>0</v>
      </c>
      <c r="J565" s="3">
        <f>IFERROR(LARGE($E:$H,COUNTIF(A:D,"&gt;0")+COUNTA($J$1:J564)-1),0)</f>
        <v>29.929326629304828</v>
      </c>
      <c r="K565" s="3">
        <f>IFERROR(LARGE($F:$H,COUNTIF(B:D,"&gt;0")+COUNTA($K$1:K564)-1),0)</f>
        <v>20.301914619519344</v>
      </c>
    </row>
    <row r="566" spans="1:11" x14ac:dyDescent="0.25">
      <c r="A566" t="str">
        <f>IFERROR(IF(1+A565&lt;=Configuration!$F$9*Configuration!$F$16,1+A565,""),"")</f>
        <v/>
      </c>
      <c r="B566" s="45" t="str">
        <f>IFERROR(IF(1+B565&lt;=Configuration!$F$10*Configuration!$F$16,1+B565,""),"")</f>
        <v/>
      </c>
      <c r="C566" s="45" t="str">
        <f>IFERROR(IF(1+C565&lt;=Configuration!$F$11*Configuration!$F$16,1+C565,""),"")</f>
        <v/>
      </c>
      <c r="D566" s="45" t="str">
        <f>IFERROR(IF(1+D565&lt;=Configuration!$F$12*Configuration!$F$16,1+D565,""),"")</f>
        <v/>
      </c>
      <c r="E566" s="3">
        <f>IFERROR('QB Projections'!E566,0)</f>
        <v>0</v>
      </c>
      <c r="F566" s="3">
        <f>IFERROR('RB Projections'!E567,0)</f>
        <v>0</v>
      </c>
      <c r="G566" s="3">
        <f>IFERROR('WR Projections'!E563,0)</f>
        <v>0</v>
      </c>
      <c r="H566" s="3">
        <f>IFERROR('TE Projections'!E567,0)</f>
        <v>0</v>
      </c>
      <c r="J566" s="3">
        <f>IFERROR(LARGE($E:$H,COUNTIF(A:D,"&gt;0")+COUNTA($J$1:J565)-1),0)</f>
        <v>29.68594436550973</v>
      </c>
      <c r="K566" s="3">
        <f>IFERROR(LARGE($F:$H,COUNTIF(B:D,"&gt;0")+COUNTA($K$1:K565)-1),0)</f>
        <v>20.067036074570641</v>
      </c>
    </row>
    <row r="567" spans="1:11" x14ac:dyDescent="0.25">
      <c r="A567" t="str">
        <f>IFERROR(IF(1+A566&lt;=Configuration!$F$9*Configuration!$F$16,1+A566,""),"")</f>
        <v/>
      </c>
      <c r="B567" s="45" t="str">
        <f>IFERROR(IF(1+B566&lt;=Configuration!$F$10*Configuration!$F$16,1+B566,""),"")</f>
        <v/>
      </c>
      <c r="C567" s="45" t="str">
        <f>IFERROR(IF(1+C566&lt;=Configuration!$F$11*Configuration!$F$16,1+C566,""),"")</f>
        <v/>
      </c>
      <c r="D567" s="45" t="str">
        <f>IFERROR(IF(1+D566&lt;=Configuration!$F$12*Configuration!$F$16,1+D566,""),"")</f>
        <v/>
      </c>
      <c r="E567" s="3">
        <f>IFERROR('QB Projections'!E567,0)</f>
        <v>0</v>
      </c>
      <c r="F567" s="3">
        <f>IFERROR('RB Projections'!E568,0)</f>
        <v>0</v>
      </c>
      <c r="G567" s="3">
        <f>IFERROR('WR Projections'!E564,0)</f>
        <v>0</v>
      </c>
      <c r="H567" s="3">
        <f>IFERROR('TE Projections'!E568,0)</f>
        <v>0</v>
      </c>
      <c r="J567" s="3">
        <f>IFERROR(LARGE($E:$H,COUNTIF(A:D,"&gt;0")+COUNTA($J$1:J566)-1),0)</f>
        <v>29.681296128242067</v>
      </c>
      <c r="K567" s="3">
        <f>IFERROR(LARGE($F:$H,COUNTIF(B:D,"&gt;0")+COUNTA($K$1:K566)-1),0)</f>
        <v>19.836524365865579</v>
      </c>
    </row>
    <row r="568" spans="1:11" x14ac:dyDescent="0.25">
      <c r="A568" t="str">
        <f>IFERROR(IF(1+A567&lt;=Configuration!$F$9*Configuration!$F$16,1+A567,""),"")</f>
        <v/>
      </c>
      <c r="B568" s="45" t="str">
        <f>IFERROR(IF(1+B567&lt;=Configuration!$F$10*Configuration!$F$16,1+B567,""),"")</f>
        <v/>
      </c>
      <c r="C568" s="45" t="str">
        <f>IFERROR(IF(1+C567&lt;=Configuration!$F$11*Configuration!$F$16,1+C567,""),"")</f>
        <v/>
      </c>
      <c r="D568" s="45" t="str">
        <f>IFERROR(IF(1+D567&lt;=Configuration!$F$12*Configuration!$F$16,1+D567,""),"")</f>
        <v/>
      </c>
      <c r="E568" s="3">
        <f>IFERROR('QB Projections'!E568,0)</f>
        <v>0</v>
      </c>
      <c r="F568" s="3">
        <f>IFERROR('RB Projections'!E569,0)</f>
        <v>0</v>
      </c>
      <c r="G568" s="3">
        <f>IFERROR('WR Projections'!E565,0)</f>
        <v>0</v>
      </c>
      <c r="H568" s="3">
        <f>IFERROR('TE Projections'!E569,0)</f>
        <v>0</v>
      </c>
      <c r="J568" s="3">
        <f>IFERROR(LARGE($E:$H,COUNTIF(A:D,"&gt;0")+COUNTA($J$1:J567)-1),0)</f>
        <v>29.591134112211808</v>
      </c>
      <c r="K568" s="3">
        <f>IFERROR(LARGE($F:$H,COUNTIF(B:D,"&gt;0")+COUNTA($K$1:K567)-1),0)</f>
        <v>19.488143073073108</v>
      </c>
    </row>
    <row r="569" spans="1:11" x14ac:dyDescent="0.25">
      <c r="A569" t="str">
        <f>IFERROR(IF(1+A568&lt;=Configuration!$F$9*Configuration!$F$16,1+A568,""),"")</f>
        <v/>
      </c>
      <c r="B569" s="45" t="str">
        <f>IFERROR(IF(1+B568&lt;=Configuration!$F$10*Configuration!$F$16,1+B568,""),"")</f>
        <v/>
      </c>
      <c r="C569" s="45" t="str">
        <f>IFERROR(IF(1+C568&lt;=Configuration!$F$11*Configuration!$F$16,1+C568,""),"")</f>
        <v/>
      </c>
      <c r="D569" s="45" t="str">
        <f>IFERROR(IF(1+D568&lt;=Configuration!$F$12*Configuration!$F$16,1+D568,""),"")</f>
        <v/>
      </c>
      <c r="E569" s="3">
        <f>IFERROR('QB Projections'!E569,0)</f>
        <v>0</v>
      </c>
      <c r="F569" s="3">
        <f>IFERROR('RB Projections'!E570,0)</f>
        <v>0</v>
      </c>
      <c r="G569" s="3">
        <f>IFERROR('WR Projections'!E566,0)</f>
        <v>0</v>
      </c>
      <c r="H569" s="3">
        <f>IFERROR('TE Projections'!E570,0)</f>
        <v>0</v>
      </c>
      <c r="J569" s="3">
        <f>IFERROR(LARGE($E:$H,COUNTIF(A:D,"&gt;0")+COUNTA($J$1:J568)-1),0)</f>
        <v>29.323829239038691</v>
      </c>
      <c r="K569" s="3">
        <f>IFERROR(LARGE($F:$H,COUNTIF(B:D,"&gt;0")+COUNTA($K$1:K568)-1),0)</f>
        <v>19.377393274399182</v>
      </c>
    </row>
    <row r="570" spans="1:11" x14ac:dyDescent="0.25">
      <c r="A570" t="str">
        <f>IFERROR(IF(1+A569&lt;=Configuration!$F$9*Configuration!$F$16,1+A569,""),"")</f>
        <v/>
      </c>
      <c r="B570" s="45" t="str">
        <f>IFERROR(IF(1+B569&lt;=Configuration!$F$10*Configuration!$F$16,1+B569,""),"")</f>
        <v/>
      </c>
      <c r="C570" s="45" t="str">
        <f>IFERROR(IF(1+C569&lt;=Configuration!$F$11*Configuration!$F$16,1+C569,""),"")</f>
        <v/>
      </c>
      <c r="D570" s="45" t="str">
        <f>IFERROR(IF(1+D569&lt;=Configuration!$F$12*Configuration!$F$16,1+D569,""),"")</f>
        <v/>
      </c>
      <c r="E570" s="3">
        <f>IFERROR('QB Projections'!E570,0)</f>
        <v>0</v>
      </c>
      <c r="F570" s="3">
        <f>IFERROR('RB Projections'!E571,0)</f>
        <v>0</v>
      </c>
      <c r="G570" s="3">
        <f>IFERROR('WR Projections'!E567,0)</f>
        <v>0</v>
      </c>
      <c r="H570" s="3">
        <f>IFERROR('TE Projections'!E571,0)</f>
        <v>0</v>
      </c>
      <c r="J570" s="3">
        <f>IFERROR(LARGE($E:$H,COUNTIF(A:D,"&gt;0")+COUNTA($J$1:J569)-1),0)</f>
        <v>28.961134112211809</v>
      </c>
      <c r="K570" s="3">
        <f>IFERROR(LARGE($F:$H,COUNTIF(B:D,"&gt;0")+COUNTA($K$1:K569)-1),0)</f>
        <v>19.069219492692461</v>
      </c>
    </row>
    <row r="571" spans="1:11" x14ac:dyDescent="0.25">
      <c r="A571" t="str">
        <f>IFERROR(IF(1+A570&lt;=Configuration!$F$9*Configuration!$F$16,1+A570,""),"")</f>
        <v/>
      </c>
      <c r="B571" s="45" t="str">
        <f>IFERROR(IF(1+B570&lt;=Configuration!$F$10*Configuration!$F$16,1+B570,""),"")</f>
        <v/>
      </c>
      <c r="C571" s="45" t="str">
        <f>IFERROR(IF(1+C570&lt;=Configuration!$F$11*Configuration!$F$16,1+C570,""),"")</f>
        <v/>
      </c>
      <c r="D571" s="45" t="str">
        <f>IFERROR(IF(1+D570&lt;=Configuration!$F$12*Configuration!$F$16,1+D570,""),"")</f>
        <v/>
      </c>
      <c r="E571" s="3">
        <f>IFERROR('QB Projections'!E571,0)</f>
        <v>0</v>
      </c>
      <c r="F571" s="3">
        <f>IFERROR('RB Projections'!E572,0)</f>
        <v>0</v>
      </c>
      <c r="G571" s="3">
        <f>IFERROR('WR Projections'!E568,0)</f>
        <v>0</v>
      </c>
      <c r="H571" s="3">
        <f>IFERROR('TE Projections'!E572,0)</f>
        <v>0</v>
      </c>
      <c r="J571" s="3">
        <f>IFERROR(LARGE($E:$H,COUNTIF(A:D,"&gt;0")+COUNTA($J$1:J570)-1),0)</f>
        <v>28.820462903379877</v>
      </c>
      <c r="K571" s="3">
        <f>IFERROR(LARGE($F:$H,COUNTIF(B:D,"&gt;0")+COUNTA($K$1:K570)-1),0)</f>
        <v>18.851063391230955</v>
      </c>
    </row>
    <row r="572" spans="1:11" x14ac:dyDescent="0.25">
      <c r="A572" t="str">
        <f>IFERROR(IF(1+A571&lt;=Configuration!$F$9*Configuration!$F$16,1+A571,""),"")</f>
        <v/>
      </c>
      <c r="B572" s="45" t="str">
        <f>IFERROR(IF(1+B571&lt;=Configuration!$F$10*Configuration!$F$16,1+B571,""),"")</f>
        <v/>
      </c>
      <c r="C572" s="45" t="str">
        <f>IFERROR(IF(1+C571&lt;=Configuration!$F$11*Configuration!$F$16,1+C571,""),"")</f>
        <v/>
      </c>
      <c r="D572" s="45" t="str">
        <f>IFERROR(IF(1+D571&lt;=Configuration!$F$12*Configuration!$F$16,1+D571,""),"")</f>
        <v/>
      </c>
      <c r="E572" s="3">
        <f>IFERROR('QB Projections'!E572,0)</f>
        <v>0</v>
      </c>
      <c r="F572" s="3">
        <f>IFERROR('RB Projections'!E573,0)</f>
        <v>0</v>
      </c>
      <c r="G572" s="3">
        <f>IFERROR('WR Projections'!E569,0)</f>
        <v>0</v>
      </c>
      <c r="H572" s="3">
        <f>IFERROR('TE Projections'!E573,0)</f>
        <v>0</v>
      </c>
      <c r="J572" s="3">
        <f>IFERROR(LARGE($E:$H,COUNTIF(A:D,"&gt;0")+COUNTA($J$1:J571)-1),0)</f>
        <v>28.603829239038692</v>
      </c>
      <c r="K572" s="3">
        <f>IFERROR(LARGE($F:$H,COUNTIF(B:D,"&gt;0")+COUNTA($K$1:K571)-1),0)</f>
        <v>18.826179018286815</v>
      </c>
    </row>
    <row r="573" spans="1:11" x14ac:dyDescent="0.25">
      <c r="A573" t="str">
        <f>IFERROR(IF(1+A572&lt;=Configuration!$F$9*Configuration!$F$16,1+A572,""),"")</f>
        <v/>
      </c>
      <c r="B573" s="45" t="str">
        <f>IFERROR(IF(1+B572&lt;=Configuration!$F$10*Configuration!$F$16,1+B572,""),"")</f>
        <v/>
      </c>
      <c r="C573" s="45" t="str">
        <f>IFERROR(IF(1+C572&lt;=Configuration!$F$11*Configuration!$F$16,1+C572,""),"")</f>
        <v/>
      </c>
      <c r="D573" s="45" t="str">
        <f>IFERROR(IF(1+D572&lt;=Configuration!$F$12*Configuration!$F$16,1+D572,""),"")</f>
        <v/>
      </c>
      <c r="E573" s="3">
        <f>IFERROR('QB Projections'!E573,0)</f>
        <v>0</v>
      </c>
      <c r="F573" s="3">
        <f>IFERROR('RB Projections'!E574,0)</f>
        <v>0</v>
      </c>
      <c r="G573" s="3">
        <f>IFERROR('WR Projections'!E570,0)</f>
        <v>0</v>
      </c>
      <c r="H573" s="3">
        <f>IFERROR('TE Projections'!E574,0)</f>
        <v>0</v>
      </c>
      <c r="J573" s="3">
        <f>IFERROR(LARGE($E:$H,COUNTIF(A:D,"&gt;0")+COUNTA($J$1:J572)-1),0)</f>
        <v>28.461737943989288</v>
      </c>
      <c r="K573" s="3">
        <f>IFERROR(LARGE($F:$H,COUNTIF(B:D,"&gt;0")+COUNTA($K$1:K572)-1),0)</f>
        <v>18.81894208925198</v>
      </c>
    </row>
    <row r="574" spans="1:11" x14ac:dyDescent="0.25">
      <c r="A574" t="str">
        <f>IFERROR(IF(1+A573&lt;=Configuration!$F$9*Configuration!$F$16,1+A573,""),"")</f>
        <v/>
      </c>
      <c r="B574" s="45" t="str">
        <f>IFERROR(IF(1+B573&lt;=Configuration!$F$10*Configuration!$F$16,1+B573,""),"")</f>
        <v/>
      </c>
      <c r="C574" s="45" t="str">
        <f>IFERROR(IF(1+C573&lt;=Configuration!$F$11*Configuration!$F$16,1+C573,""),"")</f>
        <v/>
      </c>
      <c r="D574" s="45" t="str">
        <f>IFERROR(IF(1+D573&lt;=Configuration!$F$12*Configuration!$F$16,1+D573,""),"")</f>
        <v/>
      </c>
      <c r="E574" s="3">
        <f>IFERROR('QB Projections'!E574,0)</f>
        <v>0</v>
      </c>
      <c r="F574" s="3">
        <f>IFERROR('RB Projections'!E575,0)</f>
        <v>0</v>
      </c>
      <c r="G574" s="3">
        <f>IFERROR('WR Projections'!E571,0)</f>
        <v>0</v>
      </c>
      <c r="H574" s="3">
        <f>IFERROR('TE Projections'!E575,0)</f>
        <v>0</v>
      </c>
      <c r="J574" s="3">
        <f>IFERROR(LARGE($E:$H,COUNTIF(A:D,"&gt;0")+COUNTA($J$1:J573)-1),0)</f>
        <v>28.369044764115291</v>
      </c>
      <c r="K574" s="3">
        <f>IFERROR(LARGE($F:$H,COUNTIF(B:D,"&gt;0")+COUNTA($K$1:K573)-1),0)</f>
        <v>18.785567056105904</v>
      </c>
    </row>
    <row r="575" spans="1:11" x14ac:dyDescent="0.25">
      <c r="A575" t="str">
        <f>IFERROR(IF(1+A574&lt;=Configuration!$F$9*Configuration!$F$16,1+A574,""),"")</f>
        <v/>
      </c>
      <c r="B575" s="45" t="str">
        <f>IFERROR(IF(1+B574&lt;=Configuration!$F$10*Configuration!$F$16,1+B574,""),"")</f>
        <v/>
      </c>
      <c r="C575" s="45" t="str">
        <f>IFERROR(IF(1+C574&lt;=Configuration!$F$11*Configuration!$F$16,1+C574,""),"")</f>
        <v/>
      </c>
      <c r="D575" s="45" t="str">
        <f>IFERROR(IF(1+D574&lt;=Configuration!$F$12*Configuration!$F$16,1+D574,""),"")</f>
        <v/>
      </c>
      <c r="E575" s="3">
        <f>IFERROR('QB Projections'!E575,0)</f>
        <v>0</v>
      </c>
      <c r="F575" s="3">
        <f>IFERROR('RB Projections'!E576,0)</f>
        <v>0</v>
      </c>
      <c r="G575" s="3">
        <f>IFERROR('WR Projections'!E572,0)</f>
        <v>0</v>
      </c>
      <c r="H575" s="3">
        <f>IFERROR('TE Projections'!E576,0)</f>
        <v>0</v>
      </c>
      <c r="J575" s="3">
        <f>IFERROR(LARGE($E:$H,COUNTIF(A:D,"&gt;0")+COUNTA($J$1:J574)-1),0)</f>
        <v>28.254786548798364</v>
      </c>
      <c r="K575" s="3">
        <f>IFERROR(LARGE($F:$H,COUNTIF(B:D,"&gt;0")+COUNTA($K$1:K574)-1),0)</f>
        <v>18.728350584158854</v>
      </c>
    </row>
    <row r="576" spans="1:11" x14ac:dyDescent="0.25">
      <c r="A576" t="str">
        <f>IFERROR(IF(1+A575&lt;=Configuration!$F$9*Configuration!$F$16,1+A575,""),"")</f>
        <v/>
      </c>
      <c r="B576" s="45" t="str">
        <f>IFERROR(IF(1+B575&lt;=Configuration!$F$10*Configuration!$F$16,1+B575,""),"")</f>
        <v/>
      </c>
      <c r="C576" s="45" t="str">
        <f>IFERROR(IF(1+C575&lt;=Configuration!$F$11*Configuration!$F$16,1+C575,""),"")</f>
        <v/>
      </c>
      <c r="D576" s="45" t="str">
        <f>IFERROR(IF(1+D575&lt;=Configuration!$F$12*Configuration!$F$16,1+D575,""),"")</f>
        <v/>
      </c>
      <c r="E576" s="3">
        <f>IFERROR('QB Projections'!E576,0)</f>
        <v>0</v>
      </c>
      <c r="F576" s="3">
        <f>IFERROR('RB Projections'!E577,0)</f>
        <v>0</v>
      </c>
      <c r="G576" s="3">
        <f>IFERROR('WR Projections'!E573,0)</f>
        <v>0</v>
      </c>
      <c r="H576" s="3">
        <f>IFERROR('TE Projections'!E577,0)</f>
        <v>0</v>
      </c>
      <c r="J576" s="3">
        <f>IFERROR(LARGE($E:$H,COUNTIF(A:D,"&gt;0")+COUNTA($J$1:J575)-1),0)</f>
        <v>28.254786548798364</v>
      </c>
      <c r="K576" s="3">
        <f>IFERROR(LARGE($F:$H,COUNTIF(B:D,"&gt;0")+COUNTA($K$1:K575)-1),0)</f>
        <v>18.710208649570916</v>
      </c>
    </row>
    <row r="577" spans="1:11" x14ac:dyDescent="0.25">
      <c r="A577" t="str">
        <f>IFERROR(IF(1+A576&lt;=Configuration!$F$9*Configuration!$F$16,1+A576,""),"")</f>
        <v/>
      </c>
      <c r="B577" s="45" t="str">
        <f>IFERROR(IF(1+B576&lt;=Configuration!$F$10*Configuration!$F$16,1+B576,""),"")</f>
        <v/>
      </c>
      <c r="C577" s="45" t="str">
        <f>IFERROR(IF(1+C576&lt;=Configuration!$F$11*Configuration!$F$16,1+C576,""),"")</f>
        <v/>
      </c>
      <c r="D577" s="45" t="str">
        <f>IFERROR(IF(1+D576&lt;=Configuration!$F$12*Configuration!$F$16,1+D576,""),"")</f>
        <v/>
      </c>
      <c r="E577" s="3">
        <f>IFERROR('QB Projections'!E577,0)</f>
        <v>0</v>
      </c>
      <c r="F577" s="3">
        <f>IFERROR('RB Projections'!E578,0)</f>
        <v>0</v>
      </c>
      <c r="G577" s="3">
        <f>IFERROR('WR Projections'!E574,0)</f>
        <v>0</v>
      </c>
      <c r="H577" s="3">
        <f>IFERROR('TE Projections'!E578,0)</f>
        <v>0</v>
      </c>
      <c r="J577" s="3">
        <f>IFERROR(LARGE($E:$H,COUNTIF(A:D,"&gt;0")+COUNTA($J$1:J576)-1),0)</f>
        <v>28.129307893918529</v>
      </c>
      <c r="K577" s="3">
        <f>IFERROR(LARGE($F:$H,COUNTIF(B:D,"&gt;0")+COUNTA($K$1:K576)-1),0)</f>
        <v>18.669219492692463</v>
      </c>
    </row>
    <row r="578" spans="1:11" x14ac:dyDescent="0.25">
      <c r="A578" t="str">
        <f>IFERROR(IF(1+A577&lt;=Configuration!$F$9*Configuration!$F$16,1+A577,""),"")</f>
        <v/>
      </c>
      <c r="B578" s="45" t="str">
        <f>IFERROR(IF(1+B577&lt;=Configuration!$F$10*Configuration!$F$16,1+B577,""),"")</f>
        <v/>
      </c>
      <c r="C578" s="45" t="str">
        <f>IFERROR(IF(1+C577&lt;=Configuration!$F$11*Configuration!$F$16,1+C577,""),"")</f>
        <v/>
      </c>
      <c r="D578" s="45" t="str">
        <f>IFERROR(IF(1+D577&lt;=Configuration!$F$12*Configuration!$F$16,1+D577,""),"")</f>
        <v/>
      </c>
      <c r="E578" s="3">
        <f>IFERROR('QB Projections'!E578,0)</f>
        <v>0</v>
      </c>
      <c r="F578" s="3">
        <f>IFERROR('RB Projections'!E579,0)</f>
        <v>0</v>
      </c>
      <c r="G578" s="3">
        <f>IFERROR('WR Projections'!E575,0)</f>
        <v>0</v>
      </c>
      <c r="H578" s="3">
        <f>IFERROR('TE Projections'!E579,0)</f>
        <v>0</v>
      </c>
      <c r="J578" s="3">
        <f>IFERROR(LARGE($E:$H,COUNTIF(A:D,"&gt;0")+COUNTA($J$1:J577)-1),0)</f>
        <v>27.869219492692462</v>
      </c>
      <c r="K578" s="3">
        <f>IFERROR(LARGE($F:$H,COUNTIF(B:D,"&gt;0")+COUNTA($K$1:K577)-1),0)</f>
        <v>18.501914619519347</v>
      </c>
    </row>
    <row r="579" spans="1:11" x14ac:dyDescent="0.25">
      <c r="A579" t="str">
        <f>IFERROR(IF(1+A578&lt;=Configuration!$F$9*Configuration!$F$16,1+A578,""),"")</f>
        <v/>
      </c>
      <c r="B579" s="45" t="str">
        <f>IFERROR(IF(1+B578&lt;=Configuration!$F$10*Configuration!$F$16,1+B578,""),"")</f>
        <v/>
      </c>
      <c r="C579" s="45" t="str">
        <f>IFERROR(IF(1+C578&lt;=Configuration!$F$11*Configuration!$F$16,1+C578,""),"")</f>
        <v/>
      </c>
      <c r="D579" s="45" t="str">
        <f>IFERROR(IF(1+D578&lt;=Configuration!$F$12*Configuration!$F$16,1+D578,""),"")</f>
        <v/>
      </c>
      <c r="E579" s="3">
        <f>IFERROR('QB Projections'!E579,0)</f>
        <v>0</v>
      </c>
      <c r="F579" s="3">
        <f>IFERROR('RB Projections'!E580,0)</f>
        <v>0</v>
      </c>
      <c r="G579" s="3">
        <f>IFERROR('WR Projections'!E576,0)</f>
        <v>0</v>
      </c>
      <c r="H579" s="3">
        <f>IFERROR('TE Projections'!E580,0)</f>
        <v>0</v>
      </c>
      <c r="J579" s="3">
        <f>IFERROR(LARGE($E:$H,COUNTIF(A:D,"&gt;0")+COUNTA($J$1:J578)-1),0)</f>
        <v>27.403829239038693</v>
      </c>
      <c r="K579" s="3">
        <f>IFERROR(LARGE($F:$H,COUNTIF(B:D,"&gt;0")+COUNTA($K$1:K578)-1),0)</f>
        <v>18.302871929279021</v>
      </c>
    </row>
    <row r="580" spans="1:11" x14ac:dyDescent="0.25">
      <c r="A580" t="str">
        <f>IFERROR(IF(1+A579&lt;=Configuration!$F$9*Configuration!$F$16,1+A579,""),"")</f>
        <v/>
      </c>
      <c r="B580" s="45" t="str">
        <f>IFERROR(IF(1+B579&lt;=Configuration!$F$10*Configuration!$F$16,1+B579,""),"")</f>
        <v/>
      </c>
      <c r="C580" s="45" t="str">
        <f>IFERROR(IF(1+C579&lt;=Configuration!$F$11*Configuration!$F$16,1+C579,""),"")</f>
        <v/>
      </c>
      <c r="D580" s="45" t="str">
        <f>IFERROR(IF(1+D579&lt;=Configuration!$F$12*Configuration!$F$16,1+D579,""),"")</f>
        <v/>
      </c>
      <c r="E580" s="3">
        <f>IFERROR('QB Projections'!E580,0)</f>
        <v>0</v>
      </c>
      <c r="F580" s="3">
        <f>IFERROR('RB Projections'!E581,0)</f>
        <v>0</v>
      </c>
      <c r="G580" s="3">
        <f>IFERROR('WR Projections'!E577,0)</f>
        <v>0</v>
      </c>
      <c r="H580" s="3">
        <f>IFERROR('TE Projections'!E581,0)</f>
        <v>0</v>
      </c>
      <c r="J580" s="3">
        <f>IFERROR(LARGE($E:$H,COUNTIF(A:D,"&gt;0")+COUNTA($J$1:J579)-1),0)</f>
        <v>27.069219492692465</v>
      </c>
      <c r="K580" s="3">
        <f>IFERROR(LARGE($F:$H,COUNTIF(B:D,"&gt;0")+COUNTA($K$1:K579)-1),0)</f>
        <v>18.283829239038692</v>
      </c>
    </row>
    <row r="581" spans="1:11" x14ac:dyDescent="0.25">
      <c r="A581" t="str">
        <f>IFERROR(IF(1+A580&lt;=Configuration!$F$9*Configuration!$F$16,1+A580,""),"")</f>
        <v/>
      </c>
      <c r="B581" s="45" t="str">
        <f>IFERROR(IF(1+B580&lt;=Configuration!$F$10*Configuration!$F$16,1+B580,""),"")</f>
        <v/>
      </c>
      <c r="C581" s="45" t="str">
        <f>IFERROR(IF(1+C580&lt;=Configuration!$F$11*Configuration!$F$16,1+C580,""),"")</f>
        <v/>
      </c>
      <c r="D581" s="45" t="str">
        <f>IFERROR(IF(1+D580&lt;=Configuration!$F$12*Configuration!$F$16,1+D580,""),"")</f>
        <v/>
      </c>
      <c r="E581" s="3">
        <f>IFERROR('QB Projections'!E581,0)</f>
        <v>0</v>
      </c>
      <c r="F581" s="3">
        <f>IFERROR('RB Projections'!E582,0)</f>
        <v>0</v>
      </c>
      <c r="G581" s="3">
        <f>IFERROR('WR Projections'!E578,0)</f>
        <v>0</v>
      </c>
      <c r="H581" s="3">
        <f>IFERROR('TE Projections'!E582,0)</f>
        <v>0</v>
      </c>
      <c r="J581" s="3">
        <f>IFERROR(LARGE($E:$H,COUNTIF(A:D,"&gt;0")+COUNTA($J$1:J580)-1),0)</f>
        <v>26.97983726956393</v>
      </c>
      <c r="K581" s="3">
        <f>IFERROR(LARGE($F:$H,COUNTIF(B:D,"&gt;0")+COUNTA($K$1:K580)-1),0)</f>
        <v>18.246587859728347</v>
      </c>
    </row>
    <row r="582" spans="1:11" x14ac:dyDescent="0.25">
      <c r="A582" t="str">
        <f>IFERROR(IF(1+A581&lt;=Configuration!$F$9*Configuration!$F$16,1+A581,""),"")</f>
        <v/>
      </c>
      <c r="B582" s="45" t="str">
        <f>IFERROR(IF(1+B581&lt;=Configuration!$F$10*Configuration!$F$16,1+B581,""),"")</f>
        <v/>
      </c>
      <c r="C582" s="45" t="str">
        <f>IFERROR(IF(1+C581&lt;=Configuration!$F$11*Configuration!$F$16,1+C581,""),"")</f>
        <v/>
      </c>
      <c r="D582" s="45" t="str">
        <f>IFERROR(IF(1+D581&lt;=Configuration!$F$12*Configuration!$F$16,1+D581,""),"")</f>
        <v/>
      </c>
      <c r="E582" s="3">
        <f>IFERROR('QB Projections'!E582,0)</f>
        <v>0</v>
      </c>
      <c r="F582" s="3">
        <f>IFERROR('RB Projections'!E583,0)</f>
        <v>0</v>
      </c>
      <c r="G582" s="3">
        <f>IFERROR('WR Projections'!E579,0)</f>
        <v>0</v>
      </c>
      <c r="H582" s="3">
        <f>IFERROR('TE Projections'!E583,0)</f>
        <v>0</v>
      </c>
      <c r="J582" s="3">
        <f>IFERROR(LARGE($E:$H,COUNTIF(A:D,"&gt;0")+COUNTA($J$1:J581)-1),0)</f>
        <v>26.778438985384923</v>
      </c>
      <c r="K582" s="3">
        <f>IFERROR(LARGE($F:$H,COUNTIF(B:D,"&gt;0")+COUNTA($K$1:K581)-1),0)</f>
        <v>18.134537915462971</v>
      </c>
    </row>
    <row r="583" spans="1:11" x14ac:dyDescent="0.25">
      <c r="A583" t="str">
        <f>IFERROR(IF(1+A582&lt;=Configuration!$F$9*Configuration!$F$16,1+A582,""),"")</f>
        <v/>
      </c>
      <c r="B583" s="45" t="str">
        <f>IFERROR(IF(1+B582&lt;=Configuration!$F$10*Configuration!$F$16,1+B582,""),"")</f>
        <v/>
      </c>
      <c r="C583" s="45" t="str">
        <f>IFERROR(IF(1+C582&lt;=Configuration!$F$11*Configuration!$F$16,1+C582,""),"")</f>
        <v/>
      </c>
      <c r="D583" s="45" t="str">
        <f>IFERROR(IF(1+D582&lt;=Configuration!$F$12*Configuration!$F$16,1+D582,""),"")</f>
        <v/>
      </c>
      <c r="E583" s="3">
        <f>IFERROR('QB Projections'!E583,0)</f>
        <v>0</v>
      </c>
      <c r="F583" s="3">
        <f>IFERROR('RB Projections'!E584,0)</f>
        <v>0</v>
      </c>
      <c r="G583" s="3">
        <f>IFERROR('WR Projections'!E580,0)</f>
        <v>0</v>
      </c>
      <c r="H583" s="3">
        <f>IFERROR('TE Projections'!E584,0)</f>
        <v>0</v>
      </c>
      <c r="J583" s="3">
        <f>IFERROR(LARGE($E:$H,COUNTIF(A:D,"&gt;0")+COUNTA($J$1:J582)-1),0)</f>
        <v>26.670655457331971</v>
      </c>
      <c r="K583" s="3">
        <f>IFERROR(LARGE($F:$H,COUNTIF(B:D,"&gt;0")+COUNTA($K$1:K582)-1),0)</f>
        <v>18.125730057897616</v>
      </c>
    </row>
    <row r="584" spans="1:11" x14ac:dyDescent="0.25">
      <c r="A584" t="str">
        <f>IFERROR(IF(1+A583&lt;=Configuration!$F$9*Configuration!$F$16,1+A583,""),"")</f>
        <v/>
      </c>
      <c r="B584" s="45" t="str">
        <f>IFERROR(IF(1+B583&lt;=Configuration!$F$10*Configuration!$F$16,1+B583,""),"")</f>
        <v/>
      </c>
      <c r="C584" s="45" t="str">
        <f>IFERROR(IF(1+C583&lt;=Configuration!$F$11*Configuration!$F$16,1+C583,""),"")</f>
        <v/>
      </c>
      <c r="D584" s="45" t="str">
        <f>IFERROR(IF(1+D583&lt;=Configuration!$F$12*Configuration!$F$16,1+D583,""),"")</f>
        <v/>
      </c>
      <c r="E584" s="3">
        <f>IFERROR('QB Projections'!E584,0)</f>
        <v>0</v>
      </c>
      <c r="F584" s="3">
        <f>IFERROR('RB Projections'!E585,0)</f>
        <v>0</v>
      </c>
      <c r="G584" s="3">
        <f>IFERROR('WR Projections'!E581,0)</f>
        <v>0</v>
      </c>
      <c r="H584" s="3">
        <f>IFERROR('TE Projections'!E585,0)</f>
        <v>0</v>
      </c>
      <c r="J584" s="3">
        <f>IFERROR(LARGE($E:$H,COUNTIF(A:D,"&gt;0")+COUNTA($J$1:J583)-1),0)</f>
        <v>26.440974497378658</v>
      </c>
      <c r="K584" s="3">
        <f>IFERROR(LARGE($F:$H,COUNTIF(B:D,"&gt;0")+COUNTA($K$1:K583)-1),0)</f>
        <v>18.108453644884726</v>
      </c>
    </row>
    <row r="585" spans="1:11" x14ac:dyDescent="0.25">
      <c r="A585" t="str">
        <f>IFERROR(IF(1+A584&lt;=Configuration!$F$9*Configuration!$F$16,1+A584,""),"")</f>
        <v/>
      </c>
      <c r="B585" s="45" t="str">
        <f>IFERROR(IF(1+B584&lt;=Configuration!$F$10*Configuration!$F$16,1+B584,""),"")</f>
        <v/>
      </c>
      <c r="C585" s="45" t="str">
        <f>IFERROR(IF(1+C584&lt;=Configuration!$F$11*Configuration!$F$16,1+C584,""),"")</f>
        <v/>
      </c>
      <c r="D585" s="45" t="str">
        <f>IFERROR(IF(1+D584&lt;=Configuration!$F$12*Configuration!$F$16,1+D584,""),"")</f>
        <v/>
      </c>
      <c r="E585" s="3">
        <f>IFERROR('QB Projections'!E585,0)</f>
        <v>0</v>
      </c>
      <c r="F585" s="3">
        <f>IFERROR('RB Projections'!E586,0)</f>
        <v>0</v>
      </c>
      <c r="G585" s="3">
        <f>IFERROR('WR Projections'!E582,0)</f>
        <v>0</v>
      </c>
      <c r="H585" s="3">
        <f>IFERROR('TE Projections'!E586,0)</f>
        <v>0</v>
      </c>
      <c r="J585" s="3">
        <f>IFERROR(LARGE($E:$H,COUNTIF(A:D,"&gt;0")+COUNTA($J$1:J584)-1),0)</f>
        <v>26.345507300911468</v>
      </c>
      <c r="K585" s="3">
        <f>IFERROR(LARGE($F:$H,COUNTIF(B:D,"&gt;0")+COUNTA($K$1:K584)-1),0)</f>
        <v>18.066721909754826</v>
      </c>
    </row>
    <row r="586" spans="1:11" x14ac:dyDescent="0.25">
      <c r="A586" t="str">
        <f>IFERROR(IF(1+A585&lt;=Configuration!$F$9*Configuration!$F$16,1+A585,""),"")</f>
        <v/>
      </c>
      <c r="B586" s="45" t="str">
        <f>IFERROR(IF(1+B585&lt;=Configuration!$F$10*Configuration!$F$16,1+B585,""),"")</f>
        <v/>
      </c>
      <c r="C586" s="45" t="str">
        <f>IFERROR(IF(1+C585&lt;=Configuration!$F$11*Configuration!$F$16,1+C585,""),"")</f>
        <v/>
      </c>
      <c r="D586" s="45" t="str">
        <f>IFERROR(IF(1+D585&lt;=Configuration!$F$12*Configuration!$F$16,1+D585,""),"")</f>
        <v/>
      </c>
      <c r="E586" s="3">
        <f>IFERROR('QB Projections'!E586,0)</f>
        <v>0</v>
      </c>
      <c r="F586" s="3">
        <f>IFERROR('RB Projections'!E587,0)</f>
        <v>0</v>
      </c>
      <c r="G586" s="3">
        <f>IFERROR('WR Projections'!E583,0)</f>
        <v>0</v>
      </c>
      <c r="H586" s="3">
        <f>IFERROR('TE Projections'!E587,0)</f>
        <v>0</v>
      </c>
      <c r="J586" s="3">
        <f>IFERROR(LARGE($E:$H,COUNTIF(A:D,"&gt;0")+COUNTA($J$1:J585)-1),0)</f>
        <v>26.3381198821317</v>
      </c>
      <c r="K586" s="3">
        <f>IFERROR(LARGE($F:$H,COUNTIF(B:D,"&gt;0")+COUNTA($K$1:K585)-1),0)</f>
        <v>17.852871929279019</v>
      </c>
    </row>
    <row r="587" spans="1:11" x14ac:dyDescent="0.25">
      <c r="A587" t="str">
        <f>IFERROR(IF(1+A586&lt;=Configuration!$F$9*Configuration!$F$16,1+A586,""),"")</f>
        <v/>
      </c>
      <c r="B587" s="45" t="str">
        <f>IFERROR(IF(1+B586&lt;=Configuration!$F$10*Configuration!$F$16,1+B586,""),"")</f>
        <v/>
      </c>
      <c r="C587" s="45" t="str">
        <f>IFERROR(IF(1+C586&lt;=Configuration!$F$11*Configuration!$F$16,1+C586,""),"")</f>
        <v/>
      </c>
      <c r="D587" s="45" t="str">
        <f>IFERROR(IF(1+D586&lt;=Configuration!$F$12*Configuration!$F$16,1+D586,""),"")</f>
        <v/>
      </c>
      <c r="E587" s="3">
        <f>IFERROR('QB Projections'!E587,0)</f>
        <v>0</v>
      </c>
      <c r="F587" s="3">
        <f>IFERROR('RB Projections'!E588,0)</f>
        <v>0</v>
      </c>
      <c r="G587" s="3">
        <f>IFERROR('WR Projections'!E584,0)</f>
        <v>0</v>
      </c>
      <c r="H587" s="3">
        <f>IFERROR('TE Projections'!E588,0)</f>
        <v>0</v>
      </c>
      <c r="J587" s="3">
        <f>IFERROR(LARGE($E:$H,COUNTIF(A:D,"&gt;0")+COUNTA($J$1:J586)-1),0)</f>
        <v>26.217958994887134</v>
      </c>
      <c r="K587" s="3">
        <f>IFERROR(LARGE($F:$H,COUNTIF(B:D,"&gt;0")+COUNTA($K$1:K586)-1),0)</f>
        <v>17.836524365865579</v>
      </c>
    </row>
    <row r="588" spans="1:11" x14ac:dyDescent="0.25">
      <c r="A588" t="str">
        <f>IFERROR(IF(1+A587&lt;=Configuration!$F$9*Configuration!$F$16,1+A587,""),"")</f>
        <v/>
      </c>
      <c r="B588" s="45" t="str">
        <f>IFERROR(IF(1+B587&lt;=Configuration!$F$10*Configuration!$F$16,1+B587,""),"")</f>
        <v/>
      </c>
      <c r="C588" s="45" t="str">
        <f>IFERROR(IF(1+C587&lt;=Configuration!$F$11*Configuration!$F$16,1+C587,""),"")</f>
        <v/>
      </c>
      <c r="D588" s="45" t="str">
        <f>IFERROR(IF(1+D587&lt;=Configuration!$F$12*Configuration!$F$16,1+D587,""),"")</f>
        <v/>
      </c>
      <c r="E588" s="3">
        <f>IFERROR('QB Projections'!E588,0)</f>
        <v>0</v>
      </c>
      <c r="F588" s="3">
        <f>IFERROR('RB Projections'!E589,0)</f>
        <v>0</v>
      </c>
      <c r="G588" s="3">
        <f>IFERROR('WR Projections'!E585,0)</f>
        <v>0</v>
      </c>
      <c r="H588" s="3">
        <f>IFERROR('TE Projections'!E589,0)</f>
        <v>0</v>
      </c>
      <c r="J588" s="3">
        <f>IFERROR(LARGE($E:$H,COUNTIF(A:D,"&gt;0")+COUNTA($J$1:J587)-1),0)</f>
        <v>26.203829239038694</v>
      </c>
      <c r="K588" s="3">
        <f>IFERROR(LARGE($F:$H,COUNTIF(B:D,"&gt;0")+COUNTA($K$1:K587)-1),0)</f>
        <v>17.803829239038691</v>
      </c>
    </row>
    <row r="589" spans="1:11" x14ac:dyDescent="0.25">
      <c r="A589" t="str">
        <f>IFERROR(IF(1+A588&lt;=Configuration!$F$9*Configuration!$F$16,1+A588,""),"")</f>
        <v/>
      </c>
      <c r="B589" s="45" t="str">
        <f>IFERROR(IF(1+B588&lt;=Configuration!$F$10*Configuration!$F$16,1+B588,""),"")</f>
        <v/>
      </c>
      <c r="C589" s="45" t="str">
        <f>IFERROR(IF(1+C588&lt;=Configuration!$F$11*Configuration!$F$16,1+C588,""),"")</f>
        <v/>
      </c>
      <c r="D589" s="45" t="str">
        <f>IFERROR(IF(1+D588&lt;=Configuration!$F$12*Configuration!$F$16,1+D588,""),"")</f>
        <v/>
      </c>
      <c r="E589" s="3">
        <f>IFERROR('QB Projections'!E589,0)</f>
        <v>0</v>
      </c>
      <c r="F589" s="3">
        <f>IFERROR('RB Projections'!E590,0)</f>
        <v>0</v>
      </c>
      <c r="G589" s="3">
        <f>IFERROR('WR Projections'!E586,0)</f>
        <v>0</v>
      </c>
      <c r="H589" s="3">
        <f>IFERROR('TE Projections'!E590,0)</f>
        <v>0</v>
      </c>
      <c r="J589" s="3">
        <f>IFERROR(LARGE($E:$H,COUNTIF(A:D,"&gt;0")+COUNTA($J$1:J588)-1),0)</f>
        <v>26.138438985384923</v>
      </c>
      <c r="K589" s="3">
        <f>IFERROR(LARGE($F:$H,COUNTIF(B:D,"&gt;0")+COUNTA($K$1:K588)-1),0)</f>
        <v>17.754641892246621</v>
      </c>
    </row>
    <row r="590" spans="1:11" x14ac:dyDescent="0.25">
      <c r="A590" t="str">
        <f>IFERROR(IF(1+A589&lt;=Configuration!$F$9*Configuration!$F$16,1+A589,""),"")</f>
        <v/>
      </c>
      <c r="B590" s="45" t="str">
        <f>IFERROR(IF(1+B589&lt;=Configuration!$F$10*Configuration!$F$16,1+B589,""),"")</f>
        <v/>
      </c>
      <c r="C590" s="45" t="str">
        <f>IFERROR(IF(1+C589&lt;=Configuration!$F$11*Configuration!$F$16,1+C589,""),"")</f>
        <v/>
      </c>
      <c r="D590" s="45" t="str">
        <f>IFERROR(IF(1+D589&lt;=Configuration!$F$12*Configuration!$F$16,1+D589,""),"")</f>
        <v/>
      </c>
      <c r="E590" s="3">
        <f>IFERROR('QB Projections'!E590,0)</f>
        <v>0</v>
      </c>
      <c r="F590" s="3">
        <f>IFERROR('RB Projections'!E591,0)</f>
        <v>0</v>
      </c>
      <c r="G590" s="3">
        <f>IFERROR('WR Projections'!E587,0)</f>
        <v>0</v>
      </c>
      <c r="H590" s="3">
        <f>IFERROR('TE Projections'!E591,0)</f>
        <v>0</v>
      </c>
      <c r="J590" s="3">
        <f>IFERROR(LARGE($E:$H,COUNTIF(A:D,"&gt;0")+COUNTA($J$1:J589)-1),0)</f>
        <v>25.643102619021164</v>
      </c>
      <c r="K590" s="3">
        <f>IFERROR(LARGE($F:$H,COUNTIF(B:D,"&gt;0")+COUNTA($K$1:K589)-1),0)</f>
        <v>17.65899579362733</v>
      </c>
    </row>
    <row r="591" spans="1:11" x14ac:dyDescent="0.25">
      <c r="A591" t="str">
        <f>IFERROR(IF(1+A590&lt;=Configuration!$F$9*Configuration!$F$16,1+A590,""),"")</f>
        <v/>
      </c>
      <c r="B591" s="45" t="str">
        <f>IFERROR(IF(1+B590&lt;=Configuration!$F$10*Configuration!$F$16,1+B590,""),"")</f>
        <v/>
      </c>
      <c r="C591" s="45" t="str">
        <f>IFERROR(IF(1+C590&lt;=Configuration!$F$11*Configuration!$F$16,1+C590,""),"")</f>
        <v/>
      </c>
      <c r="D591" s="45" t="str">
        <f>IFERROR(IF(1+D590&lt;=Configuration!$F$12*Configuration!$F$16,1+D590,""),"")</f>
        <v/>
      </c>
      <c r="E591" s="3">
        <f>IFERROR('QB Projections'!E591,0)</f>
        <v>0</v>
      </c>
      <c r="F591" s="3">
        <f>IFERROR('RB Projections'!E592,0)</f>
        <v>0</v>
      </c>
      <c r="G591" s="3">
        <f>IFERROR('WR Projections'!E588,0)</f>
        <v>0</v>
      </c>
      <c r="H591" s="3">
        <f>IFERROR('TE Projections'!E592,0)</f>
        <v>0</v>
      </c>
      <c r="J591" s="3">
        <f>IFERROR(LARGE($E:$H,COUNTIF(A:D,"&gt;0")+COUNTA($J$1:J590)-1),0)</f>
        <v>25.603829239038692</v>
      </c>
      <c r="K591" s="3">
        <f>IFERROR(LARGE($F:$H,COUNTIF(B:D,"&gt;0")+COUNTA($K$1:K590)-1),0)</f>
        <v>17.629219492692464</v>
      </c>
    </row>
    <row r="592" spans="1:11" x14ac:dyDescent="0.25">
      <c r="A592" t="str">
        <f>IFERROR(IF(1+A591&lt;=Configuration!$F$9*Configuration!$F$16,1+A591,""),"")</f>
        <v/>
      </c>
      <c r="B592" s="45" t="str">
        <f>IFERROR(IF(1+B591&lt;=Configuration!$F$10*Configuration!$F$16,1+B591,""),"")</f>
        <v/>
      </c>
      <c r="C592" s="45" t="str">
        <f>IFERROR(IF(1+C591&lt;=Configuration!$F$11*Configuration!$F$16,1+C591,""),"")</f>
        <v/>
      </c>
      <c r="D592" s="45" t="str">
        <f>IFERROR(IF(1+D591&lt;=Configuration!$F$12*Configuration!$F$16,1+D591,""),"")</f>
        <v/>
      </c>
      <c r="E592" s="3">
        <f>IFERROR('QB Projections'!E592,0)</f>
        <v>0</v>
      </c>
      <c r="F592" s="3">
        <f>IFERROR('RB Projections'!E593,0)</f>
        <v>0</v>
      </c>
      <c r="G592" s="3">
        <f>IFERROR('WR Projections'!E589,0)</f>
        <v>0</v>
      </c>
      <c r="H592" s="3">
        <f>IFERROR('TE Projections'!E593,0)</f>
        <v>0</v>
      </c>
      <c r="J592" s="3">
        <f>IFERROR(LARGE($E:$H,COUNTIF(A:D,"&gt;0")+COUNTA($J$1:J591)-1),0)</f>
        <v>25.549283784493237</v>
      </c>
      <c r="K592" s="3">
        <f>IFERROR(LARGE($F:$H,COUNTIF(B:D,"&gt;0")+COUNTA($K$1:K591)-1),0)</f>
        <v>17.603063391230954</v>
      </c>
    </row>
    <row r="593" spans="1:11" x14ac:dyDescent="0.25">
      <c r="A593" t="str">
        <f>IFERROR(IF(1+A592&lt;=Configuration!$F$9*Configuration!$F$16,1+A592,""),"")</f>
        <v/>
      </c>
      <c r="B593" s="45" t="str">
        <f>IFERROR(IF(1+B592&lt;=Configuration!$F$10*Configuration!$F$16,1+B592,""),"")</f>
        <v/>
      </c>
      <c r="C593" s="45" t="str">
        <f>IFERROR(IF(1+C592&lt;=Configuration!$F$11*Configuration!$F$16,1+C592,""),"")</f>
        <v/>
      </c>
      <c r="D593" s="45" t="str">
        <f>IFERROR(IF(1+D592&lt;=Configuration!$F$12*Configuration!$F$16,1+D592,""),"")</f>
        <v/>
      </c>
      <c r="E593" s="3">
        <f>IFERROR('QB Projections'!E593,0)</f>
        <v>0</v>
      </c>
      <c r="F593" s="3">
        <f>IFERROR('RB Projections'!E594,0)</f>
        <v>0</v>
      </c>
      <c r="G593" s="3">
        <f>IFERROR('WR Projections'!E590,0)</f>
        <v>0</v>
      </c>
      <c r="H593" s="3">
        <f>IFERROR('TE Projections'!E594,0)</f>
        <v>0</v>
      </c>
      <c r="J593" s="3">
        <f>IFERROR(LARGE($E:$H,COUNTIF(A:D,"&gt;0")+COUNTA($J$1:J592)-1),0)</f>
        <v>25.508773488516727</v>
      </c>
      <c r="K593" s="3">
        <f>IFERROR(LARGE($F:$H,COUNTIF(B:D,"&gt;0")+COUNTA($K$1:K592)-1),0)</f>
        <v>17.603063391230954</v>
      </c>
    </row>
    <row r="594" spans="1:11" x14ac:dyDescent="0.25">
      <c r="A594" t="str">
        <f>IFERROR(IF(1+A593&lt;=Configuration!$F$9*Configuration!$F$16,1+A593,""),"")</f>
        <v/>
      </c>
      <c r="B594" s="45" t="str">
        <f>IFERROR(IF(1+B593&lt;=Configuration!$F$10*Configuration!$F$16,1+B593,""),"")</f>
        <v/>
      </c>
      <c r="C594" s="45" t="str">
        <f>IFERROR(IF(1+C593&lt;=Configuration!$F$11*Configuration!$F$16,1+C593,""),"")</f>
        <v/>
      </c>
      <c r="D594" s="45" t="str">
        <f>IFERROR(IF(1+D593&lt;=Configuration!$F$12*Configuration!$F$16,1+D593,""),"")</f>
        <v/>
      </c>
      <c r="E594" s="3">
        <f>IFERROR('QB Projections'!E594,0)</f>
        <v>0</v>
      </c>
      <c r="F594" s="3">
        <f>IFERROR('RB Projections'!E595,0)</f>
        <v>0</v>
      </c>
      <c r="G594" s="3">
        <f>IFERROR('WR Projections'!E591,0)</f>
        <v>0</v>
      </c>
      <c r="H594" s="3">
        <f>IFERROR('TE Projections'!E595,0)</f>
        <v>0</v>
      </c>
      <c r="J594" s="3">
        <f>IFERROR(LARGE($E:$H,COUNTIF(A:D,"&gt;0")+COUNTA($J$1:J593)-1),0)</f>
        <v>25.120176802452139</v>
      </c>
      <c r="K594" s="3">
        <f>IFERROR(LARGE($F:$H,COUNTIF(B:D,"&gt;0")+COUNTA($K$1:K593)-1),0)</f>
        <v>17.385567056105902</v>
      </c>
    </row>
    <row r="595" spans="1:11" x14ac:dyDescent="0.25">
      <c r="A595" t="str">
        <f>IFERROR(IF(1+A594&lt;=Configuration!$F$9*Configuration!$F$16,1+A594,""),"")</f>
        <v/>
      </c>
      <c r="B595" s="45" t="str">
        <f>IFERROR(IF(1+B594&lt;=Configuration!$F$10*Configuration!$F$16,1+B594,""),"")</f>
        <v/>
      </c>
      <c r="C595" s="45" t="str">
        <f>IFERROR(IF(1+C594&lt;=Configuration!$F$11*Configuration!$F$16,1+C594,""),"")</f>
        <v/>
      </c>
      <c r="D595" s="45" t="str">
        <f>IFERROR(IF(1+D594&lt;=Configuration!$F$12*Configuration!$F$16,1+D594,""),"")</f>
        <v/>
      </c>
      <c r="E595" s="3">
        <f>IFERROR('QB Projections'!E595,0)</f>
        <v>0</v>
      </c>
      <c r="F595" s="3">
        <f>IFERROR('RB Projections'!E596,0)</f>
        <v>0</v>
      </c>
      <c r="G595" s="3">
        <f>IFERROR('WR Projections'!E592,0)</f>
        <v>0</v>
      </c>
      <c r="H595" s="3">
        <f>IFERROR('TE Projections'!E596,0)</f>
        <v>0</v>
      </c>
      <c r="J595" s="3">
        <f>IFERROR(LARGE($E:$H,COUNTIF(A:D,"&gt;0")+COUNTA($J$1:J594)-1),0)</f>
        <v>25.120176802452136</v>
      </c>
      <c r="K595" s="3">
        <f>IFERROR(LARGE($F:$H,COUNTIF(B:D,"&gt;0")+COUNTA($K$1:K594)-1),0)</f>
        <v>16.788739745812464</v>
      </c>
    </row>
    <row r="596" spans="1:11" x14ac:dyDescent="0.25">
      <c r="A596" t="str">
        <f>IFERROR(IF(1+A595&lt;=Configuration!$F$9*Configuration!$F$16,1+A595,""),"")</f>
        <v/>
      </c>
      <c r="B596" s="45" t="str">
        <f>IFERROR(IF(1+B595&lt;=Configuration!$F$10*Configuration!$F$16,1+B595,""),"")</f>
        <v/>
      </c>
      <c r="C596" s="45" t="str">
        <f>IFERROR(IF(1+C595&lt;=Configuration!$F$11*Configuration!$F$16,1+C595,""),"")</f>
        <v/>
      </c>
      <c r="D596" s="45" t="str">
        <f>IFERROR(IF(1+D595&lt;=Configuration!$F$12*Configuration!$F$16,1+D595,""),"")</f>
        <v/>
      </c>
      <c r="E596" s="3">
        <f>IFERROR('QB Projections'!E596,0)</f>
        <v>0</v>
      </c>
      <c r="F596" s="3">
        <f>IFERROR('RB Projections'!E597,0)</f>
        <v>0</v>
      </c>
      <c r="G596" s="3">
        <f>IFERROR('WR Projections'!E593,0)</f>
        <v>0</v>
      </c>
      <c r="H596" s="3">
        <f>IFERROR('TE Projections'!E597,0)</f>
        <v>0</v>
      </c>
      <c r="J596" s="3">
        <f>IFERROR(LARGE($E:$H,COUNTIF(A:D,"&gt;0")+COUNTA($J$1:J595)-1),0)</f>
        <v>25.052871929279021</v>
      </c>
      <c r="K596" s="3">
        <f>IFERROR(LARGE($F:$H,COUNTIF(B:D,"&gt;0")+COUNTA($K$1:K595)-1),0)</f>
        <v>16.669219492692463</v>
      </c>
    </row>
    <row r="597" spans="1:11" x14ac:dyDescent="0.25">
      <c r="A597" t="str">
        <f>IFERROR(IF(1+A596&lt;=Configuration!$F$9*Configuration!$F$16,1+A596,""),"")</f>
        <v/>
      </c>
      <c r="B597" s="45" t="str">
        <f>IFERROR(IF(1+B596&lt;=Configuration!$F$10*Configuration!$F$16,1+B596,""),"")</f>
        <v/>
      </c>
      <c r="C597" s="45" t="str">
        <f>IFERROR(IF(1+C596&lt;=Configuration!$F$11*Configuration!$F$16,1+C596,""),"")</f>
        <v/>
      </c>
      <c r="D597" s="45" t="str">
        <f>IFERROR(IF(1+D596&lt;=Configuration!$F$12*Configuration!$F$16,1+D596,""),"")</f>
        <v/>
      </c>
      <c r="E597" s="3">
        <f>IFERROR('QB Projections'!E597,0)</f>
        <v>0</v>
      </c>
      <c r="F597" s="3">
        <f>IFERROR('RB Projections'!E598,0)</f>
        <v>0</v>
      </c>
      <c r="G597" s="3">
        <f>IFERROR('WR Projections'!E594,0)</f>
        <v>0</v>
      </c>
      <c r="H597" s="3">
        <f>IFERROR('TE Projections'!E598,0)</f>
        <v>0</v>
      </c>
      <c r="J597" s="3">
        <f>IFERROR(LARGE($E:$H,COUNTIF(A:D,"&gt;0")+COUNTA($J$1:J596)-1),0)</f>
        <v>24.700439986554567</v>
      </c>
      <c r="K597" s="3">
        <f>IFERROR(LARGE($F:$H,COUNTIF(B:D,"&gt;0")+COUNTA($K$1:K596)-1),0)</f>
        <v>16.349219492692463</v>
      </c>
    </row>
    <row r="598" spans="1:11" x14ac:dyDescent="0.25">
      <c r="A598" t="str">
        <f>IFERROR(IF(1+A597&lt;=Configuration!$F$9*Configuration!$F$16,1+A597,""),"")</f>
        <v/>
      </c>
      <c r="B598" s="45" t="str">
        <f>IFERROR(IF(1+B597&lt;=Configuration!$F$10*Configuration!$F$16,1+B597,""),"")</f>
        <v/>
      </c>
      <c r="C598" s="45" t="str">
        <f>IFERROR(IF(1+C597&lt;=Configuration!$F$11*Configuration!$F$16,1+C597,""),"")</f>
        <v/>
      </c>
      <c r="D598" s="45" t="str">
        <f>IFERROR(IF(1+D597&lt;=Configuration!$F$12*Configuration!$F$16,1+D597,""),"")</f>
        <v/>
      </c>
      <c r="E598" s="3">
        <f>IFERROR('QB Projections'!E598,0)</f>
        <v>0</v>
      </c>
      <c r="F598" s="3">
        <f>IFERROR('RB Projections'!E599,0)</f>
        <v>0</v>
      </c>
      <c r="G598" s="3">
        <f>IFERROR('WR Projections'!E595,0)</f>
        <v>0</v>
      </c>
      <c r="H598" s="3">
        <f>IFERROR('TE Projections'!E599,0)</f>
        <v>0</v>
      </c>
      <c r="J598" s="3">
        <f>IFERROR(LARGE($E:$H,COUNTIF(A:D,"&gt;0")+COUNTA($J$1:J597)-1),0)</f>
        <v>24.403829239038693</v>
      </c>
      <c r="K598" s="3">
        <f>IFERROR(LARGE($F:$H,COUNTIF(B:D,"&gt;0")+COUNTA($K$1:K597)-1),0)</f>
        <v>16.335567056105901</v>
      </c>
    </row>
    <row r="599" spans="1:11" x14ac:dyDescent="0.25">
      <c r="A599" t="str">
        <f>IFERROR(IF(1+A598&lt;=Configuration!$F$9*Configuration!$F$16,1+A598,""),"")</f>
        <v/>
      </c>
      <c r="B599" s="45" t="str">
        <f>IFERROR(IF(1+B598&lt;=Configuration!$F$10*Configuration!$F$16,1+B598,""),"")</f>
        <v/>
      </c>
      <c r="C599" s="45" t="str">
        <f>IFERROR(IF(1+C598&lt;=Configuration!$F$11*Configuration!$F$16,1+C598,""),"")</f>
        <v/>
      </c>
      <c r="D599" s="45" t="str">
        <f>IFERROR(IF(1+D598&lt;=Configuration!$F$12*Configuration!$F$16,1+D598,""),"")</f>
        <v/>
      </c>
      <c r="E599" s="3">
        <f>IFERROR('QB Projections'!E599,0)</f>
        <v>0</v>
      </c>
      <c r="F599" s="3">
        <f>IFERROR('RB Projections'!E600,0)</f>
        <v>0</v>
      </c>
      <c r="G599" s="3">
        <f>IFERROR('WR Projections'!E596,0)</f>
        <v>0</v>
      </c>
      <c r="H599" s="3">
        <f>IFERROR('TE Projections'!E600,0)</f>
        <v>0</v>
      </c>
      <c r="J599" s="3">
        <f>IFERROR(LARGE($E:$H,COUNTIF(A:D,"&gt;0")+COUNTA($J$1:J598)-1),0)</f>
        <v>24.308773488516724</v>
      </c>
      <c r="K599" s="3">
        <f>IFERROR(LARGE($F:$H,COUNTIF(B:D,"&gt;0")+COUNTA($K$1:K598)-1),0)</f>
        <v>16.101914619519349</v>
      </c>
    </row>
    <row r="600" spans="1:11" x14ac:dyDescent="0.25">
      <c r="A600" t="str">
        <f>IFERROR(IF(1+A599&lt;=Configuration!$F$9*Configuration!$F$16,1+A599,""),"")</f>
        <v/>
      </c>
      <c r="B600" s="45" t="str">
        <f>IFERROR(IF(1+B599&lt;=Configuration!$F$10*Configuration!$F$16,1+B599,""),"")</f>
        <v/>
      </c>
      <c r="C600" s="45" t="str">
        <f>IFERROR(IF(1+C599&lt;=Configuration!$F$11*Configuration!$F$16,1+C599,""),"")</f>
        <v/>
      </c>
      <c r="D600" s="45" t="str">
        <f>IFERROR(IF(1+D599&lt;=Configuration!$F$12*Configuration!$F$16,1+D599,""),"")</f>
        <v/>
      </c>
      <c r="E600" s="3">
        <f>IFERROR('QB Projections'!E600,0)</f>
        <v>0</v>
      </c>
      <c r="F600" s="3">
        <f>IFERROR('RB Projections'!E601,0)</f>
        <v>0</v>
      </c>
      <c r="G600" s="3">
        <f>IFERROR('WR Projections'!E597,0)</f>
        <v>0</v>
      </c>
      <c r="H600" s="3">
        <f>IFERROR('TE Projections'!E601,0)</f>
        <v>0</v>
      </c>
      <c r="J600" s="3">
        <f>IFERROR(LARGE($E:$H,COUNTIF(A:D,"&gt;0")+COUNTA($J$1:J599)-1),0)</f>
        <v>24.020176802452138</v>
      </c>
      <c r="K600" s="3">
        <f>IFERROR(LARGE($F:$H,COUNTIF(B:D,"&gt;0")+COUNTA($K$1:K599)-1),0)</f>
        <v>15.858192676616969</v>
      </c>
    </row>
    <row r="601" spans="1:11" x14ac:dyDescent="0.25">
      <c r="A601" t="str">
        <f>IFERROR(IF(1+A600&lt;=Configuration!$F$9*Configuration!$F$16,1+A600,""),"")</f>
        <v/>
      </c>
      <c r="B601" s="45" t="str">
        <f>IFERROR(IF(1+B600&lt;=Configuration!$F$10*Configuration!$F$16,1+B600,""),"")</f>
        <v/>
      </c>
      <c r="C601" s="45" t="str">
        <f>IFERROR(IF(1+C600&lt;=Configuration!$F$11*Configuration!$F$16,1+C600,""),"")</f>
        <v/>
      </c>
      <c r="D601" s="45" t="str">
        <f>IFERROR(IF(1+D600&lt;=Configuration!$F$12*Configuration!$F$16,1+D600,""),"")</f>
        <v/>
      </c>
      <c r="E601" s="3">
        <f>IFERROR('QB Projections'!E601,0)</f>
        <v>0</v>
      </c>
      <c r="F601" s="3">
        <f>IFERROR('RB Projections'!E602,0)</f>
        <v>0</v>
      </c>
      <c r="G601" s="3">
        <f>IFERROR('WR Projections'!E598,0)</f>
        <v>0</v>
      </c>
      <c r="H601" s="3">
        <f>IFERROR('TE Projections'!E602,0)</f>
        <v>0</v>
      </c>
      <c r="J601" s="3">
        <f>IFERROR(LARGE($E:$H,COUNTIF(A:D,"&gt;0")+COUNTA($J$1:J600)-1),0)</f>
        <v>23.754786548798364</v>
      </c>
      <c r="K601" s="3">
        <f>IFERROR(LARGE($F:$H,COUNTIF(B:D,"&gt;0")+COUNTA($K$1:K600)-1),0)</f>
        <v>15.822680467327084</v>
      </c>
    </row>
    <row r="602" spans="1:11" x14ac:dyDescent="0.25">
      <c r="A602" t="str">
        <f>IFERROR(IF(1+A601&lt;=Configuration!$F$9*Configuration!$F$16,1+A601,""),"")</f>
        <v/>
      </c>
      <c r="B602" s="45" t="str">
        <f>IFERROR(IF(1+B601&lt;=Configuration!$F$10*Configuration!$F$16,1+B601,""),"")</f>
        <v/>
      </c>
      <c r="C602" s="45" t="str">
        <f>IFERROR(IF(1+C601&lt;=Configuration!$F$11*Configuration!$F$16,1+C601,""),"")</f>
        <v/>
      </c>
      <c r="D602" s="45" t="str">
        <f>IFERROR(IF(1+D601&lt;=Configuration!$F$12*Configuration!$F$16,1+D601,""),"")</f>
        <v/>
      </c>
      <c r="E602" s="3">
        <f>IFERROR('QB Projections'!E602,0)</f>
        <v>0</v>
      </c>
      <c r="F602" s="3">
        <f>IFERROR('RB Projections'!E603,0)</f>
        <v>0</v>
      </c>
      <c r="G602" s="3">
        <f>IFERROR('WR Projections'!E599,0)</f>
        <v>0</v>
      </c>
      <c r="H602" s="3">
        <f>IFERROR('TE Projections'!E603,0)</f>
        <v>0</v>
      </c>
      <c r="J602" s="3">
        <f>IFERROR(LARGE($E:$H,COUNTIF(A:D,"&gt;0")+COUNTA($J$1:J601)-1),0)</f>
        <v>23.738438985384924</v>
      </c>
      <c r="K602" s="3">
        <f>IFERROR(LARGE($F:$H,COUNTIF(B:D,"&gt;0")+COUNTA($K$1:K601)-1),0)</f>
        <v>15.801914619519346</v>
      </c>
    </row>
    <row r="603" spans="1:11" x14ac:dyDescent="0.25">
      <c r="A603" t="str">
        <f>IFERROR(IF(1+A602&lt;=Configuration!$F$9*Configuration!$F$16,1+A602,""),"")</f>
        <v/>
      </c>
      <c r="B603" s="45" t="str">
        <f>IFERROR(IF(1+B602&lt;=Configuration!$F$10*Configuration!$F$16,1+B602,""),"")</f>
        <v/>
      </c>
      <c r="C603" s="45" t="str">
        <f>IFERROR(IF(1+C602&lt;=Configuration!$F$11*Configuration!$F$16,1+C602,""),"")</f>
        <v/>
      </c>
      <c r="D603" s="45" t="str">
        <f>IFERROR(IF(1+D602&lt;=Configuration!$F$12*Configuration!$F$16,1+D602,""),"")</f>
        <v/>
      </c>
      <c r="E603" s="3">
        <f>IFERROR('QB Projections'!E603,0)</f>
        <v>0</v>
      </c>
      <c r="F603" s="3">
        <f>IFERROR('RB Projections'!E604,0)</f>
        <v>0</v>
      </c>
      <c r="G603" s="3">
        <f>IFERROR('WR Projections'!E600,0)</f>
        <v>0</v>
      </c>
      <c r="H603" s="3">
        <f>IFERROR('TE Projections'!E604,0)</f>
        <v>0</v>
      </c>
      <c r="J603" s="3">
        <f>IFERROR(LARGE($E:$H,COUNTIF(A:D,"&gt;0")+COUNTA($J$1:J602)-1),0)</f>
        <v>23.577481675625251</v>
      </c>
      <c r="K603" s="3">
        <f>IFERROR(LARGE($F:$H,COUNTIF(B:D,"&gt;0")+COUNTA($K$1:K602)-1),0)</f>
        <v>15.653500964372624</v>
      </c>
    </row>
    <row r="604" spans="1:11" x14ac:dyDescent="0.25">
      <c r="A604" t="str">
        <f>IFERROR(IF(1+A603&lt;=Configuration!$F$9*Configuration!$F$16,1+A603,""),"")</f>
        <v/>
      </c>
      <c r="B604" s="45" t="str">
        <f>IFERROR(IF(1+B603&lt;=Configuration!$F$10*Configuration!$F$16,1+B603,""),"")</f>
        <v/>
      </c>
      <c r="C604" s="45" t="str">
        <f>IFERROR(IF(1+C603&lt;=Configuration!$F$11*Configuration!$F$16,1+C603,""),"")</f>
        <v/>
      </c>
      <c r="D604" s="45" t="str">
        <f>IFERROR(IF(1+D603&lt;=Configuration!$F$12*Configuration!$F$16,1+D603,""),"")</f>
        <v/>
      </c>
      <c r="E604" s="3">
        <f>IFERROR('QB Projections'!E604,0)</f>
        <v>0</v>
      </c>
      <c r="F604" s="3">
        <f>IFERROR('RB Projections'!E605,0)</f>
        <v>0</v>
      </c>
      <c r="G604" s="3">
        <f>IFERROR('WR Projections'!E601,0)</f>
        <v>0</v>
      </c>
      <c r="H604" s="3">
        <f>IFERROR('TE Projections'!E605,0)</f>
        <v>0</v>
      </c>
      <c r="J604" s="3">
        <f>IFERROR(LARGE($E:$H,COUNTIF(A:D,"&gt;0")+COUNTA($J$1:J603)-1),0)</f>
        <v>22.624154113604916</v>
      </c>
      <c r="K604" s="3">
        <f>IFERROR(LARGE($F:$H,COUNTIF(B:D,"&gt;0")+COUNTA($K$1:K603)-1),0)</f>
        <v>15.624123761716493</v>
      </c>
    </row>
    <row r="605" spans="1:11" x14ac:dyDescent="0.25">
      <c r="A605" t="str">
        <f>IFERROR(IF(1+A604&lt;=Configuration!$F$9*Configuration!$F$16,1+A604,""),"")</f>
        <v/>
      </c>
      <c r="B605" s="45" t="str">
        <f>IFERROR(IF(1+B604&lt;=Configuration!$F$10*Configuration!$F$16,1+B604,""),"")</f>
        <v/>
      </c>
      <c r="C605" s="45" t="str">
        <f>IFERROR(IF(1+C604&lt;=Configuration!$F$11*Configuration!$F$16,1+C604,""),"")</f>
        <v/>
      </c>
      <c r="D605" s="45" t="str">
        <f>IFERROR(IF(1+D604&lt;=Configuration!$F$12*Configuration!$F$16,1+D604,""),"")</f>
        <v/>
      </c>
      <c r="E605" s="3">
        <f>IFERROR('QB Projections'!E605,0)</f>
        <v>0</v>
      </c>
      <c r="F605" s="3">
        <f>IFERROR('RB Projections'!E606,0)</f>
        <v>0</v>
      </c>
      <c r="G605" s="3">
        <f>IFERROR('WR Projections'!E602,0)</f>
        <v>0</v>
      </c>
      <c r="H605" s="3">
        <f>IFERROR('TE Projections'!E606,0)</f>
        <v>0</v>
      </c>
      <c r="J605" s="3">
        <f>IFERROR(LARGE($E:$H,COUNTIF(A:D,"&gt;0")+COUNTA($J$1:J604)-1),0)</f>
        <v>22.603829239038692</v>
      </c>
      <c r="K605" s="3">
        <f>IFERROR(LARGE($F:$H,COUNTIF(B:D,"&gt;0")+COUNTA($K$1:K604)-1),0)</f>
        <v>15.544771762376488</v>
      </c>
    </row>
    <row r="606" spans="1:11" x14ac:dyDescent="0.25">
      <c r="A606" t="str">
        <f>IFERROR(IF(1+A605&lt;=Configuration!$F$9*Configuration!$F$16,1+A605,""),"")</f>
        <v/>
      </c>
      <c r="B606" s="45" t="str">
        <f>IFERROR(IF(1+B605&lt;=Configuration!$F$10*Configuration!$F$16,1+B605,""),"")</f>
        <v/>
      </c>
      <c r="C606" s="45" t="str">
        <f>IFERROR(IF(1+C605&lt;=Configuration!$F$11*Configuration!$F$16,1+C605,""),"")</f>
        <v/>
      </c>
      <c r="D606" s="45" t="str">
        <f>IFERROR(IF(1+D605&lt;=Configuration!$F$12*Configuration!$F$16,1+D605,""),"")</f>
        <v/>
      </c>
      <c r="E606" s="3">
        <f>IFERROR('QB Projections'!E606,0)</f>
        <v>0</v>
      </c>
      <c r="F606" s="3">
        <f>IFERROR('RB Projections'!E607,0)</f>
        <v>0</v>
      </c>
      <c r="G606" s="3">
        <f>IFERROR('WR Projections'!E603,0)</f>
        <v>0</v>
      </c>
      <c r="H606" s="3">
        <f>IFERROR('TE Projections'!E607,0)</f>
        <v>0</v>
      </c>
      <c r="J606" s="3">
        <f>IFERROR(LARGE($E:$H,COUNTIF(A:D,"&gt;0")+COUNTA($J$1:J605)-1),0)</f>
        <v>22.603829239038692</v>
      </c>
      <c r="K606" s="3">
        <f>IFERROR(LARGE($F:$H,COUNTIF(B:D,"&gt;0")+COUNTA($K$1:K605)-1),0)</f>
        <v>15.452871929279018</v>
      </c>
    </row>
    <row r="607" spans="1:11" x14ac:dyDescent="0.25">
      <c r="A607" t="str">
        <f>IFERROR(IF(1+A606&lt;=Configuration!$F$9*Configuration!$F$16,1+A606,""),"")</f>
        <v/>
      </c>
      <c r="B607" s="45" t="str">
        <f>IFERROR(IF(1+B606&lt;=Configuration!$F$10*Configuration!$F$16,1+B606,""),"")</f>
        <v/>
      </c>
      <c r="C607" s="45" t="str">
        <f>IFERROR(IF(1+C606&lt;=Configuration!$F$11*Configuration!$F$16,1+C606,""),"")</f>
        <v/>
      </c>
      <c r="D607" s="45" t="str">
        <f>IFERROR(IF(1+D606&lt;=Configuration!$F$12*Configuration!$F$16,1+D606,""),"")</f>
        <v/>
      </c>
      <c r="E607" s="3">
        <f>IFERROR('QB Projections'!E607,0)</f>
        <v>0</v>
      </c>
      <c r="F607" s="3">
        <f>IFERROR('RB Projections'!E608,0)</f>
        <v>0</v>
      </c>
      <c r="G607" s="3">
        <f>IFERROR('WR Projections'!E604,0)</f>
        <v>0</v>
      </c>
      <c r="H607" s="3">
        <f>IFERROR('TE Projections'!E608,0)</f>
        <v>0</v>
      </c>
      <c r="J607" s="3">
        <f>IFERROR(LARGE($E:$H,COUNTIF(A:D,"&gt;0")+COUNTA($J$1:J606)-1),0)</f>
        <v>22.460567056105905</v>
      </c>
      <c r="K607" s="3">
        <f>IFERROR(LARGE($F:$H,COUNTIF(B:D,"&gt;0")+COUNTA($K$1:K606)-1),0)</f>
        <v>15.402393274399182</v>
      </c>
    </row>
    <row r="608" spans="1:11" x14ac:dyDescent="0.25">
      <c r="A608" t="str">
        <f>IFERROR(IF(1+A607&lt;=Configuration!$F$9*Configuration!$F$16,1+A607,""),"")</f>
        <v/>
      </c>
      <c r="B608" s="45" t="str">
        <f>IFERROR(IF(1+B607&lt;=Configuration!$F$10*Configuration!$F$16,1+B607,""),"")</f>
        <v/>
      </c>
      <c r="C608" s="45" t="str">
        <f>IFERROR(IF(1+C607&lt;=Configuration!$F$11*Configuration!$F$16,1+C607,""),"")</f>
        <v/>
      </c>
      <c r="D608" s="45" t="str">
        <f>IFERROR(IF(1+D607&lt;=Configuration!$F$12*Configuration!$F$16,1+D607,""),"")</f>
        <v/>
      </c>
      <c r="E608" s="3">
        <f>IFERROR('QB Projections'!E608,0)</f>
        <v>0</v>
      </c>
      <c r="F608" s="3">
        <f>IFERROR('RB Projections'!E609,0)</f>
        <v>0</v>
      </c>
      <c r="G608" s="3">
        <f>IFERROR('WR Projections'!E605,0)</f>
        <v>0</v>
      </c>
      <c r="H608" s="3">
        <f>IFERROR('TE Projections'!E609,0)</f>
        <v>0</v>
      </c>
      <c r="J608" s="3">
        <f>IFERROR(LARGE($E:$H,COUNTIF(A:D,"&gt;0")+COUNTA($J$1:J607)-1),0)</f>
        <v>22.352871929279019</v>
      </c>
      <c r="K608" s="3">
        <f>IFERROR(LARGE($F:$H,COUNTIF(B:D,"&gt;0")+COUNTA($K$1:K607)-1),0)</f>
        <v>15.348453644884724</v>
      </c>
    </row>
    <row r="609" spans="1:11" x14ac:dyDescent="0.25">
      <c r="A609" t="str">
        <f>IFERROR(IF(1+A608&lt;=Configuration!$F$9*Configuration!$F$16,1+A608,""),"")</f>
        <v/>
      </c>
      <c r="B609" s="45" t="str">
        <f>IFERROR(IF(1+B608&lt;=Configuration!$F$10*Configuration!$F$16,1+B608,""),"")</f>
        <v/>
      </c>
      <c r="C609" s="45" t="str">
        <f>IFERROR(IF(1+C608&lt;=Configuration!$F$11*Configuration!$F$16,1+C608,""),"")</f>
        <v/>
      </c>
      <c r="D609" s="45" t="str">
        <f>IFERROR(IF(1+D608&lt;=Configuration!$F$12*Configuration!$F$16,1+D608,""),"")</f>
        <v/>
      </c>
      <c r="E609" s="3">
        <f>IFERROR('QB Projections'!E609,0)</f>
        <v>0</v>
      </c>
      <c r="F609" s="3">
        <f>IFERROR('RB Projections'!E610,0)</f>
        <v>0</v>
      </c>
      <c r="G609" s="3">
        <f>IFERROR('WR Projections'!E606,0)</f>
        <v>0</v>
      </c>
      <c r="H609" s="3">
        <f>IFERROR('TE Projections'!E610,0)</f>
        <v>0</v>
      </c>
      <c r="J609" s="3">
        <f>IFERROR(LARGE($E:$H,COUNTIF(A:D,"&gt;0")+COUNTA($J$1:J608)-1),0)</f>
        <v>21.916556511765961</v>
      </c>
      <c r="K609" s="3">
        <f>IFERROR(LARGE($F:$H,COUNTIF(B:D,"&gt;0")+COUNTA($K$1:K608)-1),0)</f>
        <v>15.031145388750115</v>
      </c>
    </row>
    <row r="610" spans="1:11" x14ac:dyDescent="0.25">
      <c r="A610" t="str">
        <f>IFERROR(IF(1+A609&lt;=Configuration!$F$9*Configuration!$F$16,1+A609,""),"")</f>
        <v/>
      </c>
      <c r="B610" s="45" t="str">
        <f>IFERROR(IF(1+B609&lt;=Configuration!$F$10*Configuration!$F$16,1+B609,""),"")</f>
        <v/>
      </c>
      <c r="C610" s="45" t="str">
        <f>IFERROR(IF(1+C609&lt;=Configuration!$F$11*Configuration!$F$16,1+C609,""),"")</f>
        <v/>
      </c>
      <c r="D610" s="45" t="str">
        <f>IFERROR(IF(1+D609&lt;=Configuration!$F$12*Configuration!$F$16,1+D609,""),"")</f>
        <v/>
      </c>
      <c r="E610" s="3">
        <f>IFERROR('QB Projections'!E610,0)</f>
        <v>0</v>
      </c>
      <c r="F610" s="3">
        <f>IFERROR('RB Projections'!E611,0)</f>
        <v>0</v>
      </c>
      <c r="G610" s="3">
        <f>IFERROR('WR Projections'!E607,0)</f>
        <v>0</v>
      </c>
      <c r="H610" s="3">
        <f>IFERROR('TE Projections'!E611,0)</f>
        <v>0</v>
      </c>
      <c r="J610" s="3">
        <f>IFERROR(LARGE($E:$H,COUNTIF(A:D,"&gt;0")+COUNTA($J$1:J609)-1),0)</f>
        <v>21.5625028772007</v>
      </c>
      <c r="K610" s="3">
        <f>IFERROR(LARGE($F:$H,COUNTIF(B:D,"&gt;0")+COUNTA($K$1:K609)-1),0)</f>
        <v>14.936724872817271</v>
      </c>
    </row>
    <row r="611" spans="1:11" x14ac:dyDescent="0.25">
      <c r="A611" t="str">
        <f>IFERROR(IF(1+A610&lt;=Configuration!$F$9*Configuration!$F$16,1+A610,""),"")</f>
        <v/>
      </c>
      <c r="B611" s="45" t="str">
        <f>IFERROR(IF(1+B610&lt;=Configuration!$F$10*Configuration!$F$16,1+B610,""),"")</f>
        <v/>
      </c>
      <c r="C611" s="45" t="str">
        <f>IFERROR(IF(1+C610&lt;=Configuration!$F$11*Configuration!$F$16,1+C610,""),"")</f>
        <v/>
      </c>
      <c r="D611" s="45" t="str">
        <f>IFERROR(IF(1+D610&lt;=Configuration!$F$12*Configuration!$F$16,1+D610,""),"")</f>
        <v/>
      </c>
      <c r="E611" s="3">
        <f>IFERROR('QB Projections'!E611,0)</f>
        <v>0</v>
      </c>
      <c r="F611" s="3">
        <f>IFERROR('RB Projections'!E612,0)</f>
        <v>0</v>
      </c>
      <c r="G611" s="3">
        <f>IFERROR('WR Projections'!E608,0)</f>
        <v>0</v>
      </c>
      <c r="H611" s="3">
        <f>IFERROR('TE Projections'!E612,0)</f>
        <v>0</v>
      </c>
      <c r="J611" s="3">
        <f>IFERROR(LARGE($E:$H,COUNTIF(A:D,"&gt;0")+COUNTA($J$1:J610)-1),0)</f>
        <v>21.091102674847335</v>
      </c>
      <c r="K611" s="3">
        <f>IFERROR(LARGE($F:$H,COUNTIF(B:D,"&gt;0")+COUNTA($K$1:K610)-1),0)</f>
        <v>14.860453644884721</v>
      </c>
    </row>
    <row r="612" spans="1:11" x14ac:dyDescent="0.25">
      <c r="A612" t="str">
        <f>IFERROR(IF(1+A611&lt;=Configuration!$F$9*Configuration!$F$16,1+A611,""),"")</f>
        <v/>
      </c>
      <c r="B612" s="45" t="str">
        <f>IFERROR(IF(1+B611&lt;=Configuration!$F$10*Configuration!$F$16,1+B611,""),"")</f>
        <v/>
      </c>
      <c r="C612" s="45" t="str">
        <f>IFERROR(IF(1+C611&lt;=Configuration!$F$11*Configuration!$F$16,1+C611,""),"")</f>
        <v/>
      </c>
      <c r="D612" s="45" t="str">
        <f>IFERROR(IF(1+D611&lt;=Configuration!$F$12*Configuration!$F$16,1+D611,""),"")</f>
        <v/>
      </c>
      <c r="E612" s="3">
        <f>IFERROR('QB Projections'!E612,0)</f>
        <v>0</v>
      </c>
      <c r="F612" s="3">
        <f>IFERROR('RB Projections'!E613,0)</f>
        <v>0</v>
      </c>
      <c r="G612" s="3">
        <f>IFERROR('WR Projections'!E609,0)</f>
        <v>0</v>
      </c>
      <c r="H612" s="3">
        <f>IFERROR('TE Projections'!E613,0)</f>
        <v>0</v>
      </c>
      <c r="J612" s="3">
        <f>IFERROR(LARGE($E:$H,COUNTIF(A:D,"&gt;0")+COUNTA($J$1:J611)-1),0)</f>
        <v>21.069219492692465</v>
      </c>
      <c r="K612" s="3">
        <f>IFERROR(LARGE($F:$H,COUNTIF(B:D,"&gt;0")+COUNTA($K$1:K611)-1),0)</f>
        <v>14.497790921263892</v>
      </c>
    </row>
    <row r="613" spans="1:11" x14ac:dyDescent="0.25">
      <c r="A613" t="str">
        <f>IFERROR(IF(1+A612&lt;=Configuration!$F$9*Configuration!$F$16,1+A612,""),"")</f>
        <v/>
      </c>
      <c r="B613" s="45" t="str">
        <f>IFERROR(IF(1+B612&lt;=Configuration!$F$10*Configuration!$F$16,1+B612,""),"")</f>
        <v/>
      </c>
      <c r="C613" s="45" t="str">
        <f>IFERROR(IF(1+C612&lt;=Configuration!$F$11*Configuration!$F$16,1+C612,""),"")</f>
        <v/>
      </c>
      <c r="D613" s="45" t="str">
        <f>IFERROR(IF(1+D612&lt;=Configuration!$F$12*Configuration!$F$16,1+D612,""),"")</f>
        <v/>
      </c>
      <c r="E613" s="3">
        <f>IFERROR('QB Projections'!E613,0)</f>
        <v>0</v>
      </c>
      <c r="F613" s="3">
        <f>IFERROR('RB Projections'!E614,0)</f>
        <v>0</v>
      </c>
      <c r="G613" s="3">
        <f>IFERROR('WR Projections'!E610,0)</f>
        <v>0</v>
      </c>
      <c r="H613" s="3">
        <f>IFERROR('TE Projections'!E614,0)</f>
        <v>0</v>
      </c>
      <c r="J613" s="3">
        <f>IFERROR(LARGE($E:$H,COUNTIF(A:D,"&gt;0")+COUNTA($J$1:J612)-1),0)</f>
        <v>20.935886159359129</v>
      </c>
      <c r="K613" s="3">
        <f>IFERROR(LARGE($F:$H,COUNTIF(B:D,"&gt;0")+COUNTA($K$1:K612)-1),0)</f>
        <v>14.301914619519346</v>
      </c>
    </row>
    <row r="614" spans="1:11" x14ac:dyDescent="0.25">
      <c r="A614" t="str">
        <f>IFERROR(IF(1+A613&lt;=Configuration!$F$9*Configuration!$F$16,1+A613,""),"")</f>
        <v/>
      </c>
      <c r="B614" s="45" t="str">
        <f>IFERROR(IF(1+B613&lt;=Configuration!$F$10*Configuration!$F$16,1+B613,""),"")</f>
        <v/>
      </c>
      <c r="C614" s="45" t="str">
        <f>IFERROR(IF(1+C613&lt;=Configuration!$F$11*Configuration!$F$16,1+C613,""),"")</f>
        <v/>
      </c>
      <c r="D614" s="45" t="str">
        <f>IFERROR(IF(1+D613&lt;=Configuration!$F$12*Configuration!$F$16,1+D613,""),"")</f>
        <v/>
      </c>
      <c r="E614" s="3">
        <f>IFERROR('QB Projections'!E614,0)</f>
        <v>0</v>
      </c>
      <c r="F614" s="3">
        <f>IFERROR('RB Projections'!E615,0)</f>
        <v>0</v>
      </c>
      <c r="G614" s="3">
        <f>IFERROR('WR Projections'!E611,0)</f>
        <v>0</v>
      </c>
      <c r="H614" s="3">
        <f>IFERROR('TE Projections'!E615,0)</f>
        <v>0</v>
      </c>
      <c r="J614" s="3">
        <f>IFERROR(LARGE($E:$H,COUNTIF(A:D,"&gt;0")+COUNTA($J$1:J613)-1),0)</f>
        <v>20.836524365865579</v>
      </c>
      <c r="K614" s="3">
        <f>IFERROR(LARGE($F:$H,COUNTIF(B:D,"&gt;0")+COUNTA($K$1:K613)-1),0)</f>
        <v>14.085830240208336</v>
      </c>
    </row>
    <row r="615" spans="1:11" x14ac:dyDescent="0.25">
      <c r="A615" t="str">
        <f>IFERROR(IF(1+A614&lt;=Configuration!$F$9*Configuration!$F$16,1+A614,""),"")</f>
        <v/>
      </c>
      <c r="B615" s="45" t="str">
        <f>IFERROR(IF(1+B614&lt;=Configuration!$F$10*Configuration!$F$16,1+B614,""),"")</f>
        <v/>
      </c>
      <c r="C615" s="45" t="str">
        <f>IFERROR(IF(1+C614&lt;=Configuration!$F$11*Configuration!$F$16,1+C614,""),"")</f>
        <v/>
      </c>
      <c r="D615" s="45" t="str">
        <f>IFERROR(IF(1+D614&lt;=Configuration!$F$12*Configuration!$F$16,1+D614,""),"")</f>
        <v/>
      </c>
      <c r="E615" s="3">
        <f>IFERROR('QB Projections'!E615,0)</f>
        <v>0</v>
      </c>
      <c r="F615" s="3">
        <f>IFERROR('RB Projections'!E616,0)</f>
        <v>0</v>
      </c>
      <c r="G615" s="3">
        <f>IFERROR('WR Projections'!E612,0)</f>
        <v>0</v>
      </c>
      <c r="H615" s="3">
        <f>IFERROR('TE Projections'!E616,0)</f>
        <v>0</v>
      </c>
      <c r="J615" s="3">
        <f>IFERROR(LARGE($E:$H,COUNTIF(A:D,"&gt;0")+COUNTA($J$1:J614)-1),0)</f>
        <v>20.552871929279021</v>
      </c>
      <c r="K615" s="3">
        <f>IFERROR(LARGE($F:$H,COUNTIF(B:D,"&gt;0")+COUNTA($K$1:K614)-1),0)</f>
        <v>13.885567056105904</v>
      </c>
    </row>
    <row r="616" spans="1:11" x14ac:dyDescent="0.25">
      <c r="A616" t="str">
        <f>IFERROR(IF(1+A615&lt;=Configuration!$F$9*Configuration!$F$16,1+A615,""),"")</f>
        <v/>
      </c>
      <c r="B616" s="45" t="str">
        <f>IFERROR(IF(1+B615&lt;=Configuration!$F$10*Configuration!$F$16,1+B615,""),"")</f>
        <v/>
      </c>
      <c r="C616" s="45" t="str">
        <f>IFERROR(IF(1+C615&lt;=Configuration!$F$11*Configuration!$F$16,1+C615,""),"")</f>
        <v/>
      </c>
      <c r="D616" s="45" t="str">
        <f>IFERROR(IF(1+D615&lt;=Configuration!$F$12*Configuration!$F$16,1+D615,""),"")</f>
        <v/>
      </c>
      <c r="E616" s="3">
        <f>IFERROR('QB Projections'!E616,0)</f>
        <v>0</v>
      </c>
      <c r="F616" s="3">
        <f>IFERROR('RB Projections'!E617,0)</f>
        <v>0</v>
      </c>
      <c r="G616" s="3">
        <f>IFERROR('WR Projections'!E613,0)</f>
        <v>0</v>
      </c>
      <c r="H616" s="3">
        <f>IFERROR('TE Projections'!E617,0)</f>
        <v>0</v>
      </c>
      <c r="J616" s="3">
        <f>IFERROR(LARGE($E:$H,COUNTIF(A:D,"&gt;0")+COUNTA($J$1:J615)-1),0)</f>
        <v>20.301914619519344</v>
      </c>
      <c r="K616" s="3">
        <f>IFERROR(LARGE($F:$H,COUNTIF(B:D,"&gt;0")+COUNTA($K$1:K615)-1),0)</f>
        <v>13.71826218293279</v>
      </c>
    </row>
    <row r="617" spans="1:11" x14ac:dyDescent="0.25">
      <c r="A617" t="str">
        <f>IFERROR(IF(1+A616&lt;=Configuration!$F$9*Configuration!$F$16,1+A616,""),"")</f>
        <v/>
      </c>
      <c r="B617" s="45" t="str">
        <f>IFERROR(IF(1+B616&lt;=Configuration!$F$10*Configuration!$F$16,1+B616,""),"")</f>
        <v/>
      </c>
      <c r="C617" s="45" t="str">
        <f>IFERROR(IF(1+C616&lt;=Configuration!$F$11*Configuration!$F$16,1+C616,""),"")</f>
        <v/>
      </c>
      <c r="D617" s="45" t="str">
        <f>IFERROR(IF(1+D616&lt;=Configuration!$F$12*Configuration!$F$16,1+D616,""),"")</f>
        <v/>
      </c>
      <c r="E617" s="3">
        <f>IFERROR('QB Projections'!E617,0)</f>
        <v>0</v>
      </c>
      <c r="F617" s="3">
        <f>IFERROR('RB Projections'!E618,0)</f>
        <v>0</v>
      </c>
      <c r="G617" s="3">
        <f>IFERROR('WR Projections'!E614,0)</f>
        <v>0</v>
      </c>
      <c r="H617" s="3">
        <f>IFERROR('TE Projections'!E618,0)</f>
        <v>0</v>
      </c>
      <c r="J617" s="3">
        <f>IFERROR(LARGE($E:$H,COUNTIF(A:D,"&gt;0")+COUNTA($J$1:J616)-1),0)</f>
        <v>20.067036074570641</v>
      </c>
      <c r="K617" s="3">
        <f>IFERROR(LARGE($F:$H,COUNTIF(B:D,"&gt;0")+COUNTA($K$1:K616)-1),0)</f>
        <v>13.352871929279019</v>
      </c>
    </row>
    <row r="618" spans="1:11" x14ac:dyDescent="0.25">
      <c r="A618" t="str">
        <f>IFERROR(IF(1+A617&lt;=Configuration!$F$9*Configuration!$F$16,1+A617,""),"")</f>
        <v/>
      </c>
      <c r="B618" s="45" t="str">
        <f>IFERROR(IF(1+B617&lt;=Configuration!$F$10*Configuration!$F$16,1+B617,""),"")</f>
        <v/>
      </c>
      <c r="C618" s="45" t="str">
        <f>IFERROR(IF(1+C617&lt;=Configuration!$F$11*Configuration!$F$16,1+C617,""),"")</f>
        <v/>
      </c>
      <c r="D618" s="45" t="str">
        <f>IFERROR(IF(1+D617&lt;=Configuration!$F$12*Configuration!$F$16,1+D617,""),"")</f>
        <v/>
      </c>
      <c r="E618" s="3">
        <f>IFERROR('QB Projections'!E618,0)</f>
        <v>0</v>
      </c>
      <c r="F618" s="3">
        <f>IFERROR('RB Projections'!E619,0)</f>
        <v>0</v>
      </c>
      <c r="G618" s="3">
        <f>IFERROR('WR Projections'!E615,0)</f>
        <v>0</v>
      </c>
      <c r="H618" s="3">
        <f>IFERROR('TE Projections'!E619,0)</f>
        <v>0</v>
      </c>
      <c r="J618" s="3">
        <f>IFERROR(LARGE($E:$H,COUNTIF(A:D,"&gt;0")+COUNTA($J$1:J617)-1),0)</f>
        <v>19.836524365865579</v>
      </c>
      <c r="K618" s="3">
        <f>IFERROR(LARGE($F:$H,COUNTIF(B:D,"&gt;0")+COUNTA($K$1:K617)-1),0)</f>
        <v>13.329477062294853</v>
      </c>
    </row>
    <row r="619" spans="1:11" x14ac:dyDescent="0.25">
      <c r="A619" t="str">
        <f>IFERROR(IF(1+A618&lt;=Configuration!$F$9*Configuration!$F$16,1+A618,""),"")</f>
        <v/>
      </c>
      <c r="B619" s="45" t="str">
        <f>IFERROR(IF(1+B618&lt;=Configuration!$F$10*Configuration!$F$16,1+B618,""),"")</f>
        <v/>
      </c>
      <c r="C619" s="45" t="str">
        <f>IFERROR(IF(1+C618&lt;=Configuration!$F$11*Configuration!$F$16,1+C618,""),"")</f>
        <v/>
      </c>
      <c r="D619" s="45" t="str">
        <f>IFERROR(IF(1+D618&lt;=Configuration!$F$12*Configuration!$F$16,1+D618,""),"")</f>
        <v/>
      </c>
      <c r="E619" s="3">
        <f>IFERROR('QB Projections'!E619,0)</f>
        <v>0</v>
      </c>
      <c r="F619" s="3">
        <f>IFERROR('RB Projections'!E620,0)</f>
        <v>0</v>
      </c>
      <c r="G619" s="3">
        <f>IFERROR('WR Projections'!E616,0)</f>
        <v>0</v>
      </c>
      <c r="H619" s="3">
        <f>IFERROR('TE Projections'!E620,0)</f>
        <v>0</v>
      </c>
      <c r="J619" s="3">
        <f>IFERROR(LARGE($E:$H,COUNTIF(A:D,"&gt;0")+COUNTA($J$1:J618)-1),0)</f>
        <v>19.488143073073108</v>
      </c>
      <c r="K619" s="3">
        <f>IFERROR(LARGE($F:$H,COUNTIF(B:D,"&gt;0")+COUNTA($K$1:K618)-1),0)</f>
        <v>13.101914619519347</v>
      </c>
    </row>
    <row r="620" spans="1:11" x14ac:dyDescent="0.25">
      <c r="A620" t="str">
        <f>IFERROR(IF(1+A619&lt;=Configuration!$F$9*Configuration!$F$16,1+A619,""),"")</f>
        <v/>
      </c>
      <c r="B620" s="45" t="str">
        <f>IFERROR(IF(1+B619&lt;=Configuration!$F$10*Configuration!$F$16,1+B619,""),"")</f>
        <v/>
      </c>
      <c r="C620" s="45" t="str">
        <f>IFERROR(IF(1+C619&lt;=Configuration!$F$11*Configuration!$F$16,1+C619,""),"")</f>
        <v/>
      </c>
      <c r="D620" s="45" t="str">
        <f>IFERROR(IF(1+D619&lt;=Configuration!$F$12*Configuration!$F$16,1+D619,""),"")</f>
        <v/>
      </c>
      <c r="E620" s="3">
        <f>IFERROR('QB Projections'!E620,0)</f>
        <v>0</v>
      </c>
      <c r="F620" s="3">
        <f>IFERROR('RB Projections'!E621,0)</f>
        <v>0</v>
      </c>
      <c r="G620" s="3">
        <f>IFERROR('WR Projections'!E617,0)</f>
        <v>0</v>
      </c>
      <c r="H620" s="3">
        <f>IFERROR('TE Projections'!E621,0)</f>
        <v>0</v>
      </c>
      <c r="J620" s="3">
        <f>IFERROR(LARGE($E:$H,COUNTIF(A:D,"&gt;0")+COUNTA($J$1:J619)-1),0)</f>
        <v>19.377393274399182</v>
      </c>
      <c r="K620" s="3">
        <f>IFERROR(LARGE($F:$H,COUNTIF(B:D,"&gt;0")+COUNTA($K$1:K619)-1),0)</f>
        <v>13.069219492692463</v>
      </c>
    </row>
    <row r="621" spans="1:11" x14ac:dyDescent="0.25">
      <c r="A621" t="str">
        <f>IFERROR(IF(1+A620&lt;=Configuration!$F$9*Configuration!$F$16,1+A620,""),"")</f>
        <v/>
      </c>
      <c r="B621" s="45" t="str">
        <f>IFERROR(IF(1+B620&lt;=Configuration!$F$10*Configuration!$F$16,1+B620,""),"")</f>
        <v/>
      </c>
      <c r="C621" s="45" t="str">
        <f>IFERROR(IF(1+C620&lt;=Configuration!$F$11*Configuration!$F$16,1+C620,""),"")</f>
        <v/>
      </c>
      <c r="D621" s="45" t="str">
        <f>IFERROR(IF(1+D620&lt;=Configuration!$F$12*Configuration!$F$16,1+D620,""),"")</f>
        <v/>
      </c>
      <c r="E621" s="3">
        <f>IFERROR('QB Projections'!E621,0)</f>
        <v>0</v>
      </c>
      <c r="F621" s="3">
        <f>IFERROR('RB Projections'!E622,0)</f>
        <v>0</v>
      </c>
      <c r="G621" s="3">
        <f>IFERROR('WR Projections'!E618,0)</f>
        <v>0</v>
      </c>
      <c r="H621" s="3">
        <f>IFERROR('TE Projections'!E622,0)</f>
        <v>0</v>
      </c>
      <c r="J621" s="3">
        <f>IFERROR(LARGE($E:$H,COUNTIF(A:D,"&gt;0")+COUNTA($J$1:J620)-1),0)</f>
        <v>19.069219492692461</v>
      </c>
      <c r="K621" s="3">
        <f>IFERROR(LARGE($F:$H,COUNTIF(B:D,"&gt;0")+COUNTA($K$1:K620)-1),0)</f>
        <v>13.04664169225412</v>
      </c>
    </row>
    <row r="622" spans="1:11" x14ac:dyDescent="0.25">
      <c r="A622" t="str">
        <f>IFERROR(IF(1+A621&lt;=Configuration!$F$9*Configuration!$F$16,1+A621,""),"")</f>
        <v/>
      </c>
      <c r="B622" s="45" t="str">
        <f>IFERROR(IF(1+B621&lt;=Configuration!$F$10*Configuration!$F$16,1+B621,""),"")</f>
        <v/>
      </c>
      <c r="C622" s="45" t="str">
        <f>IFERROR(IF(1+C621&lt;=Configuration!$F$11*Configuration!$F$16,1+C621,""),"")</f>
        <v/>
      </c>
      <c r="D622" s="45" t="str">
        <f>IFERROR(IF(1+D621&lt;=Configuration!$F$12*Configuration!$F$16,1+D621,""),"")</f>
        <v/>
      </c>
      <c r="E622" s="3">
        <f>IFERROR('QB Projections'!E622,0)</f>
        <v>0</v>
      </c>
      <c r="F622" s="3">
        <f>IFERROR('RB Projections'!E623,0)</f>
        <v>0</v>
      </c>
      <c r="G622" s="3">
        <f>IFERROR('WR Projections'!E619,0)</f>
        <v>0</v>
      </c>
      <c r="H622" s="3">
        <f>IFERROR('TE Projections'!E623,0)</f>
        <v>0</v>
      </c>
      <c r="J622" s="3">
        <f>IFERROR(LARGE($E:$H,COUNTIF(A:D,"&gt;0")+COUNTA($J$1:J621)-1),0)</f>
        <v>18.851063391230955</v>
      </c>
      <c r="K622" s="3">
        <f>IFERROR(LARGE($F:$H,COUNTIF(B:D,"&gt;0")+COUNTA($K$1:K621)-1),0)</f>
        <v>12.943421423987147</v>
      </c>
    </row>
    <row r="623" spans="1:11" x14ac:dyDescent="0.25">
      <c r="A623" t="str">
        <f>IFERROR(IF(1+A622&lt;=Configuration!$F$9*Configuration!$F$16,1+A622,""),"")</f>
        <v/>
      </c>
      <c r="B623" s="45" t="str">
        <f>IFERROR(IF(1+B622&lt;=Configuration!$F$10*Configuration!$F$16,1+B622,""),"")</f>
        <v/>
      </c>
      <c r="C623" s="45" t="str">
        <f>IFERROR(IF(1+C622&lt;=Configuration!$F$11*Configuration!$F$16,1+C622,""),"")</f>
        <v/>
      </c>
      <c r="D623" s="45" t="str">
        <f>IFERROR(IF(1+D622&lt;=Configuration!$F$12*Configuration!$F$16,1+D622,""),"")</f>
        <v/>
      </c>
      <c r="E623" s="3">
        <f>IFERROR('QB Projections'!E623,0)</f>
        <v>0</v>
      </c>
      <c r="F623" s="3">
        <f>IFERROR('RB Projections'!E624,0)</f>
        <v>0</v>
      </c>
      <c r="G623" s="3">
        <f>IFERROR('WR Projections'!E620,0)</f>
        <v>0</v>
      </c>
      <c r="H623" s="3">
        <f>IFERROR('TE Projections'!E624,0)</f>
        <v>0</v>
      </c>
      <c r="J623" s="3">
        <f>IFERROR(LARGE($E:$H,COUNTIF(A:D,"&gt;0")+COUNTA($J$1:J622)-1),0)</f>
        <v>18.826179018286815</v>
      </c>
      <c r="K623" s="3">
        <f>IFERROR(LARGE($F:$H,COUNTIF(B:D,"&gt;0")+COUNTA($K$1:K622)-1),0)</f>
        <v>12.801914619519346</v>
      </c>
    </row>
    <row r="624" spans="1:11" x14ac:dyDescent="0.25">
      <c r="A624" t="str">
        <f>IFERROR(IF(1+A623&lt;=Configuration!$F$9*Configuration!$F$16,1+A623,""),"")</f>
        <v/>
      </c>
      <c r="B624" s="45" t="str">
        <f>IFERROR(IF(1+B623&lt;=Configuration!$F$10*Configuration!$F$16,1+B623,""),"")</f>
        <v/>
      </c>
      <c r="C624" s="45" t="str">
        <f>IFERROR(IF(1+C623&lt;=Configuration!$F$11*Configuration!$F$16,1+C623,""),"")</f>
        <v/>
      </c>
      <c r="D624" s="45" t="str">
        <f>IFERROR(IF(1+D623&lt;=Configuration!$F$12*Configuration!$F$16,1+D623,""),"")</f>
        <v/>
      </c>
      <c r="E624" s="3">
        <f>IFERROR('QB Projections'!E624,0)</f>
        <v>0</v>
      </c>
      <c r="F624" s="3">
        <f>IFERROR('RB Projections'!E625,0)</f>
        <v>0</v>
      </c>
      <c r="G624" s="3">
        <f>IFERROR('WR Projections'!E621,0)</f>
        <v>0</v>
      </c>
      <c r="H624" s="3">
        <f>IFERROR('TE Projections'!E625,0)</f>
        <v>0</v>
      </c>
      <c r="J624" s="3">
        <f>IFERROR(LARGE($E:$H,COUNTIF(A:D,"&gt;0")+COUNTA($J$1:J623)-1),0)</f>
        <v>18.81894208925198</v>
      </c>
      <c r="K624" s="3">
        <f>IFERROR(LARGE($F:$H,COUNTIF(B:D,"&gt;0")+COUNTA($K$1:K623)-1),0)</f>
        <v>12.690625719300176</v>
      </c>
    </row>
    <row r="625" spans="1:11" x14ac:dyDescent="0.25">
      <c r="A625" t="str">
        <f>IFERROR(IF(1+A624&lt;=Configuration!$F$9*Configuration!$F$16,1+A624,""),"")</f>
        <v/>
      </c>
      <c r="B625" s="45" t="str">
        <f>IFERROR(IF(1+B624&lt;=Configuration!$F$10*Configuration!$F$16,1+B624,""),"")</f>
        <v/>
      </c>
      <c r="C625" s="45" t="str">
        <f>IFERROR(IF(1+C624&lt;=Configuration!$F$11*Configuration!$F$16,1+C624,""),"")</f>
        <v/>
      </c>
      <c r="D625" s="45" t="str">
        <f>IFERROR(IF(1+D624&lt;=Configuration!$F$12*Configuration!$F$16,1+D624,""),"")</f>
        <v/>
      </c>
      <c r="E625" s="3">
        <f>IFERROR('QB Projections'!E625,0)</f>
        <v>0</v>
      </c>
      <c r="F625" s="3">
        <f>IFERROR('RB Projections'!E626,0)</f>
        <v>0</v>
      </c>
      <c r="G625" s="3">
        <f>IFERROR('WR Projections'!E622,0)</f>
        <v>0</v>
      </c>
      <c r="H625" s="3">
        <f>IFERROR('TE Projections'!E626,0)</f>
        <v>0</v>
      </c>
      <c r="J625" s="3">
        <f>IFERROR(LARGE($E:$H,COUNTIF(A:D,"&gt;0")+COUNTA($J$1:J624)-1),0)</f>
        <v>18.785567056105904</v>
      </c>
      <c r="K625" s="3">
        <f>IFERROR(LARGE($F:$H,COUNTIF(B:D,"&gt;0")+COUNTA($K$1:K624)-1),0)</f>
        <v>12.526435964639511</v>
      </c>
    </row>
    <row r="626" spans="1:11" x14ac:dyDescent="0.25">
      <c r="A626" t="str">
        <f>IFERROR(IF(1+A625&lt;=Configuration!$F$9*Configuration!$F$16,1+A625,""),"")</f>
        <v/>
      </c>
      <c r="B626" s="45" t="str">
        <f>IFERROR(IF(1+B625&lt;=Configuration!$F$10*Configuration!$F$16,1+B625,""),"")</f>
        <v/>
      </c>
      <c r="C626" s="45" t="str">
        <f>IFERROR(IF(1+C625&lt;=Configuration!$F$11*Configuration!$F$16,1+C625,""),"")</f>
        <v/>
      </c>
      <c r="D626" s="45" t="str">
        <f>IFERROR(IF(1+D625&lt;=Configuration!$F$12*Configuration!$F$16,1+D625,""),"")</f>
        <v/>
      </c>
      <c r="E626" s="3">
        <f>IFERROR('QB Projections'!E626,0)</f>
        <v>0</v>
      </c>
      <c r="F626" s="3">
        <f>IFERROR('RB Projections'!E627,0)</f>
        <v>0</v>
      </c>
      <c r="G626" s="3">
        <f>IFERROR('WR Projections'!E623,0)</f>
        <v>0</v>
      </c>
      <c r="H626" s="3">
        <f>IFERROR('TE Projections'!E627,0)</f>
        <v>0</v>
      </c>
      <c r="J626" s="3">
        <f>IFERROR(LARGE($E:$H,COUNTIF(A:D,"&gt;0")+COUNTA($J$1:J625)-1),0)</f>
        <v>18.728350584158854</v>
      </c>
      <c r="K626" s="3">
        <f>IFERROR(LARGE($F:$H,COUNTIF(B:D,"&gt;0")+COUNTA($K$1:K625)-1),0)</f>
        <v>12.381914619519346</v>
      </c>
    </row>
    <row r="627" spans="1:11" x14ac:dyDescent="0.25">
      <c r="A627" t="str">
        <f>IFERROR(IF(1+A626&lt;=Configuration!$F$9*Configuration!$F$16,1+A626,""),"")</f>
        <v/>
      </c>
      <c r="B627" s="45" t="str">
        <f>IFERROR(IF(1+B626&lt;=Configuration!$F$10*Configuration!$F$16,1+B626,""),"")</f>
        <v/>
      </c>
      <c r="C627" s="45" t="str">
        <f>IFERROR(IF(1+C626&lt;=Configuration!$F$11*Configuration!$F$16,1+C626,""),"")</f>
        <v/>
      </c>
      <c r="D627" s="45" t="str">
        <f>IFERROR(IF(1+D626&lt;=Configuration!$F$12*Configuration!$F$16,1+D626,""),"")</f>
        <v/>
      </c>
      <c r="E627" s="3">
        <f>IFERROR('QB Projections'!E627,0)</f>
        <v>0</v>
      </c>
      <c r="F627" s="3">
        <f>IFERROR('RB Projections'!E628,0)</f>
        <v>0</v>
      </c>
      <c r="G627" s="3">
        <f>IFERROR('WR Projections'!E624,0)</f>
        <v>0</v>
      </c>
      <c r="H627" s="3">
        <f>IFERROR('TE Projections'!E628,0)</f>
        <v>0</v>
      </c>
      <c r="J627" s="3">
        <f>IFERROR(LARGE($E:$H,COUNTIF(A:D,"&gt;0")+COUNTA($J$1:J626)-1),0)</f>
        <v>18.710208649570916</v>
      </c>
      <c r="K627" s="3">
        <f>IFERROR(LARGE($F:$H,COUNTIF(B:D,"&gt;0")+COUNTA($K$1:K626)-1),0)</f>
        <v>12.319659873084156</v>
      </c>
    </row>
    <row r="628" spans="1:11" x14ac:dyDescent="0.25">
      <c r="A628" t="str">
        <f>IFERROR(IF(1+A627&lt;=Configuration!$F$9*Configuration!$F$16,1+A627,""),"")</f>
        <v/>
      </c>
      <c r="B628" s="45" t="str">
        <f>IFERROR(IF(1+B627&lt;=Configuration!$F$10*Configuration!$F$16,1+B627,""),"")</f>
        <v/>
      </c>
      <c r="C628" s="45" t="str">
        <f>IFERROR(IF(1+C627&lt;=Configuration!$F$11*Configuration!$F$16,1+C627,""),"")</f>
        <v/>
      </c>
      <c r="D628" s="45" t="str">
        <f>IFERROR(IF(1+D627&lt;=Configuration!$F$12*Configuration!$F$16,1+D627,""),"")</f>
        <v/>
      </c>
      <c r="E628" s="3">
        <f>IFERROR('QB Projections'!E628,0)</f>
        <v>0</v>
      </c>
      <c r="F628" s="3">
        <f>IFERROR('RB Projections'!E629,0)</f>
        <v>0</v>
      </c>
      <c r="G628" s="3">
        <f>IFERROR('WR Projections'!E625,0)</f>
        <v>0</v>
      </c>
      <c r="H628" s="3">
        <f>IFERROR('TE Projections'!E629,0)</f>
        <v>0</v>
      </c>
      <c r="J628" s="3">
        <f>IFERROR(LARGE($E:$H,COUNTIF(A:D,"&gt;0")+COUNTA($J$1:J627)-1),0)</f>
        <v>18.669219492692463</v>
      </c>
      <c r="K628" s="3">
        <f>IFERROR(LARGE($F:$H,COUNTIF(B:D,"&gt;0")+COUNTA($K$1:K627)-1),0)</f>
        <v>11.801914619519346</v>
      </c>
    </row>
    <row r="629" spans="1:11" x14ac:dyDescent="0.25">
      <c r="A629" t="str">
        <f>IFERROR(IF(1+A628&lt;=Configuration!$F$9*Configuration!$F$16,1+A628,""),"")</f>
        <v/>
      </c>
      <c r="B629" s="45" t="str">
        <f>IFERROR(IF(1+B628&lt;=Configuration!$F$10*Configuration!$F$16,1+B628,""),"")</f>
        <v/>
      </c>
      <c r="C629" s="45" t="str">
        <f>IFERROR(IF(1+C628&lt;=Configuration!$F$11*Configuration!$F$16,1+C628,""),"")</f>
        <v/>
      </c>
      <c r="D629" s="45" t="str">
        <f>IFERROR(IF(1+D628&lt;=Configuration!$F$12*Configuration!$F$16,1+D628,""),"")</f>
        <v/>
      </c>
      <c r="E629" s="3">
        <f>IFERROR('QB Projections'!E629,0)</f>
        <v>0</v>
      </c>
      <c r="F629" s="3">
        <f>IFERROR('RB Projections'!E630,0)</f>
        <v>0</v>
      </c>
      <c r="G629" s="3">
        <f>IFERROR('WR Projections'!E626,0)</f>
        <v>0</v>
      </c>
      <c r="H629" s="3">
        <f>IFERROR('TE Projections'!E630,0)</f>
        <v>0</v>
      </c>
      <c r="J629" s="3">
        <f>IFERROR(LARGE($E:$H,COUNTIF(A:D,"&gt;0")+COUNTA($J$1:J628)-1),0)</f>
        <v>18.501914619519347</v>
      </c>
      <c r="K629" s="3">
        <f>IFERROR(LARGE($F:$H,COUNTIF(B:D,"&gt;0")+COUNTA($K$1:K628)-1),0)</f>
        <v>11.785567056105904</v>
      </c>
    </row>
    <row r="630" spans="1:11" x14ac:dyDescent="0.25">
      <c r="A630" t="str">
        <f>IFERROR(IF(1+A629&lt;=Configuration!$F$9*Configuration!$F$16,1+A629,""),"")</f>
        <v/>
      </c>
      <c r="B630" s="45" t="str">
        <f>IFERROR(IF(1+B629&lt;=Configuration!$F$10*Configuration!$F$16,1+B629,""),"")</f>
        <v/>
      </c>
      <c r="C630" s="45" t="str">
        <f>IFERROR(IF(1+C629&lt;=Configuration!$F$11*Configuration!$F$16,1+C629,""),"")</f>
        <v/>
      </c>
      <c r="D630" s="45" t="str">
        <f>IFERROR(IF(1+D629&lt;=Configuration!$F$12*Configuration!$F$16,1+D629,""),"")</f>
        <v/>
      </c>
      <c r="E630" s="3">
        <f>IFERROR('QB Projections'!E630,0)</f>
        <v>0</v>
      </c>
      <c r="F630" s="3">
        <f>IFERROR('RB Projections'!E631,0)</f>
        <v>0</v>
      </c>
      <c r="G630" s="3">
        <f>IFERROR('WR Projections'!E627,0)</f>
        <v>0</v>
      </c>
      <c r="H630" s="3">
        <f>IFERROR('TE Projections'!E631,0)</f>
        <v>0</v>
      </c>
      <c r="J630" s="3">
        <f>IFERROR(LARGE($E:$H,COUNTIF(A:D,"&gt;0")+COUNTA($J$1:J629)-1),0)</f>
        <v>18.302871929279021</v>
      </c>
      <c r="K630" s="3">
        <f>IFERROR(LARGE($F:$H,COUNTIF(B:D,"&gt;0")+COUNTA($K$1:K629)-1),0)</f>
        <v>11.681531695615478</v>
      </c>
    </row>
    <row r="631" spans="1:11" x14ac:dyDescent="0.25">
      <c r="A631" t="str">
        <f>IFERROR(IF(1+A630&lt;=Configuration!$F$9*Configuration!$F$16,1+A630,""),"")</f>
        <v/>
      </c>
      <c r="B631" s="45" t="str">
        <f>IFERROR(IF(1+B630&lt;=Configuration!$F$10*Configuration!$F$16,1+B630,""),"")</f>
        <v/>
      </c>
      <c r="C631" s="45" t="str">
        <f>IFERROR(IF(1+C630&lt;=Configuration!$F$11*Configuration!$F$16,1+C630,""),"")</f>
        <v/>
      </c>
      <c r="D631" s="45" t="str">
        <f>IFERROR(IF(1+D630&lt;=Configuration!$F$12*Configuration!$F$16,1+D630,""),"")</f>
        <v/>
      </c>
      <c r="E631" s="3">
        <f>IFERROR('QB Projections'!E631,0)</f>
        <v>0</v>
      </c>
      <c r="F631" s="3">
        <f>IFERROR('RB Projections'!E632,0)</f>
        <v>0</v>
      </c>
      <c r="G631" s="3">
        <f>IFERROR('WR Projections'!E628,0)</f>
        <v>0</v>
      </c>
      <c r="H631" s="3">
        <f>IFERROR('TE Projections'!E632,0)</f>
        <v>0</v>
      </c>
      <c r="J631" s="3">
        <f>IFERROR(LARGE($E:$H,COUNTIF(A:D,"&gt;0")+COUNTA($J$1:J630)-1),0)</f>
        <v>18.283829239038692</v>
      </c>
      <c r="K631" s="3">
        <f>IFERROR(LARGE($F:$H,COUNTIF(B:D,"&gt;0")+COUNTA($K$1:K630)-1),0)</f>
        <v>11.577393274399181</v>
      </c>
    </row>
    <row r="632" spans="1:11" x14ac:dyDescent="0.25">
      <c r="A632" t="str">
        <f>IFERROR(IF(1+A631&lt;=Configuration!$F$9*Configuration!$F$16,1+A631,""),"")</f>
        <v/>
      </c>
      <c r="B632" s="45" t="str">
        <f>IFERROR(IF(1+B631&lt;=Configuration!$F$10*Configuration!$F$16,1+B631,""),"")</f>
        <v/>
      </c>
      <c r="C632" s="45" t="str">
        <f>IFERROR(IF(1+C631&lt;=Configuration!$F$11*Configuration!$F$16,1+C631,""),"")</f>
        <v/>
      </c>
      <c r="D632" s="45" t="str">
        <f>IFERROR(IF(1+D631&lt;=Configuration!$F$12*Configuration!$F$16,1+D631,""),"")</f>
        <v/>
      </c>
      <c r="E632" s="3">
        <f>IFERROR('QB Projections'!E632,0)</f>
        <v>0</v>
      </c>
      <c r="F632" s="3">
        <f>IFERROR('RB Projections'!E633,0)</f>
        <v>0</v>
      </c>
      <c r="G632" s="3">
        <f>IFERROR('WR Projections'!E629,0)</f>
        <v>0</v>
      </c>
      <c r="H632" s="3">
        <f>IFERROR('TE Projections'!E633,0)</f>
        <v>0</v>
      </c>
      <c r="J632" s="3">
        <f>IFERROR(LARGE($E:$H,COUNTIF(A:D,"&gt;0")+COUNTA($J$1:J631)-1),0)</f>
        <v>18.246587859728347</v>
      </c>
      <c r="K632" s="3">
        <f>IFERROR(LARGE($F:$H,COUNTIF(B:D,"&gt;0")+COUNTA($K$1:K631)-1),0)</f>
        <v>11.402297543423215</v>
      </c>
    </row>
    <row r="633" spans="1:11" x14ac:dyDescent="0.25">
      <c r="A633" t="str">
        <f>IFERROR(IF(1+A632&lt;=Configuration!$F$9*Configuration!$F$16,1+A632,""),"")</f>
        <v/>
      </c>
      <c r="B633" s="45" t="str">
        <f>IFERROR(IF(1+B632&lt;=Configuration!$F$10*Configuration!$F$16,1+B632,""),"")</f>
        <v/>
      </c>
      <c r="C633" s="45" t="str">
        <f>IFERROR(IF(1+C632&lt;=Configuration!$F$11*Configuration!$F$16,1+C632,""),"")</f>
        <v/>
      </c>
      <c r="D633" s="45" t="str">
        <f>IFERROR(IF(1+D632&lt;=Configuration!$F$12*Configuration!$F$16,1+D632,""),"")</f>
        <v/>
      </c>
      <c r="E633" s="3">
        <f>IFERROR('QB Projections'!E633,0)</f>
        <v>0</v>
      </c>
      <c r="F633" s="3">
        <f>IFERROR('RB Projections'!E634,0)</f>
        <v>0</v>
      </c>
      <c r="G633" s="3">
        <f>IFERROR('WR Projections'!E630,0)</f>
        <v>0</v>
      </c>
      <c r="H633" s="3">
        <f>IFERROR('TE Projections'!E634,0)</f>
        <v>0</v>
      </c>
      <c r="J633" s="3">
        <f>IFERROR(LARGE($E:$H,COUNTIF(A:D,"&gt;0")+COUNTA($J$1:J632)-1),0)</f>
        <v>18.134537915462971</v>
      </c>
      <c r="K633" s="3">
        <f>IFERROR(LARGE($F:$H,COUNTIF(B:D,"&gt;0")+COUNTA($K$1:K632)-1),0)</f>
        <v>11.301914619519346</v>
      </c>
    </row>
    <row r="634" spans="1:11" x14ac:dyDescent="0.25">
      <c r="A634" t="str">
        <f>IFERROR(IF(1+A633&lt;=Configuration!$F$9*Configuration!$F$16,1+A633,""),"")</f>
        <v/>
      </c>
      <c r="B634" s="45" t="str">
        <f>IFERROR(IF(1+B633&lt;=Configuration!$F$10*Configuration!$F$16,1+B633,""),"")</f>
        <v/>
      </c>
      <c r="C634" s="45" t="str">
        <f>IFERROR(IF(1+C633&lt;=Configuration!$F$11*Configuration!$F$16,1+C633,""),"")</f>
        <v/>
      </c>
      <c r="D634" s="45" t="str">
        <f>IFERROR(IF(1+D633&lt;=Configuration!$F$12*Configuration!$F$16,1+D633,""),"")</f>
        <v/>
      </c>
      <c r="E634" s="3">
        <f>IFERROR('QB Projections'!E634,0)</f>
        <v>0</v>
      </c>
      <c r="F634" s="3">
        <f>IFERROR('RB Projections'!E635,0)</f>
        <v>0</v>
      </c>
      <c r="G634" s="3">
        <f>IFERROR('WR Projections'!E631,0)</f>
        <v>0</v>
      </c>
      <c r="H634" s="3">
        <f>IFERROR('TE Projections'!E635,0)</f>
        <v>0</v>
      </c>
      <c r="J634" s="3">
        <f>IFERROR(LARGE($E:$H,COUNTIF(A:D,"&gt;0")+COUNTA($J$1:J633)-1),0)</f>
        <v>18.125730057897616</v>
      </c>
      <c r="K634" s="3">
        <f>IFERROR(LARGE($F:$H,COUNTIF(B:D,"&gt;0")+COUNTA($K$1:K633)-1),0)</f>
        <v>10.701914619519346</v>
      </c>
    </row>
    <row r="635" spans="1:11" x14ac:dyDescent="0.25">
      <c r="A635" t="str">
        <f>IFERROR(IF(1+A634&lt;=Configuration!$F$9*Configuration!$F$16,1+A634,""),"")</f>
        <v/>
      </c>
      <c r="B635" s="45" t="str">
        <f>IFERROR(IF(1+B634&lt;=Configuration!$F$10*Configuration!$F$16,1+B634,""),"")</f>
        <v/>
      </c>
      <c r="C635" s="45" t="str">
        <f>IFERROR(IF(1+C634&lt;=Configuration!$F$11*Configuration!$F$16,1+C634,""),"")</f>
        <v/>
      </c>
      <c r="D635" s="45" t="str">
        <f>IFERROR(IF(1+D634&lt;=Configuration!$F$12*Configuration!$F$16,1+D634,""),"")</f>
        <v/>
      </c>
      <c r="E635" s="3">
        <f>IFERROR('QB Projections'!E635,0)</f>
        <v>0</v>
      </c>
      <c r="F635" s="3">
        <f>IFERROR('RB Projections'!E636,0)</f>
        <v>0</v>
      </c>
      <c r="G635" s="3">
        <f>IFERROR('WR Projections'!E632,0)</f>
        <v>0</v>
      </c>
      <c r="H635" s="3">
        <f>IFERROR('TE Projections'!E636,0)</f>
        <v>0</v>
      </c>
      <c r="J635" s="3">
        <f>IFERROR(LARGE($E:$H,COUNTIF(A:D,"&gt;0")+COUNTA($J$1:J634)-1),0)</f>
        <v>18.108453644884726</v>
      </c>
      <c r="K635" s="3">
        <f>IFERROR(LARGE($F:$H,COUNTIF(B:D,"&gt;0")+COUNTA($K$1:K634)-1),0)</f>
        <v>10.701914619519346</v>
      </c>
    </row>
    <row r="636" spans="1:11" x14ac:dyDescent="0.25">
      <c r="A636" t="str">
        <f>IFERROR(IF(1+A635&lt;=Configuration!$F$9*Configuration!$F$16,1+A635,""),"")</f>
        <v/>
      </c>
      <c r="B636" s="45" t="str">
        <f>IFERROR(IF(1+B635&lt;=Configuration!$F$10*Configuration!$F$16,1+B635,""),"")</f>
        <v/>
      </c>
      <c r="C636" s="45" t="str">
        <f>IFERROR(IF(1+C635&lt;=Configuration!$F$11*Configuration!$F$16,1+C635,""),"")</f>
        <v/>
      </c>
      <c r="D636" s="45" t="str">
        <f>IFERROR(IF(1+D635&lt;=Configuration!$F$12*Configuration!$F$16,1+D635,""),"")</f>
        <v/>
      </c>
      <c r="E636" s="3">
        <f>IFERROR('QB Projections'!E636,0)</f>
        <v>0</v>
      </c>
      <c r="F636" s="3">
        <f>IFERROR('RB Projections'!E637,0)</f>
        <v>0</v>
      </c>
      <c r="G636" s="3">
        <f>IFERROR('WR Projections'!E633,0)</f>
        <v>0</v>
      </c>
      <c r="H636" s="3">
        <f>IFERROR('TE Projections'!E637,0)</f>
        <v>0</v>
      </c>
      <c r="J636" s="3">
        <f>IFERROR(LARGE($E:$H,COUNTIF(A:D,"&gt;0")+COUNTA($J$1:J635)-1),0)</f>
        <v>18.066721909754826</v>
      </c>
      <c r="K636" s="3">
        <f>IFERROR(LARGE($F:$H,COUNTIF(B:D,"&gt;0")+COUNTA($K$1:K635)-1),0)</f>
        <v>10.418262182932789</v>
      </c>
    </row>
    <row r="637" spans="1:11" x14ac:dyDescent="0.25">
      <c r="A637" t="str">
        <f>IFERROR(IF(1+A636&lt;=Configuration!$F$9*Configuration!$F$16,1+A636,""),"")</f>
        <v/>
      </c>
      <c r="B637" s="45" t="str">
        <f>IFERROR(IF(1+B636&lt;=Configuration!$F$10*Configuration!$F$16,1+B636,""),"")</f>
        <v/>
      </c>
      <c r="C637" s="45" t="str">
        <f>IFERROR(IF(1+C636&lt;=Configuration!$F$11*Configuration!$F$16,1+C636,""),"")</f>
        <v/>
      </c>
      <c r="D637" s="45" t="str">
        <f>IFERROR(IF(1+D636&lt;=Configuration!$F$12*Configuration!$F$16,1+D636,""),"")</f>
        <v/>
      </c>
      <c r="E637" s="3">
        <f>IFERROR('QB Projections'!E637,0)</f>
        <v>0</v>
      </c>
      <c r="F637" s="3">
        <f>IFERROR('RB Projections'!E638,0)</f>
        <v>0</v>
      </c>
      <c r="G637" s="3">
        <f>IFERROR('WR Projections'!E634,0)</f>
        <v>0</v>
      </c>
      <c r="H637" s="3">
        <f>IFERROR('TE Projections'!E638,0)</f>
        <v>0</v>
      </c>
      <c r="J637" s="3">
        <f>IFERROR(LARGE($E:$H,COUNTIF(A:D,"&gt;0")+COUNTA($J$1:J636)-1),0)</f>
        <v>17.852871929279019</v>
      </c>
      <c r="K637" s="3">
        <f>IFERROR(LARGE($F:$H,COUNTIF(B:D,"&gt;0")+COUNTA($K$1:K636)-1),0)</f>
        <v>10.418262182932789</v>
      </c>
    </row>
    <row r="638" spans="1:11" x14ac:dyDescent="0.25">
      <c r="A638" t="str">
        <f>IFERROR(IF(1+A637&lt;=Configuration!$F$9*Configuration!$F$16,1+A637,""),"")</f>
        <v/>
      </c>
      <c r="B638" s="45" t="str">
        <f>IFERROR(IF(1+B637&lt;=Configuration!$F$10*Configuration!$F$16,1+B637,""),"")</f>
        <v/>
      </c>
      <c r="C638" s="45" t="str">
        <f>IFERROR(IF(1+C637&lt;=Configuration!$F$11*Configuration!$F$16,1+C637,""),"")</f>
        <v/>
      </c>
      <c r="D638" s="45" t="str">
        <f>IFERROR(IF(1+D637&lt;=Configuration!$F$12*Configuration!$F$16,1+D637,""),"")</f>
        <v/>
      </c>
      <c r="E638" s="3">
        <f>IFERROR('QB Projections'!E638,0)</f>
        <v>0</v>
      </c>
      <c r="F638" s="3">
        <f>IFERROR('RB Projections'!E639,0)</f>
        <v>0</v>
      </c>
      <c r="G638" s="3">
        <f>IFERROR('WR Projections'!E635,0)</f>
        <v>0</v>
      </c>
      <c r="H638" s="3">
        <f>IFERROR('TE Projections'!E639,0)</f>
        <v>0</v>
      </c>
      <c r="J638" s="3">
        <f>IFERROR(LARGE($E:$H,COUNTIF(A:D,"&gt;0")+COUNTA($J$1:J637)-1),0)</f>
        <v>17.836524365865579</v>
      </c>
      <c r="K638" s="3">
        <f>IFERROR(LARGE($F:$H,COUNTIF(B:D,"&gt;0")+COUNTA($K$1:K637)-1),0)</f>
        <v>10.418262182932789</v>
      </c>
    </row>
    <row r="639" spans="1:11" x14ac:dyDescent="0.25">
      <c r="A639" t="str">
        <f>IFERROR(IF(1+A638&lt;=Configuration!$F$9*Configuration!$F$16,1+A638,""),"")</f>
        <v/>
      </c>
      <c r="B639" s="45" t="str">
        <f>IFERROR(IF(1+B638&lt;=Configuration!$F$10*Configuration!$F$16,1+B638,""),"")</f>
        <v/>
      </c>
      <c r="C639" s="45" t="str">
        <f>IFERROR(IF(1+C638&lt;=Configuration!$F$11*Configuration!$F$16,1+C638,""),"")</f>
        <v/>
      </c>
      <c r="D639" s="45" t="str">
        <f>IFERROR(IF(1+D638&lt;=Configuration!$F$12*Configuration!$F$16,1+D638,""),"")</f>
        <v/>
      </c>
      <c r="E639" s="3">
        <f>IFERROR('QB Projections'!E639,0)</f>
        <v>0</v>
      </c>
      <c r="F639" s="3">
        <f>IFERROR('RB Projections'!E640,0)</f>
        <v>0</v>
      </c>
      <c r="G639" s="3">
        <f>IFERROR('WR Projections'!E636,0)</f>
        <v>0</v>
      </c>
      <c r="H639" s="3">
        <f>IFERROR('TE Projections'!E640,0)</f>
        <v>0</v>
      </c>
      <c r="J639" s="3">
        <f>IFERROR(LARGE($E:$H,COUNTIF(A:D,"&gt;0")+COUNTA($J$1:J638)-1),0)</f>
        <v>17.803829239038691</v>
      </c>
      <c r="K639" s="3">
        <f>IFERROR(LARGE($F:$H,COUNTIF(B:D,"&gt;0")+COUNTA($K$1:K638)-1),0)</f>
        <v>10.418262182932789</v>
      </c>
    </row>
    <row r="640" spans="1:11" x14ac:dyDescent="0.25">
      <c r="A640" t="str">
        <f>IFERROR(IF(1+A639&lt;=Configuration!$F$9*Configuration!$F$16,1+A639,""),"")</f>
        <v/>
      </c>
      <c r="B640" s="45" t="str">
        <f>IFERROR(IF(1+B639&lt;=Configuration!$F$10*Configuration!$F$16,1+B639,""),"")</f>
        <v/>
      </c>
      <c r="C640" s="45" t="str">
        <f>IFERROR(IF(1+C639&lt;=Configuration!$F$11*Configuration!$F$16,1+C639,""),"")</f>
        <v/>
      </c>
      <c r="D640" s="45" t="str">
        <f>IFERROR(IF(1+D639&lt;=Configuration!$F$12*Configuration!$F$16,1+D639,""),"")</f>
        <v/>
      </c>
      <c r="E640" s="3">
        <f>IFERROR('QB Projections'!E640,0)</f>
        <v>0</v>
      </c>
      <c r="F640" s="3">
        <f>IFERROR('RB Projections'!E641,0)</f>
        <v>0</v>
      </c>
      <c r="G640" s="3">
        <f>IFERROR('WR Projections'!E637,0)</f>
        <v>0</v>
      </c>
      <c r="H640" s="3">
        <f>IFERROR('TE Projections'!E641,0)</f>
        <v>0</v>
      </c>
      <c r="J640" s="3">
        <f>IFERROR(LARGE($E:$H,COUNTIF(A:D,"&gt;0")+COUNTA($J$1:J639)-1),0)</f>
        <v>17.754641892246621</v>
      </c>
      <c r="K640" s="3">
        <f>IFERROR(LARGE($F:$H,COUNTIF(B:D,"&gt;0")+COUNTA($K$1:K639)-1),0)</f>
        <v>10.057264540843233</v>
      </c>
    </row>
    <row r="641" spans="1:11" x14ac:dyDescent="0.25">
      <c r="A641" t="str">
        <f>IFERROR(IF(1+A640&lt;=Configuration!$F$9*Configuration!$F$16,1+A640,""),"")</f>
        <v/>
      </c>
      <c r="B641" s="45" t="str">
        <f>IFERROR(IF(1+B640&lt;=Configuration!$F$10*Configuration!$F$16,1+B640,""),"")</f>
        <v/>
      </c>
      <c r="C641" s="45" t="str">
        <f>IFERROR(IF(1+C640&lt;=Configuration!$F$11*Configuration!$F$16,1+C640,""),"")</f>
        <v/>
      </c>
      <c r="D641" s="45" t="str">
        <f>IFERROR(IF(1+D640&lt;=Configuration!$F$12*Configuration!$F$16,1+D640,""),"")</f>
        <v/>
      </c>
      <c r="E641" s="3">
        <f>IFERROR('QB Projections'!E641,0)</f>
        <v>0</v>
      </c>
      <c r="F641" s="3">
        <f>IFERROR('RB Projections'!E642,0)</f>
        <v>0</v>
      </c>
      <c r="G641" s="3">
        <f>IFERROR('WR Projections'!E638,0)</f>
        <v>0</v>
      </c>
      <c r="H641" s="3">
        <f>IFERROR('TE Projections'!E642,0)</f>
        <v>0</v>
      </c>
      <c r="J641" s="3">
        <f>IFERROR(LARGE($E:$H,COUNTIF(A:D,"&gt;0")+COUNTA($J$1:J640)-1),0)</f>
        <v>17.65899579362733</v>
      </c>
      <c r="K641" s="3">
        <f>IFERROR(LARGE($F:$H,COUNTIF(B:D,"&gt;0")+COUNTA($K$1:K640)-1),0)</f>
        <v>10.031646214753998</v>
      </c>
    </row>
    <row r="642" spans="1:11" x14ac:dyDescent="0.25">
      <c r="A642" t="str">
        <f>IFERROR(IF(1+A641&lt;=Configuration!$F$9*Configuration!$F$16,1+A641,""),"")</f>
        <v/>
      </c>
      <c r="B642" s="45" t="str">
        <f>IFERROR(IF(1+B641&lt;=Configuration!$F$10*Configuration!$F$16,1+B641,""),"")</f>
        <v/>
      </c>
      <c r="C642" s="45" t="str">
        <f>IFERROR(IF(1+C641&lt;=Configuration!$F$11*Configuration!$F$16,1+C641,""),"")</f>
        <v/>
      </c>
      <c r="D642" s="45" t="str">
        <f>IFERROR(IF(1+D641&lt;=Configuration!$F$12*Configuration!$F$16,1+D641,""),"")</f>
        <v/>
      </c>
      <c r="E642" s="3">
        <f>IFERROR('QB Projections'!E642,0)</f>
        <v>0</v>
      </c>
      <c r="F642" s="3">
        <f>IFERROR('RB Projections'!E643,0)</f>
        <v>0</v>
      </c>
      <c r="G642" s="3">
        <f>IFERROR('WR Projections'!E639,0)</f>
        <v>0</v>
      </c>
      <c r="H642" s="3">
        <f>IFERROR('TE Projections'!E643,0)</f>
        <v>0</v>
      </c>
      <c r="J642" s="3">
        <f>IFERROR(LARGE($E:$H,COUNTIF(A:D,"&gt;0")+COUNTA($J$1:J641)-1),0)</f>
        <v>17.629219492692464</v>
      </c>
      <c r="K642" s="3">
        <f>IFERROR(LARGE($F:$H,COUNTIF(B:D,"&gt;0")+COUNTA($K$1:K641)-1),0)</f>
        <v>9.9346097463462311</v>
      </c>
    </row>
    <row r="643" spans="1:11" x14ac:dyDescent="0.25">
      <c r="A643" t="str">
        <f>IFERROR(IF(1+A642&lt;=Configuration!$F$9*Configuration!$F$16,1+A642,""),"")</f>
        <v/>
      </c>
      <c r="B643" s="45" t="str">
        <f>IFERROR(IF(1+B642&lt;=Configuration!$F$10*Configuration!$F$16,1+B642,""),"")</f>
        <v/>
      </c>
      <c r="C643" s="45" t="str">
        <f>IFERROR(IF(1+C642&lt;=Configuration!$F$11*Configuration!$F$16,1+C642,""),"")</f>
        <v/>
      </c>
      <c r="D643" s="45" t="str">
        <f>IFERROR(IF(1+D642&lt;=Configuration!$F$12*Configuration!$F$16,1+D642,""),"")</f>
        <v/>
      </c>
      <c r="E643" s="3">
        <f>IFERROR('QB Projections'!E643,0)</f>
        <v>0</v>
      </c>
      <c r="F643" s="3">
        <f>IFERROR('RB Projections'!E644,0)</f>
        <v>0</v>
      </c>
      <c r="G643" s="3">
        <f>IFERROR('WR Projections'!E640,0)</f>
        <v>0</v>
      </c>
      <c r="H643" s="3">
        <f>IFERROR('TE Projections'!E644,0)</f>
        <v>0</v>
      </c>
      <c r="J643" s="3">
        <f>IFERROR(LARGE($E:$H,COUNTIF(A:D,"&gt;0")+COUNTA($J$1:J642)-1),0)</f>
        <v>17.603063391230954</v>
      </c>
      <c r="K643" s="3">
        <f>IFERROR(LARGE($F:$H,COUNTIF(B:D,"&gt;0")+COUNTA($K$1:K642)-1),0)</f>
        <v>9.5019146195193471</v>
      </c>
    </row>
    <row r="644" spans="1:11" x14ac:dyDescent="0.25">
      <c r="A644" t="str">
        <f>IFERROR(IF(1+A643&lt;=Configuration!$F$9*Configuration!$F$16,1+A643,""),"")</f>
        <v/>
      </c>
      <c r="B644" s="45" t="str">
        <f>IFERROR(IF(1+B643&lt;=Configuration!$F$10*Configuration!$F$16,1+B643,""),"")</f>
        <v/>
      </c>
      <c r="C644" s="45" t="str">
        <f>IFERROR(IF(1+C643&lt;=Configuration!$F$11*Configuration!$F$16,1+C643,""),"")</f>
        <v/>
      </c>
      <c r="D644" s="45" t="str">
        <f>IFERROR(IF(1+D643&lt;=Configuration!$F$12*Configuration!$F$16,1+D643,""),"")</f>
        <v/>
      </c>
      <c r="E644" s="3">
        <f>IFERROR('QB Projections'!E644,0)</f>
        <v>0</v>
      </c>
      <c r="F644" s="3">
        <f>IFERROR('RB Projections'!E645,0)</f>
        <v>0</v>
      </c>
      <c r="G644" s="3">
        <f>IFERROR('WR Projections'!E641,0)</f>
        <v>0</v>
      </c>
      <c r="H644" s="3">
        <f>IFERROR('TE Projections'!E645,0)</f>
        <v>0</v>
      </c>
      <c r="J644" s="3">
        <f>IFERROR(LARGE($E:$H,COUNTIF(A:D,"&gt;0")+COUNTA($J$1:J643)-1),0)</f>
        <v>17.603063391230954</v>
      </c>
      <c r="K644" s="3">
        <f>IFERROR(LARGE($F:$H,COUNTIF(B:D,"&gt;0")+COUNTA($K$1:K643)-1),0)</f>
        <v>9.3011487717116079</v>
      </c>
    </row>
    <row r="645" spans="1:11" x14ac:dyDescent="0.25">
      <c r="A645" t="str">
        <f>IFERROR(IF(1+A644&lt;=Configuration!$F$9*Configuration!$F$16,1+A644,""),"")</f>
        <v/>
      </c>
      <c r="B645" s="45" t="str">
        <f>IFERROR(IF(1+B644&lt;=Configuration!$F$10*Configuration!$F$16,1+B644,""),"")</f>
        <v/>
      </c>
      <c r="C645" s="45" t="str">
        <f>IFERROR(IF(1+C644&lt;=Configuration!$F$11*Configuration!$F$16,1+C644,""),"")</f>
        <v/>
      </c>
      <c r="D645" s="45" t="str">
        <f>IFERROR(IF(1+D644&lt;=Configuration!$F$12*Configuration!$F$16,1+D644,""),"")</f>
        <v/>
      </c>
      <c r="E645" s="3">
        <f>IFERROR('QB Projections'!E645,0)</f>
        <v>0</v>
      </c>
      <c r="F645" s="3">
        <f>IFERROR('RB Projections'!E646,0)</f>
        <v>0</v>
      </c>
      <c r="G645" s="3">
        <f>IFERROR('WR Projections'!E642,0)</f>
        <v>0</v>
      </c>
      <c r="H645" s="3">
        <f>IFERROR('TE Projections'!E646,0)</f>
        <v>0</v>
      </c>
      <c r="J645" s="3">
        <f>IFERROR(LARGE($E:$H,COUNTIF(A:D,"&gt;0")+COUNTA($J$1:J644)-1),0)</f>
        <v>17.385567056105902</v>
      </c>
      <c r="K645" s="3">
        <f>IFERROR(LARGE($F:$H,COUNTIF(B:D,"&gt;0")+COUNTA($K$1:K644)-1),0)</f>
        <v>9.2364440011146076</v>
      </c>
    </row>
    <row r="646" spans="1:11" x14ac:dyDescent="0.25">
      <c r="A646" t="str">
        <f>IFERROR(IF(1+A645&lt;=Configuration!$F$9*Configuration!$F$16,1+A645,""),"")</f>
        <v/>
      </c>
      <c r="B646" s="45" t="str">
        <f>IFERROR(IF(1+B645&lt;=Configuration!$F$10*Configuration!$F$16,1+B645,""),"")</f>
        <v/>
      </c>
      <c r="C646" s="45" t="str">
        <f>IFERROR(IF(1+C645&lt;=Configuration!$F$11*Configuration!$F$16,1+C645,""),"")</f>
        <v/>
      </c>
      <c r="D646" s="45" t="str">
        <f>IFERROR(IF(1+D645&lt;=Configuration!$F$12*Configuration!$F$16,1+D645,""),"")</f>
        <v/>
      </c>
      <c r="E646" s="3">
        <f>IFERROR('QB Projections'!E646,0)</f>
        <v>0</v>
      </c>
      <c r="F646" s="3">
        <f>IFERROR('RB Projections'!E647,0)</f>
        <v>0</v>
      </c>
      <c r="G646" s="3">
        <f>IFERROR('WR Projections'!E643,0)</f>
        <v>0</v>
      </c>
      <c r="H646" s="3">
        <f>IFERROR('TE Projections'!E647,0)</f>
        <v>0</v>
      </c>
      <c r="J646" s="3">
        <f>IFERROR(LARGE($E:$H,COUNTIF(A:D,"&gt;0")+COUNTA($J$1:J645)-1),0)</f>
        <v>16.788739745812464</v>
      </c>
      <c r="K646" s="3">
        <f>IFERROR(LARGE($F:$H,COUNTIF(B:D,"&gt;0")+COUNTA($K$1:K645)-1),0)</f>
        <v>9.1346097463462321</v>
      </c>
    </row>
    <row r="647" spans="1:11" x14ac:dyDescent="0.25">
      <c r="A647" t="str">
        <f>IFERROR(IF(1+A646&lt;=Configuration!$F$9*Configuration!$F$16,1+A646,""),"")</f>
        <v/>
      </c>
      <c r="B647" s="45" t="str">
        <f>IFERROR(IF(1+B646&lt;=Configuration!$F$10*Configuration!$F$16,1+B646,""),"")</f>
        <v/>
      </c>
      <c r="C647" s="45" t="str">
        <f>IFERROR(IF(1+C646&lt;=Configuration!$F$11*Configuration!$F$16,1+C646,""),"")</f>
        <v/>
      </c>
      <c r="D647" s="45" t="str">
        <f>IFERROR(IF(1+D646&lt;=Configuration!$F$12*Configuration!$F$16,1+D646,""),"")</f>
        <v/>
      </c>
      <c r="E647" s="3">
        <f>IFERROR('QB Projections'!E647,0)</f>
        <v>0</v>
      </c>
      <c r="F647" s="3">
        <f>IFERROR('RB Projections'!E648,0)</f>
        <v>0</v>
      </c>
      <c r="G647" s="3">
        <f>IFERROR('WR Projections'!E644,0)</f>
        <v>0</v>
      </c>
      <c r="H647" s="3">
        <f>IFERROR('TE Projections'!E648,0)</f>
        <v>0</v>
      </c>
      <c r="J647" s="3">
        <f>IFERROR(LARGE($E:$H,COUNTIF(A:D,"&gt;0")+COUNTA($J$1:J646)-1),0)</f>
        <v>16.669219492692463</v>
      </c>
      <c r="K647" s="3">
        <f>IFERROR(LARGE($F:$H,COUNTIF(B:D,"&gt;0")+COUNTA($K$1:K646)-1),0)</f>
        <v>9.0716829394348242</v>
      </c>
    </row>
    <row r="648" spans="1:11" x14ac:dyDescent="0.25">
      <c r="A648" t="str">
        <f>IFERROR(IF(1+A647&lt;=Configuration!$F$9*Configuration!$F$16,1+A647,""),"")</f>
        <v/>
      </c>
      <c r="B648" s="45" t="str">
        <f>IFERROR(IF(1+B647&lt;=Configuration!$F$10*Configuration!$F$16,1+B647,""),"")</f>
        <v/>
      </c>
      <c r="C648" s="45" t="str">
        <f>IFERROR(IF(1+C647&lt;=Configuration!$F$11*Configuration!$F$16,1+C647,""),"")</f>
        <v/>
      </c>
      <c r="D648" s="45" t="str">
        <f>IFERROR(IF(1+D647&lt;=Configuration!$F$12*Configuration!$F$16,1+D647,""),"")</f>
        <v/>
      </c>
      <c r="E648" s="3">
        <f>IFERROR('QB Projections'!E648,0)</f>
        <v>0</v>
      </c>
      <c r="F648" s="3">
        <f>IFERROR('RB Projections'!E649,0)</f>
        <v>0</v>
      </c>
      <c r="G648" s="3">
        <f>IFERROR('WR Projections'!E645,0)</f>
        <v>0</v>
      </c>
      <c r="H648" s="3">
        <f>IFERROR('TE Projections'!E649,0)</f>
        <v>0</v>
      </c>
      <c r="J648" s="3">
        <f>IFERROR(LARGE($E:$H,COUNTIF(A:D,"&gt;0")+COUNTA($J$1:J647)-1),0)</f>
        <v>16.349219492692463</v>
      </c>
      <c r="K648" s="3">
        <f>IFERROR(LARGE($F:$H,COUNTIF(B:D,"&gt;0")+COUNTA($K$1:K647)-1),0)</f>
        <v>9.0415316956154754</v>
      </c>
    </row>
    <row r="649" spans="1:11" x14ac:dyDescent="0.25">
      <c r="A649" t="str">
        <f>IFERROR(IF(1+A648&lt;=Configuration!$F$9*Configuration!$F$16,1+A648,""),"")</f>
        <v/>
      </c>
      <c r="B649" s="45" t="str">
        <f>IFERROR(IF(1+B648&lt;=Configuration!$F$10*Configuration!$F$16,1+B648,""),"")</f>
        <v/>
      </c>
      <c r="C649" s="45" t="str">
        <f>IFERROR(IF(1+C648&lt;=Configuration!$F$11*Configuration!$F$16,1+C648,""),"")</f>
        <v/>
      </c>
      <c r="D649" s="45" t="str">
        <f>IFERROR(IF(1+D648&lt;=Configuration!$F$12*Configuration!$F$16,1+D648,""),"")</f>
        <v/>
      </c>
      <c r="E649" s="3">
        <f>IFERROR('QB Projections'!E649,0)</f>
        <v>0</v>
      </c>
      <c r="F649" s="3">
        <f>IFERROR('RB Projections'!E650,0)</f>
        <v>0</v>
      </c>
      <c r="G649" s="3">
        <f>IFERROR('WR Projections'!E646,0)</f>
        <v>0</v>
      </c>
      <c r="H649" s="3">
        <f>IFERROR('TE Projections'!E650,0)</f>
        <v>0</v>
      </c>
      <c r="J649" s="3">
        <f>IFERROR(LARGE($E:$H,COUNTIF(A:D,"&gt;0")+COUNTA($J$1:J648)-1),0)</f>
        <v>16.335567056105901</v>
      </c>
      <c r="K649" s="3">
        <f>IFERROR(LARGE($F:$H,COUNTIF(B:D,"&gt;0")+COUNTA($K$1:K648)-1),0)</f>
        <v>8.6509573097596721</v>
      </c>
    </row>
    <row r="650" spans="1:11" x14ac:dyDescent="0.25">
      <c r="A650" t="str">
        <f>IFERROR(IF(1+A649&lt;=Configuration!$F$9*Configuration!$F$16,1+A649,""),"")</f>
        <v/>
      </c>
      <c r="B650" s="45" t="str">
        <f>IFERROR(IF(1+B649&lt;=Configuration!$F$10*Configuration!$F$16,1+B649,""),"")</f>
        <v/>
      </c>
      <c r="C650" s="45" t="str">
        <f>IFERROR(IF(1+C649&lt;=Configuration!$F$11*Configuration!$F$16,1+C649,""),"")</f>
        <v/>
      </c>
      <c r="D650" s="45" t="str">
        <f>IFERROR(IF(1+D649&lt;=Configuration!$F$12*Configuration!$F$16,1+D649,""),"")</f>
        <v/>
      </c>
      <c r="E650" s="3">
        <f>IFERROR('QB Projections'!E650,0)</f>
        <v>0</v>
      </c>
      <c r="F650" s="3">
        <f>IFERROR('RB Projections'!E651,0)</f>
        <v>0</v>
      </c>
      <c r="G650" s="3">
        <f>IFERROR('WR Projections'!E647,0)</f>
        <v>0</v>
      </c>
      <c r="H650" s="3">
        <f>IFERROR('TE Projections'!E651,0)</f>
        <v>0</v>
      </c>
      <c r="J650" s="3">
        <f>IFERROR(LARGE($E:$H,COUNTIF(A:D,"&gt;0")+COUNTA($J$1:J649)-1),0)</f>
        <v>16.101914619519349</v>
      </c>
      <c r="K650" s="3">
        <f>IFERROR(LARGE($F:$H,COUNTIF(B:D,"&gt;0")+COUNTA($K$1:K649)-1),0)</f>
        <v>8.5346097463462325</v>
      </c>
    </row>
    <row r="651" spans="1:11" x14ac:dyDescent="0.25">
      <c r="A651" t="str">
        <f>IFERROR(IF(1+A650&lt;=Configuration!$F$9*Configuration!$F$16,1+A650,""),"")</f>
        <v/>
      </c>
      <c r="B651" s="45" t="str">
        <f>IFERROR(IF(1+B650&lt;=Configuration!$F$10*Configuration!$F$16,1+B650,""),"")</f>
        <v/>
      </c>
      <c r="C651" s="45" t="str">
        <f>IFERROR(IF(1+C650&lt;=Configuration!$F$11*Configuration!$F$16,1+C650,""),"")</f>
        <v/>
      </c>
      <c r="D651" s="45" t="str">
        <f>IFERROR(IF(1+D650&lt;=Configuration!$F$12*Configuration!$F$16,1+D650,""),"")</f>
        <v/>
      </c>
      <c r="E651" s="3">
        <f>IFERROR('QB Projections'!E651,0)</f>
        <v>0</v>
      </c>
      <c r="F651" s="3">
        <f>IFERROR('RB Projections'!E652,0)</f>
        <v>0</v>
      </c>
      <c r="G651" s="3">
        <f>IFERROR('WR Projections'!E648,0)</f>
        <v>0</v>
      </c>
      <c r="H651" s="3">
        <f>IFERROR('TE Projections'!E652,0)</f>
        <v>0</v>
      </c>
      <c r="J651" s="3">
        <f>IFERROR(LARGE($E:$H,COUNTIF(A:D,"&gt;0")+COUNTA($J$1:J650)-1),0)</f>
        <v>15.858192676616969</v>
      </c>
      <c r="K651" s="3">
        <f>IFERROR(LARGE($F:$H,COUNTIF(B:D,"&gt;0")+COUNTA($K$1:K650)-1),0)</f>
        <v>8.2546097463462313</v>
      </c>
    </row>
    <row r="652" spans="1:11" x14ac:dyDescent="0.25">
      <c r="A652" t="str">
        <f>IFERROR(IF(1+A651&lt;=Configuration!$F$9*Configuration!$F$16,1+A651,""),"")</f>
        <v/>
      </c>
      <c r="B652" s="45" t="str">
        <f>IFERROR(IF(1+B651&lt;=Configuration!$F$10*Configuration!$F$16,1+B651,""),"")</f>
        <v/>
      </c>
      <c r="C652" s="45" t="str">
        <f>IFERROR(IF(1+C651&lt;=Configuration!$F$11*Configuration!$F$16,1+C651,""),"")</f>
        <v/>
      </c>
      <c r="D652" s="45" t="str">
        <f>IFERROR(IF(1+D651&lt;=Configuration!$F$12*Configuration!$F$16,1+D651,""),"")</f>
        <v/>
      </c>
      <c r="E652" s="3">
        <f>IFERROR('QB Projections'!E652,0)</f>
        <v>0</v>
      </c>
      <c r="F652" s="3">
        <f>IFERROR('RB Projections'!E653,0)</f>
        <v>0</v>
      </c>
      <c r="G652" s="3">
        <f>IFERROR('WR Projections'!E649,0)</f>
        <v>0</v>
      </c>
      <c r="H652" s="3">
        <f>IFERROR('TE Projections'!E653,0)</f>
        <v>0</v>
      </c>
      <c r="J652" s="3">
        <f>IFERROR(LARGE($E:$H,COUNTIF(A:D,"&gt;0")+COUNTA($J$1:J651)-1),0)</f>
        <v>15.822680467327084</v>
      </c>
      <c r="K652" s="3">
        <f>IFERROR(LARGE($F:$H,COUNTIF(B:D,"&gt;0")+COUNTA($K$1:K651)-1),0)</f>
        <v>7.7346097463462318</v>
      </c>
    </row>
    <row r="653" spans="1:11" x14ac:dyDescent="0.25">
      <c r="A653" t="str">
        <f>IFERROR(IF(1+A652&lt;=Configuration!$F$9*Configuration!$F$16,1+A652,""),"")</f>
        <v/>
      </c>
      <c r="B653" s="45" t="str">
        <f>IFERROR(IF(1+B652&lt;=Configuration!$F$10*Configuration!$F$16,1+B652,""),"")</f>
        <v/>
      </c>
      <c r="C653" s="45" t="str">
        <f>IFERROR(IF(1+C652&lt;=Configuration!$F$11*Configuration!$F$16,1+C652,""),"")</f>
        <v/>
      </c>
      <c r="D653" s="45" t="str">
        <f>IFERROR(IF(1+D652&lt;=Configuration!$F$12*Configuration!$F$16,1+D652,""),"")</f>
        <v/>
      </c>
      <c r="E653" s="3">
        <f>IFERROR('QB Projections'!E653,0)</f>
        <v>0</v>
      </c>
      <c r="F653" s="3">
        <f>IFERROR('RB Projections'!E654,0)</f>
        <v>0</v>
      </c>
      <c r="G653" s="3">
        <f>IFERROR('WR Projections'!E650,0)</f>
        <v>0</v>
      </c>
      <c r="H653" s="3">
        <f>IFERROR('TE Projections'!E654,0)</f>
        <v>0</v>
      </c>
      <c r="J653" s="3">
        <f>IFERROR(LARGE($E:$H,COUNTIF(A:D,"&gt;0")+COUNTA($J$1:J652)-1),0)</f>
        <v>15.801914619519346</v>
      </c>
      <c r="K653" s="3">
        <f>IFERROR(LARGE($F:$H,COUNTIF(B:D,"&gt;0")+COUNTA($K$1:K652)-1),0)</f>
        <v>7.6427835280529512</v>
      </c>
    </row>
    <row r="654" spans="1:11" x14ac:dyDescent="0.25">
      <c r="A654" t="str">
        <f>IFERROR(IF(1+A653&lt;=Configuration!$F$9*Configuration!$F$16,1+A653,""),"")</f>
        <v/>
      </c>
      <c r="B654" s="45" t="str">
        <f>IFERROR(IF(1+B653&lt;=Configuration!$F$10*Configuration!$F$16,1+B653,""),"")</f>
        <v/>
      </c>
      <c r="C654" s="45" t="str">
        <f>IFERROR(IF(1+C653&lt;=Configuration!$F$11*Configuration!$F$16,1+C653,""),"")</f>
        <v/>
      </c>
      <c r="D654" s="45" t="str">
        <f>IFERROR(IF(1+D653&lt;=Configuration!$F$12*Configuration!$F$16,1+D653,""),"")</f>
        <v/>
      </c>
      <c r="E654" s="3">
        <f>IFERROR('QB Projections'!E654,0)</f>
        <v>0</v>
      </c>
      <c r="F654" s="3">
        <f>IFERROR('RB Projections'!E655,0)</f>
        <v>0</v>
      </c>
      <c r="G654" s="3">
        <f>IFERROR('WR Projections'!E651,0)</f>
        <v>0</v>
      </c>
      <c r="H654" s="3">
        <f>IFERROR('TE Projections'!E655,0)</f>
        <v>0</v>
      </c>
      <c r="J654" s="3">
        <f>IFERROR(LARGE($E:$H,COUNTIF(A:D,"&gt;0")+COUNTA($J$1:J653)-1),0)</f>
        <v>15.653500964372624</v>
      </c>
      <c r="K654" s="3">
        <f>IFERROR(LARGE($F:$H,COUNTIF(B:D,"&gt;0")+COUNTA($K$1:K653)-1),0)</f>
        <v>7.641246565171314</v>
      </c>
    </row>
    <row r="655" spans="1:11" x14ac:dyDescent="0.25">
      <c r="A655" t="str">
        <f>IFERROR(IF(1+A654&lt;=Configuration!$F$9*Configuration!$F$16,1+A654,""),"")</f>
        <v/>
      </c>
      <c r="B655" s="45" t="str">
        <f>IFERROR(IF(1+B654&lt;=Configuration!$F$10*Configuration!$F$16,1+B654,""),"")</f>
        <v/>
      </c>
      <c r="C655" s="45" t="str">
        <f>IFERROR(IF(1+C654&lt;=Configuration!$F$11*Configuration!$F$16,1+C654,""),"")</f>
        <v/>
      </c>
      <c r="D655" s="45" t="str">
        <f>IFERROR(IF(1+D654&lt;=Configuration!$F$12*Configuration!$F$16,1+D654,""),"")</f>
        <v/>
      </c>
      <c r="E655" s="3">
        <f>IFERROR('QB Projections'!E655,0)</f>
        <v>0</v>
      </c>
      <c r="F655" s="3">
        <f>IFERROR('RB Projections'!E656,0)</f>
        <v>0</v>
      </c>
      <c r="G655" s="3">
        <f>IFERROR('WR Projections'!E652,0)</f>
        <v>0</v>
      </c>
      <c r="H655" s="3">
        <f>IFERROR('TE Projections'!E656,0)</f>
        <v>0</v>
      </c>
      <c r="J655" s="3">
        <f>IFERROR(LARGE($E:$H,COUNTIF(A:D,"&gt;0")+COUNTA($J$1:J654)-1),0)</f>
        <v>15.624123761716493</v>
      </c>
      <c r="K655" s="3">
        <f>IFERROR(LARGE($F:$H,COUNTIF(B:D,"&gt;0")+COUNTA($K$1:K654)-1),0)</f>
        <v>7.5219146195193467</v>
      </c>
    </row>
    <row r="656" spans="1:11" x14ac:dyDescent="0.25">
      <c r="A656" t="str">
        <f>IFERROR(IF(1+A655&lt;=Configuration!$F$9*Configuration!$F$16,1+A655,""),"")</f>
        <v/>
      </c>
      <c r="B656" s="45" t="str">
        <f>IFERROR(IF(1+B655&lt;=Configuration!$F$10*Configuration!$F$16,1+B655,""),"")</f>
        <v/>
      </c>
      <c r="C656" s="45" t="str">
        <f>IFERROR(IF(1+C655&lt;=Configuration!$F$11*Configuration!$F$16,1+C655,""),"")</f>
        <v/>
      </c>
      <c r="D656" s="45" t="str">
        <f>IFERROR(IF(1+D655&lt;=Configuration!$F$12*Configuration!$F$16,1+D655,""),"")</f>
        <v/>
      </c>
      <c r="E656" s="3">
        <f>IFERROR('QB Projections'!E656,0)</f>
        <v>0</v>
      </c>
      <c r="F656" s="3">
        <f>IFERROR('RB Projections'!E657,0)</f>
        <v>0</v>
      </c>
      <c r="G656" s="3">
        <f>IFERROR('WR Projections'!E653,0)</f>
        <v>0</v>
      </c>
      <c r="H656" s="3">
        <f>IFERROR('TE Projections'!E657,0)</f>
        <v>0</v>
      </c>
      <c r="J656" s="3">
        <f>IFERROR(LARGE($E:$H,COUNTIF(A:D,"&gt;0")+COUNTA($J$1:J655)-1),0)</f>
        <v>15.544771762376488</v>
      </c>
      <c r="K656" s="3">
        <f>IFERROR(LARGE($F:$H,COUNTIF(B:D,"&gt;0")+COUNTA($K$1:K655)-1),0)</f>
        <v>7.2273530297961361</v>
      </c>
    </row>
    <row r="657" spans="1:11" x14ac:dyDescent="0.25">
      <c r="A657" t="str">
        <f>IFERROR(IF(1+A656&lt;=Configuration!$F$9*Configuration!$F$16,1+A656,""),"")</f>
        <v/>
      </c>
      <c r="B657" s="45" t="str">
        <f>IFERROR(IF(1+B656&lt;=Configuration!$F$10*Configuration!$F$16,1+B656,""),"")</f>
        <v/>
      </c>
      <c r="C657" s="45" t="str">
        <f>IFERROR(IF(1+C656&lt;=Configuration!$F$11*Configuration!$F$16,1+C656,""),"")</f>
        <v/>
      </c>
      <c r="D657" s="45" t="str">
        <f>IFERROR(IF(1+D656&lt;=Configuration!$F$12*Configuration!$F$16,1+D656,""),"")</f>
        <v/>
      </c>
      <c r="E657" s="3">
        <f>IFERROR('QB Projections'!E657,0)</f>
        <v>0</v>
      </c>
      <c r="F657" s="3">
        <f>IFERROR('RB Projections'!E658,0)</f>
        <v>0</v>
      </c>
      <c r="G657" s="3">
        <f>IFERROR('WR Projections'!E654,0)</f>
        <v>0</v>
      </c>
      <c r="H657" s="3">
        <f>IFERROR('TE Projections'!E658,0)</f>
        <v>0</v>
      </c>
      <c r="J657" s="3">
        <f>IFERROR(LARGE($E:$H,COUNTIF(A:D,"&gt;0")+COUNTA($J$1:J656)-1),0)</f>
        <v>15.452871929279018</v>
      </c>
      <c r="K657" s="3">
        <f>IFERROR(LARGE($F:$H,COUNTIF(B:D,"&gt;0")+COUNTA($K$1:K656)-1),0)</f>
        <v>7.2091310914663946</v>
      </c>
    </row>
    <row r="658" spans="1:11" x14ac:dyDescent="0.25">
      <c r="A658" t="str">
        <f>IFERROR(IF(1+A657&lt;=Configuration!$F$9*Configuration!$F$16,1+A657,""),"")</f>
        <v/>
      </c>
      <c r="B658" s="45" t="str">
        <f>IFERROR(IF(1+B657&lt;=Configuration!$F$10*Configuration!$F$16,1+B657,""),"")</f>
        <v/>
      </c>
      <c r="C658" s="45" t="str">
        <f>IFERROR(IF(1+C657&lt;=Configuration!$F$11*Configuration!$F$16,1+C657,""),"")</f>
        <v/>
      </c>
      <c r="D658" s="45" t="str">
        <f>IFERROR(IF(1+D657&lt;=Configuration!$F$12*Configuration!$F$16,1+D657,""),"")</f>
        <v/>
      </c>
      <c r="E658" s="3">
        <f>IFERROR('QB Projections'!E658,0)</f>
        <v>0</v>
      </c>
      <c r="F658" s="3">
        <f>IFERROR('RB Projections'!E659,0)</f>
        <v>0</v>
      </c>
      <c r="G658" s="3">
        <f>IFERROR('WR Projections'!E655,0)</f>
        <v>0</v>
      </c>
      <c r="H658" s="3">
        <f>IFERROR('TE Projections'!E659,0)</f>
        <v>0</v>
      </c>
      <c r="J658" s="3">
        <f>IFERROR(LARGE($E:$H,COUNTIF(A:D,"&gt;0")+COUNTA($J$1:J657)-1),0)</f>
        <v>15.402393274399182</v>
      </c>
      <c r="K658" s="3">
        <f>IFERROR(LARGE($F:$H,COUNTIF(B:D,"&gt;0")+COUNTA($K$1:K657)-1),0)</f>
        <v>7.1539087049505943</v>
      </c>
    </row>
    <row r="659" spans="1:11" x14ac:dyDescent="0.25">
      <c r="A659" t="str">
        <f>IFERROR(IF(1+A658&lt;=Configuration!$F$9*Configuration!$F$16,1+A658,""),"")</f>
        <v/>
      </c>
      <c r="B659" s="45" t="str">
        <f>IFERROR(IF(1+B658&lt;=Configuration!$F$10*Configuration!$F$16,1+B658,""),"")</f>
        <v/>
      </c>
      <c r="C659" s="45" t="str">
        <f>IFERROR(IF(1+C658&lt;=Configuration!$F$11*Configuration!$F$16,1+C658,""),"")</f>
        <v/>
      </c>
      <c r="D659" s="45" t="str">
        <f>IFERROR(IF(1+D658&lt;=Configuration!$F$12*Configuration!$F$16,1+D658,""),"")</f>
        <v/>
      </c>
      <c r="E659" s="3">
        <f>IFERROR('QB Projections'!E659,0)</f>
        <v>0</v>
      </c>
      <c r="F659" s="3">
        <f>IFERROR('RB Projections'!E660,0)</f>
        <v>0</v>
      </c>
      <c r="G659" s="3">
        <f>IFERROR('WR Projections'!E656,0)</f>
        <v>0</v>
      </c>
      <c r="H659" s="3">
        <f>IFERROR('TE Projections'!E660,0)</f>
        <v>0</v>
      </c>
      <c r="J659" s="3">
        <f>IFERROR(LARGE($E:$H,COUNTIF(A:D,"&gt;0")+COUNTA($J$1:J658)-1),0)</f>
        <v>15.348453644884724</v>
      </c>
      <c r="K659" s="3">
        <f>IFERROR(LARGE($F:$H,COUNTIF(B:D,"&gt;0")+COUNTA($K$1:K658)-1),0)</f>
        <v>7.1509573097596739</v>
      </c>
    </row>
    <row r="660" spans="1:11" x14ac:dyDescent="0.25">
      <c r="A660" t="str">
        <f>IFERROR(IF(1+A659&lt;=Configuration!$F$9*Configuration!$F$16,1+A659,""),"")</f>
        <v/>
      </c>
      <c r="B660" s="45" t="str">
        <f>IFERROR(IF(1+B659&lt;=Configuration!$F$10*Configuration!$F$16,1+B659,""),"")</f>
        <v/>
      </c>
      <c r="C660" s="45" t="str">
        <f>IFERROR(IF(1+C659&lt;=Configuration!$F$11*Configuration!$F$16,1+C659,""),"")</f>
        <v/>
      </c>
      <c r="D660" s="45" t="str">
        <f>IFERROR(IF(1+D659&lt;=Configuration!$F$12*Configuration!$F$16,1+D659,""),"")</f>
        <v/>
      </c>
      <c r="E660" s="3">
        <f>IFERROR('QB Projections'!E660,0)</f>
        <v>0</v>
      </c>
      <c r="F660" s="3">
        <f>IFERROR('RB Projections'!E661,0)</f>
        <v>0</v>
      </c>
      <c r="G660" s="3">
        <f>IFERROR('WR Projections'!E657,0)</f>
        <v>0</v>
      </c>
      <c r="H660" s="3">
        <f>IFERROR('TE Projections'!E661,0)</f>
        <v>0</v>
      </c>
      <c r="J660" s="3">
        <f>IFERROR(LARGE($E:$H,COUNTIF(A:D,"&gt;0")+COUNTA($J$1:J659)-1),0)</f>
        <v>15.031145388750115</v>
      </c>
      <c r="K660" s="3">
        <f>IFERROR(LARGE($F:$H,COUNTIF(B:D,"&gt;0")+COUNTA($K$1:K659)-1),0)</f>
        <v>6.9182621829327884</v>
      </c>
    </row>
    <row r="661" spans="1:11" x14ac:dyDescent="0.25">
      <c r="A661" t="str">
        <f>IFERROR(IF(1+A660&lt;=Configuration!$F$9*Configuration!$F$16,1+A660,""),"")</f>
        <v/>
      </c>
      <c r="B661" s="45" t="str">
        <f>IFERROR(IF(1+B660&lt;=Configuration!$F$10*Configuration!$F$16,1+B660,""),"")</f>
        <v/>
      </c>
      <c r="C661" s="45" t="str">
        <f>IFERROR(IF(1+C660&lt;=Configuration!$F$11*Configuration!$F$16,1+C660,""),"")</f>
        <v/>
      </c>
      <c r="D661" s="45" t="str">
        <f>IFERROR(IF(1+D660&lt;=Configuration!$F$12*Configuration!$F$16,1+D660,""),"")</f>
        <v/>
      </c>
      <c r="E661" s="3">
        <f>IFERROR('QB Projections'!E661,0)</f>
        <v>0</v>
      </c>
      <c r="F661" s="3">
        <f>IFERROR('RB Projections'!E662,0)</f>
        <v>0</v>
      </c>
      <c r="G661" s="3">
        <f>IFERROR('WR Projections'!E658,0)</f>
        <v>0</v>
      </c>
      <c r="H661" s="3">
        <f>IFERROR('TE Projections'!E662,0)</f>
        <v>0</v>
      </c>
      <c r="J661" s="3">
        <f>IFERROR(LARGE($E:$H,COUNTIF(A:D,"&gt;0")+COUNTA($J$1:J660)-1),0)</f>
        <v>14.936724872817271</v>
      </c>
      <c r="K661" s="3">
        <f>IFERROR(LARGE($F:$H,COUNTIF(B:D,"&gt;0")+COUNTA($K$1:K660)-1),0)</f>
        <v>6.7162157301736345</v>
      </c>
    </row>
    <row r="662" spans="1:11" x14ac:dyDescent="0.25">
      <c r="A662" t="str">
        <f>IFERROR(IF(1+A661&lt;=Configuration!$F$9*Configuration!$F$16,1+A661,""),"")</f>
        <v/>
      </c>
      <c r="B662" s="45" t="str">
        <f>IFERROR(IF(1+B661&lt;=Configuration!$F$10*Configuration!$F$16,1+B661,""),"")</f>
        <v/>
      </c>
      <c r="C662" s="45" t="str">
        <f>IFERROR(IF(1+C661&lt;=Configuration!$F$11*Configuration!$F$16,1+C661,""),"")</f>
        <v/>
      </c>
      <c r="D662" s="45" t="str">
        <f>IFERROR(IF(1+D661&lt;=Configuration!$F$12*Configuration!$F$16,1+D661,""),"")</f>
        <v/>
      </c>
      <c r="E662" s="3">
        <f>IFERROR('QB Projections'!E662,0)</f>
        <v>0</v>
      </c>
      <c r="F662" s="3">
        <f>IFERROR('RB Projections'!E663,0)</f>
        <v>0</v>
      </c>
      <c r="G662" s="3">
        <f>IFERROR('WR Projections'!E659,0)</f>
        <v>0</v>
      </c>
      <c r="H662" s="3">
        <f>IFERROR('TE Projections'!E663,0)</f>
        <v>0</v>
      </c>
      <c r="J662" s="3">
        <f>IFERROR(LARGE($E:$H,COUNTIF(A:D,"&gt;0")+COUNTA($J$1:J661)-1),0)</f>
        <v>14.860453644884721</v>
      </c>
      <c r="K662" s="3">
        <f>IFERROR(LARGE($F:$H,COUNTIF(B:D,"&gt;0")+COUNTA($K$1:K661)-1),0)</f>
        <v>5.9746097463462311</v>
      </c>
    </row>
    <row r="663" spans="1:11" x14ac:dyDescent="0.25">
      <c r="A663" t="str">
        <f>IFERROR(IF(1+A662&lt;=Configuration!$F$9*Configuration!$F$16,1+A662,""),"")</f>
        <v/>
      </c>
      <c r="B663" s="45" t="str">
        <f>IFERROR(IF(1+B662&lt;=Configuration!$F$10*Configuration!$F$16,1+B662,""),"")</f>
        <v/>
      </c>
      <c r="C663" s="45" t="str">
        <f>IFERROR(IF(1+C662&lt;=Configuration!$F$11*Configuration!$F$16,1+C662,""),"")</f>
        <v/>
      </c>
      <c r="D663" s="45" t="str">
        <f>IFERROR(IF(1+D662&lt;=Configuration!$F$12*Configuration!$F$16,1+D662,""),"")</f>
        <v/>
      </c>
      <c r="E663" s="3">
        <f>IFERROR('QB Projections'!E663,0)</f>
        <v>0</v>
      </c>
      <c r="F663" s="3">
        <f>IFERROR('RB Projections'!E664,0)</f>
        <v>0</v>
      </c>
      <c r="G663" s="3">
        <f>IFERROR('WR Projections'!E660,0)</f>
        <v>0</v>
      </c>
      <c r="H663" s="3">
        <f>IFERROR('TE Projections'!E664,0)</f>
        <v>0</v>
      </c>
      <c r="J663" s="3">
        <f>IFERROR(LARGE($E:$H,COUNTIF(A:D,"&gt;0")+COUNTA($J$1:J662)-1),0)</f>
        <v>14.497790921263892</v>
      </c>
      <c r="K663" s="3">
        <f>IFERROR(LARGE($F:$H,COUNTIF(B:D,"&gt;0")+COUNTA($K$1:K662)-1),0)</f>
        <v>5.8009573097596734</v>
      </c>
    </row>
    <row r="664" spans="1:11" x14ac:dyDescent="0.25">
      <c r="A664" t="str">
        <f>IFERROR(IF(1+A663&lt;=Configuration!$F$9*Configuration!$F$16,1+A663,""),"")</f>
        <v/>
      </c>
      <c r="B664" s="45" t="str">
        <f>IFERROR(IF(1+B663&lt;=Configuration!$F$10*Configuration!$F$16,1+B663,""),"")</f>
        <v/>
      </c>
      <c r="C664" s="45" t="str">
        <f>IFERROR(IF(1+C663&lt;=Configuration!$F$11*Configuration!$F$16,1+C663,""),"")</f>
        <v/>
      </c>
      <c r="D664" s="45" t="str">
        <f>IFERROR(IF(1+D663&lt;=Configuration!$F$12*Configuration!$F$16,1+D663,""),"")</f>
        <v/>
      </c>
      <c r="E664" s="3">
        <f>IFERROR('QB Projections'!E664,0)</f>
        <v>0</v>
      </c>
      <c r="F664" s="3">
        <f>IFERROR('RB Projections'!E665,0)</f>
        <v>0</v>
      </c>
      <c r="G664" s="3">
        <f>IFERROR('WR Projections'!E661,0)</f>
        <v>0</v>
      </c>
      <c r="H664" s="3">
        <f>IFERROR('TE Projections'!E665,0)</f>
        <v>0</v>
      </c>
      <c r="J664" s="3">
        <f>IFERROR(LARGE($E:$H,COUNTIF(A:D,"&gt;0")+COUNTA($J$1:J663)-1),0)</f>
        <v>14.301914619519346</v>
      </c>
      <c r="K664" s="3">
        <f>IFERROR(LARGE($F:$H,COUNTIF(B:D,"&gt;0")+COUNTA($K$1:K663)-1),0)</f>
        <v>5.7091310914663946</v>
      </c>
    </row>
    <row r="665" spans="1:11" x14ac:dyDescent="0.25">
      <c r="A665" t="str">
        <f>IFERROR(IF(1+A664&lt;=Configuration!$F$9*Configuration!$F$16,1+A664,""),"")</f>
        <v/>
      </c>
      <c r="B665" s="45" t="str">
        <f>IFERROR(IF(1+B664&lt;=Configuration!$F$10*Configuration!$F$16,1+B664,""),"")</f>
        <v/>
      </c>
      <c r="C665" s="45" t="str">
        <f>IFERROR(IF(1+C664&lt;=Configuration!$F$11*Configuration!$F$16,1+C664,""),"")</f>
        <v/>
      </c>
      <c r="D665" s="45" t="str">
        <f>IFERROR(IF(1+D664&lt;=Configuration!$F$12*Configuration!$F$16,1+D664,""),"")</f>
        <v/>
      </c>
      <c r="E665" s="3">
        <f>IFERROR('QB Projections'!E665,0)</f>
        <v>0</v>
      </c>
      <c r="F665" s="3">
        <f>IFERROR('RB Projections'!E666,0)</f>
        <v>0</v>
      </c>
      <c r="G665" s="3">
        <f>IFERROR('WR Projections'!E662,0)</f>
        <v>0</v>
      </c>
      <c r="H665" s="3">
        <f>IFERROR('TE Projections'!E666,0)</f>
        <v>0</v>
      </c>
      <c r="J665" s="3">
        <f>IFERROR(LARGE($E:$H,COUNTIF(A:D,"&gt;0")+COUNTA($J$1:J664)-1),0)</f>
        <v>14.085830240208336</v>
      </c>
      <c r="K665" s="3">
        <f>IFERROR(LARGE($F:$H,COUNTIF(B:D,"&gt;0")+COUNTA($K$1:K664)-1),0)</f>
        <v>5.2091310914663946</v>
      </c>
    </row>
    <row r="666" spans="1:11" x14ac:dyDescent="0.25">
      <c r="A666" t="str">
        <f>IFERROR(IF(1+A665&lt;=Configuration!$F$9*Configuration!$F$16,1+A665,""),"")</f>
        <v/>
      </c>
      <c r="B666" s="45" t="str">
        <f>IFERROR(IF(1+B665&lt;=Configuration!$F$10*Configuration!$F$16,1+B665,""),"")</f>
        <v/>
      </c>
      <c r="C666" s="45" t="str">
        <f>IFERROR(IF(1+C665&lt;=Configuration!$F$11*Configuration!$F$16,1+C665,""),"")</f>
        <v/>
      </c>
      <c r="D666" s="45" t="str">
        <f>IFERROR(IF(1+D665&lt;=Configuration!$F$12*Configuration!$F$16,1+D665,""),"")</f>
        <v/>
      </c>
      <c r="E666" s="3">
        <f>IFERROR('QB Projections'!E666,0)</f>
        <v>0</v>
      </c>
      <c r="F666" s="3">
        <f>IFERROR('RB Projections'!E667,0)</f>
        <v>0</v>
      </c>
      <c r="G666" s="3">
        <f>IFERROR('WR Projections'!E663,0)</f>
        <v>0</v>
      </c>
      <c r="H666" s="3">
        <f>IFERROR('TE Projections'!E667,0)</f>
        <v>0</v>
      </c>
      <c r="J666" s="3">
        <f>IFERROR(LARGE($E:$H,COUNTIF(A:D,"&gt;0")+COUNTA($J$1:J665)-1),0)</f>
        <v>13.885567056105904</v>
      </c>
      <c r="K666" s="3">
        <f>IFERROR(LARGE($F:$H,COUNTIF(B:D,"&gt;0")+COUNTA($K$1:K665)-1),0)</f>
        <v>4.7509573097596736</v>
      </c>
    </row>
    <row r="667" spans="1:11" x14ac:dyDescent="0.25">
      <c r="A667" t="str">
        <f>IFERROR(IF(1+A666&lt;=Configuration!$F$9*Configuration!$F$16,1+A666,""),"")</f>
        <v/>
      </c>
      <c r="B667" s="45" t="str">
        <f>IFERROR(IF(1+B666&lt;=Configuration!$F$10*Configuration!$F$16,1+B666,""),"")</f>
        <v/>
      </c>
      <c r="C667" s="45" t="str">
        <f>IFERROR(IF(1+C666&lt;=Configuration!$F$11*Configuration!$F$16,1+C666,""),"")</f>
        <v/>
      </c>
      <c r="D667" s="45" t="str">
        <f>IFERROR(IF(1+D666&lt;=Configuration!$F$12*Configuration!$F$16,1+D666,""),"")</f>
        <v/>
      </c>
      <c r="E667" s="3">
        <f>IFERROR('QB Projections'!E667,0)</f>
        <v>0</v>
      </c>
      <c r="F667" s="3">
        <f>IFERROR('RB Projections'!E668,0)</f>
        <v>0</v>
      </c>
      <c r="G667" s="3">
        <f>IFERROR('WR Projections'!E664,0)</f>
        <v>0</v>
      </c>
      <c r="H667" s="3">
        <f>IFERROR('TE Projections'!E668,0)</f>
        <v>0</v>
      </c>
      <c r="J667" s="3">
        <f>IFERROR(LARGE($E:$H,COUNTIF(A:D,"&gt;0")+COUNTA($J$1:J666)-1),0)</f>
        <v>13.71826218293279</v>
      </c>
      <c r="K667" s="3">
        <f>IFERROR(LARGE($F:$H,COUNTIF(B:D,"&gt;0")+COUNTA($K$1:K666)-1),0)</f>
        <v>4.1738438985384914</v>
      </c>
    </row>
    <row r="668" spans="1:11" x14ac:dyDescent="0.25">
      <c r="A668" t="str">
        <f>IFERROR(IF(1+A667&lt;=Configuration!$F$9*Configuration!$F$16,1+A667,""),"")</f>
        <v/>
      </c>
      <c r="B668" s="45" t="str">
        <f>IFERROR(IF(1+B667&lt;=Configuration!$F$10*Configuration!$F$16,1+B667,""),"")</f>
        <v/>
      </c>
      <c r="C668" s="45" t="str">
        <f>IFERROR(IF(1+C667&lt;=Configuration!$F$11*Configuration!$F$16,1+C667,""),"")</f>
        <v/>
      </c>
      <c r="D668" s="45" t="str">
        <f>IFERROR(IF(1+D667&lt;=Configuration!$F$12*Configuration!$F$16,1+D667,""),"")</f>
        <v/>
      </c>
      <c r="E668" s="3">
        <f>IFERROR('QB Projections'!E668,0)</f>
        <v>0</v>
      </c>
      <c r="F668" s="3">
        <f>IFERROR('RB Projections'!E669,0)</f>
        <v>0</v>
      </c>
      <c r="G668" s="3">
        <f>IFERROR('WR Projections'!E665,0)</f>
        <v>0</v>
      </c>
      <c r="H668" s="3">
        <f>IFERROR('TE Projections'!E669,0)</f>
        <v>0</v>
      </c>
      <c r="J668" s="3">
        <f>IFERROR(LARGE($E:$H,COUNTIF(A:D,"&gt;0")+COUNTA($J$1:J667)-1),0)</f>
        <v>13.352871929279019</v>
      </c>
      <c r="K668" s="3">
        <f>IFERROR(LARGE($F:$H,COUNTIF(B:D,"&gt;0")+COUNTA($K$1:K667)-1),0)</f>
        <v>4.1185512837480314</v>
      </c>
    </row>
    <row r="669" spans="1:11" x14ac:dyDescent="0.25">
      <c r="A669" t="str">
        <f>IFERROR(IF(1+A668&lt;=Configuration!$F$9*Configuration!$F$16,1+A668,""),"")</f>
        <v/>
      </c>
      <c r="B669" s="45" t="str">
        <f>IFERROR(IF(1+B668&lt;=Configuration!$F$10*Configuration!$F$16,1+B668,""),"")</f>
        <v/>
      </c>
      <c r="C669" s="45" t="str">
        <f>IFERROR(IF(1+C668&lt;=Configuration!$F$11*Configuration!$F$16,1+C668,""),"")</f>
        <v/>
      </c>
      <c r="D669" s="45" t="str">
        <f>IFERROR(IF(1+D668&lt;=Configuration!$F$12*Configuration!$F$16,1+D668,""),"")</f>
        <v/>
      </c>
      <c r="E669" s="3">
        <f>IFERROR('QB Projections'!E669,0)</f>
        <v>0</v>
      </c>
      <c r="F669" s="3">
        <f>IFERROR('RB Projections'!E670,0)</f>
        <v>0</v>
      </c>
      <c r="G669" s="3">
        <f>IFERROR('WR Projections'!E666,0)</f>
        <v>0</v>
      </c>
      <c r="H669" s="3">
        <f>IFERROR('TE Projections'!E670,0)</f>
        <v>0</v>
      </c>
      <c r="J669" s="3">
        <f>IFERROR(LARGE($E:$H,COUNTIF(A:D,"&gt;0")+COUNTA($J$1:J668)-1),0)</f>
        <v>13.329477062294853</v>
      </c>
      <c r="K669" s="3">
        <f>IFERROR(LARGE($F:$H,COUNTIF(B:D,"&gt;0")+COUNTA($K$1:K668)-1),0)</f>
        <v>4.1036439001302103</v>
      </c>
    </row>
    <row r="670" spans="1:11" x14ac:dyDescent="0.25">
      <c r="A670" t="str">
        <f>IFERROR(IF(1+A669&lt;=Configuration!$F$9*Configuration!$F$16,1+A669,""),"")</f>
        <v/>
      </c>
      <c r="B670" s="45" t="str">
        <f>IFERROR(IF(1+B669&lt;=Configuration!$F$10*Configuration!$F$16,1+B669,""),"")</f>
        <v/>
      </c>
      <c r="C670" s="45" t="str">
        <f>IFERROR(IF(1+C669&lt;=Configuration!$F$11*Configuration!$F$16,1+C669,""),"")</f>
        <v/>
      </c>
      <c r="D670" s="45" t="str">
        <f>IFERROR(IF(1+D669&lt;=Configuration!$F$12*Configuration!$F$16,1+D669,""),"")</f>
        <v/>
      </c>
      <c r="E670" s="3">
        <f>IFERROR('QB Projections'!E670,0)</f>
        <v>0</v>
      </c>
      <c r="F670" s="3">
        <f>IFERROR('RB Projections'!E671,0)</f>
        <v>0</v>
      </c>
      <c r="G670" s="3">
        <f>IFERROR('WR Projections'!E667,0)</f>
        <v>0</v>
      </c>
      <c r="H670" s="3">
        <f>IFERROR('TE Projections'!E671,0)</f>
        <v>0</v>
      </c>
      <c r="J670" s="3">
        <f>IFERROR(LARGE($E:$H,COUNTIF(A:D,"&gt;0")+COUNTA($J$1:J669)-1),0)</f>
        <v>13.101914619519347</v>
      </c>
      <c r="K670" s="3">
        <f>IFERROR(LARGE($F:$H,COUNTIF(B:D,"&gt;0")+COUNTA($K$1:K669)-1),0)</f>
        <v>3.8154786548798363</v>
      </c>
    </row>
    <row r="671" spans="1:11" x14ac:dyDescent="0.25">
      <c r="A671" t="str">
        <f>IFERROR(IF(1+A670&lt;=Configuration!$F$9*Configuration!$F$16,1+A670,""),"")</f>
        <v/>
      </c>
      <c r="B671" s="45" t="str">
        <f>IFERROR(IF(1+B670&lt;=Configuration!$F$10*Configuration!$F$16,1+B670,""),"")</f>
        <v/>
      </c>
      <c r="C671" s="45" t="str">
        <f>IFERROR(IF(1+C670&lt;=Configuration!$F$11*Configuration!$F$16,1+C670,""),"")</f>
        <v/>
      </c>
      <c r="D671" s="45" t="str">
        <f>IFERROR(IF(1+D670&lt;=Configuration!$F$12*Configuration!$F$16,1+D670,""),"")</f>
        <v/>
      </c>
      <c r="E671" s="3">
        <f>IFERROR('QB Projections'!E671,0)</f>
        <v>0</v>
      </c>
      <c r="F671" s="3">
        <f>IFERROR('RB Projections'!E672,0)</f>
        <v>0</v>
      </c>
      <c r="G671" s="3">
        <f>IFERROR('WR Projections'!E668,0)</f>
        <v>0</v>
      </c>
      <c r="H671" s="3">
        <f>IFERROR('TE Projections'!E672,0)</f>
        <v>0</v>
      </c>
      <c r="J671" s="3">
        <f>IFERROR(LARGE($E:$H,COUNTIF(A:D,"&gt;0")+COUNTA($J$1:J670)-1),0)</f>
        <v>13.069219492692463</v>
      </c>
      <c r="K671" s="3">
        <f>IFERROR(LARGE($F:$H,COUNTIF(B:D,"&gt;0")+COUNTA($K$1:K670)-1),0)</f>
        <v>3.3654786548798366</v>
      </c>
    </row>
    <row r="672" spans="1:11" x14ac:dyDescent="0.25">
      <c r="A672" t="str">
        <f>IFERROR(IF(1+A671&lt;=Configuration!$F$9*Configuration!$F$16,1+A671,""),"")</f>
        <v/>
      </c>
      <c r="B672" s="45" t="str">
        <f>IFERROR(IF(1+B671&lt;=Configuration!$F$10*Configuration!$F$16,1+B671,""),"")</f>
        <v/>
      </c>
      <c r="C672" s="45" t="str">
        <f>IFERROR(IF(1+C671&lt;=Configuration!$F$11*Configuration!$F$16,1+C671,""),"")</f>
        <v/>
      </c>
      <c r="D672" s="45" t="str">
        <f>IFERROR(IF(1+D671&lt;=Configuration!$F$12*Configuration!$F$16,1+D671,""),"")</f>
        <v/>
      </c>
      <c r="E672" s="3">
        <f>IFERROR('QB Projections'!E672,0)</f>
        <v>0</v>
      </c>
      <c r="F672" s="3">
        <f>IFERROR('RB Projections'!E673,0)</f>
        <v>0</v>
      </c>
      <c r="G672" s="3">
        <f>IFERROR('WR Projections'!E669,0)</f>
        <v>0</v>
      </c>
      <c r="H672" s="3">
        <f>IFERROR('TE Projections'!E673,0)</f>
        <v>0</v>
      </c>
      <c r="J672" s="3">
        <f>IFERROR(LARGE($E:$H,COUNTIF(A:D,"&gt;0")+COUNTA($J$1:J671)-1),0)</f>
        <v>13.04664169225412</v>
      </c>
      <c r="K672" s="3">
        <f>IFERROR(LARGE($F:$H,COUNTIF(B:D,"&gt;0")+COUNTA($K$1:K671)-1),0)</f>
        <v>3.1836524365865579</v>
      </c>
    </row>
    <row r="673" spans="1:11" x14ac:dyDescent="0.25">
      <c r="A673" t="str">
        <f>IFERROR(IF(1+A672&lt;=Configuration!$F$9*Configuration!$F$16,1+A672,""),"")</f>
        <v/>
      </c>
      <c r="B673" s="45" t="str">
        <f>IFERROR(IF(1+B672&lt;=Configuration!$F$10*Configuration!$F$16,1+B672,""),"")</f>
        <v/>
      </c>
      <c r="C673" s="45" t="str">
        <f>IFERROR(IF(1+C672&lt;=Configuration!$F$11*Configuration!$F$16,1+C672,""),"")</f>
        <v/>
      </c>
      <c r="D673" s="45" t="str">
        <f>IFERROR(IF(1+D672&lt;=Configuration!$F$12*Configuration!$F$16,1+D672,""),"")</f>
        <v/>
      </c>
      <c r="E673" s="3">
        <f>IFERROR('QB Projections'!E673,0)</f>
        <v>0</v>
      </c>
      <c r="F673" s="3">
        <f>IFERROR('RB Projections'!E674,0)</f>
        <v>0</v>
      </c>
      <c r="G673" s="3">
        <f>IFERROR('WR Projections'!E670,0)</f>
        <v>0</v>
      </c>
      <c r="H673" s="3">
        <f>IFERROR('TE Projections'!E674,0)</f>
        <v>0</v>
      </c>
      <c r="J673" s="3">
        <f>IFERROR(LARGE($E:$H,COUNTIF(A:D,"&gt;0")+COUNTA($J$1:J672)-1),0)</f>
        <v>12.943421423987147</v>
      </c>
      <c r="K673" s="3">
        <f>IFERROR(LARGE($F:$H,COUNTIF(B:D,"&gt;0")+COUNTA($K$1:K672)-1),0)</f>
        <v>2.4177265227553968</v>
      </c>
    </row>
    <row r="674" spans="1:11" x14ac:dyDescent="0.25">
      <c r="A674" t="str">
        <f>IFERROR(IF(1+A673&lt;=Configuration!$F$9*Configuration!$F$16,1+A673,""),"")</f>
        <v/>
      </c>
      <c r="B674" s="45" t="str">
        <f>IFERROR(IF(1+B673&lt;=Configuration!$F$10*Configuration!$F$16,1+B673,""),"")</f>
        <v/>
      </c>
      <c r="C674" s="45" t="str">
        <f>IFERROR(IF(1+C673&lt;=Configuration!$F$11*Configuration!$F$16,1+C673,""),"")</f>
        <v/>
      </c>
      <c r="D674" s="45" t="str">
        <f>IFERROR(IF(1+D673&lt;=Configuration!$F$12*Configuration!$F$16,1+D673,""),"")</f>
        <v/>
      </c>
      <c r="E674" s="3">
        <f>IFERROR('QB Projections'!E674,0)</f>
        <v>0</v>
      </c>
      <c r="F674" s="3">
        <f>IFERROR('RB Projections'!E675,0)</f>
        <v>0</v>
      </c>
      <c r="G674" s="3">
        <f>IFERROR('WR Projections'!E671,0)</f>
        <v>0</v>
      </c>
      <c r="H674" s="3">
        <f>IFERROR('TE Projections'!E675,0)</f>
        <v>0</v>
      </c>
      <c r="J674" s="3">
        <f>IFERROR(LARGE($E:$H,COUNTIF(A:D,"&gt;0")+COUNTA($J$1:J673)-1),0)</f>
        <v>12.801914619519346</v>
      </c>
      <c r="K674" s="3">
        <f>IFERROR(LARGE($F:$H,COUNTIF(B:D,"&gt;0")+COUNTA($K$1:K673)-1),0)</f>
        <v>1.2403829239038695</v>
      </c>
    </row>
    <row r="675" spans="1:11" x14ac:dyDescent="0.25">
      <c r="A675" t="str">
        <f>IFERROR(IF(1+A674&lt;=Configuration!$F$9*Configuration!$F$16,1+A674,""),"")</f>
        <v/>
      </c>
      <c r="B675" s="45" t="str">
        <f>IFERROR(IF(1+B674&lt;=Configuration!$F$10*Configuration!$F$16,1+B674,""),"")</f>
        <v/>
      </c>
      <c r="C675" s="45" t="str">
        <f>IFERROR(IF(1+C674&lt;=Configuration!$F$11*Configuration!$F$16,1+C674,""),"")</f>
        <v/>
      </c>
      <c r="D675" s="45" t="str">
        <f>IFERROR(IF(1+D674&lt;=Configuration!$F$12*Configuration!$F$16,1+D674,""),"")</f>
        <v/>
      </c>
      <c r="E675" s="3">
        <f>IFERROR('QB Projections'!E675,0)</f>
        <v>0</v>
      </c>
      <c r="F675" s="3">
        <f>IFERROR('RB Projections'!E676,0)</f>
        <v>0</v>
      </c>
      <c r="G675" s="3">
        <f>IFERROR('WR Projections'!E672,0)</f>
        <v>0</v>
      </c>
      <c r="H675" s="3">
        <f>IFERROR('TE Projections'!E676,0)</f>
        <v>0</v>
      </c>
      <c r="J675" s="3">
        <f>IFERROR(LARGE($E:$H,COUNTIF(A:D,"&gt;0")+COUNTA($J$1:J674)-1),0)</f>
        <v>12.690625719300176</v>
      </c>
      <c r="K675" s="3">
        <f>IFERROR(LARGE($F:$H,COUNTIF(B:D,"&gt;0")+COUNTA($K$1:K674)-1),0)</f>
        <v>0.57236353636738635</v>
      </c>
    </row>
    <row r="676" spans="1:11" x14ac:dyDescent="0.25">
      <c r="A676" t="str">
        <f>IFERROR(IF(1+A675&lt;=Configuration!$F$9*Configuration!$F$16,1+A675,""),"")</f>
        <v/>
      </c>
      <c r="B676" s="45" t="str">
        <f>IFERROR(IF(1+B675&lt;=Configuration!$F$10*Configuration!$F$16,1+B675,""),"")</f>
        <v/>
      </c>
      <c r="C676" s="45" t="str">
        <f>IFERROR(IF(1+C675&lt;=Configuration!$F$11*Configuration!$F$16,1+C675,""),"")</f>
        <v/>
      </c>
      <c r="D676" s="45" t="str">
        <f>IFERROR(IF(1+D675&lt;=Configuration!$F$12*Configuration!$F$16,1+D675,""),"")</f>
        <v/>
      </c>
      <c r="E676" s="3">
        <f>IFERROR('QB Projections'!E676,0)</f>
        <v>0</v>
      </c>
      <c r="F676" s="3">
        <f>IFERROR('RB Projections'!E677,0)</f>
        <v>0</v>
      </c>
      <c r="G676" s="3">
        <f>IFERROR('WR Projections'!E673,0)</f>
        <v>0</v>
      </c>
      <c r="H676" s="3">
        <f>IFERROR('TE Projections'!E677,0)</f>
        <v>0</v>
      </c>
      <c r="J676" s="3">
        <f>IFERROR(LARGE($E:$H,COUNTIF(A:D,"&gt;0")+COUNTA($J$1:J675)-1),0)</f>
        <v>12.526435964639511</v>
      </c>
      <c r="K676" s="3">
        <f>IFERROR(LARGE($F:$H,COUNTIF(B:D,"&gt;0")+COUNTA($K$1:K675)-1),0)</f>
        <v>0</v>
      </c>
    </row>
    <row r="677" spans="1:11" x14ac:dyDescent="0.25">
      <c r="A677" t="str">
        <f>IFERROR(IF(1+A676&lt;=Configuration!$F$9*Configuration!$F$16,1+A676,""),"")</f>
        <v/>
      </c>
      <c r="B677" s="45" t="str">
        <f>IFERROR(IF(1+B676&lt;=Configuration!$F$10*Configuration!$F$16,1+B676,""),"")</f>
        <v/>
      </c>
      <c r="C677" s="45" t="str">
        <f>IFERROR(IF(1+C676&lt;=Configuration!$F$11*Configuration!$F$16,1+C676,""),"")</f>
        <v/>
      </c>
      <c r="D677" s="45" t="str">
        <f>IFERROR(IF(1+D676&lt;=Configuration!$F$12*Configuration!$F$16,1+D676,""),"")</f>
        <v/>
      </c>
      <c r="E677" s="3">
        <f>IFERROR('QB Projections'!E677,0)</f>
        <v>0</v>
      </c>
      <c r="F677" s="3">
        <f>IFERROR('RB Projections'!E678,0)</f>
        <v>0</v>
      </c>
      <c r="G677" s="3">
        <f>IFERROR('WR Projections'!E674,0)</f>
        <v>0</v>
      </c>
      <c r="H677" s="3">
        <f>IFERROR('TE Projections'!E678,0)</f>
        <v>0</v>
      </c>
      <c r="J677" s="3">
        <f>IFERROR(LARGE($E:$H,COUNTIF(A:D,"&gt;0")+COUNTA($J$1:J676)-1),0)</f>
        <v>12.381914619519346</v>
      </c>
      <c r="K677" s="3">
        <f>IFERROR(LARGE($F:$H,COUNTIF(B:D,"&gt;0")+COUNTA($K$1:K676)-1),0)</f>
        <v>0</v>
      </c>
    </row>
    <row r="678" spans="1:11" x14ac:dyDescent="0.25">
      <c r="A678" t="str">
        <f>IFERROR(IF(1+A677&lt;=Configuration!$F$9*Configuration!$F$16,1+A677,""),"")</f>
        <v/>
      </c>
      <c r="B678" s="45" t="str">
        <f>IFERROR(IF(1+B677&lt;=Configuration!$F$10*Configuration!$F$16,1+B677,""),"")</f>
        <v/>
      </c>
      <c r="C678" s="45" t="str">
        <f>IFERROR(IF(1+C677&lt;=Configuration!$F$11*Configuration!$F$16,1+C677,""),"")</f>
        <v/>
      </c>
      <c r="D678" s="45" t="str">
        <f>IFERROR(IF(1+D677&lt;=Configuration!$F$12*Configuration!$F$16,1+D677,""),"")</f>
        <v/>
      </c>
      <c r="E678" s="3">
        <f>IFERROR('QB Projections'!E678,0)</f>
        <v>0</v>
      </c>
      <c r="F678" s="3">
        <f>IFERROR('RB Projections'!E679,0)</f>
        <v>0</v>
      </c>
      <c r="G678" s="3">
        <f>IFERROR('WR Projections'!E675,0)</f>
        <v>0</v>
      </c>
      <c r="H678" s="3">
        <f>IFERROR('TE Projections'!E679,0)</f>
        <v>0</v>
      </c>
      <c r="J678" s="3">
        <f>IFERROR(LARGE($E:$H,COUNTIF(A:D,"&gt;0")+COUNTA($J$1:J677)-1),0)</f>
        <v>12.319659873084156</v>
      </c>
      <c r="K678" s="3">
        <f>IFERROR(LARGE($F:$H,COUNTIF(B:D,"&gt;0")+COUNTA($K$1:K677)-1),0)</f>
        <v>0</v>
      </c>
    </row>
    <row r="679" spans="1:11" x14ac:dyDescent="0.25">
      <c r="A679" t="str">
        <f>IFERROR(IF(1+A678&lt;=Configuration!$F$9*Configuration!$F$16,1+A678,""),"")</f>
        <v/>
      </c>
      <c r="B679" s="45" t="str">
        <f>IFERROR(IF(1+B678&lt;=Configuration!$F$10*Configuration!$F$16,1+B678,""),"")</f>
        <v/>
      </c>
      <c r="C679" s="45" t="str">
        <f>IFERROR(IF(1+C678&lt;=Configuration!$F$11*Configuration!$F$16,1+C678,""),"")</f>
        <v/>
      </c>
      <c r="D679" s="45" t="str">
        <f>IFERROR(IF(1+D678&lt;=Configuration!$F$12*Configuration!$F$16,1+D678,""),"")</f>
        <v/>
      </c>
      <c r="E679" s="3">
        <f>IFERROR('QB Projections'!E679,0)</f>
        <v>0</v>
      </c>
      <c r="F679" s="3">
        <f>IFERROR('RB Projections'!E680,0)</f>
        <v>0</v>
      </c>
      <c r="G679" s="3">
        <f>IFERROR('WR Projections'!E676,0)</f>
        <v>0</v>
      </c>
      <c r="H679" s="3">
        <f>IFERROR('TE Projections'!E680,0)</f>
        <v>0</v>
      </c>
      <c r="J679" s="3">
        <f>IFERROR(LARGE($E:$H,COUNTIF(A:D,"&gt;0")+COUNTA($J$1:J678)-1),0)</f>
        <v>11.801914619519346</v>
      </c>
      <c r="K679" s="3">
        <f>IFERROR(LARGE($F:$H,COUNTIF(B:D,"&gt;0")+COUNTA($K$1:K678)-1),0)</f>
        <v>0</v>
      </c>
    </row>
    <row r="680" spans="1:11" x14ac:dyDescent="0.25">
      <c r="A680" t="str">
        <f>IFERROR(IF(1+A679&lt;=Configuration!$F$9*Configuration!$F$16,1+A679,""),"")</f>
        <v/>
      </c>
      <c r="B680" s="45" t="str">
        <f>IFERROR(IF(1+B679&lt;=Configuration!$F$10*Configuration!$F$16,1+B679,""),"")</f>
        <v/>
      </c>
      <c r="C680" s="45" t="str">
        <f>IFERROR(IF(1+C679&lt;=Configuration!$F$11*Configuration!$F$16,1+C679,""),"")</f>
        <v/>
      </c>
      <c r="D680" s="45" t="str">
        <f>IFERROR(IF(1+D679&lt;=Configuration!$F$12*Configuration!$F$16,1+D679,""),"")</f>
        <v/>
      </c>
      <c r="E680" s="3">
        <f>IFERROR('QB Projections'!E680,0)</f>
        <v>0</v>
      </c>
      <c r="F680" s="3">
        <f>IFERROR('RB Projections'!E681,0)</f>
        <v>0</v>
      </c>
      <c r="G680" s="3">
        <f>IFERROR('WR Projections'!E677,0)</f>
        <v>0</v>
      </c>
      <c r="H680" s="3">
        <f>IFERROR('TE Projections'!E681,0)</f>
        <v>0</v>
      </c>
      <c r="J680" s="3">
        <f>IFERROR(LARGE($E:$H,COUNTIF(A:D,"&gt;0")+COUNTA($J$1:J679)-1),0)</f>
        <v>11.785567056105904</v>
      </c>
      <c r="K680" s="3">
        <f>IFERROR(LARGE($F:$H,COUNTIF(B:D,"&gt;0")+COUNTA($K$1:K679)-1),0)</f>
        <v>0</v>
      </c>
    </row>
    <row r="681" spans="1:11" x14ac:dyDescent="0.25">
      <c r="A681" t="str">
        <f>IFERROR(IF(1+A680&lt;=Configuration!$F$9*Configuration!$F$16,1+A680,""),"")</f>
        <v/>
      </c>
      <c r="B681" s="45" t="str">
        <f>IFERROR(IF(1+B680&lt;=Configuration!$F$10*Configuration!$F$16,1+B680,""),"")</f>
        <v/>
      </c>
      <c r="C681" s="45" t="str">
        <f>IFERROR(IF(1+C680&lt;=Configuration!$F$11*Configuration!$F$16,1+C680,""),"")</f>
        <v/>
      </c>
      <c r="D681" s="45" t="str">
        <f>IFERROR(IF(1+D680&lt;=Configuration!$F$12*Configuration!$F$16,1+D680,""),"")</f>
        <v/>
      </c>
      <c r="E681" s="3">
        <f>IFERROR('QB Projections'!E681,0)</f>
        <v>0</v>
      </c>
      <c r="F681" s="3">
        <f>IFERROR('RB Projections'!E682,0)</f>
        <v>0</v>
      </c>
      <c r="G681" s="3">
        <f>IFERROR('WR Projections'!E678,0)</f>
        <v>0</v>
      </c>
      <c r="H681" s="3">
        <f>IFERROR('TE Projections'!E682,0)</f>
        <v>0</v>
      </c>
      <c r="J681" s="3">
        <f>IFERROR(LARGE($E:$H,COUNTIF(A:D,"&gt;0")+COUNTA($J$1:J680)-1),0)</f>
        <v>11.681531695615478</v>
      </c>
      <c r="K681" s="3">
        <f>IFERROR(LARGE($F:$H,COUNTIF(B:D,"&gt;0")+COUNTA($K$1:K680)-1),0)</f>
        <v>0</v>
      </c>
    </row>
    <row r="682" spans="1:11" x14ac:dyDescent="0.25">
      <c r="A682" t="str">
        <f>IFERROR(IF(1+A681&lt;=Configuration!$F$9*Configuration!$F$16,1+A681,""),"")</f>
        <v/>
      </c>
      <c r="B682" s="45" t="str">
        <f>IFERROR(IF(1+B681&lt;=Configuration!$F$10*Configuration!$F$16,1+B681,""),"")</f>
        <v/>
      </c>
      <c r="C682" s="45" t="str">
        <f>IFERROR(IF(1+C681&lt;=Configuration!$F$11*Configuration!$F$16,1+C681,""),"")</f>
        <v/>
      </c>
      <c r="D682" s="45" t="str">
        <f>IFERROR(IF(1+D681&lt;=Configuration!$F$12*Configuration!$F$16,1+D681,""),"")</f>
        <v/>
      </c>
      <c r="E682" s="3">
        <f>IFERROR('QB Projections'!E682,0)</f>
        <v>0</v>
      </c>
      <c r="F682" s="3">
        <f>IFERROR('RB Projections'!E683,0)</f>
        <v>0</v>
      </c>
      <c r="G682" s="3">
        <f>IFERROR('WR Projections'!E679,0)</f>
        <v>0</v>
      </c>
      <c r="H682" s="3">
        <f>IFERROR('TE Projections'!E683,0)</f>
        <v>0</v>
      </c>
      <c r="J682" s="3">
        <f>IFERROR(LARGE($E:$H,COUNTIF(A:D,"&gt;0")+COUNTA($J$1:J681)-1),0)</f>
        <v>11.577393274399181</v>
      </c>
      <c r="K682" s="3">
        <f>IFERROR(LARGE($F:$H,COUNTIF(B:D,"&gt;0")+COUNTA($K$1:K681)-1),0)</f>
        <v>0</v>
      </c>
    </row>
    <row r="683" spans="1:11" x14ac:dyDescent="0.25">
      <c r="A683" t="str">
        <f>IFERROR(IF(1+A682&lt;=Configuration!$F$9*Configuration!$F$16,1+A682,""),"")</f>
        <v/>
      </c>
      <c r="B683" s="45" t="str">
        <f>IFERROR(IF(1+B682&lt;=Configuration!$F$10*Configuration!$F$16,1+B682,""),"")</f>
        <v/>
      </c>
      <c r="C683" s="45" t="str">
        <f>IFERROR(IF(1+C682&lt;=Configuration!$F$11*Configuration!$F$16,1+C682,""),"")</f>
        <v/>
      </c>
      <c r="D683" s="45" t="str">
        <f>IFERROR(IF(1+D682&lt;=Configuration!$F$12*Configuration!$F$16,1+D682,""),"")</f>
        <v/>
      </c>
      <c r="E683" s="3">
        <f>IFERROR('QB Projections'!E683,0)</f>
        <v>0</v>
      </c>
      <c r="F683" s="3">
        <f>IFERROR('RB Projections'!E684,0)</f>
        <v>0</v>
      </c>
      <c r="G683" s="3">
        <f>IFERROR('WR Projections'!E680,0)</f>
        <v>0</v>
      </c>
      <c r="H683" s="3">
        <f>IFERROR('TE Projections'!E684,0)</f>
        <v>0</v>
      </c>
      <c r="J683" s="3">
        <f>IFERROR(LARGE($E:$H,COUNTIF(A:D,"&gt;0")+COUNTA($J$1:J682)-1),0)</f>
        <v>11.402297543423215</v>
      </c>
      <c r="K683" s="3">
        <f>IFERROR(LARGE($F:$H,COUNTIF(B:D,"&gt;0")+COUNTA($K$1:K682)-1),0)</f>
        <v>0</v>
      </c>
    </row>
    <row r="684" spans="1:11" x14ac:dyDescent="0.25">
      <c r="A684" t="str">
        <f>IFERROR(IF(1+A683&lt;=Configuration!$F$9*Configuration!$F$16,1+A683,""),"")</f>
        <v/>
      </c>
      <c r="B684" s="45" t="str">
        <f>IFERROR(IF(1+B683&lt;=Configuration!$F$10*Configuration!$F$16,1+B683,""),"")</f>
        <v/>
      </c>
      <c r="C684" s="45" t="str">
        <f>IFERROR(IF(1+C683&lt;=Configuration!$F$11*Configuration!$F$16,1+C683,""),"")</f>
        <v/>
      </c>
      <c r="D684" s="45" t="str">
        <f>IFERROR(IF(1+D683&lt;=Configuration!$F$12*Configuration!$F$16,1+D683,""),"")</f>
        <v/>
      </c>
      <c r="E684" s="3">
        <f>IFERROR('QB Projections'!E684,0)</f>
        <v>0</v>
      </c>
      <c r="F684" s="3">
        <f>IFERROR('RB Projections'!E685,0)</f>
        <v>0</v>
      </c>
      <c r="G684" s="3">
        <f>IFERROR('WR Projections'!E681,0)</f>
        <v>0</v>
      </c>
      <c r="H684" s="3">
        <f>IFERROR('TE Projections'!E685,0)</f>
        <v>0</v>
      </c>
      <c r="J684" s="3">
        <f>IFERROR(LARGE($E:$H,COUNTIF(A:D,"&gt;0")+COUNTA($J$1:J683)-1),0)</f>
        <v>11.301914619519346</v>
      </c>
      <c r="K684" s="3">
        <f>IFERROR(LARGE($F:$H,COUNTIF(B:D,"&gt;0")+COUNTA($K$1:K683)-1),0)</f>
        <v>0</v>
      </c>
    </row>
    <row r="685" spans="1:11" x14ac:dyDescent="0.25">
      <c r="A685" t="str">
        <f>IFERROR(IF(1+A684&lt;=Configuration!$F$9*Configuration!$F$16,1+A684,""),"")</f>
        <v/>
      </c>
      <c r="B685" s="45" t="str">
        <f>IFERROR(IF(1+B684&lt;=Configuration!$F$10*Configuration!$F$16,1+B684,""),"")</f>
        <v/>
      </c>
      <c r="C685" s="45" t="str">
        <f>IFERROR(IF(1+C684&lt;=Configuration!$F$11*Configuration!$F$16,1+C684,""),"")</f>
        <v/>
      </c>
      <c r="D685" s="45" t="str">
        <f>IFERROR(IF(1+D684&lt;=Configuration!$F$12*Configuration!$F$16,1+D684,""),"")</f>
        <v/>
      </c>
      <c r="E685" s="3">
        <f>IFERROR('QB Projections'!E685,0)</f>
        <v>0</v>
      </c>
      <c r="F685" s="3">
        <f>IFERROR('RB Projections'!E686,0)</f>
        <v>0</v>
      </c>
      <c r="G685" s="3">
        <f>IFERROR('WR Projections'!E682,0)</f>
        <v>0</v>
      </c>
      <c r="H685" s="3">
        <f>IFERROR('TE Projections'!E686,0)</f>
        <v>0</v>
      </c>
      <c r="J685" s="3">
        <f>IFERROR(LARGE($E:$H,COUNTIF(A:D,"&gt;0")+COUNTA($J$1:J684)-1),0)</f>
        <v>10.701914619519346</v>
      </c>
      <c r="K685" s="3">
        <f>IFERROR(LARGE($F:$H,COUNTIF(B:D,"&gt;0")+COUNTA($K$1:K684)-1),0)</f>
        <v>0</v>
      </c>
    </row>
    <row r="686" spans="1:11" x14ac:dyDescent="0.25">
      <c r="A686" t="str">
        <f>IFERROR(IF(1+A685&lt;=Configuration!$F$9*Configuration!$F$16,1+A685,""),"")</f>
        <v/>
      </c>
      <c r="B686" s="45" t="str">
        <f>IFERROR(IF(1+B685&lt;=Configuration!$F$10*Configuration!$F$16,1+B685,""),"")</f>
        <v/>
      </c>
      <c r="C686" s="45" t="str">
        <f>IFERROR(IF(1+C685&lt;=Configuration!$F$11*Configuration!$F$16,1+C685,""),"")</f>
        <v/>
      </c>
      <c r="D686" s="45" t="str">
        <f>IFERROR(IF(1+D685&lt;=Configuration!$F$12*Configuration!$F$16,1+D685,""),"")</f>
        <v/>
      </c>
      <c r="E686" s="3">
        <f>IFERROR('QB Projections'!E686,0)</f>
        <v>0</v>
      </c>
      <c r="F686" s="3">
        <f>IFERROR('RB Projections'!E687,0)</f>
        <v>0</v>
      </c>
      <c r="G686" s="3">
        <f>IFERROR('WR Projections'!E683,0)</f>
        <v>0</v>
      </c>
      <c r="H686" s="3">
        <f>IFERROR('TE Projections'!E687,0)</f>
        <v>0</v>
      </c>
      <c r="J686" s="3">
        <f>IFERROR(LARGE($E:$H,COUNTIF(A:D,"&gt;0")+COUNTA($J$1:J685)-1),0)</f>
        <v>10.701914619519346</v>
      </c>
      <c r="K686" s="3">
        <f>IFERROR(LARGE($F:$H,COUNTIF(B:D,"&gt;0")+COUNTA($K$1:K685)-1),0)</f>
        <v>0</v>
      </c>
    </row>
    <row r="687" spans="1:11" x14ac:dyDescent="0.25">
      <c r="A687" t="str">
        <f>IFERROR(IF(1+A686&lt;=Configuration!$F$9*Configuration!$F$16,1+A686,""),"")</f>
        <v/>
      </c>
      <c r="B687" s="45" t="str">
        <f>IFERROR(IF(1+B686&lt;=Configuration!$F$10*Configuration!$F$16,1+B686,""),"")</f>
        <v/>
      </c>
      <c r="C687" s="45" t="str">
        <f>IFERROR(IF(1+C686&lt;=Configuration!$F$11*Configuration!$F$16,1+C686,""),"")</f>
        <v/>
      </c>
      <c r="D687" s="45" t="str">
        <f>IFERROR(IF(1+D686&lt;=Configuration!$F$12*Configuration!$F$16,1+D686,""),"")</f>
        <v/>
      </c>
      <c r="E687" s="3">
        <f>IFERROR('QB Projections'!E687,0)</f>
        <v>0</v>
      </c>
      <c r="F687" s="3">
        <f>IFERROR('RB Projections'!E688,0)</f>
        <v>0</v>
      </c>
      <c r="G687" s="3">
        <f>IFERROR('WR Projections'!E684,0)</f>
        <v>0</v>
      </c>
      <c r="H687" s="3">
        <f>IFERROR('TE Projections'!E688,0)</f>
        <v>0</v>
      </c>
      <c r="J687" s="3">
        <f>IFERROR(LARGE($E:$H,COUNTIF(A:D,"&gt;0")+COUNTA($J$1:J686)-1),0)</f>
        <v>10.418262182932789</v>
      </c>
      <c r="K687" s="3">
        <f>IFERROR(LARGE($F:$H,COUNTIF(B:D,"&gt;0")+COUNTA($K$1:K686)-1),0)</f>
        <v>0</v>
      </c>
    </row>
    <row r="688" spans="1:11" x14ac:dyDescent="0.25">
      <c r="A688" t="str">
        <f>IFERROR(IF(1+A687&lt;=Configuration!$F$9*Configuration!$F$16,1+A687,""),"")</f>
        <v/>
      </c>
      <c r="B688" s="45" t="str">
        <f>IFERROR(IF(1+B687&lt;=Configuration!$F$10*Configuration!$F$16,1+B687,""),"")</f>
        <v/>
      </c>
      <c r="C688" s="45" t="str">
        <f>IFERROR(IF(1+C687&lt;=Configuration!$F$11*Configuration!$F$16,1+C687,""),"")</f>
        <v/>
      </c>
      <c r="D688" s="45" t="str">
        <f>IFERROR(IF(1+D687&lt;=Configuration!$F$12*Configuration!$F$16,1+D687,""),"")</f>
        <v/>
      </c>
      <c r="E688" s="3">
        <f>IFERROR('QB Projections'!E688,0)</f>
        <v>0</v>
      </c>
      <c r="F688" s="3">
        <f>IFERROR('RB Projections'!E689,0)</f>
        <v>0</v>
      </c>
      <c r="G688" s="3">
        <f>IFERROR('WR Projections'!E685,0)</f>
        <v>0</v>
      </c>
      <c r="H688" s="3">
        <f>IFERROR('TE Projections'!E689,0)</f>
        <v>0</v>
      </c>
      <c r="J688" s="3">
        <f>IFERROR(LARGE($E:$H,COUNTIF(A:D,"&gt;0")+COUNTA($J$1:J687)-1),0)</f>
        <v>10.418262182932789</v>
      </c>
      <c r="K688" s="3">
        <f>IFERROR(LARGE($F:$H,COUNTIF(B:D,"&gt;0")+COUNTA($K$1:K687)-1),0)</f>
        <v>0</v>
      </c>
    </row>
    <row r="689" spans="1:11" x14ac:dyDescent="0.25">
      <c r="A689" t="str">
        <f>IFERROR(IF(1+A688&lt;=Configuration!$F$9*Configuration!$F$16,1+A688,""),"")</f>
        <v/>
      </c>
      <c r="B689" s="45" t="str">
        <f>IFERROR(IF(1+B688&lt;=Configuration!$F$10*Configuration!$F$16,1+B688,""),"")</f>
        <v/>
      </c>
      <c r="C689" s="45" t="str">
        <f>IFERROR(IF(1+C688&lt;=Configuration!$F$11*Configuration!$F$16,1+C688,""),"")</f>
        <v/>
      </c>
      <c r="D689" s="45" t="str">
        <f>IFERROR(IF(1+D688&lt;=Configuration!$F$12*Configuration!$F$16,1+D688,""),"")</f>
        <v/>
      </c>
      <c r="E689" s="3">
        <f>IFERROR('QB Projections'!E689,0)</f>
        <v>0</v>
      </c>
      <c r="F689" s="3">
        <f>IFERROR('RB Projections'!E690,0)</f>
        <v>0</v>
      </c>
      <c r="G689" s="3">
        <f>IFERROR('WR Projections'!E686,0)</f>
        <v>0</v>
      </c>
      <c r="H689" s="3">
        <f>IFERROR('TE Projections'!E690,0)</f>
        <v>0</v>
      </c>
      <c r="J689" s="3">
        <f>IFERROR(LARGE($E:$H,COUNTIF(A:D,"&gt;0")+COUNTA($J$1:J688)-1),0)</f>
        <v>10.418262182932789</v>
      </c>
      <c r="K689" s="3">
        <f>IFERROR(LARGE($F:$H,COUNTIF(B:D,"&gt;0")+COUNTA($K$1:K688)-1),0)</f>
        <v>0</v>
      </c>
    </row>
    <row r="690" spans="1:11" x14ac:dyDescent="0.25">
      <c r="A690" t="str">
        <f>IFERROR(IF(1+A689&lt;=Configuration!$F$9*Configuration!$F$16,1+A689,""),"")</f>
        <v/>
      </c>
      <c r="B690" s="45" t="str">
        <f>IFERROR(IF(1+B689&lt;=Configuration!$F$10*Configuration!$F$16,1+B689,""),"")</f>
        <v/>
      </c>
      <c r="C690" s="45" t="str">
        <f>IFERROR(IF(1+C689&lt;=Configuration!$F$11*Configuration!$F$16,1+C689,""),"")</f>
        <v/>
      </c>
      <c r="D690" s="45" t="str">
        <f>IFERROR(IF(1+D689&lt;=Configuration!$F$12*Configuration!$F$16,1+D689,""),"")</f>
        <v/>
      </c>
      <c r="E690" s="3">
        <f>IFERROR('QB Projections'!E690,0)</f>
        <v>0</v>
      </c>
      <c r="F690" s="3">
        <f>IFERROR('RB Projections'!E691,0)</f>
        <v>0</v>
      </c>
      <c r="G690" s="3">
        <f>IFERROR('WR Projections'!E687,0)</f>
        <v>0</v>
      </c>
      <c r="H690" s="3">
        <f>IFERROR('TE Projections'!E691,0)</f>
        <v>0</v>
      </c>
      <c r="J690" s="3">
        <f>IFERROR(LARGE($E:$H,COUNTIF(A:D,"&gt;0")+COUNTA($J$1:J689)-1),0)</f>
        <v>10.418262182932789</v>
      </c>
      <c r="K690" s="3">
        <f>IFERROR(LARGE($F:$H,COUNTIF(B:D,"&gt;0")+COUNTA($K$1:K689)-1),0)</f>
        <v>0</v>
      </c>
    </row>
    <row r="691" spans="1:11" x14ac:dyDescent="0.25">
      <c r="A691" t="str">
        <f>IFERROR(IF(1+A690&lt;=Configuration!$F$9*Configuration!$F$16,1+A690,""),"")</f>
        <v/>
      </c>
      <c r="B691" s="45" t="str">
        <f>IFERROR(IF(1+B690&lt;=Configuration!$F$10*Configuration!$F$16,1+B690,""),"")</f>
        <v/>
      </c>
      <c r="C691" s="45" t="str">
        <f>IFERROR(IF(1+C690&lt;=Configuration!$F$11*Configuration!$F$16,1+C690,""),"")</f>
        <v/>
      </c>
      <c r="D691" s="45" t="str">
        <f>IFERROR(IF(1+D690&lt;=Configuration!$F$12*Configuration!$F$16,1+D690,""),"")</f>
        <v/>
      </c>
      <c r="E691" s="3">
        <f>IFERROR('QB Projections'!E691,0)</f>
        <v>0</v>
      </c>
      <c r="F691" s="3">
        <f>IFERROR('RB Projections'!E692,0)</f>
        <v>0</v>
      </c>
      <c r="G691" s="3">
        <f>IFERROR('WR Projections'!E688,0)</f>
        <v>0</v>
      </c>
      <c r="H691" s="3">
        <f>IFERROR('TE Projections'!E692,0)</f>
        <v>0</v>
      </c>
      <c r="J691" s="3">
        <f>IFERROR(LARGE($E:$H,COUNTIF(A:D,"&gt;0")+COUNTA($J$1:J690)-1),0)</f>
        <v>10.057264540843233</v>
      </c>
      <c r="K691" s="3">
        <f>IFERROR(LARGE($F:$H,COUNTIF(B:D,"&gt;0")+COUNTA($K$1:K690)-1),0)</f>
        <v>0</v>
      </c>
    </row>
    <row r="692" spans="1:11" x14ac:dyDescent="0.25">
      <c r="A692" t="str">
        <f>IFERROR(IF(1+A691&lt;=Configuration!$F$9*Configuration!$F$16,1+A691,""),"")</f>
        <v/>
      </c>
      <c r="B692" s="45" t="str">
        <f>IFERROR(IF(1+B691&lt;=Configuration!$F$10*Configuration!$F$16,1+B691,""),"")</f>
        <v/>
      </c>
      <c r="C692" s="45" t="str">
        <f>IFERROR(IF(1+C691&lt;=Configuration!$F$11*Configuration!$F$16,1+C691,""),"")</f>
        <v/>
      </c>
      <c r="D692" s="45" t="str">
        <f>IFERROR(IF(1+D691&lt;=Configuration!$F$12*Configuration!$F$16,1+D691,""),"")</f>
        <v/>
      </c>
      <c r="E692" s="3">
        <f>IFERROR('QB Projections'!E692,0)</f>
        <v>0</v>
      </c>
      <c r="F692" s="3">
        <f>IFERROR('RB Projections'!E693,0)</f>
        <v>0</v>
      </c>
      <c r="G692" s="3">
        <f>IFERROR('WR Projections'!E689,0)</f>
        <v>0</v>
      </c>
      <c r="H692" s="3">
        <f>IFERROR('TE Projections'!E693,0)</f>
        <v>0</v>
      </c>
      <c r="J692" s="3">
        <f>IFERROR(LARGE($E:$H,COUNTIF(A:D,"&gt;0")+COUNTA($J$1:J691)-1),0)</f>
        <v>10.031646214753998</v>
      </c>
      <c r="K692" s="3">
        <f>IFERROR(LARGE($F:$H,COUNTIF(B:D,"&gt;0")+COUNTA($K$1:K691)-1),0)</f>
        <v>0</v>
      </c>
    </row>
    <row r="693" spans="1:11" x14ac:dyDescent="0.25">
      <c r="A693" t="str">
        <f>IFERROR(IF(1+A692&lt;=Configuration!$F$9*Configuration!$F$16,1+A692,""),"")</f>
        <v/>
      </c>
      <c r="B693" s="45" t="str">
        <f>IFERROR(IF(1+B692&lt;=Configuration!$F$10*Configuration!$F$16,1+B692,""),"")</f>
        <v/>
      </c>
      <c r="C693" s="45" t="str">
        <f>IFERROR(IF(1+C692&lt;=Configuration!$F$11*Configuration!$F$16,1+C692,""),"")</f>
        <v/>
      </c>
      <c r="D693" s="45" t="str">
        <f>IFERROR(IF(1+D692&lt;=Configuration!$F$12*Configuration!$F$16,1+D692,""),"")</f>
        <v/>
      </c>
      <c r="E693" s="3">
        <f>IFERROR('QB Projections'!E693,0)</f>
        <v>0</v>
      </c>
      <c r="F693" s="3">
        <f>IFERROR('RB Projections'!E694,0)</f>
        <v>0</v>
      </c>
      <c r="G693" s="3">
        <f>IFERROR('WR Projections'!E690,0)</f>
        <v>0</v>
      </c>
      <c r="H693" s="3">
        <f>IFERROR('TE Projections'!E694,0)</f>
        <v>0</v>
      </c>
      <c r="J693" s="3">
        <f>IFERROR(LARGE($E:$H,COUNTIF(A:D,"&gt;0")+COUNTA($J$1:J692)-1),0)</f>
        <v>9.9346097463462311</v>
      </c>
      <c r="K693" s="3">
        <f>IFERROR(LARGE($F:$H,COUNTIF(B:D,"&gt;0")+COUNTA($K$1:K692)-1),0)</f>
        <v>0</v>
      </c>
    </row>
    <row r="694" spans="1:11" x14ac:dyDescent="0.25">
      <c r="A694" t="str">
        <f>IFERROR(IF(1+A693&lt;=Configuration!$F$9*Configuration!$F$16,1+A693,""),"")</f>
        <v/>
      </c>
      <c r="B694" s="45" t="str">
        <f>IFERROR(IF(1+B693&lt;=Configuration!$F$10*Configuration!$F$16,1+B693,""),"")</f>
        <v/>
      </c>
      <c r="C694" s="45" t="str">
        <f>IFERROR(IF(1+C693&lt;=Configuration!$F$11*Configuration!$F$16,1+C693,""),"")</f>
        <v/>
      </c>
      <c r="D694" s="45" t="str">
        <f>IFERROR(IF(1+D693&lt;=Configuration!$F$12*Configuration!$F$16,1+D693,""),"")</f>
        <v/>
      </c>
      <c r="E694" s="3">
        <f>IFERROR('QB Projections'!E694,0)</f>
        <v>0</v>
      </c>
      <c r="F694" s="3">
        <f>IFERROR('RB Projections'!E695,0)</f>
        <v>0</v>
      </c>
      <c r="G694" s="3">
        <f>IFERROR('WR Projections'!E691,0)</f>
        <v>0</v>
      </c>
      <c r="H694" s="3">
        <f>IFERROR('TE Projections'!E695,0)</f>
        <v>0</v>
      </c>
      <c r="J694" s="3">
        <f>IFERROR(LARGE($E:$H,COUNTIF(A:D,"&gt;0")+COUNTA($J$1:J693)-1),0)</f>
        <v>9.5019146195193471</v>
      </c>
      <c r="K694" s="3">
        <f>IFERROR(LARGE($F:$H,COUNTIF(B:D,"&gt;0")+COUNTA($K$1:K693)-1),0)</f>
        <v>0</v>
      </c>
    </row>
    <row r="695" spans="1:11" x14ac:dyDescent="0.25">
      <c r="A695" t="str">
        <f>IFERROR(IF(1+A694&lt;=Configuration!$F$9*Configuration!$F$16,1+A694,""),"")</f>
        <v/>
      </c>
      <c r="B695" s="45" t="str">
        <f>IFERROR(IF(1+B694&lt;=Configuration!$F$10*Configuration!$F$16,1+B694,""),"")</f>
        <v/>
      </c>
      <c r="C695" s="45" t="str">
        <f>IFERROR(IF(1+C694&lt;=Configuration!$F$11*Configuration!$F$16,1+C694,""),"")</f>
        <v/>
      </c>
      <c r="D695" s="45" t="str">
        <f>IFERROR(IF(1+D694&lt;=Configuration!$F$12*Configuration!$F$16,1+D694,""),"")</f>
        <v/>
      </c>
      <c r="E695" s="3">
        <f>IFERROR('QB Projections'!E695,0)</f>
        <v>0</v>
      </c>
      <c r="F695" s="3">
        <f>IFERROR('RB Projections'!E696,0)</f>
        <v>0</v>
      </c>
      <c r="G695" s="3">
        <f>IFERROR('WR Projections'!E692,0)</f>
        <v>0</v>
      </c>
      <c r="H695" s="3">
        <f>IFERROR('TE Projections'!E696,0)</f>
        <v>0</v>
      </c>
      <c r="J695" s="3">
        <f>IFERROR(LARGE($E:$H,COUNTIF(A:D,"&gt;0")+COUNTA($J$1:J694)-1),0)</f>
        <v>9.3011487717116079</v>
      </c>
      <c r="K695" s="3">
        <f>IFERROR(LARGE($F:$H,COUNTIF(B:D,"&gt;0")+COUNTA($K$1:K694)-1),0)</f>
        <v>0</v>
      </c>
    </row>
    <row r="696" spans="1:11" x14ac:dyDescent="0.25">
      <c r="A696" t="str">
        <f>IFERROR(IF(1+A695&lt;=Configuration!$F$9*Configuration!$F$16,1+A695,""),"")</f>
        <v/>
      </c>
      <c r="B696" s="45" t="str">
        <f>IFERROR(IF(1+B695&lt;=Configuration!$F$10*Configuration!$F$16,1+B695,""),"")</f>
        <v/>
      </c>
      <c r="C696" s="45" t="str">
        <f>IFERROR(IF(1+C695&lt;=Configuration!$F$11*Configuration!$F$16,1+C695,""),"")</f>
        <v/>
      </c>
      <c r="D696" s="45" t="str">
        <f>IFERROR(IF(1+D695&lt;=Configuration!$F$12*Configuration!$F$16,1+D695,""),"")</f>
        <v/>
      </c>
      <c r="E696" s="3">
        <f>IFERROR('QB Projections'!E696,0)</f>
        <v>0</v>
      </c>
      <c r="F696" s="3">
        <f>IFERROR('RB Projections'!E697,0)</f>
        <v>0</v>
      </c>
      <c r="G696" s="3">
        <f>IFERROR('WR Projections'!E693,0)</f>
        <v>0</v>
      </c>
      <c r="H696" s="3">
        <f>IFERROR('TE Projections'!E697,0)</f>
        <v>0</v>
      </c>
      <c r="J696" s="3">
        <f>IFERROR(LARGE($E:$H,COUNTIF(A:D,"&gt;0")+COUNTA($J$1:J695)-1),0)</f>
        <v>9.2364440011146076</v>
      </c>
      <c r="K696" s="3">
        <f>IFERROR(LARGE($F:$H,COUNTIF(B:D,"&gt;0")+COUNTA($K$1:K695)-1),0)</f>
        <v>0</v>
      </c>
    </row>
    <row r="697" spans="1:11" x14ac:dyDescent="0.25">
      <c r="A697" t="str">
        <f>IFERROR(IF(1+A696&lt;=Configuration!$F$9*Configuration!$F$16,1+A696,""),"")</f>
        <v/>
      </c>
      <c r="B697" s="45" t="str">
        <f>IFERROR(IF(1+B696&lt;=Configuration!$F$10*Configuration!$F$16,1+B696,""),"")</f>
        <v/>
      </c>
      <c r="C697" s="45" t="str">
        <f>IFERROR(IF(1+C696&lt;=Configuration!$F$11*Configuration!$F$16,1+C696,""),"")</f>
        <v/>
      </c>
      <c r="D697" s="45" t="str">
        <f>IFERROR(IF(1+D696&lt;=Configuration!$F$12*Configuration!$F$16,1+D696,""),"")</f>
        <v/>
      </c>
      <c r="E697" s="3">
        <f>IFERROR('QB Projections'!E697,0)</f>
        <v>0</v>
      </c>
      <c r="F697" s="3">
        <f>IFERROR('RB Projections'!E698,0)</f>
        <v>0</v>
      </c>
      <c r="G697" s="3">
        <f>IFERROR('WR Projections'!E694,0)</f>
        <v>0</v>
      </c>
      <c r="H697" s="3">
        <f>IFERROR('TE Projections'!E698,0)</f>
        <v>0</v>
      </c>
      <c r="J697" s="3">
        <f>IFERROR(LARGE($E:$H,COUNTIF(A:D,"&gt;0")+COUNTA($J$1:J696)-1),0)</f>
        <v>9.1346097463462321</v>
      </c>
      <c r="K697" s="3">
        <f>IFERROR(LARGE($F:$H,COUNTIF(B:D,"&gt;0")+COUNTA($K$1:K696)-1),0)</f>
        <v>0</v>
      </c>
    </row>
    <row r="698" spans="1:11" x14ac:dyDescent="0.25">
      <c r="A698" t="str">
        <f>IFERROR(IF(1+A697&lt;=Configuration!$F$9*Configuration!$F$16,1+A697,""),"")</f>
        <v/>
      </c>
      <c r="B698" s="45" t="str">
        <f>IFERROR(IF(1+B697&lt;=Configuration!$F$10*Configuration!$F$16,1+B697,""),"")</f>
        <v/>
      </c>
      <c r="C698" s="45" t="str">
        <f>IFERROR(IF(1+C697&lt;=Configuration!$F$11*Configuration!$F$16,1+C697,""),"")</f>
        <v/>
      </c>
      <c r="D698" s="45" t="str">
        <f>IFERROR(IF(1+D697&lt;=Configuration!$F$12*Configuration!$F$16,1+D697,""),"")</f>
        <v/>
      </c>
      <c r="E698" s="3">
        <f>IFERROR('QB Projections'!E698,0)</f>
        <v>0</v>
      </c>
      <c r="F698" s="3">
        <f>IFERROR('RB Projections'!E699,0)</f>
        <v>0</v>
      </c>
      <c r="G698" s="3">
        <f>IFERROR('WR Projections'!E695,0)</f>
        <v>0</v>
      </c>
      <c r="H698" s="3">
        <f>IFERROR('TE Projections'!E699,0)</f>
        <v>0</v>
      </c>
      <c r="J698" s="3">
        <f>IFERROR(LARGE($E:$H,COUNTIF(A:D,"&gt;0")+COUNTA($J$1:J697)-1),0)</f>
        <v>9.0716829394348242</v>
      </c>
      <c r="K698" s="3">
        <f>IFERROR(LARGE($F:$H,COUNTIF(B:D,"&gt;0")+COUNTA($K$1:K697)-1),0)</f>
        <v>0</v>
      </c>
    </row>
    <row r="699" spans="1:11" x14ac:dyDescent="0.25">
      <c r="A699" t="str">
        <f>IFERROR(IF(1+A698&lt;=Configuration!$F$9*Configuration!$F$16,1+A698,""),"")</f>
        <v/>
      </c>
      <c r="B699" s="45" t="str">
        <f>IFERROR(IF(1+B698&lt;=Configuration!$F$10*Configuration!$F$16,1+B698,""),"")</f>
        <v/>
      </c>
      <c r="C699" s="45" t="str">
        <f>IFERROR(IF(1+C698&lt;=Configuration!$F$11*Configuration!$F$16,1+C698,""),"")</f>
        <v/>
      </c>
      <c r="D699" s="45" t="str">
        <f>IFERROR(IF(1+D698&lt;=Configuration!$F$12*Configuration!$F$16,1+D698,""),"")</f>
        <v/>
      </c>
      <c r="E699" s="3">
        <f>IFERROR('QB Projections'!E699,0)</f>
        <v>0</v>
      </c>
      <c r="F699" s="3">
        <f>IFERROR('RB Projections'!E700,0)</f>
        <v>0</v>
      </c>
      <c r="G699" s="3">
        <f>IFERROR('WR Projections'!E696,0)</f>
        <v>0</v>
      </c>
      <c r="H699" s="3">
        <f>IFERROR('TE Projections'!E700,0)</f>
        <v>0</v>
      </c>
      <c r="J699" s="3">
        <f>IFERROR(LARGE($E:$H,COUNTIF(A:D,"&gt;0")+COUNTA($J$1:J698)-1),0)</f>
        <v>9.0415316956154754</v>
      </c>
      <c r="K699" s="3">
        <f>IFERROR(LARGE($F:$H,COUNTIF(B:D,"&gt;0")+COUNTA($K$1:K698)-1),0)</f>
        <v>0</v>
      </c>
    </row>
    <row r="700" spans="1:11" x14ac:dyDescent="0.25">
      <c r="A700" t="str">
        <f>IFERROR(IF(1+A699&lt;=Configuration!$F$9*Configuration!$F$16,1+A699,""),"")</f>
        <v/>
      </c>
      <c r="B700" s="45" t="str">
        <f>IFERROR(IF(1+B699&lt;=Configuration!$F$10*Configuration!$F$16,1+B699,""),"")</f>
        <v/>
      </c>
      <c r="C700" s="45" t="str">
        <f>IFERROR(IF(1+C699&lt;=Configuration!$F$11*Configuration!$F$16,1+C699,""),"")</f>
        <v/>
      </c>
      <c r="D700" s="45" t="str">
        <f>IFERROR(IF(1+D699&lt;=Configuration!$F$12*Configuration!$F$16,1+D699,""),"")</f>
        <v/>
      </c>
      <c r="E700" s="3">
        <f>IFERROR('QB Projections'!E700,0)</f>
        <v>0</v>
      </c>
      <c r="F700" s="3">
        <f>IFERROR('RB Projections'!E701,0)</f>
        <v>0</v>
      </c>
      <c r="G700" s="3">
        <f>IFERROR('WR Projections'!E697,0)</f>
        <v>0</v>
      </c>
      <c r="H700" s="3">
        <f>IFERROR('TE Projections'!E701,0)</f>
        <v>0</v>
      </c>
      <c r="J700" s="3">
        <f>IFERROR(LARGE($E:$H,COUNTIF(A:D,"&gt;0")+COUNTA($J$1:J699)-1),0)</f>
        <v>8.6509573097596721</v>
      </c>
      <c r="K700" s="3">
        <f>IFERROR(LARGE($F:$H,COUNTIF(B:D,"&gt;0")+COUNTA($K$1:K699)-1),0)</f>
        <v>0</v>
      </c>
    </row>
    <row r="701" spans="1:11" x14ac:dyDescent="0.25">
      <c r="A701" t="str">
        <f>IFERROR(IF(1+A700&lt;=Configuration!$F$9*Configuration!$F$16,1+A700,""),"")</f>
        <v/>
      </c>
      <c r="B701" s="45" t="str">
        <f>IFERROR(IF(1+B700&lt;=Configuration!$F$10*Configuration!$F$16,1+B700,""),"")</f>
        <v/>
      </c>
      <c r="C701" s="45" t="str">
        <f>IFERROR(IF(1+C700&lt;=Configuration!$F$11*Configuration!$F$16,1+C700,""),"")</f>
        <v/>
      </c>
      <c r="D701" s="45" t="str">
        <f>IFERROR(IF(1+D700&lt;=Configuration!$F$12*Configuration!$F$16,1+D700,""),"")</f>
        <v/>
      </c>
      <c r="E701" s="3">
        <f>IFERROR('QB Projections'!E701,0)</f>
        <v>0</v>
      </c>
      <c r="F701" s="3">
        <f>IFERROR('RB Projections'!E702,0)</f>
        <v>0</v>
      </c>
      <c r="G701" s="3">
        <f>IFERROR('WR Projections'!E698,0)</f>
        <v>0</v>
      </c>
      <c r="H701" s="3">
        <f>IFERROR('TE Projections'!E702,0)</f>
        <v>0</v>
      </c>
      <c r="J701" s="3">
        <f>IFERROR(LARGE($E:$H,COUNTIF(A:D,"&gt;0")+COUNTA($J$1:J700)-1),0)</f>
        <v>8.5346097463462325</v>
      </c>
      <c r="K701" s="3">
        <f>IFERROR(LARGE($F:$H,COUNTIF(B:D,"&gt;0")+COUNTA($K$1:K700)-1),0)</f>
        <v>0</v>
      </c>
    </row>
    <row r="702" spans="1:11" x14ac:dyDescent="0.25">
      <c r="A702" t="str">
        <f>IFERROR(IF(1+A701&lt;=Configuration!$F$9*Configuration!$F$16,1+A701,""),"")</f>
        <v/>
      </c>
      <c r="B702" s="45" t="str">
        <f>IFERROR(IF(1+B701&lt;=Configuration!$F$10*Configuration!$F$16,1+B701,""),"")</f>
        <v/>
      </c>
      <c r="C702" s="45" t="str">
        <f>IFERROR(IF(1+C701&lt;=Configuration!$F$11*Configuration!$F$16,1+C701,""),"")</f>
        <v/>
      </c>
      <c r="D702" s="45" t="str">
        <f>IFERROR(IF(1+D701&lt;=Configuration!$F$12*Configuration!$F$16,1+D701,""),"")</f>
        <v/>
      </c>
      <c r="E702" s="3">
        <f>IFERROR('QB Projections'!E702,0)</f>
        <v>0</v>
      </c>
      <c r="F702" s="3">
        <f>IFERROR('RB Projections'!E703,0)</f>
        <v>0</v>
      </c>
      <c r="G702" s="3">
        <f>IFERROR('WR Projections'!E699,0)</f>
        <v>0</v>
      </c>
      <c r="H702" s="3">
        <f>IFERROR('TE Projections'!E703,0)</f>
        <v>0</v>
      </c>
      <c r="J702" s="3">
        <f>IFERROR(LARGE($E:$H,COUNTIF(A:D,"&gt;0")+COUNTA($J$1:J701)-1),0)</f>
        <v>8.2546097463462313</v>
      </c>
      <c r="K702" s="3">
        <f>IFERROR(LARGE($F:$H,COUNTIF(B:D,"&gt;0")+COUNTA($K$1:K701)-1),0)</f>
        <v>0</v>
      </c>
    </row>
    <row r="703" spans="1:11" x14ac:dyDescent="0.25">
      <c r="A703" t="str">
        <f>IFERROR(IF(1+A702&lt;=Configuration!$F$9*Configuration!$F$16,1+A702,""),"")</f>
        <v/>
      </c>
      <c r="B703" s="45" t="str">
        <f>IFERROR(IF(1+B702&lt;=Configuration!$F$10*Configuration!$F$16,1+B702,""),"")</f>
        <v/>
      </c>
      <c r="C703" s="45" t="str">
        <f>IFERROR(IF(1+C702&lt;=Configuration!$F$11*Configuration!$F$16,1+C702,""),"")</f>
        <v/>
      </c>
      <c r="D703" s="45" t="str">
        <f>IFERROR(IF(1+D702&lt;=Configuration!$F$12*Configuration!$F$16,1+D702,""),"")</f>
        <v/>
      </c>
      <c r="E703" s="3">
        <f>IFERROR('QB Projections'!E703,0)</f>
        <v>0</v>
      </c>
      <c r="F703" s="3">
        <f>IFERROR('RB Projections'!E704,0)</f>
        <v>0</v>
      </c>
      <c r="G703" s="3">
        <f>IFERROR('WR Projections'!E700,0)</f>
        <v>0</v>
      </c>
      <c r="H703" s="3">
        <f>IFERROR('TE Projections'!E704,0)</f>
        <v>0</v>
      </c>
      <c r="J703" s="3">
        <f>IFERROR(LARGE($E:$H,COUNTIF(A:D,"&gt;0")+COUNTA($J$1:J702)-1),0)</f>
        <v>7.7346097463462318</v>
      </c>
      <c r="K703" s="3">
        <f>IFERROR(LARGE($F:$H,COUNTIF(B:D,"&gt;0")+COUNTA($K$1:K702)-1),0)</f>
        <v>0</v>
      </c>
    </row>
    <row r="704" spans="1:11" x14ac:dyDescent="0.25">
      <c r="A704" t="str">
        <f>IFERROR(IF(1+A703&lt;=Configuration!$F$9*Configuration!$F$16,1+A703,""),"")</f>
        <v/>
      </c>
      <c r="B704" s="45" t="str">
        <f>IFERROR(IF(1+B703&lt;=Configuration!$F$10*Configuration!$F$16,1+B703,""),"")</f>
        <v/>
      </c>
      <c r="C704" s="45" t="str">
        <f>IFERROR(IF(1+C703&lt;=Configuration!$F$11*Configuration!$F$16,1+C703,""),"")</f>
        <v/>
      </c>
      <c r="D704" s="45" t="str">
        <f>IFERROR(IF(1+D703&lt;=Configuration!$F$12*Configuration!$F$16,1+D703,""),"")</f>
        <v/>
      </c>
      <c r="E704" s="3">
        <f>IFERROR('QB Projections'!E704,0)</f>
        <v>0</v>
      </c>
      <c r="F704" s="3">
        <f>IFERROR('RB Projections'!E705,0)</f>
        <v>0</v>
      </c>
      <c r="G704" s="3">
        <f>IFERROR('WR Projections'!E701,0)</f>
        <v>0</v>
      </c>
      <c r="H704" s="3">
        <f>IFERROR('TE Projections'!E705,0)</f>
        <v>0</v>
      </c>
      <c r="J704" s="3">
        <f>IFERROR(LARGE($E:$H,COUNTIF(A:D,"&gt;0")+COUNTA($J$1:J703)-1),0)</f>
        <v>7.6427835280529512</v>
      </c>
      <c r="K704" s="3">
        <f>IFERROR(LARGE($F:$H,COUNTIF(B:D,"&gt;0")+COUNTA($K$1:K703)-1),0)</f>
        <v>0</v>
      </c>
    </row>
    <row r="705" spans="1:11" x14ac:dyDescent="0.25">
      <c r="A705" t="str">
        <f>IFERROR(IF(1+A704&lt;=Configuration!$F$9*Configuration!$F$16,1+A704,""),"")</f>
        <v/>
      </c>
      <c r="B705" s="45" t="str">
        <f>IFERROR(IF(1+B704&lt;=Configuration!$F$10*Configuration!$F$16,1+B704,""),"")</f>
        <v/>
      </c>
      <c r="C705" s="45" t="str">
        <f>IFERROR(IF(1+C704&lt;=Configuration!$F$11*Configuration!$F$16,1+C704,""),"")</f>
        <v/>
      </c>
      <c r="D705" s="45" t="str">
        <f>IFERROR(IF(1+D704&lt;=Configuration!$F$12*Configuration!$F$16,1+D704,""),"")</f>
        <v/>
      </c>
      <c r="E705" s="3">
        <f>IFERROR('QB Projections'!E705,0)</f>
        <v>0</v>
      </c>
      <c r="F705" s="3">
        <f>IFERROR('RB Projections'!E706,0)</f>
        <v>0</v>
      </c>
      <c r="G705" s="3">
        <f>IFERROR('WR Projections'!E702,0)</f>
        <v>0</v>
      </c>
      <c r="H705" s="3">
        <f>IFERROR('TE Projections'!E706,0)</f>
        <v>0</v>
      </c>
      <c r="J705" s="3">
        <f>IFERROR(LARGE($E:$H,COUNTIF(A:D,"&gt;0")+COUNTA($J$1:J704)-1),0)</f>
        <v>7.641246565171314</v>
      </c>
      <c r="K705" s="3">
        <f>IFERROR(LARGE($F:$H,COUNTIF(B:D,"&gt;0")+COUNTA($K$1:K704)-1),0)</f>
        <v>0</v>
      </c>
    </row>
    <row r="706" spans="1:11" x14ac:dyDescent="0.25">
      <c r="A706" t="str">
        <f>IFERROR(IF(1+A705&lt;=Configuration!$F$9*Configuration!$F$16,1+A705,""),"")</f>
        <v/>
      </c>
      <c r="B706" s="45" t="str">
        <f>IFERROR(IF(1+B705&lt;=Configuration!$F$10*Configuration!$F$16,1+B705,""),"")</f>
        <v/>
      </c>
      <c r="C706" s="45" t="str">
        <f>IFERROR(IF(1+C705&lt;=Configuration!$F$11*Configuration!$F$16,1+C705,""),"")</f>
        <v/>
      </c>
      <c r="D706" s="45" t="str">
        <f>IFERROR(IF(1+D705&lt;=Configuration!$F$12*Configuration!$F$16,1+D705,""),"")</f>
        <v/>
      </c>
      <c r="E706" s="3">
        <f>IFERROR('QB Projections'!E706,0)</f>
        <v>0</v>
      </c>
      <c r="F706" s="3">
        <f>IFERROR('RB Projections'!E707,0)</f>
        <v>0</v>
      </c>
      <c r="G706" s="3">
        <f>IFERROR('WR Projections'!E703,0)</f>
        <v>0</v>
      </c>
      <c r="H706" s="3">
        <f>IFERROR('TE Projections'!E707,0)</f>
        <v>0</v>
      </c>
      <c r="J706" s="3">
        <f>IFERROR(LARGE($E:$H,COUNTIF(A:D,"&gt;0")+COUNTA($J$1:J705)-1),0)</f>
        <v>7.5219146195193467</v>
      </c>
      <c r="K706" s="3">
        <f>IFERROR(LARGE($F:$H,COUNTIF(B:D,"&gt;0")+COUNTA($K$1:K705)-1),0)</f>
        <v>0</v>
      </c>
    </row>
    <row r="707" spans="1:11" x14ac:dyDescent="0.25">
      <c r="A707" t="str">
        <f>IFERROR(IF(1+A706&lt;=Configuration!$F$9*Configuration!$F$16,1+A706,""),"")</f>
        <v/>
      </c>
      <c r="B707" s="45" t="str">
        <f>IFERROR(IF(1+B706&lt;=Configuration!$F$10*Configuration!$F$16,1+B706,""),"")</f>
        <v/>
      </c>
      <c r="C707" s="45" t="str">
        <f>IFERROR(IF(1+C706&lt;=Configuration!$F$11*Configuration!$F$16,1+C706,""),"")</f>
        <v/>
      </c>
      <c r="D707" s="45" t="str">
        <f>IFERROR(IF(1+D706&lt;=Configuration!$F$12*Configuration!$F$16,1+D706,""),"")</f>
        <v/>
      </c>
      <c r="E707" s="3">
        <f>IFERROR('QB Projections'!E707,0)</f>
        <v>0</v>
      </c>
      <c r="F707" s="3">
        <f>IFERROR('RB Projections'!E708,0)</f>
        <v>0</v>
      </c>
      <c r="G707" s="3">
        <f>IFERROR('WR Projections'!E704,0)</f>
        <v>0</v>
      </c>
      <c r="H707" s="3">
        <f>IFERROR('TE Projections'!E708,0)</f>
        <v>0</v>
      </c>
      <c r="J707" s="3">
        <f>IFERROR(LARGE($E:$H,COUNTIF(A:D,"&gt;0")+COUNTA($J$1:J706)-1),0)</f>
        <v>7.2273530297961361</v>
      </c>
      <c r="K707" s="3">
        <f>IFERROR(LARGE($F:$H,COUNTIF(B:D,"&gt;0")+COUNTA($K$1:K706)-1),0)</f>
        <v>0</v>
      </c>
    </row>
    <row r="708" spans="1:11" x14ac:dyDescent="0.25">
      <c r="A708" t="str">
        <f>IFERROR(IF(1+A707&lt;=Configuration!$F$9*Configuration!$F$16,1+A707,""),"")</f>
        <v/>
      </c>
      <c r="B708" s="45" t="str">
        <f>IFERROR(IF(1+B707&lt;=Configuration!$F$10*Configuration!$F$16,1+B707,""),"")</f>
        <v/>
      </c>
      <c r="C708" s="45" t="str">
        <f>IFERROR(IF(1+C707&lt;=Configuration!$F$11*Configuration!$F$16,1+C707,""),"")</f>
        <v/>
      </c>
      <c r="D708" s="45" t="str">
        <f>IFERROR(IF(1+D707&lt;=Configuration!$F$12*Configuration!$F$16,1+D707,""),"")</f>
        <v/>
      </c>
      <c r="E708" s="3">
        <f>IFERROR('QB Projections'!E708,0)</f>
        <v>0</v>
      </c>
      <c r="F708" s="3">
        <f>IFERROR('RB Projections'!E709,0)</f>
        <v>0</v>
      </c>
      <c r="G708" s="3">
        <f>IFERROR('WR Projections'!E705,0)</f>
        <v>0</v>
      </c>
      <c r="H708" s="3">
        <f>IFERROR('TE Projections'!E709,0)</f>
        <v>0</v>
      </c>
      <c r="J708" s="3">
        <f>IFERROR(LARGE($E:$H,COUNTIF(A:D,"&gt;0")+COUNTA($J$1:J707)-1),0)</f>
        <v>7.2091310914663946</v>
      </c>
      <c r="K708" s="3">
        <f>IFERROR(LARGE($F:$H,COUNTIF(B:D,"&gt;0")+COUNTA($K$1:K707)-1),0)</f>
        <v>0</v>
      </c>
    </row>
    <row r="709" spans="1:11" x14ac:dyDescent="0.25">
      <c r="A709" t="str">
        <f>IFERROR(IF(1+A708&lt;=Configuration!$F$9*Configuration!$F$16,1+A708,""),"")</f>
        <v/>
      </c>
      <c r="B709" s="45" t="str">
        <f>IFERROR(IF(1+B708&lt;=Configuration!$F$10*Configuration!$F$16,1+B708,""),"")</f>
        <v/>
      </c>
      <c r="C709" s="45" t="str">
        <f>IFERROR(IF(1+C708&lt;=Configuration!$F$11*Configuration!$F$16,1+C708,""),"")</f>
        <v/>
      </c>
      <c r="D709" s="45" t="str">
        <f>IFERROR(IF(1+D708&lt;=Configuration!$F$12*Configuration!$F$16,1+D708,""),"")</f>
        <v/>
      </c>
      <c r="E709" s="3">
        <f>IFERROR('QB Projections'!E709,0)</f>
        <v>0</v>
      </c>
      <c r="F709" s="3">
        <f>IFERROR('RB Projections'!E710,0)</f>
        <v>0</v>
      </c>
      <c r="G709" s="3">
        <f>IFERROR('WR Projections'!E706,0)</f>
        <v>0</v>
      </c>
      <c r="H709" s="3">
        <f>IFERROR('TE Projections'!E710,0)</f>
        <v>0</v>
      </c>
      <c r="J709" s="3">
        <f>IFERROR(LARGE($E:$H,COUNTIF(A:D,"&gt;0")+COUNTA($J$1:J708)-1),0)</f>
        <v>7.1539087049505943</v>
      </c>
      <c r="K709" s="3">
        <f>IFERROR(LARGE($F:$H,COUNTIF(B:D,"&gt;0")+COUNTA($K$1:K708)-1),0)</f>
        <v>0</v>
      </c>
    </row>
    <row r="710" spans="1:11" x14ac:dyDescent="0.25">
      <c r="A710" t="str">
        <f>IFERROR(IF(1+A709&lt;=Configuration!$F$9*Configuration!$F$16,1+A709,""),"")</f>
        <v/>
      </c>
      <c r="B710" s="45" t="str">
        <f>IFERROR(IF(1+B709&lt;=Configuration!$F$10*Configuration!$F$16,1+B709,""),"")</f>
        <v/>
      </c>
      <c r="C710" s="45" t="str">
        <f>IFERROR(IF(1+C709&lt;=Configuration!$F$11*Configuration!$F$16,1+C709,""),"")</f>
        <v/>
      </c>
      <c r="D710" s="45" t="str">
        <f>IFERROR(IF(1+D709&lt;=Configuration!$F$12*Configuration!$F$16,1+D709,""),"")</f>
        <v/>
      </c>
      <c r="E710" s="3">
        <f>IFERROR('QB Projections'!E710,0)</f>
        <v>0</v>
      </c>
      <c r="F710" s="3">
        <f>IFERROR('RB Projections'!E711,0)</f>
        <v>0</v>
      </c>
      <c r="G710" s="3">
        <f>IFERROR('WR Projections'!E707,0)</f>
        <v>0</v>
      </c>
      <c r="H710" s="3">
        <f>IFERROR('TE Projections'!E711,0)</f>
        <v>0</v>
      </c>
      <c r="J710" s="3">
        <f>IFERROR(LARGE($E:$H,COUNTIF(A:D,"&gt;0")+COUNTA($J$1:J709)-1),0)</f>
        <v>7.1509573097596739</v>
      </c>
      <c r="K710" s="3">
        <f>IFERROR(LARGE($F:$H,COUNTIF(B:D,"&gt;0")+COUNTA($K$1:K709)-1),0)</f>
        <v>0</v>
      </c>
    </row>
    <row r="711" spans="1:11" x14ac:dyDescent="0.25">
      <c r="A711" t="str">
        <f>IFERROR(IF(1+A710&lt;=Configuration!$F$9*Configuration!$F$16,1+A710,""),"")</f>
        <v/>
      </c>
      <c r="B711" s="45" t="str">
        <f>IFERROR(IF(1+B710&lt;=Configuration!$F$10*Configuration!$F$16,1+B710,""),"")</f>
        <v/>
      </c>
      <c r="C711" s="45" t="str">
        <f>IFERROR(IF(1+C710&lt;=Configuration!$F$11*Configuration!$F$16,1+C710,""),"")</f>
        <v/>
      </c>
      <c r="D711" s="45" t="str">
        <f>IFERROR(IF(1+D710&lt;=Configuration!$F$12*Configuration!$F$16,1+D710,""),"")</f>
        <v/>
      </c>
      <c r="E711" s="3">
        <f>IFERROR('QB Projections'!E711,0)</f>
        <v>0</v>
      </c>
      <c r="F711" s="3">
        <f>IFERROR('RB Projections'!E712,0)</f>
        <v>0</v>
      </c>
      <c r="G711" s="3">
        <f>IFERROR('WR Projections'!E708,0)</f>
        <v>0</v>
      </c>
      <c r="H711" s="3">
        <f>IFERROR('TE Projections'!E712,0)</f>
        <v>0</v>
      </c>
      <c r="J711" s="3">
        <f>IFERROR(LARGE($E:$H,COUNTIF(A:D,"&gt;0")+COUNTA($J$1:J710)-1),0)</f>
        <v>6.9182621829327884</v>
      </c>
      <c r="K711" s="3">
        <f>IFERROR(LARGE($F:$H,COUNTIF(B:D,"&gt;0")+COUNTA($K$1:K710)-1),0)</f>
        <v>0</v>
      </c>
    </row>
    <row r="712" spans="1:11" x14ac:dyDescent="0.25">
      <c r="A712" t="str">
        <f>IFERROR(IF(1+A711&lt;=Configuration!$F$9*Configuration!$F$16,1+A711,""),"")</f>
        <v/>
      </c>
      <c r="B712" s="45" t="str">
        <f>IFERROR(IF(1+B711&lt;=Configuration!$F$10*Configuration!$F$16,1+B711,""),"")</f>
        <v/>
      </c>
      <c r="C712" s="45" t="str">
        <f>IFERROR(IF(1+C711&lt;=Configuration!$F$11*Configuration!$F$16,1+C711,""),"")</f>
        <v/>
      </c>
      <c r="D712" s="45" t="str">
        <f>IFERROR(IF(1+D711&lt;=Configuration!$F$12*Configuration!$F$16,1+D711,""),"")</f>
        <v/>
      </c>
      <c r="E712" s="3">
        <f>IFERROR('QB Projections'!E712,0)</f>
        <v>0</v>
      </c>
      <c r="F712" s="3">
        <f>IFERROR('RB Projections'!E713,0)</f>
        <v>0</v>
      </c>
      <c r="G712" s="3">
        <f>IFERROR('WR Projections'!E709,0)</f>
        <v>0</v>
      </c>
      <c r="H712" s="3">
        <f>IFERROR('TE Projections'!E713,0)</f>
        <v>0</v>
      </c>
      <c r="J712" s="3">
        <f>IFERROR(LARGE($E:$H,COUNTIF(A:D,"&gt;0")+COUNTA($J$1:J711)-1),0)</f>
        <v>6.7162157301736345</v>
      </c>
      <c r="K712" s="3">
        <f>IFERROR(LARGE($F:$H,COUNTIF(B:D,"&gt;0")+COUNTA($K$1:K711)-1),0)</f>
        <v>0</v>
      </c>
    </row>
    <row r="713" spans="1:11" x14ac:dyDescent="0.25">
      <c r="A713" t="str">
        <f>IFERROR(IF(1+A712&lt;=Configuration!$F$9*Configuration!$F$16,1+A712,""),"")</f>
        <v/>
      </c>
      <c r="B713" s="45" t="str">
        <f>IFERROR(IF(1+B712&lt;=Configuration!$F$10*Configuration!$F$16,1+B712,""),"")</f>
        <v/>
      </c>
      <c r="C713" s="45" t="str">
        <f>IFERROR(IF(1+C712&lt;=Configuration!$F$11*Configuration!$F$16,1+C712,""),"")</f>
        <v/>
      </c>
      <c r="D713" s="45" t="str">
        <f>IFERROR(IF(1+D712&lt;=Configuration!$F$12*Configuration!$F$16,1+D712,""),"")</f>
        <v/>
      </c>
      <c r="E713" s="3">
        <f>IFERROR('QB Projections'!E713,0)</f>
        <v>0</v>
      </c>
      <c r="F713" s="3">
        <f>IFERROR('RB Projections'!E714,0)</f>
        <v>0</v>
      </c>
      <c r="G713" s="3">
        <f>IFERROR('WR Projections'!E710,0)</f>
        <v>0</v>
      </c>
      <c r="H713" s="3">
        <f>IFERROR('TE Projections'!E714,0)</f>
        <v>0</v>
      </c>
      <c r="J713" s="3">
        <f>IFERROR(LARGE($E:$H,COUNTIF(A:D,"&gt;0")+COUNTA($J$1:J712)-1),0)</f>
        <v>5.9746097463462311</v>
      </c>
      <c r="K713" s="3">
        <f>IFERROR(LARGE($F:$H,COUNTIF(B:D,"&gt;0")+COUNTA($K$1:K712)-1),0)</f>
        <v>0</v>
      </c>
    </row>
    <row r="714" spans="1:11" x14ac:dyDescent="0.25">
      <c r="A714" t="str">
        <f>IFERROR(IF(1+A713&lt;=Configuration!$F$9*Configuration!$F$16,1+A713,""),"")</f>
        <v/>
      </c>
      <c r="B714" s="45" t="str">
        <f>IFERROR(IF(1+B713&lt;=Configuration!$F$10*Configuration!$F$16,1+B713,""),"")</f>
        <v/>
      </c>
      <c r="C714" s="45" t="str">
        <f>IFERROR(IF(1+C713&lt;=Configuration!$F$11*Configuration!$F$16,1+C713,""),"")</f>
        <v/>
      </c>
      <c r="D714" s="45" t="str">
        <f>IFERROR(IF(1+D713&lt;=Configuration!$F$12*Configuration!$F$16,1+D713,""),"")</f>
        <v/>
      </c>
      <c r="E714" s="3">
        <f>IFERROR('QB Projections'!E714,0)</f>
        <v>0</v>
      </c>
      <c r="F714" s="3">
        <f>IFERROR('RB Projections'!E715,0)</f>
        <v>0</v>
      </c>
      <c r="G714" s="3">
        <f>IFERROR('WR Projections'!E711,0)</f>
        <v>0</v>
      </c>
      <c r="H714" s="3">
        <f>IFERROR('TE Projections'!E715,0)</f>
        <v>0</v>
      </c>
      <c r="J714" s="3">
        <f>IFERROR(LARGE($E:$H,COUNTIF(A:D,"&gt;0")+COUNTA($J$1:J713)-1),0)</f>
        <v>5.8009573097596734</v>
      </c>
      <c r="K714" s="3">
        <f>IFERROR(LARGE($F:$H,COUNTIF(B:D,"&gt;0")+COUNTA($K$1:K713)-1),0)</f>
        <v>0</v>
      </c>
    </row>
    <row r="715" spans="1:11" x14ac:dyDescent="0.25">
      <c r="A715" t="str">
        <f>IFERROR(IF(1+A714&lt;=Configuration!$F$9*Configuration!$F$16,1+A714,""),"")</f>
        <v/>
      </c>
      <c r="B715" s="45" t="str">
        <f>IFERROR(IF(1+B714&lt;=Configuration!$F$10*Configuration!$F$16,1+B714,""),"")</f>
        <v/>
      </c>
      <c r="C715" s="45" t="str">
        <f>IFERROR(IF(1+C714&lt;=Configuration!$F$11*Configuration!$F$16,1+C714,""),"")</f>
        <v/>
      </c>
      <c r="D715" s="45" t="str">
        <f>IFERROR(IF(1+D714&lt;=Configuration!$F$12*Configuration!$F$16,1+D714,""),"")</f>
        <v/>
      </c>
      <c r="E715" s="3">
        <f>IFERROR('QB Projections'!E715,0)</f>
        <v>0</v>
      </c>
      <c r="F715" s="3">
        <f>IFERROR('RB Projections'!E716,0)</f>
        <v>0</v>
      </c>
      <c r="G715" s="3">
        <f>IFERROR('WR Projections'!E712,0)</f>
        <v>0</v>
      </c>
      <c r="H715" s="3">
        <f>IFERROR('TE Projections'!E716,0)</f>
        <v>0</v>
      </c>
      <c r="J715" s="3">
        <f>IFERROR(LARGE($E:$H,COUNTIF(A:D,"&gt;0")+COUNTA($J$1:J714)-1),0)</f>
        <v>5.7091310914663946</v>
      </c>
      <c r="K715" s="3">
        <f>IFERROR(LARGE($F:$H,COUNTIF(B:D,"&gt;0")+COUNTA($K$1:K714)-1),0)</f>
        <v>0</v>
      </c>
    </row>
    <row r="716" spans="1:11" x14ac:dyDescent="0.25">
      <c r="A716" t="str">
        <f>IFERROR(IF(1+A715&lt;=Configuration!$F$9*Configuration!$F$16,1+A715,""),"")</f>
        <v/>
      </c>
      <c r="B716" s="45" t="str">
        <f>IFERROR(IF(1+B715&lt;=Configuration!$F$10*Configuration!$F$16,1+B715,""),"")</f>
        <v/>
      </c>
      <c r="C716" s="45" t="str">
        <f>IFERROR(IF(1+C715&lt;=Configuration!$F$11*Configuration!$F$16,1+C715,""),"")</f>
        <v/>
      </c>
      <c r="D716" s="45" t="str">
        <f>IFERROR(IF(1+D715&lt;=Configuration!$F$12*Configuration!$F$16,1+D715,""),"")</f>
        <v/>
      </c>
      <c r="E716" s="3">
        <f>IFERROR('QB Projections'!E716,0)</f>
        <v>0</v>
      </c>
      <c r="F716" s="3">
        <f>IFERROR('RB Projections'!E717,0)</f>
        <v>0</v>
      </c>
      <c r="G716" s="3">
        <f>IFERROR('WR Projections'!E713,0)</f>
        <v>0</v>
      </c>
      <c r="H716" s="3">
        <f>IFERROR('TE Projections'!E717,0)</f>
        <v>0</v>
      </c>
      <c r="J716" s="3">
        <f>IFERROR(LARGE($E:$H,COUNTIF(A:D,"&gt;0")+COUNTA($J$1:J715)-1),0)</f>
        <v>5.2091310914663946</v>
      </c>
      <c r="K716" s="3">
        <f>IFERROR(LARGE($F:$H,COUNTIF(B:D,"&gt;0")+COUNTA($K$1:K715)-1),0)</f>
        <v>0</v>
      </c>
    </row>
    <row r="717" spans="1:11" x14ac:dyDescent="0.25">
      <c r="A717" t="str">
        <f>IFERROR(IF(1+A716&lt;=Configuration!$F$9*Configuration!$F$16,1+A716,""),"")</f>
        <v/>
      </c>
      <c r="B717" s="45" t="str">
        <f>IFERROR(IF(1+B716&lt;=Configuration!$F$10*Configuration!$F$16,1+B716,""),"")</f>
        <v/>
      </c>
      <c r="C717" s="45" t="str">
        <f>IFERROR(IF(1+C716&lt;=Configuration!$F$11*Configuration!$F$16,1+C716,""),"")</f>
        <v/>
      </c>
      <c r="D717" s="45" t="str">
        <f>IFERROR(IF(1+D716&lt;=Configuration!$F$12*Configuration!$F$16,1+D716,""),"")</f>
        <v/>
      </c>
      <c r="E717" s="3">
        <f>IFERROR('QB Projections'!E717,0)</f>
        <v>0</v>
      </c>
      <c r="F717" s="3">
        <f>IFERROR('RB Projections'!E718,0)</f>
        <v>0</v>
      </c>
      <c r="G717" s="3">
        <f>IFERROR('WR Projections'!E714,0)</f>
        <v>0</v>
      </c>
      <c r="H717" s="3">
        <f>IFERROR('TE Projections'!E718,0)</f>
        <v>0</v>
      </c>
      <c r="J717" s="3">
        <f>IFERROR(LARGE($E:$H,COUNTIF(A:D,"&gt;0")+COUNTA($J$1:J716)-1),0)</f>
        <v>4.7509573097596736</v>
      </c>
      <c r="K717" s="3">
        <f>IFERROR(LARGE($F:$H,COUNTIF(B:D,"&gt;0")+COUNTA($K$1:K716)-1),0)</f>
        <v>0</v>
      </c>
    </row>
    <row r="718" spans="1:11" x14ac:dyDescent="0.25">
      <c r="A718" t="str">
        <f>IFERROR(IF(1+A717&lt;=Configuration!$F$9*Configuration!$F$16,1+A717,""),"")</f>
        <v/>
      </c>
      <c r="B718" s="45" t="str">
        <f>IFERROR(IF(1+B717&lt;=Configuration!$F$10*Configuration!$F$16,1+B717,""),"")</f>
        <v/>
      </c>
      <c r="C718" s="45" t="str">
        <f>IFERROR(IF(1+C717&lt;=Configuration!$F$11*Configuration!$F$16,1+C717,""),"")</f>
        <v/>
      </c>
      <c r="D718" s="45" t="str">
        <f>IFERROR(IF(1+D717&lt;=Configuration!$F$12*Configuration!$F$16,1+D717,""),"")</f>
        <v/>
      </c>
      <c r="E718" s="3">
        <f>IFERROR('QB Projections'!E718,0)</f>
        <v>0</v>
      </c>
      <c r="F718" s="3">
        <f>IFERROR('RB Projections'!E719,0)</f>
        <v>0</v>
      </c>
      <c r="G718" s="3">
        <f>IFERROR('WR Projections'!E715,0)</f>
        <v>0</v>
      </c>
      <c r="H718" s="3">
        <f>IFERROR('TE Projections'!E719,0)</f>
        <v>0</v>
      </c>
      <c r="J718" s="3">
        <f>IFERROR(LARGE($E:$H,COUNTIF(A:D,"&gt;0")+COUNTA($J$1:J717)-1),0)</f>
        <v>4.1738438985384914</v>
      </c>
      <c r="K718" s="3">
        <f>IFERROR(LARGE($F:$H,COUNTIF(B:D,"&gt;0")+COUNTA($K$1:K717)-1),0)</f>
        <v>0</v>
      </c>
    </row>
    <row r="719" spans="1:11" x14ac:dyDescent="0.25">
      <c r="A719" t="str">
        <f>IFERROR(IF(1+A718&lt;=Configuration!$F$9*Configuration!$F$16,1+A718,""),"")</f>
        <v/>
      </c>
      <c r="B719" s="45" t="str">
        <f>IFERROR(IF(1+B718&lt;=Configuration!$F$10*Configuration!$F$16,1+B718,""),"")</f>
        <v/>
      </c>
      <c r="C719" s="45" t="str">
        <f>IFERROR(IF(1+C718&lt;=Configuration!$F$11*Configuration!$F$16,1+C718,""),"")</f>
        <v/>
      </c>
      <c r="D719" s="45" t="str">
        <f>IFERROR(IF(1+D718&lt;=Configuration!$F$12*Configuration!$F$16,1+D718,""),"")</f>
        <v/>
      </c>
      <c r="E719" s="3">
        <f>IFERROR('QB Projections'!E719,0)</f>
        <v>0</v>
      </c>
      <c r="F719" s="3">
        <f>IFERROR('RB Projections'!E720,0)</f>
        <v>0</v>
      </c>
      <c r="G719" s="3">
        <f>IFERROR('WR Projections'!E716,0)</f>
        <v>0</v>
      </c>
      <c r="H719" s="3">
        <f>IFERROR('TE Projections'!E720,0)</f>
        <v>0</v>
      </c>
      <c r="J719" s="3">
        <f>IFERROR(LARGE($E:$H,COUNTIF(A:D,"&gt;0")+COUNTA($J$1:J718)-1),0)</f>
        <v>4.1185512837480314</v>
      </c>
      <c r="K719" s="3">
        <f>IFERROR(LARGE($F:$H,COUNTIF(B:D,"&gt;0")+COUNTA($K$1:K718)-1),0)</f>
        <v>0</v>
      </c>
    </row>
    <row r="720" spans="1:11" x14ac:dyDescent="0.25">
      <c r="A720" t="str">
        <f>IFERROR(IF(1+A719&lt;=Configuration!$F$9*Configuration!$F$16,1+A719,""),"")</f>
        <v/>
      </c>
      <c r="B720" s="45" t="str">
        <f>IFERROR(IF(1+B719&lt;=Configuration!$F$10*Configuration!$F$16,1+B719,""),"")</f>
        <v/>
      </c>
      <c r="C720" s="45" t="str">
        <f>IFERROR(IF(1+C719&lt;=Configuration!$F$11*Configuration!$F$16,1+C719,""),"")</f>
        <v/>
      </c>
      <c r="D720" s="45" t="str">
        <f>IFERROR(IF(1+D719&lt;=Configuration!$F$12*Configuration!$F$16,1+D719,""),"")</f>
        <v/>
      </c>
      <c r="E720" s="3">
        <f>IFERROR('QB Projections'!E720,0)</f>
        <v>0</v>
      </c>
      <c r="F720" s="3">
        <f>IFERROR('RB Projections'!E721,0)</f>
        <v>0</v>
      </c>
      <c r="G720" s="3">
        <f>IFERROR('WR Projections'!E717,0)</f>
        <v>0</v>
      </c>
      <c r="H720" s="3">
        <f>IFERROR('TE Projections'!E721,0)</f>
        <v>0</v>
      </c>
      <c r="J720" s="3">
        <f>IFERROR(LARGE($E:$H,COUNTIF(A:D,"&gt;0")+COUNTA($J$1:J719)-1),0)</f>
        <v>4.1036439001302103</v>
      </c>
      <c r="K720" s="3">
        <f>IFERROR(LARGE($F:$H,COUNTIF(B:D,"&gt;0")+COUNTA($K$1:K719)-1),0)</f>
        <v>0</v>
      </c>
    </row>
    <row r="721" spans="1:11" x14ac:dyDescent="0.25">
      <c r="A721" t="str">
        <f>IFERROR(IF(1+A720&lt;=Configuration!$F$9*Configuration!$F$16,1+A720,""),"")</f>
        <v/>
      </c>
      <c r="B721" s="45" t="str">
        <f>IFERROR(IF(1+B720&lt;=Configuration!$F$10*Configuration!$F$16,1+B720,""),"")</f>
        <v/>
      </c>
      <c r="C721" s="45" t="str">
        <f>IFERROR(IF(1+C720&lt;=Configuration!$F$11*Configuration!$F$16,1+C720,""),"")</f>
        <v/>
      </c>
      <c r="D721" s="45" t="str">
        <f>IFERROR(IF(1+D720&lt;=Configuration!$F$12*Configuration!$F$16,1+D720,""),"")</f>
        <v/>
      </c>
      <c r="E721" s="3">
        <f>IFERROR('QB Projections'!E721,0)</f>
        <v>0</v>
      </c>
      <c r="F721" s="3">
        <f>IFERROR('RB Projections'!E722,0)</f>
        <v>0</v>
      </c>
      <c r="G721" s="3">
        <f>IFERROR('WR Projections'!E718,0)</f>
        <v>0</v>
      </c>
      <c r="H721" s="3">
        <f>IFERROR('TE Projections'!E722,0)</f>
        <v>0</v>
      </c>
      <c r="J721" s="3">
        <f>IFERROR(LARGE($E:$H,COUNTIF(A:D,"&gt;0")+COUNTA($J$1:J720)-1),0)</f>
        <v>3.8154786548798363</v>
      </c>
      <c r="K721" s="3">
        <f>IFERROR(LARGE($F:$H,COUNTIF(B:D,"&gt;0")+COUNTA($K$1:K720)-1),0)</f>
        <v>0</v>
      </c>
    </row>
    <row r="722" spans="1:11" x14ac:dyDescent="0.25">
      <c r="A722" t="str">
        <f>IFERROR(IF(1+A721&lt;=Configuration!$F$9*Configuration!$F$16,1+A721,""),"")</f>
        <v/>
      </c>
      <c r="B722" s="45" t="str">
        <f>IFERROR(IF(1+B721&lt;=Configuration!$F$10*Configuration!$F$16,1+B721,""),"")</f>
        <v/>
      </c>
      <c r="C722" s="45" t="str">
        <f>IFERROR(IF(1+C721&lt;=Configuration!$F$11*Configuration!$F$16,1+C721,""),"")</f>
        <v/>
      </c>
      <c r="D722" s="45" t="str">
        <f>IFERROR(IF(1+D721&lt;=Configuration!$F$12*Configuration!$F$16,1+D721,""),"")</f>
        <v/>
      </c>
      <c r="E722" s="3">
        <f>IFERROR('QB Projections'!E722,0)</f>
        <v>0</v>
      </c>
      <c r="F722" s="3">
        <f>IFERROR('RB Projections'!E723,0)</f>
        <v>0</v>
      </c>
      <c r="G722" s="3">
        <f>IFERROR('WR Projections'!E719,0)</f>
        <v>0</v>
      </c>
      <c r="H722" s="3">
        <f>IFERROR('TE Projections'!E723,0)</f>
        <v>0</v>
      </c>
      <c r="J722" s="3">
        <f>IFERROR(LARGE($E:$H,COUNTIF(A:D,"&gt;0")+COUNTA($J$1:J721)-1),0)</f>
        <v>3.3654786548798366</v>
      </c>
      <c r="K722" s="3">
        <f>IFERROR(LARGE($F:$H,COUNTIF(B:D,"&gt;0")+COUNTA($K$1:K721)-1),0)</f>
        <v>0</v>
      </c>
    </row>
    <row r="723" spans="1:11" x14ac:dyDescent="0.25">
      <c r="A723" t="str">
        <f>IFERROR(IF(1+A722&lt;=Configuration!$F$9*Configuration!$F$16,1+A722,""),"")</f>
        <v/>
      </c>
      <c r="B723" s="45" t="str">
        <f>IFERROR(IF(1+B722&lt;=Configuration!$F$10*Configuration!$F$16,1+B722,""),"")</f>
        <v/>
      </c>
      <c r="C723" s="45" t="str">
        <f>IFERROR(IF(1+C722&lt;=Configuration!$F$11*Configuration!$F$16,1+C722,""),"")</f>
        <v/>
      </c>
      <c r="D723" s="45" t="str">
        <f>IFERROR(IF(1+D722&lt;=Configuration!$F$12*Configuration!$F$16,1+D722,""),"")</f>
        <v/>
      </c>
      <c r="E723" s="3">
        <f>IFERROR('QB Projections'!E723,0)</f>
        <v>0</v>
      </c>
      <c r="F723" s="3">
        <f>IFERROR('RB Projections'!E724,0)</f>
        <v>0</v>
      </c>
      <c r="G723" s="3">
        <f>IFERROR('WR Projections'!E720,0)</f>
        <v>0</v>
      </c>
      <c r="H723" s="3">
        <f>IFERROR('TE Projections'!E724,0)</f>
        <v>0</v>
      </c>
      <c r="J723" s="3">
        <f>IFERROR(LARGE($E:$H,COUNTIF(A:D,"&gt;0")+COUNTA($J$1:J722)-1),0)</f>
        <v>3.1836524365865579</v>
      </c>
      <c r="K723" s="3">
        <f>IFERROR(LARGE($F:$H,COUNTIF(B:D,"&gt;0")+COUNTA($K$1:K722)-1),0)</f>
        <v>0</v>
      </c>
    </row>
    <row r="724" spans="1:11" x14ac:dyDescent="0.25">
      <c r="A724" t="str">
        <f>IFERROR(IF(1+A723&lt;=Configuration!$F$9*Configuration!$F$16,1+A723,""),"")</f>
        <v/>
      </c>
      <c r="B724" s="45" t="str">
        <f>IFERROR(IF(1+B723&lt;=Configuration!$F$10*Configuration!$F$16,1+B723,""),"")</f>
        <v/>
      </c>
      <c r="C724" s="45" t="str">
        <f>IFERROR(IF(1+C723&lt;=Configuration!$F$11*Configuration!$F$16,1+C723,""),"")</f>
        <v/>
      </c>
      <c r="D724" s="45" t="str">
        <f>IFERROR(IF(1+D723&lt;=Configuration!$F$12*Configuration!$F$16,1+D723,""),"")</f>
        <v/>
      </c>
      <c r="E724" s="3">
        <f>IFERROR('QB Projections'!E724,0)</f>
        <v>0</v>
      </c>
      <c r="F724" s="3">
        <f>IFERROR('RB Projections'!E725,0)</f>
        <v>0</v>
      </c>
      <c r="G724" s="3">
        <f>IFERROR('WR Projections'!E721,0)</f>
        <v>0</v>
      </c>
      <c r="H724" s="3">
        <f>IFERROR('TE Projections'!E725,0)</f>
        <v>0</v>
      </c>
      <c r="J724" s="3">
        <f>IFERROR(LARGE($E:$H,COUNTIF(A:D,"&gt;0")+COUNTA($J$1:J723)-1),0)</f>
        <v>2.4177265227553968</v>
      </c>
      <c r="K724" s="3">
        <f>IFERROR(LARGE($F:$H,COUNTIF(B:D,"&gt;0")+COUNTA($K$1:K723)-1),0)</f>
        <v>0</v>
      </c>
    </row>
    <row r="725" spans="1:11" x14ac:dyDescent="0.25">
      <c r="A725" t="str">
        <f>IFERROR(IF(1+A724&lt;=Configuration!$F$9*Configuration!$F$16,1+A724,""),"")</f>
        <v/>
      </c>
      <c r="B725" s="45" t="str">
        <f>IFERROR(IF(1+B724&lt;=Configuration!$F$10*Configuration!$F$16,1+B724,""),"")</f>
        <v/>
      </c>
      <c r="C725" s="45" t="str">
        <f>IFERROR(IF(1+C724&lt;=Configuration!$F$11*Configuration!$F$16,1+C724,""),"")</f>
        <v/>
      </c>
      <c r="D725" s="45" t="str">
        <f>IFERROR(IF(1+D724&lt;=Configuration!$F$12*Configuration!$F$16,1+D724,""),"")</f>
        <v/>
      </c>
      <c r="E725" s="3">
        <f>IFERROR('QB Projections'!E725,0)</f>
        <v>0</v>
      </c>
      <c r="F725" s="3">
        <f>IFERROR('RB Projections'!E726,0)</f>
        <v>0</v>
      </c>
      <c r="G725" s="3">
        <f>IFERROR('WR Projections'!E722,0)</f>
        <v>0</v>
      </c>
      <c r="H725" s="3">
        <f>IFERROR('TE Projections'!E726,0)</f>
        <v>0</v>
      </c>
      <c r="J725" s="3">
        <f>IFERROR(LARGE($E:$H,COUNTIF(A:D,"&gt;0")+COUNTA($J$1:J724)-1),0)</f>
        <v>1.2403829239038695</v>
      </c>
      <c r="K725" s="3">
        <f>IFERROR(LARGE($F:$H,COUNTIF(B:D,"&gt;0")+COUNTA($K$1:K724)-1),0)</f>
        <v>0</v>
      </c>
    </row>
    <row r="726" spans="1:11" x14ac:dyDescent="0.25">
      <c r="A726" t="str">
        <f>IFERROR(IF(1+A725&lt;=Configuration!$F$9*Configuration!$F$16,1+A725,""),"")</f>
        <v/>
      </c>
      <c r="B726" s="45" t="str">
        <f>IFERROR(IF(1+B725&lt;=Configuration!$F$10*Configuration!$F$16,1+B725,""),"")</f>
        <v/>
      </c>
      <c r="C726" s="45" t="str">
        <f>IFERROR(IF(1+C725&lt;=Configuration!$F$11*Configuration!$F$16,1+C725,""),"")</f>
        <v/>
      </c>
      <c r="D726" s="45" t="str">
        <f>IFERROR(IF(1+D725&lt;=Configuration!$F$12*Configuration!$F$16,1+D725,""),"")</f>
        <v/>
      </c>
      <c r="E726" s="3">
        <f>IFERROR('QB Projections'!E726,0)</f>
        <v>0</v>
      </c>
      <c r="F726" s="3">
        <f>IFERROR('RB Projections'!E727,0)</f>
        <v>0</v>
      </c>
      <c r="G726" s="3">
        <f>IFERROR('WR Projections'!E723,0)</f>
        <v>0</v>
      </c>
      <c r="H726" s="3">
        <f>IFERROR('TE Projections'!E727,0)</f>
        <v>0</v>
      </c>
      <c r="J726" s="3">
        <f>IFERROR(LARGE($E:$H,COUNTIF(A:D,"&gt;0")+COUNTA($J$1:J725)-1),0)</f>
        <v>0.57236353636738635</v>
      </c>
      <c r="K726" s="3">
        <f>IFERROR(LARGE($F:$H,COUNTIF(B:D,"&gt;0")+COUNTA($K$1:K725)-1),0)</f>
        <v>0</v>
      </c>
    </row>
    <row r="727" spans="1:11" x14ac:dyDescent="0.25">
      <c r="A727" t="str">
        <f>IFERROR(IF(1+A726&lt;=Configuration!$F$9*Configuration!$F$16,1+A726,""),"")</f>
        <v/>
      </c>
      <c r="B727" s="45" t="str">
        <f>IFERROR(IF(1+B726&lt;=Configuration!$F$10*Configuration!$F$16,1+B726,""),"")</f>
        <v/>
      </c>
      <c r="C727" s="45" t="str">
        <f>IFERROR(IF(1+C726&lt;=Configuration!$F$11*Configuration!$F$16,1+C726,""),"")</f>
        <v/>
      </c>
      <c r="D727" s="45" t="str">
        <f>IFERROR(IF(1+D726&lt;=Configuration!$F$12*Configuration!$F$16,1+D726,""),"")</f>
        <v/>
      </c>
      <c r="E727" s="3">
        <f>IFERROR('QB Projections'!E727,0)</f>
        <v>0</v>
      </c>
      <c r="F727" s="3">
        <f>IFERROR('RB Projections'!E728,0)</f>
        <v>0</v>
      </c>
      <c r="G727" s="3">
        <f>IFERROR('WR Projections'!E724,0)</f>
        <v>0</v>
      </c>
      <c r="H727" s="3">
        <f>IFERROR('TE Projections'!E728,0)</f>
        <v>0</v>
      </c>
      <c r="J727" s="3">
        <f>IFERROR(LARGE($E:$H,COUNTIF(A:D,"&gt;0")+COUNTA($J$1:J726)-1),0)</f>
        <v>0</v>
      </c>
      <c r="K727" s="3">
        <f>IFERROR(LARGE($F:$H,COUNTIF(B:D,"&gt;0")+COUNTA($K$1:K726)-1),0)</f>
        <v>0</v>
      </c>
    </row>
    <row r="728" spans="1:11" x14ac:dyDescent="0.25">
      <c r="A728" t="str">
        <f>IFERROR(IF(1+A727&lt;=Configuration!$F$9*Configuration!$F$16,1+A727,""),"")</f>
        <v/>
      </c>
      <c r="B728" s="45" t="str">
        <f>IFERROR(IF(1+B727&lt;=Configuration!$F$10*Configuration!$F$16,1+B727,""),"")</f>
        <v/>
      </c>
      <c r="C728" s="45" t="str">
        <f>IFERROR(IF(1+C727&lt;=Configuration!$F$11*Configuration!$F$16,1+C727,""),"")</f>
        <v/>
      </c>
      <c r="D728" s="45" t="str">
        <f>IFERROR(IF(1+D727&lt;=Configuration!$F$12*Configuration!$F$16,1+D727,""),"")</f>
        <v/>
      </c>
      <c r="E728" s="3">
        <f>IFERROR('QB Projections'!E728,0)</f>
        <v>0</v>
      </c>
      <c r="F728" s="3">
        <f>IFERROR('RB Projections'!E729,0)</f>
        <v>0</v>
      </c>
      <c r="G728" s="3">
        <f>IFERROR('WR Projections'!E725,0)</f>
        <v>0</v>
      </c>
      <c r="H728" s="3">
        <f>IFERROR('TE Projections'!E729,0)</f>
        <v>0</v>
      </c>
      <c r="J728" s="3">
        <f>IFERROR(LARGE($E:$H,COUNTIF(A:D,"&gt;0")+COUNTA($J$1:J727)-1),0)</f>
        <v>0</v>
      </c>
      <c r="K728" s="3">
        <f>IFERROR(LARGE($F:$H,COUNTIF(B:D,"&gt;0")+COUNTA($K$1:K727)-1),0)</f>
        <v>0</v>
      </c>
    </row>
    <row r="729" spans="1:11" x14ac:dyDescent="0.25">
      <c r="A729" t="str">
        <f>IFERROR(IF(1+A728&lt;=Configuration!$F$9*Configuration!$F$16,1+A728,""),"")</f>
        <v/>
      </c>
      <c r="B729" s="45" t="str">
        <f>IFERROR(IF(1+B728&lt;=Configuration!$F$10*Configuration!$F$16,1+B728,""),"")</f>
        <v/>
      </c>
      <c r="C729" s="45" t="str">
        <f>IFERROR(IF(1+C728&lt;=Configuration!$F$11*Configuration!$F$16,1+C728,""),"")</f>
        <v/>
      </c>
      <c r="D729" s="45" t="str">
        <f>IFERROR(IF(1+D728&lt;=Configuration!$F$12*Configuration!$F$16,1+D728,""),"")</f>
        <v/>
      </c>
      <c r="E729" s="3">
        <f>IFERROR('QB Projections'!E729,0)</f>
        <v>0</v>
      </c>
      <c r="F729" s="3">
        <f>IFERROR('RB Projections'!E730,0)</f>
        <v>0</v>
      </c>
      <c r="G729" s="3">
        <f>IFERROR('WR Projections'!E726,0)</f>
        <v>0</v>
      </c>
      <c r="H729" s="3">
        <f>IFERROR('TE Projections'!E730,0)</f>
        <v>0</v>
      </c>
      <c r="J729" s="3">
        <f>IFERROR(LARGE($E:$H,COUNTIF(A:D,"&gt;0")+COUNTA($J$1:J728)-1),0)</f>
        <v>0</v>
      </c>
      <c r="K729" s="3">
        <f>IFERROR(LARGE($F:$H,COUNTIF(B:D,"&gt;0")+COUNTA($K$1:K728)-1),0)</f>
        <v>0</v>
      </c>
    </row>
    <row r="730" spans="1:11" x14ac:dyDescent="0.25">
      <c r="A730" t="str">
        <f>IFERROR(IF(1+A729&lt;=Configuration!$F$9*Configuration!$F$16,1+A729,""),"")</f>
        <v/>
      </c>
      <c r="B730" s="45" t="str">
        <f>IFERROR(IF(1+B729&lt;=Configuration!$F$10*Configuration!$F$16,1+B729,""),"")</f>
        <v/>
      </c>
      <c r="C730" s="45" t="str">
        <f>IFERROR(IF(1+C729&lt;=Configuration!$F$11*Configuration!$F$16,1+C729,""),"")</f>
        <v/>
      </c>
      <c r="D730" s="45" t="str">
        <f>IFERROR(IF(1+D729&lt;=Configuration!$F$12*Configuration!$F$16,1+D729,""),"")</f>
        <v/>
      </c>
      <c r="E730" s="3">
        <f>IFERROR('QB Projections'!E730,0)</f>
        <v>0</v>
      </c>
      <c r="F730" s="3">
        <f>IFERROR('RB Projections'!E731,0)</f>
        <v>0</v>
      </c>
      <c r="G730" s="3">
        <f>IFERROR('WR Projections'!E727,0)</f>
        <v>0</v>
      </c>
      <c r="H730" s="3">
        <f>IFERROR('TE Projections'!E731,0)</f>
        <v>0</v>
      </c>
      <c r="J730" s="3">
        <f>IFERROR(LARGE($E:$H,COUNTIF(A:D,"&gt;0")+COUNTA($J$1:J729)-1),0)</f>
        <v>0</v>
      </c>
      <c r="K730" s="3">
        <f>IFERROR(LARGE($F:$H,COUNTIF(B:D,"&gt;0")+COUNTA($K$1:K729)-1),0)</f>
        <v>0</v>
      </c>
    </row>
    <row r="731" spans="1:11" x14ac:dyDescent="0.25">
      <c r="A731" t="str">
        <f>IFERROR(IF(1+A730&lt;=Configuration!$F$9*Configuration!$F$16,1+A730,""),"")</f>
        <v/>
      </c>
      <c r="B731" s="45" t="str">
        <f>IFERROR(IF(1+B730&lt;=Configuration!$F$10*Configuration!$F$16,1+B730,""),"")</f>
        <v/>
      </c>
      <c r="C731" s="45" t="str">
        <f>IFERROR(IF(1+C730&lt;=Configuration!$F$11*Configuration!$F$16,1+C730,""),"")</f>
        <v/>
      </c>
      <c r="D731" s="45" t="str">
        <f>IFERROR(IF(1+D730&lt;=Configuration!$F$12*Configuration!$F$16,1+D730,""),"")</f>
        <v/>
      </c>
      <c r="E731" s="3">
        <f>IFERROR('QB Projections'!E731,0)</f>
        <v>0</v>
      </c>
      <c r="F731" s="3">
        <f>IFERROR('RB Projections'!E732,0)</f>
        <v>0</v>
      </c>
      <c r="G731" s="3">
        <f>IFERROR('WR Projections'!E728,0)</f>
        <v>0</v>
      </c>
      <c r="H731" s="3">
        <f>IFERROR('TE Projections'!E732,0)</f>
        <v>0</v>
      </c>
      <c r="J731" s="3">
        <f>IFERROR(LARGE($E:$H,COUNTIF(A:D,"&gt;0")+COUNTA($J$1:J730)-1),0)</f>
        <v>0</v>
      </c>
      <c r="K731" s="3">
        <f>IFERROR(LARGE($F:$H,COUNTIF(B:D,"&gt;0")+COUNTA($K$1:K730)-1),0)</f>
        <v>0</v>
      </c>
    </row>
    <row r="732" spans="1:11" x14ac:dyDescent="0.25">
      <c r="A732" t="str">
        <f>IFERROR(IF(1+A731&lt;=Configuration!$F$9*Configuration!$F$16,1+A731,""),"")</f>
        <v/>
      </c>
      <c r="B732" s="45" t="str">
        <f>IFERROR(IF(1+B731&lt;=Configuration!$F$10*Configuration!$F$16,1+B731,""),"")</f>
        <v/>
      </c>
      <c r="C732" s="45" t="str">
        <f>IFERROR(IF(1+C731&lt;=Configuration!$F$11*Configuration!$F$16,1+C731,""),"")</f>
        <v/>
      </c>
      <c r="D732" s="45" t="str">
        <f>IFERROR(IF(1+D731&lt;=Configuration!$F$12*Configuration!$F$16,1+D731,""),"")</f>
        <v/>
      </c>
      <c r="E732" s="3">
        <f>IFERROR('QB Projections'!E732,0)</f>
        <v>0</v>
      </c>
      <c r="F732" s="3">
        <f>IFERROR('RB Projections'!E733,0)</f>
        <v>0</v>
      </c>
      <c r="G732" s="3">
        <f>IFERROR('WR Projections'!E729,0)</f>
        <v>0</v>
      </c>
      <c r="H732" s="3">
        <f>IFERROR('TE Projections'!E733,0)</f>
        <v>0</v>
      </c>
      <c r="J732" s="3">
        <f>IFERROR(LARGE($E:$H,COUNTIF(A:D,"&gt;0")+COUNTA($J$1:J731)-1),0)</f>
        <v>0</v>
      </c>
      <c r="K732" s="3">
        <f>IFERROR(LARGE($F:$H,COUNTIF(B:D,"&gt;0")+COUNTA($K$1:K731)-1),0)</f>
        <v>0</v>
      </c>
    </row>
    <row r="733" spans="1:11" x14ac:dyDescent="0.25">
      <c r="A733" t="str">
        <f>IFERROR(IF(1+A732&lt;=Configuration!$F$9*Configuration!$F$16,1+A732,""),"")</f>
        <v/>
      </c>
      <c r="B733" s="45" t="str">
        <f>IFERROR(IF(1+B732&lt;=Configuration!$F$10*Configuration!$F$16,1+B732,""),"")</f>
        <v/>
      </c>
      <c r="C733" s="45" t="str">
        <f>IFERROR(IF(1+C732&lt;=Configuration!$F$11*Configuration!$F$16,1+C732,""),"")</f>
        <v/>
      </c>
      <c r="D733" s="45" t="str">
        <f>IFERROR(IF(1+D732&lt;=Configuration!$F$12*Configuration!$F$16,1+D732,""),"")</f>
        <v/>
      </c>
      <c r="E733" s="3">
        <f>IFERROR('QB Projections'!E733,0)</f>
        <v>0</v>
      </c>
      <c r="F733" s="3">
        <f>IFERROR('RB Projections'!E734,0)</f>
        <v>0</v>
      </c>
      <c r="G733" s="3">
        <f>IFERROR('WR Projections'!E730,0)</f>
        <v>0</v>
      </c>
      <c r="H733" s="3">
        <f>IFERROR('TE Projections'!E734,0)</f>
        <v>0</v>
      </c>
      <c r="J733" s="3">
        <f>IFERROR(LARGE($E:$H,COUNTIF(A:D,"&gt;0")+COUNTA($J$1:J732)-1),0)</f>
        <v>0</v>
      </c>
      <c r="K733" s="3">
        <f>IFERROR(LARGE($F:$H,COUNTIF(B:D,"&gt;0")+COUNTA($K$1:K732)-1),0)</f>
        <v>0</v>
      </c>
    </row>
    <row r="734" spans="1:11" x14ac:dyDescent="0.25">
      <c r="A734" t="str">
        <f>IFERROR(IF(1+A733&lt;=Configuration!$F$9*Configuration!$F$16,1+A733,""),"")</f>
        <v/>
      </c>
      <c r="B734" s="45" t="str">
        <f>IFERROR(IF(1+B733&lt;=Configuration!$F$10*Configuration!$F$16,1+B733,""),"")</f>
        <v/>
      </c>
      <c r="C734" s="45" t="str">
        <f>IFERROR(IF(1+C733&lt;=Configuration!$F$11*Configuration!$F$16,1+C733,""),"")</f>
        <v/>
      </c>
      <c r="D734" s="45" t="str">
        <f>IFERROR(IF(1+D733&lt;=Configuration!$F$12*Configuration!$F$16,1+D733,""),"")</f>
        <v/>
      </c>
      <c r="E734" s="3">
        <f>IFERROR('QB Projections'!E734,0)</f>
        <v>0</v>
      </c>
      <c r="F734" s="3">
        <f>IFERROR('RB Projections'!E735,0)</f>
        <v>0</v>
      </c>
      <c r="G734" s="3">
        <f>IFERROR('WR Projections'!E731,0)</f>
        <v>0</v>
      </c>
      <c r="H734" s="3">
        <f>IFERROR('TE Projections'!E735,0)</f>
        <v>0</v>
      </c>
      <c r="J734" s="3">
        <f>IFERROR(LARGE($E:$H,COUNTIF(A:D,"&gt;0")+COUNTA($J$1:J733)-1),0)</f>
        <v>0</v>
      </c>
      <c r="K734" s="3">
        <f>IFERROR(LARGE($F:$H,COUNTIF(B:D,"&gt;0")+COUNTA($K$1:K733)-1),0)</f>
        <v>0</v>
      </c>
    </row>
    <row r="735" spans="1:11" x14ac:dyDescent="0.25">
      <c r="A735" t="str">
        <f>IFERROR(IF(1+A734&lt;=Configuration!$F$9*Configuration!$F$16,1+A734,""),"")</f>
        <v/>
      </c>
      <c r="B735" s="45" t="str">
        <f>IFERROR(IF(1+B734&lt;=Configuration!$F$10*Configuration!$F$16,1+B734,""),"")</f>
        <v/>
      </c>
      <c r="C735" s="45" t="str">
        <f>IFERROR(IF(1+C734&lt;=Configuration!$F$11*Configuration!$F$16,1+C734,""),"")</f>
        <v/>
      </c>
      <c r="D735" s="45" t="str">
        <f>IFERROR(IF(1+D734&lt;=Configuration!$F$12*Configuration!$F$16,1+D734,""),"")</f>
        <v/>
      </c>
      <c r="E735" s="3">
        <f>IFERROR('QB Projections'!E735,0)</f>
        <v>0</v>
      </c>
      <c r="F735" s="3">
        <f>IFERROR('RB Projections'!E736,0)</f>
        <v>0</v>
      </c>
      <c r="G735" s="3">
        <f>IFERROR('WR Projections'!E732,0)</f>
        <v>0</v>
      </c>
      <c r="H735" s="3">
        <f>IFERROR('TE Projections'!E736,0)</f>
        <v>0</v>
      </c>
      <c r="J735" s="3">
        <f>IFERROR(LARGE($E:$H,COUNTIF(A:D,"&gt;0")+COUNTA($J$1:J734)-1),0)</f>
        <v>0</v>
      </c>
      <c r="K735" s="3">
        <f>IFERROR(LARGE($F:$H,COUNTIF(B:D,"&gt;0")+COUNTA($K$1:K734)-1),0)</f>
        <v>0</v>
      </c>
    </row>
    <row r="736" spans="1:11" x14ac:dyDescent="0.25">
      <c r="A736" t="str">
        <f>IFERROR(IF(1+A735&lt;=Configuration!$F$9*Configuration!$F$16,1+A735,""),"")</f>
        <v/>
      </c>
      <c r="B736" s="45" t="str">
        <f>IFERROR(IF(1+B735&lt;=Configuration!$F$10*Configuration!$F$16,1+B735,""),"")</f>
        <v/>
      </c>
      <c r="C736" s="45" t="str">
        <f>IFERROR(IF(1+C735&lt;=Configuration!$F$11*Configuration!$F$16,1+C735,""),"")</f>
        <v/>
      </c>
      <c r="D736" s="45" t="str">
        <f>IFERROR(IF(1+D735&lt;=Configuration!$F$12*Configuration!$F$16,1+D735,""),"")</f>
        <v/>
      </c>
      <c r="E736" s="3">
        <f>IFERROR('QB Projections'!E736,0)</f>
        <v>0</v>
      </c>
      <c r="F736" s="3">
        <f>IFERROR('RB Projections'!E737,0)</f>
        <v>0</v>
      </c>
      <c r="G736" s="3">
        <f>IFERROR('WR Projections'!E733,0)</f>
        <v>0</v>
      </c>
      <c r="H736" s="3">
        <f>IFERROR('TE Projections'!E737,0)</f>
        <v>0</v>
      </c>
      <c r="J736" s="3">
        <f>IFERROR(LARGE($E:$H,COUNTIF(A:D,"&gt;0")+COUNTA($J$1:J735)-1),0)</f>
        <v>0</v>
      </c>
      <c r="K736" s="3">
        <f>IFERROR(LARGE($F:$H,COUNTIF(B:D,"&gt;0")+COUNTA($K$1:K735)-1),0)</f>
        <v>0</v>
      </c>
    </row>
    <row r="737" spans="1:11" x14ac:dyDescent="0.25">
      <c r="A737" t="str">
        <f>IFERROR(IF(1+A736&lt;=Configuration!$F$9*Configuration!$F$16,1+A736,""),"")</f>
        <v/>
      </c>
      <c r="B737" s="45" t="str">
        <f>IFERROR(IF(1+B736&lt;=Configuration!$F$10*Configuration!$F$16,1+B736,""),"")</f>
        <v/>
      </c>
      <c r="C737" s="45" t="str">
        <f>IFERROR(IF(1+C736&lt;=Configuration!$F$11*Configuration!$F$16,1+C736,""),"")</f>
        <v/>
      </c>
      <c r="D737" s="45" t="str">
        <f>IFERROR(IF(1+D736&lt;=Configuration!$F$12*Configuration!$F$16,1+D736,""),"")</f>
        <v/>
      </c>
      <c r="E737" s="3">
        <f>IFERROR('QB Projections'!E737,0)</f>
        <v>0</v>
      </c>
      <c r="F737" s="3">
        <f>IFERROR('RB Projections'!E738,0)</f>
        <v>0</v>
      </c>
      <c r="G737" s="3">
        <f>IFERROR('WR Projections'!E734,0)</f>
        <v>0</v>
      </c>
      <c r="H737" s="3">
        <f>IFERROR('TE Projections'!E738,0)</f>
        <v>0</v>
      </c>
      <c r="J737" s="3">
        <f>IFERROR(LARGE($E:$H,COUNTIF(A:D,"&gt;0")+COUNTA($J$1:J736)-1),0)</f>
        <v>0</v>
      </c>
      <c r="K737" s="3">
        <f>IFERROR(LARGE($F:$H,COUNTIF(B:D,"&gt;0")+COUNTA($K$1:K736)-1),0)</f>
        <v>0</v>
      </c>
    </row>
    <row r="738" spans="1:11" x14ac:dyDescent="0.25">
      <c r="A738" t="str">
        <f>IFERROR(IF(1+A737&lt;=Configuration!$F$9*Configuration!$F$16,1+A737,""),"")</f>
        <v/>
      </c>
      <c r="B738" s="45" t="str">
        <f>IFERROR(IF(1+B737&lt;=Configuration!$F$10*Configuration!$F$16,1+B737,""),"")</f>
        <v/>
      </c>
      <c r="C738" s="45" t="str">
        <f>IFERROR(IF(1+C737&lt;=Configuration!$F$11*Configuration!$F$16,1+C737,""),"")</f>
        <v/>
      </c>
      <c r="D738" s="45" t="str">
        <f>IFERROR(IF(1+D737&lt;=Configuration!$F$12*Configuration!$F$16,1+D737,""),"")</f>
        <v/>
      </c>
      <c r="E738" s="3">
        <f>IFERROR('QB Projections'!E738,0)</f>
        <v>0</v>
      </c>
      <c r="F738" s="3">
        <f>IFERROR('RB Projections'!E739,0)</f>
        <v>0</v>
      </c>
      <c r="G738" s="3">
        <f>IFERROR('WR Projections'!E735,0)</f>
        <v>0</v>
      </c>
      <c r="H738" s="3">
        <f>IFERROR('TE Projections'!E739,0)</f>
        <v>0</v>
      </c>
      <c r="J738" s="3">
        <f>IFERROR(LARGE($E:$H,COUNTIF(A:D,"&gt;0")+COUNTA($J$1:J737)-1),0)</f>
        <v>0</v>
      </c>
      <c r="K738" s="3">
        <f>IFERROR(LARGE($F:$H,COUNTIF(B:D,"&gt;0")+COUNTA($K$1:K737)-1),0)</f>
        <v>0</v>
      </c>
    </row>
    <row r="739" spans="1:11" x14ac:dyDescent="0.25">
      <c r="A739" t="str">
        <f>IFERROR(IF(1+A738&lt;=Configuration!$F$9*Configuration!$F$16,1+A738,""),"")</f>
        <v/>
      </c>
      <c r="B739" s="45" t="str">
        <f>IFERROR(IF(1+B738&lt;=Configuration!$F$10*Configuration!$F$16,1+B738,""),"")</f>
        <v/>
      </c>
      <c r="C739" s="45" t="str">
        <f>IFERROR(IF(1+C738&lt;=Configuration!$F$11*Configuration!$F$16,1+C738,""),"")</f>
        <v/>
      </c>
      <c r="D739" s="45" t="str">
        <f>IFERROR(IF(1+D738&lt;=Configuration!$F$12*Configuration!$F$16,1+D738,""),"")</f>
        <v/>
      </c>
      <c r="E739" s="3">
        <f>IFERROR('QB Projections'!E739,0)</f>
        <v>0</v>
      </c>
      <c r="F739" s="3">
        <f>IFERROR('RB Projections'!E740,0)</f>
        <v>0</v>
      </c>
      <c r="G739" s="3">
        <f>IFERROR('WR Projections'!E736,0)</f>
        <v>0</v>
      </c>
      <c r="H739" s="3">
        <f>IFERROR('TE Projections'!E740,0)</f>
        <v>0</v>
      </c>
      <c r="J739" s="3">
        <f>IFERROR(LARGE($E:$H,COUNTIF(A:D,"&gt;0")+COUNTA($J$1:J738)-1),0)</f>
        <v>0</v>
      </c>
      <c r="K739" s="3">
        <f>IFERROR(LARGE($F:$H,COUNTIF(B:D,"&gt;0")+COUNTA($K$1:K738)-1),0)</f>
        <v>0</v>
      </c>
    </row>
    <row r="740" spans="1:11" x14ac:dyDescent="0.25">
      <c r="A740" t="str">
        <f>IFERROR(IF(1+A739&lt;=Configuration!$F$9*Configuration!$F$16,1+A739,""),"")</f>
        <v/>
      </c>
      <c r="B740" s="45" t="str">
        <f>IFERROR(IF(1+B739&lt;=Configuration!$F$10*Configuration!$F$16,1+B739,""),"")</f>
        <v/>
      </c>
      <c r="C740" s="45" t="str">
        <f>IFERROR(IF(1+C739&lt;=Configuration!$F$11*Configuration!$F$16,1+C739,""),"")</f>
        <v/>
      </c>
      <c r="D740" s="45" t="str">
        <f>IFERROR(IF(1+D739&lt;=Configuration!$F$12*Configuration!$F$16,1+D739,""),"")</f>
        <v/>
      </c>
      <c r="E740" s="3">
        <f>IFERROR('QB Projections'!E740,0)</f>
        <v>0</v>
      </c>
      <c r="F740" s="3">
        <f>IFERROR('RB Projections'!E741,0)</f>
        <v>0</v>
      </c>
      <c r="G740" s="3">
        <f>IFERROR('WR Projections'!E737,0)</f>
        <v>0</v>
      </c>
      <c r="H740" s="3">
        <f>IFERROR('TE Projections'!E741,0)</f>
        <v>0</v>
      </c>
      <c r="J740" s="3">
        <f>IFERROR(LARGE($E:$H,COUNTIF(A:D,"&gt;0")+COUNTA($J$1:J739)-1),0)</f>
        <v>0</v>
      </c>
      <c r="K740" s="3">
        <f>IFERROR(LARGE($F:$H,COUNTIF(B:D,"&gt;0")+COUNTA($K$1:K739)-1),0)</f>
        <v>0</v>
      </c>
    </row>
    <row r="741" spans="1:11" x14ac:dyDescent="0.25">
      <c r="A741" t="str">
        <f>IFERROR(IF(1+A740&lt;=Configuration!$F$9*Configuration!$F$16,1+A740,""),"")</f>
        <v/>
      </c>
      <c r="B741" s="45" t="str">
        <f>IFERROR(IF(1+B740&lt;=Configuration!$F$10*Configuration!$F$16,1+B740,""),"")</f>
        <v/>
      </c>
      <c r="C741" s="45" t="str">
        <f>IFERROR(IF(1+C740&lt;=Configuration!$F$11*Configuration!$F$16,1+C740,""),"")</f>
        <v/>
      </c>
      <c r="D741" s="45" t="str">
        <f>IFERROR(IF(1+D740&lt;=Configuration!$F$12*Configuration!$F$16,1+D740,""),"")</f>
        <v/>
      </c>
      <c r="E741" s="3">
        <f>IFERROR('QB Projections'!E741,0)</f>
        <v>0</v>
      </c>
      <c r="F741" s="3">
        <f>IFERROR('RB Projections'!E742,0)</f>
        <v>0</v>
      </c>
      <c r="G741" s="3">
        <f>IFERROR('WR Projections'!E738,0)</f>
        <v>0</v>
      </c>
      <c r="H741" s="3">
        <f>IFERROR('TE Projections'!E742,0)</f>
        <v>0</v>
      </c>
      <c r="J741" s="3">
        <f>IFERROR(LARGE($E:$H,COUNTIF(A:D,"&gt;0")+COUNTA($J$1:J740)-1),0)</f>
        <v>0</v>
      </c>
      <c r="K741" s="3">
        <f>IFERROR(LARGE($F:$H,COUNTIF(B:D,"&gt;0")+COUNTA($K$1:K740)-1),0)</f>
        <v>0</v>
      </c>
    </row>
    <row r="742" spans="1:11" x14ac:dyDescent="0.25">
      <c r="A742" t="str">
        <f>IFERROR(IF(1+A741&lt;=Configuration!$F$9*Configuration!$F$16,1+A741,""),"")</f>
        <v/>
      </c>
      <c r="B742" s="45" t="str">
        <f>IFERROR(IF(1+B741&lt;=Configuration!$F$10*Configuration!$F$16,1+B741,""),"")</f>
        <v/>
      </c>
      <c r="C742" s="45" t="str">
        <f>IFERROR(IF(1+C741&lt;=Configuration!$F$11*Configuration!$F$16,1+C741,""),"")</f>
        <v/>
      </c>
      <c r="D742" s="45" t="str">
        <f>IFERROR(IF(1+D741&lt;=Configuration!$F$12*Configuration!$F$16,1+D741,""),"")</f>
        <v/>
      </c>
      <c r="E742" s="3">
        <f>IFERROR('QB Projections'!E742,0)</f>
        <v>0</v>
      </c>
      <c r="F742" s="3">
        <f>IFERROR('RB Projections'!E743,0)</f>
        <v>0</v>
      </c>
      <c r="G742" s="3">
        <f>IFERROR('WR Projections'!E739,0)</f>
        <v>0</v>
      </c>
      <c r="H742" s="3">
        <f>IFERROR('TE Projections'!E743,0)</f>
        <v>0</v>
      </c>
      <c r="J742" s="3">
        <f>IFERROR(LARGE($E:$H,COUNTIF(A:D,"&gt;0")+COUNTA($J$1:J741)-1),0)</f>
        <v>0</v>
      </c>
      <c r="K742" s="3">
        <f>IFERROR(LARGE($F:$H,COUNTIF(B:D,"&gt;0")+COUNTA($K$1:K741)-1),0)</f>
        <v>0</v>
      </c>
    </row>
    <row r="743" spans="1:11" x14ac:dyDescent="0.25">
      <c r="A743" t="str">
        <f>IFERROR(IF(1+A742&lt;=Configuration!$F$9*Configuration!$F$16,1+A742,""),"")</f>
        <v/>
      </c>
      <c r="B743" s="45" t="str">
        <f>IFERROR(IF(1+B742&lt;=Configuration!$F$10*Configuration!$F$16,1+B742,""),"")</f>
        <v/>
      </c>
      <c r="C743" s="45" t="str">
        <f>IFERROR(IF(1+C742&lt;=Configuration!$F$11*Configuration!$F$16,1+C742,""),"")</f>
        <v/>
      </c>
      <c r="D743" s="45" t="str">
        <f>IFERROR(IF(1+D742&lt;=Configuration!$F$12*Configuration!$F$16,1+D742,""),"")</f>
        <v/>
      </c>
      <c r="E743" s="3">
        <f>IFERROR('QB Projections'!E743,0)</f>
        <v>0</v>
      </c>
      <c r="F743" s="3">
        <f>IFERROR('RB Projections'!E744,0)</f>
        <v>0</v>
      </c>
      <c r="G743" s="3">
        <f>IFERROR('WR Projections'!E740,0)</f>
        <v>0</v>
      </c>
      <c r="H743" s="3">
        <f>IFERROR('TE Projections'!E744,0)</f>
        <v>0</v>
      </c>
      <c r="J743" s="3">
        <f>IFERROR(LARGE($E:$H,COUNTIF(A:D,"&gt;0")+COUNTA($J$1:J742)-1),0)</f>
        <v>0</v>
      </c>
      <c r="K743" s="3">
        <f>IFERROR(LARGE($F:$H,COUNTIF(B:D,"&gt;0")+COUNTA($K$1:K742)-1),0)</f>
        <v>0</v>
      </c>
    </row>
    <row r="744" spans="1:11" x14ac:dyDescent="0.25">
      <c r="A744" t="str">
        <f>IFERROR(IF(1+A743&lt;=Configuration!$F$9*Configuration!$F$16,1+A743,""),"")</f>
        <v/>
      </c>
      <c r="B744" s="45" t="str">
        <f>IFERROR(IF(1+B743&lt;=Configuration!$F$10*Configuration!$F$16,1+B743,""),"")</f>
        <v/>
      </c>
      <c r="C744" s="45" t="str">
        <f>IFERROR(IF(1+C743&lt;=Configuration!$F$11*Configuration!$F$16,1+C743,""),"")</f>
        <v/>
      </c>
      <c r="D744" s="45" t="str">
        <f>IFERROR(IF(1+D743&lt;=Configuration!$F$12*Configuration!$F$16,1+D743,""),"")</f>
        <v/>
      </c>
      <c r="E744" s="3">
        <f>IFERROR('QB Projections'!E744,0)</f>
        <v>0</v>
      </c>
      <c r="F744" s="3">
        <f>IFERROR('RB Projections'!E745,0)</f>
        <v>0</v>
      </c>
      <c r="G744" s="3">
        <f>IFERROR('WR Projections'!E741,0)</f>
        <v>0</v>
      </c>
      <c r="H744" s="3">
        <f>IFERROR('TE Projections'!E745,0)</f>
        <v>0</v>
      </c>
      <c r="J744" s="3">
        <f>IFERROR(LARGE($E:$H,COUNTIF(A:D,"&gt;0")+COUNTA($J$1:J743)-1),0)</f>
        <v>0</v>
      </c>
      <c r="K744" s="3">
        <f>IFERROR(LARGE($F:$H,COUNTIF(B:D,"&gt;0")+COUNTA($K$1:K743)-1),0)</f>
        <v>0</v>
      </c>
    </row>
    <row r="745" spans="1:11" x14ac:dyDescent="0.25">
      <c r="A745" t="str">
        <f>IFERROR(IF(1+A744&lt;=Configuration!$F$9*Configuration!$F$16,1+A744,""),"")</f>
        <v/>
      </c>
      <c r="B745" s="45" t="str">
        <f>IFERROR(IF(1+B744&lt;=Configuration!$F$10*Configuration!$F$16,1+B744,""),"")</f>
        <v/>
      </c>
      <c r="C745" s="45" t="str">
        <f>IFERROR(IF(1+C744&lt;=Configuration!$F$11*Configuration!$F$16,1+C744,""),"")</f>
        <v/>
      </c>
      <c r="D745" s="45" t="str">
        <f>IFERROR(IF(1+D744&lt;=Configuration!$F$12*Configuration!$F$16,1+D744,""),"")</f>
        <v/>
      </c>
      <c r="E745" s="3">
        <f>IFERROR('QB Projections'!E745,0)</f>
        <v>0</v>
      </c>
      <c r="F745" s="3">
        <f>IFERROR('RB Projections'!E746,0)</f>
        <v>0</v>
      </c>
      <c r="G745" s="3">
        <f>IFERROR('WR Projections'!E742,0)</f>
        <v>0</v>
      </c>
      <c r="H745" s="3">
        <f>IFERROR('TE Projections'!E746,0)</f>
        <v>0</v>
      </c>
      <c r="J745" s="3">
        <f>IFERROR(LARGE($E:$H,COUNTIF(A:D,"&gt;0")+COUNTA($J$1:J744)-1),0)</f>
        <v>0</v>
      </c>
      <c r="K745" s="3">
        <f>IFERROR(LARGE($F:$H,COUNTIF(B:D,"&gt;0")+COUNTA($K$1:K744)-1),0)</f>
        <v>0</v>
      </c>
    </row>
    <row r="746" spans="1:11" x14ac:dyDescent="0.25">
      <c r="A746" t="str">
        <f>IFERROR(IF(1+A745&lt;=Configuration!$F$9*Configuration!$F$16,1+A745,""),"")</f>
        <v/>
      </c>
      <c r="B746" s="45" t="str">
        <f>IFERROR(IF(1+B745&lt;=Configuration!$F$10*Configuration!$F$16,1+B745,""),"")</f>
        <v/>
      </c>
      <c r="C746" s="45" t="str">
        <f>IFERROR(IF(1+C745&lt;=Configuration!$F$11*Configuration!$F$16,1+C745,""),"")</f>
        <v/>
      </c>
      <c r="D746" s="45" t="str">
        <f>IFERROR(IF(1+D745&lt;=Configuration!$F$12*Configuration!$F$16,1+D745,""),"")</f>
        <v/>
      </c>
      <c r="E746" s="3">
        <f>IFERROR('QB Projections'!E746,0)</f>
        <v>0</v>
      </c>
      <c r="F746" s="3">
        <f>IFERROR('RB Projections'!E747,0)</f>
        <v>0</v>
      </c>
      <c r="G746" s="3">
        <f>IFERROR('WR Projections'!E743,0)</f>
        <v>0</v>
      </c>
      <c r="H746" s="3">
        <f>IFERROR('TE Projections'!E747,0)</f>
        <v>0</v>
      </c>
      <c r="J746" s="3">
        <f>IFERROR(LARGE($E:$H,COUNTIF(A:D,"&gt;0")+COUNTA($J$1:J745)-1),0)</f>
        <v>0</v>
      </c>
      <c r="K746" s="3">
        <f>IFERROR(LARGE($F:$H,COUNTIF(B:D,"&gt;0")+COUNTA($K$1:K745)-1),0)</f>
        <v>0</v>
      </c>
    </row>
    <row r="747" spans="1:11" x14ac:dyDescent="0.25">
      <c r="A747" t="str">
        <f>IFERROR(IF(1+A746&lt;=Configuration!$F$9*Configuration!$F$16,1+A746,""),"")</f>
        <v/>
      </c>
      <c r="B747" s="45" t="str">
        <f>IFERROR(IF(1+B746&lt;=Configuration!$F$10*Configuration!$F$16,1+B746,""),"")</f>
        <v/>
      </c>
      <c r="C747" s="45" t="str">
        <f>IFERROR(IF(1+C746&lt;=Configuration!$F$11*Configuration!$F$16,1+C746,""),"")</f>
        <v/>
      </c>
      <c r="D747" s="45" t="str">
        <f>IFERROR(IF(1+D746&lt;=Configuration!$F$12*Configuration!$F$16,1+D746,""),"")</f>
        <v/>
      </c>
      <c r="E747" s="3">
        <f>IFERROR('QB Projections'!E747,0)</f>
        <v>0</v>
      </c>
      <c r="F747" s="3">
        <f>IFERROR('RB Projections'!E748,0)</f>
        <v>0</v>
      </c>
      <c r="G747" s="3">
        <f>IFERROR('WR Projections'!E744,0)</f>
        <v>0</v>
      </c>
      <c r="H747" s="3">
        <f>IFERROR('TE Projections'!E748,0)</f>
        <v>0</v>
      </c>
      <c r="J747" s="3">
        <f>IFERROR(LARGE($E:$H,COUNTIF(A:D,"&gt;0")+COUNTA($J$1:J746)-1),0)</f>
        <v>0</v>
      </c>
      <c r="K747" s="3">
        <f>IFERROR(LARGE($F:$H,COUNTIF(B:D,"&gt;0")+COUNTA($K$1:K746)-1),0)</f>
        <v>0</v>
      </c>
    </row>
    <row r="748" spans="1:11" x14ac:dyDescent="0.25">
      <c r="A748" t="str">
        <f>IFERROR(IF(1+A747&lt;=Configuration!$F$9*Configuration!$F$16,1+A747,""),"")</f>
        <v/>
      </c>
      <c r="B748" s="45" t="str">
        <f>IFERROR(IF(1+B747&lt;=Configuration!$F$10*Configuration!$F$16,1+B747,""),"")</f>
        <v/>
      </c>
      <c r="C748" s="45" t="str">
        <f>IFERROR(IF(1+C747&lt;=Configuration!$F$11*Configuration!$F$16,1+C747,""),"")</f>
        <v/>
      </c>
      <c r="D748" s="45" t="str">
        <f>IFERROR(IF(1+D747&lt;=Configuration!$F$12*Configuration!$F$16,1+D747,""),"")</f>
        <v/>
      </c>
      <c r="E748" s="3">
        <f>IFERROR('QB Projections'!E748,0)</f>
        <v>0</v>
      </c>
      <c r="F748" s="3">
        <f>IFERROR('RB Projections'!E749,0)</f>
        <v>0</v>
      </c>
      <c r="G748" s="3">
        <f>IFERROR('WR Projections'!E745,0)</f>
        <v>0</v>
      </c>
      <c r="H748" s="3">
        <f>IFERROR('TE Projections'!E749,0)</f>
        <v>0</v>
      </c>
      <c r="J748" s="3">
        <f>IFERROR(LARGE($E:$H,COUNTIF(A:D,"&gt;0")+COUNTA($J$1:J747)-1),0)</f>
        <v>0</v>
      </c>
      <c r="K748" s="3">
        <f>IFERROR(LARGE($F:$H,COUNTIF(B:D,"&gt;0")+COUNTA($K$1:K747)-1),0)</f>
        <v>0</v>
      </c>
    </row>
    <row r="749" spans="1:11" x14ac:dyDescent="0.25">
      <c r="A749" t="str">
        <f>IFERROR(IF(1+A748&lt;=Configuration!$F$9*Configuration!$F$16,1+A748,""),"")</f>
        <v/>
      </c>
      <c r="B749" s="45" t="str">
        <f>IFERROR(IF(1+B748&lt;=Configuration!$F$10*Configuration!$F$16,1+B748,""),"")</f>
        <v/>
      </c>
      <c r="C749" s="45" t="str">
        <f>IFERROR(IF(1+C748&lt;=Configuration!$F$11*Configuration!$F$16,1+C748,""),"")</f>
        <v/>
      </c>
      <c r="D749" s="45" t="str">
        <f>IFERROR(IF(1+D748&lt;=Configuration!$F$12*Configuration!$F$16,1+D748,""),"")</f>
        <v/>
      </c>
      <c r="E749" s="3">
        <f>IFERROR('QB Projections'!E749,0)</f>
        <v>0</v>
      </c>
      <c r="F749" s="3">
        <f>IFERROR('RB Projections'!E750,0)</f>
        <v>0</v>
      </c>
      <c r="G749" s="3">
        <f>IFERROR('WR Projections'!E746,0)</f>
        <v>0</v>
      </c>
      <c r="H749" s="3">
        <f>IFERROR('TE Projections'!E750,0)</f>
        <v>0</v>
      </c>
      <c r="J749" s="3">
        <f>IFERROR(LARGE($E:$H,COUNTIF(A:D,"&gt;0")+COUNTA($J$1:J748)-1),0)</f>
        <v>0</v>
      </c>
      <c r="K749" s="3">
        <f>IFERROR(LARGE($F:$H,COUNTIF(B:D,"&gt;0")+COUNTA($K$1:K748)-1),0)</f>
        <v>0</v>
      </c>
    </row>
    <row r="750" spans="1:11" x14ac:dyDescent="0.25">
      <c r="A750" t="str">
        <f>IFERROR(IF(1+A749&lt;=Configuration!$F$9*Configuration!$F$16,1+A749,""),"")</f>
        <v/>
      </c>
      <c r="B750" s="45" t="str">
        <f>IFERROR(IF(1+B749&lt;=Configuration!$F$10*Configuration!$F$16,1+B749,""),"")</f>
        <v/>
      </c>
      <c r="C750" s="45" t="str">
        <f>IFERROR(IF(1+C749&lt;=Configuration!$F$11*Configuration!$F$16,1+C749,""),"")</f>
        <v/>
      </c>
      <c r="D750" s="45" t="str">
        <f>IFERROR(IF(1+D749&lt;=Configuration!$F$12*Configuration!$F$16,1+D749,""),"")</f>
        <v/>
      </c>
      <c r="E750" s="3">
        <f>IFERROR('QB Projections'!E750,0)</f>
        <v>0</v>
      </c>
      <c r="F750" s="3">
        <f>IFERROR('RB Projections'!E751,0)</f>
        <v>0</v>
      </c>
      <c r="G750" s="3">
        <f>IFERROR('WR Projections'!E747,0)</f>
        <v>0</v>
      </c>
      <c r="H750" s="3">
        <f>IFERROR('TE Projections'!E751,0)</f>
        <v>0</v>
      </c>
      <c r="J750" s="3">
        <f>IFERROR(LARGE($E:$H,COUNTIF(A:D,"&gt;0")+COUNTA($J$1:J749)-1),0)</f>
        <v>0</v>
      </c>
      <c r="K750" s="3">
        <f>IFERROR(LARGE($F:$H,COUNTIF(B:D,"&gt;0")+COUNTA($K$1:K749)-1),0)</f>
        <v>0</v>
      </c>
    </row>
    <row r="751" spans="1:11" x14ac:dyDescent="0.25">
      <c r="A751" t="str">
        <f>IFERROR(IF(1+A750&lt;=Configuration!$F$9*Configuration!$F$16,1+A750,""),"")</f>
        <v/>
      </c>
      <c r="B751" s="45" t="str">
        <f>IFERROR(IF(1+B750&lt;=Configuration!$F$10*Configuration!$F$16,1+B750,""),"")</f>
        <v/>
      </c>
      <c r="C751" s="45" t="str">
        <f>IFERROR(IF(1+C750&lt;=Configuration!$F$11*Configuration!$F$16,1+C750,""),"")</f>
        <v/>
      </c>
      <c r="D751" s="45" t="str">
        <f>IFERROR(IF(1+D750&lt;=Configuration!$F$12*Configuration!$F$16,1+D750,""),"")</f>
        <v/>
      </c>
      <c r="E751" s="3">
        <f>IFERROR('QB Projections'!E751,0)</f>
        <v>0</v>
      </c>
      <c r="F751" s="3">
        <f>IFERROR('RB Projections'!E752,0)</f>
        <v>0</v>
      </c>
      <c r="G751" s="3">
        <f>IFERROR('WR Projections'!E748,0)</f>
        <v>0</v>
      </c>
      <c r="H751" s="3">
        <f>IFERROR('TE Projections'!E752,0)</f>
        <v>0</v>
      </c>
      <c r="J751" s="3">
        <f>IFERROR(LARGE($E:$H,COUNTIF(A:D,"&gt;0")+COUNTA($J$1:J750)-1),0)</f>
        <v>0</v>
      </c>
      <c r="K751" s="3">
        <f>IFERROR(LARGE($F:$H,COUNTIF(B:D,"&gt;0")+COUNTA($K$1:K750)-1),0)</f>
        <v>0</v>
      </c>
    </row>
    <row r="752" spans="1:11" x14ac:dyDescent="0.25">
      <c r="A752" t="str">
        <f>IFERROR(IF(1+A751&lt;=Configuration!$F$9*Configuration!$F$16,1+A751,""),"")</f>
        <v/>
      </c>
      <c r="B752" s="45" t="str">
        <f>IFERROR(IF(1+B751&lt;=Configuration!$F$10*Configuration!$F$16,1+B751,""),"")</f>
        <v/>
      </c>
      <c r="C752" s="45" t="str">
        <f>IFERROR(IF(1+C751&lt;=Configuration!$F$11*Configuration!$F$16,1+C751,""),"")</f>
        <v/>
      </c>
      <c r="D752" s="45" t="str">
        <f>IFERROR(IF(1+D751&lt;=Configuration!$F$12*Configuration!$F$16,1+D751,""),"")</f>
        <v/>
      </c>
      <c r="E752" s="3">
        <f>IFERROR('QB Projections'!E752,0)</f>
        <v>0</v>
      </c>
      <c r="F752" s="3">
        <f>IFERROR('RB Projections'!E753,0)</f>
        <v>0</v>
      </c>
      <c r="G752" s="3">
        <f>IFERROR('WR Projections'!E749,0)</f>
        <v>0</v>
      </c>
      <c r="H752" s="3">
        <f>IFERROR('TE Projections'!E753,0)</f>
        <v>0</v>
      </c>
      <c r="J752" s="3">
        <f>IFERROR(LARGE($E:$H,COUNTIF(A:D,"&gt;0")+COUNTA($J$1:J751)-1),0)</f>
        <v>0</v>
      </c>
      <c r="K752" s="3">
        <f>IFERROR(LARGE($F:$H,COUNTIF(B:D,"&gt;0")+COUNTA($K$1:K751)-1),0)</f>
        <v>0</v>
      </c>
    </row>
    <row r="753" spans="1:11" x14ac:dyDescent="0.25">
      <c r="A753" t="str">
        <f>IFERROR(IF(1+A752&lt;=Configuration!$F$9*Configuration!$F$16,1+A752,""),"")</f>
        <v/>
      </c>
      <c r="B753" s="45" t="str">
        <f>IFERROR(IF(1+B752&lt;=Configuration!$F$10*Configuration!$F$16,1+B752,""),"")</f>
        <v/>
      </c>
      <c r="C753" s="45" t="str">
        <f>IFERROR(IF(1+C752&lt;=Configuration!$F$11*Configuration!$F$16,1+C752,""),"")</f>
        <v/>
      </c>
      <c r="D753" s="45" t="str">
        <f>IFERROR(IF(1+D752&lt;=Configuration!$F$12*Configuration!$F$16,1+D752,""),"")</f>
        <v/>
      </c>
      <c r="E753" s="3">
        <f>IFERROR('QB Projections'!E753,0)</f>
        <v>0</v>
      </c>
      <c r="F753" s="3">
        <f>IFERROR('RB Projections'!E754,0)</f>
        <v>0</v>
      </c>
      <c r="G753" s="3">
        <f>IFERROR('WR Projections'!E750,0)</f>
        <v>0</v>
      </c>
      <c r="H753" s="3">
        <f>IFERROR('TE Projections'!E754,0)</f>
        <v>0</v>
      </c>
      <c r="J753" s="3">
        <f>IFERROR(LARGE($E:$H,COUNTIF(A:D,"&gt;0")+COUNTA($J$1:J752)-1),0)</f>
        <v>0</v>
      </c>
      <c r="K753" s="3">
        <f>IFERROR(LARGE($F:$H,COUNTIF(B:D,"&gt;0")+COUNTA($K$1:K752)-1),0)</f>
        <v>0</v>
      </c>
    </row>
    <row r="754" spans="1:11" x14ac:dyDescent="0.25">
      <c r="A754" t="str">
        <f>IFERROR(IF(1+A753&lt;=Configuration!$F$9*Configuration!$F$16,1+A753,""),"")</f>
        <v/>
      </c>
      <c r="B754" s="45" t="str">
        <f>IFERROR(IF(1+B753&lt;=Configuration!$F$10*Configuration!$F$16,1+B753,""),"")</f>
        <v/>
      </c>
      <c r="C754" s="45" t="str">
        <f>IFERROR(IF(1+C753&lt;=Configuration!$F$11*Configuration!$F$16,1+C753,""),"")</f>
        <v/>
      </c>
      <c r="D754" s="45" t="str">
        <f>IFERROR(IF(1+D753&lt;=Configuration!$F$12*Configuration!$F$16,1+D753,""),"")</f>
        <v/>
      </c>
      <c r="E754" s="3">
        <f>IFERROR('QB Projections'!E754,0)</f>
        <v>0</v>
      </c>
      <c r="F754" s="3">
        <f>IFERROR('RB Projections'!E755,0)</f>
        <v>0</v>
      </c>
      <c r="G754" s="3">
        <f>IFERROR('WR Projections'!E751,0)</f>
        <v>0</v>
      </c>
      <c r="H754" s="3">
        <f>IFERROR('TE Projections'!E755,0)</f>
        <v>0</v>
      </c>
      <c r="J754" s="3">
        <f>IFERROR(LARGE($E:$H,COUNTIF(A:D,"&gt;0")+COUNTA($J$1:J753)-1),0)</f>
        <v>0</v>
      </c>
      <c r="K754" s="3">
        <f>IFERROR(LARGE($F:$H,COUNTIF(B:D,"&gt;0")+COUNTA($K$1:K753)-1),0)</f>
        <v>0</v>
      </c>
    </row>
    <row r="755" spans="1:11" x14ac:dyDescent="0.25">
      <c r="A755" t="str">
        <f>IFERROR(IF(1+A754&lt;=Configuration!$F$9*Configuration!$F$16,1+A754,""),"")</f>
        <v/>
      </c>
      <c r="B755" s="45" t="str">
        <f>IFERROR(IF(1+B754&lt;=Configuration!$F$10*Configuration!$F$16,1+B754,""),"")</f>
        <v/>
      </c>
      <c r="C755" s="45" t="str">
        <f>IFERROR(IF(1+C754&lt;=Configuration!$F$11*Configuration!$F$16,1+C754,""),"")</f>
        <v/>
      </c>
      <c r="D755" s="45" t="str">
        <f>IFERROR(IF(1+D754&lt;=Configuration!$F$12*Configuration!$F$16,1+D754,""),"")</f>
        <v/>
      </c>
      <c r="E755" s="3">
        <f>IFERROR('QB Projections'!E755,0)</f>
        <v>0</v>
      </c>
      <c r="F755" s="3">
        <f>IFERROR('RB Projections'!E756,0)</f>
        <v>0</v>
      </c>
      <c r="G755" s="3">
        <f>IFERROR('WR Projections'!E752,0)</f>
        <v>0</v>
      </c>
      <c r="H755" s="3">
        <f>IFERROR('TE Projections'!E756,0)</f>
        <v>0</v>
      </c>
      <c r="J755" s="3">
        <f>IFERROR(LARGE($E:$H,COUNTIF(A:D,"&gt;0")+COUNTA($J$1:J754)-1),0)</f>
        <v>0</v>
      </c>
      <c r="K755" s="3">
        <f>IFERROR(LARGE($F:$H,COUNTIF(B:D,"&gt;0")+COUNTA($K$1:K754)-1),0)</f>
        <v>0</v>
      </c>
    </row>
    <row r="756" spans="1:11" x14ac:dyDescent="0.25">
      <c r="A756" t="str">
        <f>IFERROR(IF(1+A755&lt;=Configuration!$F$9*Configuration!$F$16,1+A755,""),"")</f>
        <v/>
      </c>
      <c r="B756" s="45" t="str">
        <f>IFERROR(IF(1+B755&lt;=Configuration!$F$10*Configuration!$F$16,1+B755,""),"")</f>
        <v/>
      </c>
      <c r="C756" s="45" t="str">
        <f>IFERROR(IF(1+C755&lt;=Configuration!$F$11*Configuration!$F$16,1+C755,""),"")</f>
        <v/>
      </c>
      <c r="D756" s="45" t="str">
        <f>IFERROR(IF(1+D755&lt;=Configuration!$F$12*Configuration!$F$16,1+D755,""),"")</f>
        <v/>
      </c>
      <c r="E756" s="3">
        <f>IFERROR('QB Projections'!E756,0)</f>
        <v>0</v>
      </c>
      <c r="F756" s="3">
        <f>IFERROR('RB Projections'!E757,0)</f>
        <v>0</v>
      </c>
      <c r="G756" s="3">
        <f>IFERROR('WR Projections'!E753,0)</f>
        <v>0</v>
      </c>
      <c r="H756" s="3">
        <f>IFERROR('TE Projections'!E757,0)</f>
        <v>0</v>
      </c>
      <c r="J756" s="3">
        <f>IFERROR(LARGE($E:$H,COUNTIF(A:D,"&gt;0")+COUNTA($J$1:J755)-1),0)</f>
        <v>0</v>
      </c>
      <c r="K756" s="3">
        <f>IFERROR(LARGE($F:$H,COUNTIF(B:D,"&gt;0")+COUNTA($K$1:K755)-1),0)</f>
        <v>0</v>
      </c>
    </row>
    <row r="757" spans="1:11" x14ac:dyDescent="0.25">
      <c r="A757" t="str">
        <f>IFERROR(IF(1+A756&lt;=Configuration!$F$9*Configuration!$F$16,1+A756,""),"")</f>
        <v/>
      </c>
      <c r="B757" s="45" t="str">
        <f>IFERROR(IF(1+B756&lt;=Configuration!$F$10*Configuration!$F$16,1+B756,""),"")</f>
        <v/>
      </c>
      <c r="C757" s="45" t="str">
        <f>IFERROR(IF(1+C756&lt;=Configuration!$F$11*Configuration!$F$16,1+C756,""),"")</f>
        <v/>
      </c>
      <c r="D757" s="45" t="str">
        <f>IFERROR(IF(1+D756&lt;=Configuration!$F$12*Configuration!$F$16,1+D756,""),"")</f>
        <v/>
      </c>
      <c r="E757" s="3">
        <f>IFERROR('QB Projections'!E757,0)</f>
        <v>0</v>
      </c>
      <c r="F757" s="3">
        <f>IFERROR('RB Projections'!E758,0)</f>
        <v>0</v>
      </c>
      <c r="G757" s="3">
        <f>IFERROR('WR Projections'!E754,0)</f>
        <v>0</v>
      </c>
      <c r="H757" s="3">
        <f>IFERROR('TE Projections'!E758,0)</f>
        <v>0</v>
      </c>
      <c r="J757" s="3">
        <f>IFERROR(LARGE($E:$H,COUNTIF(A:D,"&gt;0")+COUNTA($J$1:J756)-1),0)</f>
        <v>0</v>
      </c>
      <c r="K757" s="3">
        <f>IFERROR(LARGE($F:$H,COUNTIF(B:D,"&gt;0")+COUNTA($K$1:K756)-1),0)</f>
        <v>0</v>
      </c>
    </row>
    <row r="758" spans="1:11" x14ac:dyDescent="0.25">
      <c r="A758" t="str">
        <f>IFERROR(IF(1+A757&lt;=Configuration!$F$9*Configuration!$F$16,1+A757,""),"")</f>
        <v/>
      </c>
      <c r="B758" s="45" t="str">
        <f>IFERROR(IF(1+B757&lt;=Configuration!$F$10*Configuration!$F$16,1+B757,""),"")</f>
        <v/>
      </c>
      <c r="C758" s="45" t="str">
        <f>IFERROR(IF(1+C757&lt;=Configuration!$F$11*Configuration!$F$16,1+C757,""),"")</f>
        <v/>
      </c>
      <c r="D758" s="45" t="str">
        <f>IFERROR(IF(1+D757&lt;=Configuration!$F$12*Configuration!$F$16,1+D757,""),"")</f>
        <v/>
      </c>
      <c r="E758" s="3">
        <f>IFERROR('QB Projections'!E758,0)</f>
        <v>0</v>
      </c>
      <c r="F758" s="3">
        <f>IFERROR('RB Projections'!E759,0)</f>
        <v>0</v>
      </c>
      <c r="G758" s="3">
        <f>IFERROR('WR Projections'!E755,0)</f>
        <v>0</v>
      </c>
      <c r="H758" s="3">
        <f>IFERROR('TE Projections'!E759,0)</f>
        <v>0</v>
      </c>
      <c r="J758" s="3">
        <f>IFERROR(LARGE($E:$H,COUNTIF(A:D,"&gt;0")+COUNTA($J$1:J757)-1),0)</f>
        <v>0</v>
      </c>
      <c r="K758" s="3">
        <f>IFERROR(LARGE($F:$H,COUNTIF(B:D,"&gt;0")+COUNTA($K$1:K757)-1),0)</f>
        <v>0</v>
      </c>
    </row>
    <row r="759" spans="1:11" x14ac:dyDescent="0.25">
      <c r="A759" t="str">
        <f>IFERROR(IF(1+A758&lt;=Configuration!$F$9*Configuration!$F$16,1+A758,""),"")</f>
        <v/>
      </c>
      <c r="B759" s="45" t="str">
        <f>IFERROR(IF(1+B758&lt;=Configuration!$F$10*Configuration!$F$16,1+B758,""),"")</f>
        <v/>
      </c>
      <c r="C759" s="45" t="str">
        <f>IFERROR(IF(1+C758&lt;=Configuration!$F$11*Configuration!$F$16,1+C758,""),"")</f>
        <v/>
      </c>
      <c r="D759" s="45" t="str">
        <f>IFERROR(IF(1+D758&lt;=Configuration!$F$12*Configuration!$F$16,1+D758,""),"")</f>
        <v/>
      </c>
      <c r="E759" s="3">
        <f>IFERROR('QB Projections'!E759,0)</f>
        <v>0</v>
      </c>
      <c r="F759" s="3">
        <f>IFERROR('RB Projections'!E760,0)</f>
        <v>0</v>
      </c>
      <c r="G759" s="3">
        <f>IFERROR('WR Projections'!E756,0)</f>
        <v>0</v>
      </c>
      <c r="H759" s="3">
        <f>IFERROR('TE Projections'!E760,0)</f>
        <v>0</v>
      </c>
      <c r="J759" s="3">
        <f>IFERROR(LARGE($E:$H,COUNTIF(A:D,"&gt;0")+COUNTA($J$1:J758)-1),0)</f>
        <v>0</v>
      </c>
      <c r="K759" s="3">
        <f>IFERROR(LARGE($F:$H,COUNTIF(B:D,"&gt;0")+COUNTA($K$1:K758)-1),0)</f>
        <v>0</v>
      </c>
    </row>
    <row r="760" spans="1:11" x14ac:dyDescent="0.25">
      <c r="A760" t="str">
        <f>IFERROR(IF(1+A759&lt;=Configuration!$F$9*Configuration!$F$16,1+A759,""),"")</f>
        <v/>
      </c>
      <c r="B760" s="45" t="str">
        <f>IFERROR(IF(1+B759&lt;=Configuration!$F$10*Configuration!$F$16,1+B759,""),"")</f>
        <v/>
      </c>
      <c r="C760" s="45" t="str">
        <f>IFERROR(IF(1+C759&lt;=Configuration!$F$11*Configuration!$F$16,1+C759,""),"")</f>
        <v/>
      </c>
      <c r="D760" s="45" t="str">
        <f>IFERROR(IF(1+D759&lt;=Configuration!$F$12*Configuration!$F$16,1+D759,""),"")</f>
        <v/>
      </c>
      <c r="E760" s="3">
        <f>IFERROR('QB Projections'!E760,0)</f>
        <v>0</v>
      </c>
      <c r="F760" s="3">
        <f>IFERROR('RB Projections'!E761,0)</f>
        <v>0</v>
      </c>
      <c r="G760" s="3">
        <f>IFERROR('WR Projections'!E757,0)</f>
        <v>0</v>
      </c>
      <c r="H760" s="3">
        <f>IFERROR('TE Projections'!E761,0)</f>
        <v>0</v>
      </c>
      <c r="J760" s="3">
        <f>IFERROR(LARGE($E:$H,COUNTIF(A:D,"&gt;0")+COUNTA($J$1:J759)-1),0)</f>
        <v>0</v>
      </c>
      <c r="K760" s="3">
        <f>IFERROR(LARGE($F:$H,COUNTIF(B:D,"&gt;0")+COUNTA($K$1:K759)-1),0)</f>
        <v>0</v>
      </c>
    </row>
    <row r="761" spans="1:11" x14ac:dyDescent="0.25">
      <c r="A761" t="str">
        <f>IFERROR(IF(1+A760&lt;=Configuration!$F$9*Configuration!$F$16,1+A760,""),"")</f>
        <v/>
      </c>
      <c r="B761" s="45" t="str">
        <f>IFERROR(IF(1+B760&lt;=Configuration!$F$10*Configuration!$F$16,1+B760,""),"")</f>
        <v/>
      </c>
      <c r="C761" s="45" t="str">
        <f>IFERROR(IF(1+C760&lt;=Configuration!$F$11*Configuration!$F$16,1+C760,""),"")</f>
        <v/>
      </c>
      <c r="D761" s="45" t="str">
        <f>IFERROR(IF(1+D760&lt;=Configuration!$F$12*Configuration!$F$16,1+D760,""),"")</f>
        <v/>
      </c>
      <c r="E761" s="3">
        <f>IFERROR('QB Projections'!E761,0)</f>
        <v>0</v>
      </c>
      <c r="F761" s="3">
        <f>IFERROR('RB Projections'!E762,0)</f>
        <v>0</v>
      </c>
      <c r="G761" s="3">
        <f>IFERROR('WR Projections'!E758,0)</f>
        <v>0</v>
      </c>
      <c r="H761" s="3">
        <f>IFERROR('TE Projections'!E762,0)</f>
        <v>0</v>
      </c>
      <c r="J761" s="3">
        <f>IFERROR(LARGE($E:$H,COUNTIF(A:D,"&gt;0")+COUNTA($J$1:J760)-1),0)</f>
        <v>0</v>
      </c>
      <c r="K761" s="3">
        <f>IFERROR(LARGE($F:$H,COUNTIF(B:D,"&gt;0")+COUNTA($K$1:K760)-1),0)</f>
        <v>0</v>
      </c>
    </row>
    <row r="762" spans="1:11" x14ac:dyDescent="0.25">
      <c r="A762" t="str">
        <f>IFERROR(IF(1+A761&lt;=Configuration!$F$9*Configuration!$F$16,1+A761,""),"")</f>
        <v/>
      </c>
      <c r="B762" s="45" t="str">
        <f>IFERROR(IF(1+B761&lt;=Configuration!$F$10*Configuration!$F$16,1+B761,""),"")</f>
        <v/>
      </c>
      <c r="C762" s="45" t="str">
        <f>IFERROR(IF(1+C761&lt;=Configuration!$F$11*Configuration!$F$16,1+C761,""),"")</f>
        <v/>
      </c>
      <c r="D762" s="45" t="str">
        <f>IFERROR(IF(1+D761&lt;=Configuration!$F$12*Configuration!$F$16,1+D761,""),"")</f>
        <v/>
      </c>
      <c r="E762" s="3">
        <f>IFERROR('QB Projections'!E762,0)</f>
        <v>0</v>
      </c>
      <c r="F762" s="3">
        <f>IFERROR('RB Projections'!E763,0)</f>
        <v>0</v>
      </c>
      <c r="G762" s="3">
        <f>IFERROR('WR Projections'!E759,0)</f>
        <v>0</v>
      </c>
      <c r="H762" s="3">
        <f>IFERROR('TE Projections'!E763,0)</f>
        <v>0</v>
      </c>
      <c r="J762" s="3">
        <f>IFERROR(LARGE($E:$H,COUNTIF(A:D,"&gt;0")+COUNTA($J$1:J761)-1),0)</f>
        <v>0</v>
      </c>
      <c r="K762" s="3">
        <f>IFERROR(LARGE($F:$H,COUNTIF(B:D,"&gt;0")+COUNTA($K$1:K761)-1),0)</f>
        <v>0</v>
      </c>
    </row>
    <row r="763" spans="1:11" x14ac:dyDescent="0.25">
      <c r="A763" t="str">
        <f>IFERROR(IF(1+A762&lt;=Configuration!$F$9*Configuration!$F$16,1+A762,""),"")</f>
        <v/>
      </c>
      <c r="B763" s="45" t="str">
        <f>IFERROR(IF(1+B762&lt;=Configuration!$F$10*Configuration!$F$16,1+B762,""),"")</f>
        <v/>
      </c>
      <c r="C763" s="45" t="str">
        <f>IFERROR(IF(1+C762&lt;=Configuration!$F$11*Configuration!$F$16,1+C762,""),"")</f>
        <v/>
      </c>
      <c r="D763" s="45" t="str">
        <f>IFERROR(IF(1+D762&lt;=Configuration!$F$12*Configuration!$F$16,1+D762,""),"")</f>
        <v/>
      </c>
      <c r="E763" s="3">
        <f>IFERROR('QB Projections'!E763,0)</f>
        <v>0</v>
      </c>
      <c r="F763" s="3">
        <f>IFERROR('RB Projections'!E764,0)</f>
        <v>0</v>
      </c>
      <c r="G763" s="3">
        <f>IFERROR('WR Projections'!E760,0)</f>
        <v>0</v>
      </c>
      <c r="H763" s="3">
        <f>IFERROR('TE Projections'!E764,0)</f>
        <v>0</v>
      </c>
      <c r="J763" s="3">
        <f>IFERROR(LARGE($E:$H,COUNTIF(A:D,"&gt;0")+COUNTA($J$1:J762)-1),0)</f>
        <v>0</v>
      </c>
      <c r="K763" s="3">
        <f>IFERROR(LARGE($F:$H,COUNTIF(B:D,"&gt;0")+COUNTA($K$1:K762)-1),0)</f>
        <v>0</v>
      </c>
    </row>
    <row r="764" spans="1:11" x14ac:dyDescent="0.25">
      <c r="A764" t="str">
        <f>IFERROR(IF(1+A763&lt;=Configuration!$F$9*Configuration!$F$16,1+A763,""),"")</f>
        <v/>
      </c>
      <c r="B764" s="45" t="str">
        <f>IFERROR(IF(1+B763&lt;=Configuration!$F$10*Configuration!$F$16,1+B763,""),"")</f>
        <v/>
      </c>
      <c r="C764" s="45" t="str">
        <f>IFERROR(IF(1+C763&lt;=Configuration!$F$11*Configuration!$F$16,1+C763,""),"")</f>
        <v/>
      </c>
      <c r="D764" s="45" t="str">
        <f>IFERROR(IF(1+D763&lt;=Configuration!$F$12*Configuration!$F$16,1+D763,""),"")</f>
        <v/>
      </c>
      <c r="E764" s="3">
        <f>IFERROR('QB Projections'!E764,0)</f>
        <v>0</v>
      </c>
      <c r="F764" s="3">
        <f>IFERROR('RB Projections'!E765,0)</f>
        <v>0</v>
      </c>
      <c r="G764" s="3">
        <f>IFERROR('WR Projections'!E761,0)</f>
        <v>0</v>
      </c>
      <c r="H764" s="3">
        <f>IFERROR('TE Projections'!E765,0)</f>
        <v>0</v>
      </c>
      <c r="J764" s="3">
        <f>IFERROR(LARGE($E:$H,COUNTIF(A:D,"&gt;0")+COUNTA($J$1:J763)-1),0)</f>
        <v>0</v>
      </c>
      <c r="K764" s="3">
        <f>IFERROR(LARGE($F:$H,COUNTIF(B:D,"&gt;0")+COUNTA($K$1:K763)-1),0)</f>
        <v>0</v>
      </c>
    </row>
    <row r="765" spans="1:11" x14ac:dyDescent="0.25">
      <c r="A765" t="str">
        <f>IFERROR(IF(1+A764&lt;=Configuration!$F$9*Configuration!$F$16,1+A764,""),"")</f>
        <v/>
      </c>
      <c r="B765" s="45" t="str">
        <f>IFERROR(IF(1+B764&lt;=Configuration!$F$10*Configuration!$F$16,1+B764,""),"")</f>
        <v/>
      </c>
      <c r="C765" s="45" t="str">
        <f>IFERROR(IF(1+C764&lt;=Configuration!$F$11*Configuration!$F$16,1+C764,""),"")</f>
        <v/>
      </c>
      <c r="D765" s="45" t="str">
        <f>IFERROR(IF(1+D764&lt;=Configuration!$F$12*Configuration!$F$16,1+D764,""),"")</f>
        <v/>
      </c>
      <c r="E765" s="3">
        <f>IFERROR('QB Projections'!E765,0)</f>
        <v>0</v>
      </c>
      <c r="F765" s="3">
        <f>IFERROR('RB Projections'!E766,0)</f>
        <v>0</v>
      </c>
      <c r="G765" s="3">
        <f>IFERROR('WR Projections'!E762,0)</f>
        <v>0</v>
      </c>
      <c r="H765" s="3">
        <f>IFERROR('TE Projections'!E766,0)</f>
        <v>0</v>
      </c>
      <c r="J765" s="3">
        <f>IFERROR(LARGE($E:$H,COUNTIF(A:D,"&gt;0")+COUNTA($J$1:J764)-1),0)</f>
        <v>0</v>
      </c>
      <c r="K765" s="3">
        <f>IFERROR(LARGE($F:$H,COUNTIF(B:D,"&gt;0")+COUNTA($K$1:K764)-1),0)</f>
        <v>0</v>
      </c>
    </row>
    <row r="766" spans="1:11" x14ac:dyDescent="0.25">
      <c r="A766" t="str">
        <f>IFERROR(IF(1+A765&lt;=Configuration!$F$9*Configuration!$F$16,1+A765,""),"")</f>
        <v/>
      </c>
      <c r="B766" s="45" t="str">
        <f>IFERROR(IF(1+B765&lt;=Configuration!$F$10*Configuration!$F$16,1+B765,""),"")</f>
        <v/>
      </c>
      <c r="C766" s="45" t="str">
        <f>IFERROR(IF(1+C765&lt;=Configuration!$F$11*Configuration!$F$16,1+C765,""),"")</f>
        <v/>
      </c>
      <c r="D766" s="45" t="str">
        <f>IFERROR(IF(1+D765&lt;=Configuration!$F$12*Configuration!$F$16,1+D765,""),"")</f>
        <v/>
      </c>
      <c r="E766" s="3">
        <f>IFERROR('QB Projections'!E766,0)</f>
        <v>0</v>
      </c>
      <c r="F766" s="3">
        <f>IFERROR('RB Projections'!E767,0)</f>
        <v>0</v>
      </c>
      <c r="G766" s="3">
        <f>IFERROR('WR Projections'!E763,0)</f>
        <v>0</v>
      </c>
      <c r="H766" s="3">
        <f>IFERROR('TE Projections'!E767,0)</f>
        <v>0</v>
      </c>
      <c r="J766" s="3">
        <f>IFERROR(LARGE($E:$H,COUNTIF(A:D,"&gt;0")+COUNTA($J$1:J765)-1),0)</f>
        <v>0</v>
      </c>
      <c r="K766" s="3">
        <f>IFERROR(LARGE($F:$H,COUNTIF(B:D,"&gt;0")+COUNTA($K$1:K765)-1),0)</f>
        <v>0</v>
      </c>
    </row>
    <row r="767" spans="1:11" x14ac:dyDescent="0.25">
      <c r="A767" t="str">
        <f>IFERROR(IF(1+A766&lt;=Configuration!$F$9*Configuration!$F$16,1+A766,""),"")</f>
        <v/>
      </c>
      <c r="B767" s="45" t="str">
        <f>IFERROR(IF(1+B766&lt;=Configuration!$F$10*Configuration!$F$16,1+B766,""),"")</f>
        <v/>
      </c>
      <c r="C767" s="45" t="str">
        <f>IFERROR(IF(1+C766&lt;=Configuration!$F$11*Configuration!$F$16,1+C766,""),"")</f>
        <v/>
      </c>
      <c r="D767" s="45" t="str">
        <f>IFERROR(IF(1+D766&lt;=Configuration!$F$12*Configuration!$F$16,1+D766,""),"")</f>
        <v/>
      </c>
      <c r="E767" s="3">
        <f>IFERROR('QB Projections'!E767,0)</f>
        <v>0</v>
      </c>
      <c r="F767" s="3">
        <f>IFERROR('RB Projections'!E768,0)</f>
        <v>0</v>
      </c>
      <c r="G767" s="3">
        <f>IFERROR('WR Projections'!E764,0)</f>
        <v>0</v>
      </c>
      <c r="H767" s="3">
        <f>IFERROR('TE Projections'!E768,0)</f>
        <v>0</v>
      </c>
      <c r="J767" s="3">
        <f>IFERROR(LARGE($E:$H,COUNTIF(A:D,"&gt;0")+COUNTA($J$1:J766)-1),0)</f>
        <v>0</v>
      </c>
      <c r="K767" s="3">
        <f>IFERROR(LARGE($F:$H,COUNTIF(B:D,"&gt;0")+COUNTA($K$1:K766)-1),0)</f>
        <v>0</v>
      </c>
    </row>
    <row r="768" spans="1:11" x14ac:dyDescent="0.25">
      <c r="A768" t="str">
        <f>IFERROR(IF(1+A767&lt;=Configuration!$F$9*Configuration!$F$16,1+A767,""),"")</f>
        <v/>
      </c>
      <c r="B768" s="45" t="str">
        <f>IFERROR(IF(1+B767&lt;=Configuration!$F$10*Configuration!$F$16,1+B767,""),"")</f>
        <v/>
      </c>
      <c r="C768" s="45" t="str">
        <f>IFERROR(IF(1+C767&lt;=Configuration!$F$11*Configuration!$F$16,1+C767,""),"")</f>
        <v/>
      </c>
      <c r="D768" s="45" t="str">
        <f>IFERROR(IF(1+D767&lt;=Configuration!$F$12*Configuration!$F$16,1+D767,""),"")</f>
        <v/>
      </c>
      <c r="E768" s="3">
        <f>IFERROR('QB Projections'!E768,0)</f>
        <v>0</v>
      </c>
      <c r="F768" s="3">
        <f>IFERROR('RB Projections'!E769,0)</f>
        <v>0</v>
      </c>
      <c r="G768" s="3">
        <f>IFERROR('WR Projections'!E765,0)</f>
        <v>0</v>
      </c>
      <c r="H768" s="3">
        <f>IFERROR('TE Projections'!E769,0)</f>
        <v>0</v>
      </c>
      <c r="J768" s="3">
        <f>IFERROR(LARGE($E:$H,COUNTIF(A:D,"&gt;0")+COUNTA($J$1:J767)-1),0)</f>
        <v>0</v>
      </c>
      <c r="K768" s="3">
        <f>IFERROR(LARGE($F:$H,COUNTIF(B:D,"&gt;0")+COUNTA($K$1:K767)-1),0)</f>
        <v>0</v>
      </c>
    </row>
    <row r="769" spans="1:11" x14ac:dyDescent="0.25">
      <c r="A769" t="str">
        <f>IFERROR(IF(1+A768&lt;=Configuration!$F$9*Configuration!$F$16,1+A768,""),"")</f>
        <v/>
      </c>
      <c r="B769" s="45" t="str">
        <f>IFERROR(IF(1+B768&lt;=Configuration!$F$10*Configuration!$F$16,1+B768,""),"")</f>
        <v/>
      </c>
      <c r="C769" s="45" t="str">
        <f>IFERROR(IF(1+C768&lt;=Configuration!$F$11*Configuration!$F$16,1+C768,""),"")</f>
        <v/>
      </c>
      <c r="D769" s="45" t="str">
        <f>IFERROR(IF(1+D768&lt;=Configuration!$F$12*Configuration!$F$16,1+D768,""),"")</f>
        <v/>
      </c>
      <c r="E769" s="3">
        <f>IFERROR('QB Projections'!E769,0)</f>
        <v>0</v>
      </c>
      <c r="F769" s="3">
        <f>IFERROR('RB Projections'!E770,0)</f>
        <v>0</v>
      </c>
      <c r="G769" s="3">
        <f>IFERROR('WR Projections'!E766,0)</f>
        <v>0</v>
      </c>
      <c r="H769" s="3">
        <f>IFERROR('TE Projections'!E770,0)</f>
        <v>0</v>
      </c>
      <c r="J769" s="3">
        <f>IFERROR(LARGE($E:$H,COUNTIF(A:D,"&gt;0")+COUNTA($J$1:J768)-1),0)</f>
        <v>0</v>
      </c>
      <c r="K769" s="3">
        <f>IFERROR(LARGE($F:$H,COUNTIF(B:D,"&gt;0")+COUNTA($K$1:K768)-1),0)</f>
        <v>0</v>
      </c>
    </row>
    <row r="770" spans="1:11" x14ac:dyDescent="0.25">
      <c r="A770" t="str">
        <f>IFERROR(IF(1+A769&lt;=Configuration!$F$9*Configuration!$F$16,1+A769,""),"")</f>
        <v/>
      </c>
      <c r="B770" s="45" t="str">
        <f>IFERROR(IF(1+B769&lt;=Configuration!$F$10*Configuration!$F$16,1+B769,""),"")</f>
        <v/>
      </c>
      <c r="C770" s="45" t="str">
        <f>IFERROR(IF(1+C769&lt;=Configuration!$F$11*Configuration!$F$16,1+C769,""),"")</f>
        <v/>
      </c>
      <c r="D770" s="45" t="str">
        <f>IFERROR(IF(1+D769&lt;=Configuration!$F$12*Configuration!$F$16,1+D769,""),"")</f>
        <v/>
      </c>
      <c r="E770" s="3">
        <f>IFERROR('QB Projections'!E770,0)</f>
        <v>0</v>
      </c>
      <c r="F770" s="3">
        <f>IFERROR('RB Projections'!E771,0)</f>
        <v>0</v>
      </c>
      <c r="G770" s="3">
        <f>IFERROR('WR Projections'!E767,0)</f>
        <v>0</v>
      </c>
      <c r="H770" s="3">
        <f>IFERROR('TE Projections'!E771,0)</f>
        <v>0</v>
      </c>
      <c r="J770" s="3">
        <f>IFERROR(LARGE($E:$H,COUNTIF(A:D,"&gt;0")+COUNTA($J$1:J769)-1),0)</f>
        <v>0</v>
      </c>
      <c r="K770" s="3">
        <f>IFERROR(LARGE($F:$H,COUNTIF(B:D,"&gt;0")+COUNTA($K$1:K769)-1),0)</f>
        <v>0</v>
      </c>
    </row>
    <row r="771" spans="1:11" x14ac:dyDescent="0.25">
      <c r="A771" t="str">
        <f>IFERROR(IF(1+A770&lt;=Configuration!$F$9*Configuration!$F$16,1+A770,""),"")</f>
        <v/>
      </c>
      <c r="B771" s="45" t="str">
        <f>IFERROR(IF(1+B770&lt;=Configuration!$F$10*Configuration!$F$16,1+B770,""),"")</f>
        <v/>
      </c>
      <c r="C771" s="45" t="str">
        <f>IFERROR(IF(1+C770&lt;=Configuration!$F$11*Configuration!$F$16,1+C770,""),"")</f>
        <v/>
      </c>
      <c r="D771" s="45" t="str">
        <f>IFERROR(IF(1+D770&lt;=Configuration!$F$12*Configuration!$F$16,1+D770,""),"")</f>
        <v/>
      </c>
      <c r="E771" s="3">
        <f>IFERROR('QB Projections'!E771,0)</f>
        <v>0</v>
      </c>
      <c r="F771" s="3">
        <f>IFERROR('RB Projections'!E772,0)</f>
        <v>0</v>
      </c>
      <c r="G771" s="3">
        <f>IFERROR('WR Projections'!E768,0)</f>
        <v>0</v>
      </c>
      <c r="H771" s="3">
        <f>IFERROR('TE Projections'!E772,0)</f>
        <v>0</v>
      </c>
      <c r="J771" s="3">
        <f>IFERROR(LARGE($E:$H,COUNTIF(A:D,"&gt;0")+COUNTA($J$1:J770)-1),0)</f>
        <v>0</v>
      </c>
      <c r="K771" s="3">
        <f>IFERROR(LARGE($F:$H,COUNTIF(B:D,"&gt;0")+COUNTA($K$1:K770)-1),0)</f>
        <v>0</v>
      </c>
    </row>
    <row r="772" spans="1:11" x14ac:dyDescent="0.25">
      <c r="A772" t="str">
        <f>IFERROR(IF(1+A771&lt;=Configuration!$F$9*Configuration!$F$16,1+A771,""),"")</f>
        <v/>
      </c>
      <c r="B772" s="45" t="str">
        <f>IFERROR(IF(1+B771&lt;=Configuration!$F$10*Configuration!$F$16,1+B771,""),"")</f>
        <v/>
      </c>
      <c r="C772" s="45" t="str">
        <f>IFERROR(IF(1+C771&lt;=Configuration!$F$11*Configuration!$F$16,1+C771,""),"")</f>
        <v/>
      </c>
      <c r="D772" s="45" t="str">
        <f>IFERROR(IF(1+D771&lt;=Configuration!$F$12*Configuration!$F$16,1+D771,""),"")</f>
        <v/>
      </c>
      <c r="E772" s="3">
        <f>IFERROR('QB Projections'!E772,0)</f>
        <v>0</v>
      </c>
      <c r="F772" s="3">
        <f>IFERROR('RB Projections'!E773,0)</f>
        <v>0</v>
      </c>
      <c r="G772" s="3">
        <f>IFERROR('WR Projections'!E769,0)</f>
        <v>0</v>
      </c>
      <c r="H772" s="3">
        <f>IFERROR('TE Projections'!E773,0)</f>
        <v>0</v>
      </c>
      <c r="J772" s="3">
        <f>IFERROR(LARGE($E:$H,COUNTIF(A:D,"&gt;0")+COUNTA($J$1:J771)-1),0)</f>
        <v>0</v>
      </c>
      <c r="K772" s="3">
        <f>IFERROR(LARGE($F:$H,COUNTIF(B:D,"&gt;0")+COUNTA($K$1:K771)-1),0)</f>
        <v>0</v>
      </c>
    </row>
    <row r="773" spans="1:11" x14ac:dyDescent="0.25">
      <c r="A773" t="str">
        <f>IFERROR(IF(1+A772&lt;=Configuration!$F$9*Configuration!$F$16,1+A772,""),"")</f>
        <v/>
      </c>
      <c r="B773" s="45" t="str">
        <f>IFERROR(IF(1+B772&lt;=Configuration!$F$10*Configuration!$F$16,1+B772,""),"")</f>
        <v/>
      </c>
      <c r="C773" s="45" t="str">
        <f>IFERROR(IF(1+C772&lt;=Configuration!$F$11*Configuration!$F$16,1+C772,""),"")</f>
        <v/>
      </c>
      <c r="D773" s="45" t="str">
        <f>IFERROR(IF(1+D772&lt;=Configuration!$F$12*Configuration!$F$16,1+D772,""),"")</f>
        <v/>
      </c>
      <c r="E773" s="3">
        <f>IFERROR('QB Projections'!E773,0)</f>
        <v>0</v>
      </c>
      <c r="F773" s="3">
        <f>IFERROR('RB Projections'!E774,0)</f>
        <v>0</v>
      </c>
      <c r="G773" s="3">
        <f>IFERROR('WR Projections'!E770,0)</f>
        <v>0</v>
      </c>
      <c r="H773" s="3">
        <f>IFERROR('TE Projections'!E774,0)</f>
        <v>0</v>
      </c>
      <c r="J773" s="3">
        <f>IFERROR(LARGE($E:$H,COUNTIF(A:D,"&gt;0")+COUNTA($J$1:J772)-1),0)</f>
        <v>0</v>
      </c>
      <c r="K773" s="3">
        <f>IFERROR(LARGE($F:$H,COUNTIF(B:D,"&gt;0")+COUNTA($K$1:K772)-1),0)</f>
        <v>0</v>
      </c>
    </row>
    <row r="774" spans="1:11" x14ac:dyDescent="0.25">
      <c r="A774" t="str">
        <f>IFERROR(IF(1+A773&lt;=Configuration!$F$9*Configuration!$F$16,1+A773,""),"")</f>
        <v/>
      </c>
      <c r="B774" s="45" t="str">
        <f>IFERROR(IF(1+B773&lt;=Configuration!$F$10*Configuration!$F$16,1+B773,""),"")</f>
        <v/>
      </c>
      <c r="C774" s="45" t="str">
        <f>IFERROR(IF(1+C773&lt;=Configuration!$F$11*Configuration!$F$16,1+C773,""),"")</f>
        <v/>
      </c>
      <c r="D774" s="45" t="str">
        <f>IFERROR(IF(1+D773&lt;=Configuration!$F$12*Configuration!$F$16,1+D773,""),"")</f>
        <v/>
      </c>
      <c r="E774" s="3">
        <f>IFERROR('QB Projections'!E774,0)</f>
        <v>0</v>
      </c>
      <c r="F774" s="3">
        <f>IFERROR('RB Projections'!E775,0)</f>
        <v>0</v>
      </c>
      <c r="G774" s="3">
        <f>IFERROR('WR Projections'!E771,0)</f>
        <v>0</v>
      </c>
      <c r="H774" s="3">
        <f>IFERROR('TE Projections'!E775,0)</f>
        <v>0</v>
      </c>
      <c r="J774" s="3">
        <f>IFERROR(LARGE($E:$H,COUNTIF(A:D,"&gt;0")+COUNTA($J$1:J773)-1),0)</f>
        <v>0</v>
      </c>
      <c r="K774" s="3">
        <f>IFERROR(LARGE($F:$H,COUNTIF(B:D,"&gt;0")+COUNTA($K$1:K773)-1),0)</f>
        <v>0</v>
      </c>
    </row>
    <row r="775" spans="1:11" x14ac:dyDescent="0.25">
      <c r="A775" t="str">
        <f>IFERROR(IF(1+A774&lt;=Configuration!$F$9*Configuration!$F$16,1+A774,""),"")</f>
        <v/>
      </c>
      <c r="B775" s="45" t="str">
        <f>IFERROR(IF(1+B774&lt;=Configuration!$F$10*Configuration!$F$16,1+B774,""),"")</f>
        <v/>
      </c>
      <c r="C775" s="45" t="str">
        <f>IFERROR(IF(1+C774&lt;=Configuration!$F$11*Configuration!$F$16,1+C774,""),"")</f>
        <v/>
      </c>
      <c r="D775" s="45" t="str">
        <f>IFERROR(IF(1+D774&lt;=Configuration!$F$12*Configuration!$F$16,1+D774,""),"")</f>
        <v/>
      </c>
      <c r="E775" s="3">
        <f>IFERROR('QB Projections'!E775,0)</f>
        <v>0</v>
      </c>
      <c r="F775" s="3">
        <f>IFERROR('RB Projections'!E776,0)</f>
        <v>0</v>
      </c>
      <c r="G775" s="3">
        <f>IFERROR('WR Projections'!E772,0)</f>
        <v>0</v>
      </c>
      <c r="H775" s="3">
        <f>IFERROR('TE Projections'!E776,0)</f>
        <v>0</v>
      </c>
      <c r="J775" s="3">
        <f>IFERROR(LARGE($E:$H,COUNTIF(A:D,"&gt;0")+COUNTA($J$1:J774)-1),0)</f>
        <v>0</v>
      </c>
      <c r="K775" s="3">
        <f>IFERROR(LARGE($F:$H,COUNTIF(B:D,"&gt;0")+COUNTA($K$1:K774)-1),0)</f>
        <v>0</v>
      </c>
    </row>
    <row r="776" spans="1:11" x14ac:dyDescent="0.25">
      <c r="A776" t="str">
        <f>IFERROR(IF(1+A775&lt;=Configuration!$F$9*Configuration!$F$16,1+A775,""),"")</f>
        <v/>
      </c>
      <c r="B776" s="45" t="str">
        <f>IFERROR(IF(1+B775&lt;=Configuration!$F$10*Configuration!$F$16,1+B775,""),"")</f>
        <v/>
      </c>
      <c r="C776" s="45" t="str">
        <f>IFERROR(IF(1+C775&lt;=Configuration!$F$11*Configuration!$F$16,1+C775,""),"")</f>
        <v/>
      </c>
      <c r="D776" s="45" t="str">
        <f>IFERROR(IF(1+D775&lt;=Configuration!$F$12*Configuration!$F$16,1+D775,""),"")</f>
        <v/>
      </c>
      <c r="E776" s="3">
        <f>IFERROR('QB Projections'!E776,0)</f>
        <v>0</v>
      </c>
      <c r="F776" s="3">
        <f>IFERROR('RB Projections'!E777,0)</f>
        <v>0</v>
      </c>
      <c r="G776" s="3">
        <f>IFERROR('WR Projections'!E773,0)</f>
        <v>0</v>
      </c>
      <c r="H776" s="3">
        <f>IFERROR('TE Projections'!E777,0)</f>
        <v>0</v>
      </c>
      <c r="J776" s="3">
        <f>IFERROR(LARGE($E:$H,COUNTIF(A:D,"&gt;0")+COUNTA($J$1:J775)-1),0)</f>
        <v>0</v>
      </c>
      <c r="K776" s="3">
        <f>IFERROR(LARGE($F:$H,COUNTIF(B:D,"&gt;0")+COUNTA($K$1:K775)-1),0)</f>
        <v>0</v>
      </c>
    </row>
    <row r="777" spans="1:11" x14ac:dyDescent="0.25">
      <c r="A777" t="str">
        <f>IFERROR(IF(1+A776&lt;=Configuration!$F$9*Configuration!$F$16,1+A776,""),"")</f>
        <v/>
      </c>
      <c r="B777" s="45" t="str">
        <f>IFERROR(IF(1+B776&lt;=Configuration!$F$10*Configuration!$F$16,1+B776,""),"")</f>
        <v/>
      </c>
      <c r="C777" s="45" t="str">
        <f>IFERROR(IF(1+C776&lt;=Configuration!$F$11*Configuration!$F$16,1+C776,""),"")</f>
        <v/>
      </c>
      <c r="D777" s="45" t="str">
        <f>IFERROR(IF(1+D776&lt;=Configuration!$F$12*Configuration!$F$16,1+D776,""),"")</f>
        <v/>
      </c>
      <c r="E777" s="3">
        <f>IFERROR('QB Projections'!E777,0)</f>
        <v>0</v>
      </c>
      <c r="F777" s="3">
        <f>IFERROR('RB Projections'!E778,0)</f>
        <v>0</v>
      </c>
      <c r="G777" s="3">
        <f>IFERROR('WR Projections'!E774,0)</f>
        <v>0</v>
      </c>
      <c r="H777" s="3">
        <f>IFERROR('TE Projections'!E778,0)</f>
        <v>0</v>
      </c>
      <c r="J777" s="3">
        <f>IFERROR(LARGE($E:$H,COUNTIF(A:D,"&gt;0")+COUNTA($J$1:J776)-1),0)</f>
        <v>0</v>
      </c>
      <c r="K777" s="3">
        <f>IFERROR(LARGE($F:$H,COUNTIF(B:D,"&gt;0")+COUNTA($K$1:K776)-1),0)</f>
        <v>0</v>
      </c>
    </row>
    <row r="778" spans="1:11" x14ac:dyDescent="0.25">
      <c r="A778" t="str">
        <f>IFERROR(IF(1+A777&lt;=Configuration!$F$9*Configuration!$F$16,1+A777,""),"")</f>
        <v/>
      </c>
      <c r="B778" s="45" t="str">
        <f>IFERROR(IF(1+B777&lt;=Configuration!$F$10*Configuration!$F$16,1+B777,""),"")</f>
        <v/>
      </c>
      <c r="C778" s="45" t="str">
        <f>IFERROR(IF(1+C777&lt;=Configuration!$F$11*Configuration!$F$16,1+C777,""),"")</f>
        <v/>
      </c>
      <c r="D778" s="45" t="str">
        <f>IFERROR(IF(1+D777&lt;=Configuration!$F$12*Configuration!$F$16,1+D777,""),"")</f>
        <v/>
      </c>
      <c r="E778" s="3">
        <f>IFERROR('QB Projections'!E778,0)</f>
        <v>0</v>
      </c>
      <c r="F778" s="3">
        <f>IFERROR('RB Projections'!E779,0)</f>
        <v>0</v>
      </c>
      <c r="G778" s="3">
        <f>IFERROR('WR Projections'!E775,0)</f>
        <v>0</v>
      </c>
      <c r="H778" s="3">
        <f>IFERROR('TE Projections'!E779,0)</f>
        <v>0</v>
      </c>
      <c r="J778" s="3">
        <f>IFERROR(LARGE($E:$H,COUNTIF(A:D,"&gt;0")+COUNTA($J$1:J777)-1),0)</f>
        <v>0</v>
      </c>
      <c r="K778" s="3">
        <f>IFERROR(LARGE($F:$H,COUNTIF(B:D,"&gt;0")+COUNTA($K$1:K777)-1),0)</f>
        <v>0</v>
      </c>
    </row>
    <row r="779" spans="1:11" x14ac:dyDescent="0.25">
      <c r="A779" t="str">
        <f>IFERROR(IF(1+A778&lt;=Configuration!$F$9*Configuration!$F$16,1+A778,""),"")</f>
        <v/>
      </c>
      <c r="B779" s="45" t="str">
        <f>IFERROR(IF(1+B778&lt;=Configuration!$F$10*Configuration!$F$16,1+B778,""),"")</f>
        <v/>
      </c>
      <c r="C779" s="45" t="str">
        <f>IFERROR(IF(1+C778&lt;=Configuration!$F$11*Configuration!$F$16,1+C778,""),"")</f>
        <v/>
      </c>
      <c r="D779" s="45" t="str">
        <f>IFERROR(IF(1+D778&lt;=Configuration!$F$12*Configuration!$F$16,1+D778,""),"")</f>
        <v/>
      </c>
      <c r="E779" s="3">
        <f>IFERROR('QB Projections'!E779,0)</f>
        <v>0</v>
      </c>
      <c r="F779" s="3">
        <f>IFERROR('RB Projections'!E780,0)</f>
        <v>0</v>
      </c>
      <c r="G779" s="3">
        <f>IFERROR('WR Projections'!E776,0)</f>
        <v>0</v>
      </c>
      <c r="H779" s="3">
        <f>IFERROR('TE Projections'!E780,0)</f>
        <v>0</v>
      </c>
      <c r="J779" s="3">
        <f>IFERROR(LARGE($E:$H,COUNTIF(A:D,"&gt;0")+COUNTA($J$1:J778)-1),0)</f>
        <v>0</v>
      </c>
      <c r="K779" s="3">
        <f>IFERROR(LARGE($F:$H,COUNTIF(B:D,"&gt;0")+COUNTA($K$1:K778)-1),0)</f>
        <v>0</v>
      </c>
    </row>
    <row r="780" spans="1:11" x14ac:dyDescent="0.25">
      <c r="A780" t="str">
        <f>IFERROR(IF(1+A779&lt;=Configuration!$F$9*Configuration!$F$16,1+A779,""),"")</f>
        <v/>
      </c>
      <c r="B780" s="45" t="str">
        <f>IFERROR(IF(1+B779&lt;=Configuration!$F$10*Configuration!$F$16,1+B779,""),"")</f>
        <v/>
      </c>
      <c r="C780" s="45" t="str">
        <f>IFERROR(IF(1+C779&lt;=Configuration!$F$11*Configuration!$F$16,1+C779,""),"")</f>
        <v/>
      </c>
      <c r="D780" s="45" t="str">
        <f>IFERROR(IF(1+D779&lt;=Configuration!$F$12*Configuration!$F$16,1+D779,""),"")</f>
        <v/>
      </c>
      <c r="E780" s="3">
        <f>IFERROR('QB Projections'!E780,0)</f>
        <v>0</v>
      </c>
      <c r="F780" s="3">
        <f>IFERROR('RB Projections'!E781,0)</f>
        <v>0</v>
      </c>
      <c r="G780" s="3">
        <f>IFERROR('WR Projections'!E777,0)</f>
        <v>0</v>
      </c>
      <c r="H780" s="3">
        <f>IFERROR('TE Projections'!E781,0)</f>
        <v>0</v>
      </c>
      <c r="J780" s="3">
        <f>IFERROR(LARGE($E:$H,COUNTIF(A:D,"&gt;0")+COUNTA($J$1:J779)-1),0)</f>
        <v>0</v>
      </c>
      <c r="K780" s="3">
        <f>IFERROR(LARGE($F:$H,COUNTIF(B:D,"&gt;0")+COUNTA($K$1:K779)-1),0)</f>
        <v>0</v>
      </c>
    </row>
    <row r="781" spans="1:11" x14ac:dyDescent="0.25">
      <c r="A781" t="str">
        <f>IFERROR(IF(1+A780&lt;=Configuration!$F$9*Configuration!$F$16,1+A780,""),"")</f>
        <v/>
      </c>
      <c r="B781" s="45" t="str">
        <f>IFERROR(IF(1+B780&lt;=Configuration!$F$10*Configuration!$F$16,1+B780,""),"")</f>
        <v/>
      </c>
      <c r="C781" s="45" t="str">
        <f>IFERROR(IF(1+C780&lt;=Configuration!$F$11*Configuration!$F$16,1+C780,""),"")</f>
        <v/>
      </c>
      <c r="D781" s="45" t="str">
        <f>IFERROR(IF(1+D780&lt;=Configuration!$F$12*Configuration!$F$16,1+D780,""),"")</f>
        <v/>
      </c>
      <c r="E781" s="3">
        <f>IFERROR('QB Projections'!E781,0)</f>
        <v>0</v>
      </c>
      <c r="F781" s="3">
        <f>IFERROR('RB Projections'!E782,0)</f>
        <v>0</v>
      </c>
      <c r="G781" s="3">
        <f>IFERROR('WR Projections'!E778,0)</f>
        <v>0</v>
      </c>
      <c r="H781" s="3">
        <f>IFERROR('TE Projections'!E782,0)</f>
        <v>0</v>
      </c>
      <c r="J781" s="3">
        <f>IFERROR(LARGE($E:$H,COUNTIF(A:D,"&gt;0")+COUNTA($J$1:J780)-1),0)</f>
        <v>0</v>
      </c>
      <c r="K781" s="3">
        <f>IFERROR(LARGE($F:$H,COUNTIF(B:D,"&gt;0")+COUNTA($K$1:K780)-1),0)</f>
        <v>0</v>
      </c>
    </row>
    <row r="782" spans="1:11" x14ac:dyDescent="0.25">
      <c r="A782" t="str">
        <f>IFERROR(IF(1+A781&lt;=Configuration!$F$9*Configuration!$F$16,1+A781,""),"")</f>
        <v/>
      </c>
      <c r="B782" s="45" t="str">
        <f>IFERROR(IF(1+B781&lt;=Configuration!$F$10*Configuration!$F$16,1+B781,""),"")</f>
        <v/>
      </c>
      <c r="C782" s="45" t="str">
        <f>IFERROR(IF(1+C781&lt;=Configuration!$F$11*Configuration!$F$16,1+C781,""),"")</f>
        <v/>
      </c>
      <c r="D782" s="45" t="str">
        <f>IFERROR(IF(1+D781&lt;=Configuration!$F$12*Configuration!$F$16,1+D781,""),"")</f>
        <v/>
      </c>
      <c r="E782" s="3">
        <f>IFERROR('QB Projections'!E782,0)</f>
        <v>0</v>
      </c>
      <c r="F782" s="3">
        <f>IFERROR('RB Projections'!E783,0)</f>
        <v>0</v>
      </c>
      <c r="G782" s="3">
        <f>IFERROR('WR Projections'!E779,0)</f>
        <v>0</v>
      </c>
      <c r="H782" s="3">
        <f>IFERROR('TE Projections'!E783,0)</f>
        <v>0</v>
      </c>
      <c r="J782" s="3">
        <f>IFERROR(LARGE($E:$H,COUNTIF(A:D,"&gt;0")+COUNTA($J$1:J781)-1),0)</f>
        <v>0</v>
      </c>
      <c r="K782" s="3">
        <f>IFERROR(LARGE($F:$H,COUNTIF(B:D,"&gt;0")+COUNTA($K$1:K781)-1),0)</f>
        <v>0</v>
      </c>
    </row>
    <row r="783" spans="1:11" x14ac:dyDescent="0.25">
      <c r="A783" t="str">
        <f>IFERROR(IF(1+A782&lt;=Configuration!$F$9*Configuration!$F$16,1+A782,""),"")</f>
        <v/>
      </c>
      <c r="B783" s="45" t="str">
        <f>IFERROR(IF(1+B782&lt;=Configuration!$F$10*Configuration!$F$16,1+B782,""),"")</f>
        <v/>
      </c>
      <c r="C783" s="45" t="str">
        <f>IFERROR(IF(1+C782&lt;=Configuration!$F$11*Configuration!$F$16,1+C782,""),"")</f>
        <v/>
      </c>
      <c r="D783" s="45" t="str">
        <f>IFERROR(IF(1+D782&lt;=Configuration!$F$12*Configuration!$F$16,1+D782,""),"")</f>
        <v/>
      </c>
      <c r="E783" s="3">
        <f>IFERROR('QB Projections'!E783,0)</f>
        <v>0</v>
      </c>
      <c r="F783" s="3">
        <f>IFERROR('RB Projections'!E784,0)</f>
        <v>0</v>
      </c>
      <c r="G783" s="3">
        <f>IFERROR('WR Projections'!E780,0)</f>
        <v>0</v>
      </c>
      <c r="H783" s="3">
        <f>IFERROR('TE Projections'!E784,0)</f>
        <v>0</v>
      </c>
      <c r="J783" s="3">
        <f>IFERROR(LARGE($E:$H,COUNTIF(A:D,"&gt;0")+COUNTA($J$1:J782)-1),0)</f>
        <v>0</v>
      </c>
      <c r="K783" s="3">
        <f>IFERROR(LARGE($F:$H,COUNTIF(B:D,"&gt;0")+COUNTA($K$1:K782)-1),0)</f>
        <v>0</v>
      </c>
    </row>
    <row r="784" spans="1:11" x14ac:dyDescent="0.25">
      <c r="A784" t="str">
        <f>IFERROR(IF(1+A783&lt;=Configuration!$F$9*Configuration!$F$16,1+A783,""),"")</f>
        <v/>
      </c>
      <c r="B784" s="45" t="str">
        <f>IFERROR(IF(1+B783&lt;=Configuration!$F$10*Configuration!$F$16,1+B783,""),"")</f>
        <v/>
      </c>
      <c r="C784" s="45" t="str">
        <f>IFERROR(IF(1+C783&lt;=Configuration!$F$11*Configuration!$F$16,1+C783,""),"")</f>
        <v/>
      </c>
      <c r="D784" s="45" t="str">
        <f>IFERROR(IF(1+D783&lt;=Configuration!$F$12*Configuration!$F$16,1+D783,""),"")</f>
        <v/>
      </c>
      <c r="E784" s="3">
        <f>IFERROR('QB Projections'!E784,0)</f>
        <v>0</v>
      </c>
      <c r="F784" s="3">
        <f>IFERROR('RB Projections'!E785,0)</f>
        <v>0</v>
      </c>
      <c r="G784" s="3">
        <f>IFERROR('WR Projections'!E781,0)</f>
        <v>0</v>
      </c>
      <c r="H784" s="3">
        <f>IFERROR('TE Projections'!E785,0)</f>
        <v>0</v>
      </c>
      <c r="J784" s="3">
        <f>IFERROR(LARGE($E:$H,COUNTIF(A:D,"&gt;0")+COUNTA($J$1:J783)-1),0)</f>
        <v>0</v>
      </c>
      <c r="K784" s="3">
        <f>IFERROR(LARGE($F:$H,COUNTIF(B:D,"&gt;0")+COUNTA($K$1:K783)-1),0)</f>
        <v>0</v>
      </c>
    </row>
    <row r="785" spans="1:11" x14ac:dyDescent="0.25">
      <c r="A785" t="str">
        <f>IFERROR(IF(1+A784&lt;=Configuration!$F$9*Configuration!$F$16,1+A784,""),"")</f>
        <v/>
      </c>
      <c r="B785" s="45" t="str">
        <f>IFERROR(IF(1+B784&lt;=Configuration!$F$10*Configuration!$F$16,1+B784,""),"")</f>
        <v/>
      </c>
      <c r="C785" s="45" t="str">
        <f>IFERROR(IF(1+C784&lt;=Configuration!$F$11*Configuration!$F$16,1+C784,""),"")</f>
        <v/>
      </c>
      <c r="D785" s="45" t="str">
        <f>IFERROR(IF(1+D784&lt;=Configuration!$F$12*Configuration!$F$16,1+D784,""),"")</f>
        <v/>
      </c>
      <c r="E785" s="3">
        <f>IFERROR('QB Projections'!E785,0)</f>
        <v>0</v>
      </c>
      <c r="F785" s="3">
        <f>IFERROR('RB Projections'!E786,0)</f>
        <v>0</v>
      </c>
      <c r="G785" s="3">
        <f>IFERROR('WR Projections'!E782,0)</f>
        <v>0</v>
      </c>
      <c r="H785" s="3">
        <f>IFERROR('TE Projections'!E786,0)</f>
        <v>0</v>
      </c>
      <c r="J785" s="3">
        <f>IFERROR(LARGE($E:$H,COUNTIF(A:D,"&gt;0")+COUNTA($J$1:J784)-1),0)</f>
        <v>0</v>
      </c>
      <c r="K785" s="3">
        <f>IFERROR(LARGE($F:$H,COUNTIF(B:D,"&gt;0")+COUNTA($K$1:K784)-1),0)</f>
        <v>0</v>
      </c>
    </row>
    <row r="786" spans="1:11" x14ac:dyDescent="0.25">
      <c r="A786" t="str">
        <f>IFERROR(IF(1+A785&lt;=Configuration!$F$9*Configuration!$F$16,1+A785,""),"")</f>
        <v/>
      </c>
      <c r="B786" s="45" t="str">
        <f>IFERROR(IF(1+B785&lt;=Configuration!$F$10*Configuration!$F$16,1+B785,""),"")</f>
        <v/>
      </c>
      <c r="C786" s="45" t="str">
        <f>IFERROR(IF(1+C785&lt;=Configuration!$F$11*Configuration!$F$16,1+C785,""),"")</f>
        <v/>
      </c>
      <c r="D786" s="45" t="str">
        <f>IFERROR(IF(1+D785&lt;=Configuration!$F$12*Configuration!$F$16,1+D785,""),"")</f>
        <v/>
      </c>
      <c r="E786" s="3">
        <f>IFERROR('QB Projections'!E786,0)</f>
        <v>0</v>
      </c>
      <c r="F786" s="3">
        <f>IFERROR('RB Projections'!E787,0)</f>
        <v>0</v>
      </c>
      <c r="G786" s="3">
        <f>IFERROR('WR Projections'!E783,0)</f>
        <v>0</v>
      </c>
      <c r="H786" s="3">
        <f>IFERROR('TE Projections'!E787,0)</f>
        <v>0</v>
      </c>
      <c r="J786" s="3">
        <f>IFERROR(LARGE($E:$H,COUNTIF(A:D,"&gt;0")+COUNTA($J$1:J785)-1),0)</f>
        <v>0</v>
      </c>
      <c r="K786" s="3">
        <f>IFERROR(LARGE($F:$H,COUNTIF(B:D,"&gt;0")+COUNTA($K$1:K785)-1),0)</f>
        <v>0</v>
      </c>
    </row>
    <row r="787" spans="1:11" x14ac:dyDescent="0.25">
      <c r="A787" t="str">
        <f>IFERROR(IF(1+A786&lt;=Configuration!$F$9*Configuration!$F$16,1+A786,""),"")</f>
        <v/>
      </c>
      <c r="B787" s="45" t="str">
        <f>IFERROR(IF(1+B786&lt;=Configuration!$F$10*Configuration!$F$16,1+B786,""),"")</f>
        <v/>
      </c>
      <c r="C787" s="45" t="str">
        <f>IFERROR(IF(1+C786&lt;=Configuration!$F$11*Configuration!$F$16,1+C786,""),"")</f>
        <v/>
      </c>
      <c r="D787" s="45" t="str">
        <f>IFERROR(IF(1+D786&lt;=Configuration!$F$12*Configuration!$F$16,1+D786,""),"")</f>
        <v/>
      </c>
      <c r="E787" s="3">
        <f>IFERROR('QB Projections'!E787,0)</f>
        <v>0</v>
      </c>
      <c r="F787" s="3">
        <f>IFERROR('RB Projections'!E788,0)</f>
        <v>0</v>
      </c>
      <c r="G787" s="3">
        <f>IFERROR('WR Projections'!E784,0)</f>
        <v>0</v>
      </c>
      <c r="H787" s="3">
        <f>IFERROR('TE Projections'!E788,0)</f>
        <v>0</v>
      </c>
      <c r="J787" s="3">
        <f>IFERROR(LARGE($E:$H,COUNTIF(A:D,"&gt;0")+COUNTA($J$1:J786)-1),0)</f>
        <v>0</v>
      </c>
      <c r="K787" s="3">
        <f>IFERROR(LARGE($F:$H,COUNTIF(B:D,"&gt;0")+COUNTA($K$1:K786)-1),0)</f>
        <v>0</v>
      </c>
    </row>
    <row r="788" spans="1:11" x14ac:dyDescent="0.25">
      <c r="A788" t="str">
        <f>IFERROR(IF(1+A787&lt;=Configuration!$F$9*Configuration!$F$16,1+A787,""),"")</f>
        <v/>
      </c>
      <c r="B788" s="45" t="str">
        <f>IFERROR(IF(1+B787&lt;=Configuration!$F$10*Configuration!$F$16,1+B787,""),"")</f>
        <v/>
      </c>
      <c r="C788" s="45" t="str">
        <f>IFERROR(IF(1+C787&lt;=Configuration!$F$11*Configuration!$F$16,1+C787,""),"")</f>
        <v/>
      </c>
      <c r="D788" s="45" t="str">
        <f>IFERROR(IF(1+D787&lt;=Configuration!$F$12*Configuration!$F$16,1+D787,""),"")</f>
        <v/>
      </c>
      <c r="E788" s="3">
        <f>IFERROR('QB Projections'!E788,0)</f>
        <v>0</v>
      </c>
      <c r="F788" s="3">
        <f>IFERROR('RB Projections'!E789,0)</f>
        <v>0</v>
      </c>
      <c r="G788" s="3">
        <f>IFERROR('WR Projections'!E785,0)</f>
        <v>0</v>
      </c>
      <c r="H788" s="3">
        <f>IFERROR('TE Projections'!E789,0)</f>
        <v>0</v>
      </c>
      <c r="J788" s="3">
        <f>IFERROR(LARGE($E:$H,COUNTIF(A:D,"&gt;0")+COUNTA($J$1:J787)-1),0)</f>
        <v>0</v>
      </c>
      <c r="K788" s="3">
        <f>IFERROR(LARGE($F:$H,COUNTIF(B:D,"&gt;0")+COUNTA($K$1:K787)-1),0)</f>
        <v>0</v>
      </c>
    </row>
    <row r="789" spans="1:11" x14ac:dyDescent="0.25">
      <c r="A789" t="str">
        <f>IFERROR(IF(1+A788&lt;=Configuration!$F$9*Configuration!$F$16,1+A788,""),"")</f>
        <v/>
      </c>
      <c r="B789" s="45" t="str">
        <f>IFERROR(IF(1+B788&lt;=Configuration!$F$10*Configuration!$F$16,1+B788,""),"")</f>
        <v/>
      </c>
      <c r="C789" s="45" t="str">
        <f>IFERROR(IF(1+C788&lt;=Configuration!$F$11*Configuration!$F$16,1+C788,""),"")</f>
        <v/>
      </c>
      <c r="D789" s="45" t="str">
        <f>IFERROR(IF(1+D788&lt;=Configuration!$F$12*Configuration!$F$16,1+D788,""),"")</f>
        <v/>
      </c>
      <c r="E789" s="3">
        <f>IFERROR('QB Projections'!E789,0)</f>
        <v>0</v>
      </c>
      <c r="F789" s="3">
        <f>IFERROR('RB Projections'!E790,0)</f>
        <v>0</v>
      </c>
      <c r="G789" s="3">
        <f>IFERROR('WR Projections'!E786,0)</f>
        <v>0</v>
      </c>
      <c r="H789" s="3">
        <f>IFERROR('TE Projections'!E790,0)</f>
        <v>0</v>
      </c>
      <c r="J789" s="3">
        <f>IFERROR(LARGE($E:$H,COUNTIF(A:D,"&gt;0")+COUNTA($J$1:J788)-1),0)</f>
        <v>0</v>
      </c>
      <c r="K789" s="3">
        <f>IFERROR(LARGE($F:$H,COUNTIF(B:D,"&gt;0")+COUNTA($K$1:K788)-1),0)</f>
        <v>0</v>
      </c>
    </row>
    <row r="790" spans="1:11" x14ac:dyDescent="0.25">
      <c r="A790" t="str">
        <f>IFERROR(IF(1+A789&lt;=Configuration!$F$9*Configuration!$F$16,1+A789,""),"")</f>
        <v/>
      </c>
      <c r="B790" s="45" t="str">
        <f>IFERROR(IF(1+B789&lt;=Configuration!$F$10*Configuration!$F$16,1+B789,""),"")</f>
        <v/>
      </c>
      <c r="C790" s="45" t="str">
        <f>IFERROR(IF(1+C789&lt;=Configuration!$F$11*Configuration!$F$16,1+C789,""),"")</f>
        <v/>
      </c>
      <c r="D790" s="45" t="str">
        <f>IFERROR(IF(1+D789&lt;=Configuration!$F$12*Configuration!$F$16,1+D789,""),"")</f>
        <v/>
      </c>
      <c r="E790" s="3">
        <f>IFERROR('QB Projections'!E790,0)</f>
        <v>0</v>
      </c>
      <c r="F790" s="3">
        <f>IFERROR('RB Projections'!E791,0)</f>
        <v>0</v>
      </c>
      <c r="G790" s="3">
        <f>IFERROR('WR Projections'!E787,0)</f>
        <v>0</v>
      </c>
      <c r="H790" s="3">
        <f>IFERROR('TE Projections'!E791,0)</f>
        <v>0</v>
      </c>
      <c r="J790" s="3">
        <f>IFERROR(LARGE($E:$H,COUNTIF(A:D,"&gt;0")+COUNTA($J$1:J789)-1),0)</f>
        <v>0</v>
      </c>
      <c r="K790" s="3">
        <f>IFERROR(LARGE($F:$H,COUNTIF(B:D,"&gt;0")+COUNTA($K$1:K789)-1),0)</f>
        <v>0</v>
      </c>
    </row>
    <row r="791" spans="1:11" x14ac:dyDescent="0.25">
      <c r="A791" t="str">
        <f>IFERROR(IF(1+A790&lt;=Configuration!$F$9*Configuration!$F$16,1+A790,""),"")</f>
        <v/>
      </c>
      <c r="B791" s="45" t="str">
        <f>IFERROR(IF(1+B790&lt;=Configuration!$F$10*Configuration!$F$16,1+B790,""),"")</f>
        <v/>
      </c>
      <c r="C791" s="45" t="str">
        <f>IFERROR(IF(1+C790&lt;=Configuration!$F$11*Configuration!$F$16,1+C790,""),"")</f>
        <v/>
      </c>
      <c r="D791" s="45" t="str">
        <f>IFERROR(IF(1+D790&lt;=Configuration!$F$12*Configuration!$F$16,1+D790,""),"")</f>
        <v/>
      </c>
      <c r="E791" s="3">
        <f>IFERROR('QB Projections'!E791,0)</f>
        <v>0</v>
      </c>
      <c r="F791" s="3">
        <f>IFERROR('RB Projections'!E792,0)</f>
        <v>0</v>
      </c>
      <c r="G791" s="3">
        <f>IFERROR('WR Projections'!E788,0)</f>
        <v>0</v>
      </c>
      <c r="H791" s="3">
        <f>IFERROR('TE Projections'!E792,0)</f>
        <v>0</v>
      </c>
      <c r="J791" s="3">
        <f>IFERROR(LARGE($E:$H,COUNTIF(A:D,"&gt;0")+COUNTA($J$1:J790)-1),0)</f>
        <v>0</v>
      </c>
      <c r="K791" s="3">
        <f>IFERROR(LARGE($F:$H,COUNTIF(B:D,"&gt;0")+COUNTA($K$1:K790)-1),0)</f>
        <v>0</v>
      </c>
    </row>
    <row r="792" spans="1:11" x14ac:dyDescent="0.25">
      <c r="A792" t="str">
        <f>IFERROR(IF(1+A791&lt;=Configuration!$F$9*Configuration!$F$16,1+A791,""),"")</f>
        <v/>
      </c>
      <c r="B792" s="45" t="str">
        <f>IFERROR(IF(1+B791&lt;=Configuration!$F$10*Configuration!$F$16,1+B791,""),"")</f>
        <v/>
      </c>
      <c r="C792" s="45" t="str">
        <f>IFERROR(IF(1+C791&lt;=Configuration!$F$11*Configuration!$F$16,1+C791,""),"")</f>
        <v/>
      </c>
      <c r="D792" s="45" t="str">
        <f>IFERROR(IF(1+D791&lt;=Configuration!$F$12*Configuration!$F$16,1+D791,""),"")</f>
        <v/>
      </c>
      <c r="E792" s="3">
        <f>IFERROR('QB Projections'!E792,0)</f>
        <v>0</v>
      </c>
      <c r="F792" s="3">
        <f>IFERROR('RB Projections'!E793,0)</f>
        <v>0</v>
      </c>
      <c r="G792" s="3">
        <f>IFERROR('WR Projections'!E789,0)</f>
        <v>0</v>
      </c>
      <c r="H792" s="3">
        <f>IFERROR('TE Projections'!E793,0)</f>
        <v>0</v>
      </c>
      <c r="J792" s="3">
        <f>IFERROR(LARGE($E:$H,COUNTIF(A:D,"&gt;0")+COUNTA($J$1:J791)-1),0)</f>
        <v>0</v>
      </c>
      <c r="K792" s="3">
        <f>IFERROR(LARGE($F:$H,COUNTIF(B:D,"&gt;0")+COUNTA($K$1:K791)-1),0)</f>
        <v>0</v>
      </c>
    </row>
    <row r="793" spans="1:11" x14ac:dyDescent="0.25">
      <c r="A793" t="str">
        <f>IFERROR(IF(1+A792&lt;=Configuration!$F$9*Configuration!$F$16,1+A792,""),"")</f>
        <v/>
      </c>
      <c r="B793" s="45" t="str">
        <f>IFERROR(IF(1+B792&lt;=Configuration!$F$10*Configuration!$F$16,1+B792,""),"")</f>
        <v/>
      </c>
      <c r="C793" s="45" t="str">
        <f>IFERROR(IF(1+C792&lt;=Configuration!$F$11*Configuration!$F$16,1+C792,""),"")</f>
        <v/>
      </c>
      <c r="D793" s="45" t="str">
        <f>IFERROR(IF(1+D792&lt;=Configuration!$F$12*Configuration!$F$16,1+D792,""),"")</f>
        <v/>
      </c>
      <c r="E793" s="3">
        <f>IFERROR('QB Projections'!E793,0)</f>
        <v>0</v>
      </c>
      <c r="F793" s="3">
        <f>IFERROR('RB Projections'!E794,0)</f>
        <v>0</v>
      </c>
      <c r="G793" s="3">
        <f>IFERROR('WR Projections'!E790,0)</f>
        <v>0</v>
      </c>
      <c r="H793" s="3">
        <f>IFERROR('TE Projections'!E794,0)</f>
        <v>0</v>
      </c>
      <c r="J793" s="3">
        <f>IFERROR(LARGE($E:$H,COUNTIF(A:D,"&gt;0")+COUNTA($J$1:J792)-1),0)</f>
        <v>0</v>
      </c>
      <c r="K793" s="3">
        <f>IFERROR(LARGE($F:$H,COUNTIF(B:D,"&gt;0")+COUNTA($K$1:K792)-1),0)</f>
        <v>0</v>
      </c>
    </row>
    <row r="794" spans="1:11" x14ac:dyDescent="0.25">
      <c r="A794" t="str">
        <f>IFERROR(IF(1+A793&lt;=Configuration!$F$9*Configuration!$F$16,1+A793,""),"")</f>
        <v/>
      </c>
      <c r="B794" s="45" t="str">
        <f>IFERROR(IF(1+B793&lt;=Configuration!$F$10*Configuration!$F$16,1+B793,""),"")</f>
        <v/>
      </c>
      <c r="C794" s="45" t="str">
        <f>IFERROR(IF(1+C793&lt;=Configuration!$F$11*Configuration!$F$16,1+C793,""),"")</f>
        <v/>
      </c>
      <c r="D794" s="45" t="str">
        <f>IFERROR(IF(1+D793&lt;=Configuration!$F$12*Configuration!$F$16,1+D793,""),"")</f>
        <v/>
      </c>
      <c r="E794" s="3">
        <f>IFERROR('QB Projections'!E794,0)</f>
        <v>0</v>
      </c>
      <c r="F794" s="3">
        <f>IFERROR('RB Projections'!E795,0)</f>
        <v>0</v>
      </c>
      <c r="G794" s="3">
        <f>IFERROR('WR Projections'!E791,0)</f>
        <v>0</v>
      </c>
      <c r="H794" s="3">
        <f>IFERROR('TE Projections'!E795,0)</f>
        <v>0</v>
      </c>
      <c r="J794" s="3">
        <f>IFERROR(LARGE($E:$H,COUNTIF(A:D,"&gt;0")+COUNTA($J$1:J793)-1),0)</f>
        <v>0</v>
      </c>
      <c r="K794" s="3">
        <f>IFERROR(LARGE($F:$H,COUNTIF(B:D,"&gt;0")+COUNTA($K$1:K793)-1),0)</f>
        <v>0</v>
      </c>
    </row>
    <row r="795" spans="1:11" x14ac:dyDescent="0.25">
      <c r="A795" t="str">
        <f>IFERROR(IF(1+A794&lt;=Configuration!$F$9*Configuration!$F$16,1+A794,""),"")</f>
        <v/>
      </c>
      <c r="B795" s="45" t="str">
        <f>IFERROR(IF(1+B794&lt;=Configuration!$F$10*Configuration!$F$16,1+B794,""),"")</f>
        <v/>
      </c>
      <c r="C795" s="45" t="str">
        <f>IFERROR(IF(1+C794&lt;=Configuration!$F$11*Configuration!$F$16,1+C794,""),"")</f>
        <v/>
      </c>
      <c r="D795" s="45" t="str">
        <f>IFERROR(IF(1+D794&lt;=Configuration!$F$12*Configuration!$F$16,1+D794,""),"")</f>
        <v/>
      </c>
      <c r="E795" s="3">
        <f>IFERROR('QB Projections'!E795,0)</f>
        <v>0</v>
      </c>
      <c r="F795" s="3">
        <f>IFERROR('RB Projections'!E796,0)</f>
        <v>0</v>
      </c>
      <c r="G795" s="3">
        <f>IFERROR('WR Projections'!E792,0)</f>
        <v>0</v>
      </c>
      <c r="H795" s="3">
        <f>IFERROR('TE Projections'!E796,0)</f>
        <v>0</v>
      </c>
      <c r="J795" s="3">
        <f>IFERROR(LARGE($E:$H,COUNTIF(A:D,"&gt;0")+COUNTA($J$1:J794)-1),0)</f>
        <v>0</v>
      </c>
      <c r="K795" s="3">
        <f>IFERROR(LARGE($F:$H,COUNTIF(B:D,"&gt;0")+COUNTA($K$1:K794)-1),0)</f>
        <v>0</v>
      </c>
    </row>
    <row r="796" spans="1:11" x14ac:dyDescent="0.25">
      <c r="A796" t="str">
        <f>IFERROR(IF(1+A795&lt;=Configuration!$F$9*Configuration!$F$16,1+A795,""),"")</f>
        <v/>
      </c>
      <c r="B796" s="45" t="str">
        <f>IFERROR(IF(1+B795&lt;=Configuration!$F$10*Configuration!$F$16,1+B795,""),"")</f>
        <v/>
      </c>
      <c r="C796" s="45" t="str">
        <f>IFERROR(IF(1+C795&lt;=Configuration!$F$11*Configuration!$F$16,1+C795,""),"")</f>
        <v/>
      </c>
      <c r="D796" s="45" t="str">
        <f>IFERROR(IF(1+D795&lt;=Configuration!$F$12*Configuration!$F$16,1+D795,""),"")</f>
        <v/>
      </c>
      <c r="E796" s="3">
        <f>IFERROR('QB Projections'!E796,0)</f>
        <v>0</v>
      </c>
      <c r="F796" s="3">
        <f>IFERROR('RB Projections'!E797,0)</f>
        <v>0</v>
      </c>
      <c r="G796" s="3">
        <f>IFERROR('WR Projections'!E793,0)</f>
        <v>0</v>
      </c>
      <c r="H796" s="3">
        <f>IFERROR('TE Projections'!E797,0)</f>
        <v>0</v>
      </c>
      <c r="J796" s="3">
        <f>IFERROR(LARGE($E:$H,COUNTIF(A:D,"&gt;0")+COUNTA($J$1:J795)-1),0)</f>
        <v>0</v>
      </c>
      <c r="K796" s="3">
        <f>IFERROR(LARGE($F:$H,COUNTIF(B:D,"&gt;0")+COUNTA($K$1:K795)-1),0)</f>
        <v>0</v>
      </c>
    </row>
    <row r="797" spans="1:11" x14ac:dyDescent="0.25">
      <c r="A797" t="str">
        <f>IFERROR(IF(1+A796&lt;=Configuration!$F$9*Configuration!$F$16,1+A796,""),"")</f>
        <v/>
      </c>
      <c r="B797" s="45" t="str">
        <f>IFERROR(IF(1+B796&lt;=Configuration!$F$10*Configuration!$F$16,1+B796,""),"")</f>
        <v/>
      </c>
      <c r="C797" s="45" t="str">
        <f>IFERROR(IF(1+C796&lt;=Configuration!$F$11*Configuration!$F$16,1+C796,""),"")</f>
        <v/>
      </c>
      <c r="D797" s="45" t="str">
        <f>IFERROR(IF(1+D796&lt;=Configuration!$F$12*Configuration!$F$16,1+D796,""),"")</f>
        <v/>
      </c>
      <c r="E797" s="3">
        <f>IFERROR('QB Projections'!E797,0)</f>
        <v>0</v>
      </c>
      <c r="F797" s="3">
        <f>IFERROR('RB Projections'!E798,0)</f>
        <v>0</v>
      </c>
      <c r="G797" s="3">
        <f>IFERROR('WR Projections'!E794,0)</f>
        <v>0</v>
      </c>
      <c r="H797" s="3">
        <f>IFERROR('TE Projections'!E798,0)</f>
        <v>0</v>
      </c>
      <c r="J797" s="3">
        <f>IFERROR(LARGE($E:$H,COUNTIF(A:D,"&gt;0")+COUNTA($J$1:J796)-1),0)</f>
        <v>0</v>
      </c>
      <c r="K797" s="3">
        <f>IFERROR(LARGE($F:$H,COUNTIF(B:D,"&gt;0")+COUNTA($K$1:K796)-1),0)</f>
        <v>0</v>
      </c>
    </row>
    <row r="798" spans="1:11" x14ac:dyDescent="0.25">
      <c r="A798" t="str">
        <f>IFERROR(IF(1+A797&lt;=Configuration!$F$9*Configuration!$F$16,1+A797,""),"")</f>
        <v/>
      </c>
      <c r="B798" s="45" t="str">
        <f>IFERROR(IF(1+B797&lt;=Configuration!$F$10*Configuration!$F$16,1+B797,""),"")</f>
        <v/>
      </c>
      <c r="C798" s="45" t="str">
        <f>IFERROR(IF(1+C797&lt;=Configuration!$F$11*Configuration!$F$16,1+C797,""),"")</f>
        <v/>
      </c>
      <c r="D798" s="45" t="str">
        <f>IFERROR(IF(1+D797&lt;=Configuration!$F$12*Configuration!$F$16,1+D797,""),"")</f>
        <v/>
      </c>
      <c r="E798" s="3">
        <f>IFERROR('QB Projections'!E798,0)</f>
        <v>0</v>
      </c>
      <c r="F798" s="3">
        <f>IFERROR('RB Projections'!E799,0)</f>
        <v>0</v>
      </c>
      <c r="G798" s="3">
        <f>IFERROR('WR Projections'!E795,0)</f>
        <v>0</v>
      </c>
      <c r="H798" s="3">
        <f>IFERROR('TE Projections'!E799,0)</f>
        <v>0</v>
      </c>
      <c r="J798" s="3">
        <f>IFERROR(LARGE($E:$H,COUNTIF(A:D,"&gt;0")+COUNTA($J$1:J797)-1),0)</f>
        <v>0</v>
      </c>
      <c r="K798" s="3">
        <f>IFERROR(LARGE($F:$H,COUNTIF(B:D,"&gt;0")+COUNTA($K$1:K797)-1),0)</f>
        <v>0</v>
      </c>
    </row>
    <row r="799" spans="1:11" x14ac:dyDescent="0.25">
      <c r="A799" t="str">
        <f>IFERROR(IF(1+A798&lt;=Configuration!$F$9*Configuration!$F$16,1+A798,""),"")</f>
        <v/>
      </c>
      <c r="B799" s="45" t="str">
        <f>IFERROR(IF(1+B798&lt;=Configuration!$F$10*Configuration!$F$16,1+B798,""),"")</f>
        <v/>
      </c>
      <c r="C799" s="45" t="str">
        <f>IFERROR(IF(1+C798&lt;=Configuration!$F$11*Configuration!$F$16,1+C798,""),"")</f>
        <v/>
      </c>
      <c r="D799" s="45" t="str">
        <f>IFERROR(IF(1+D798&lt;=Configuration!$F$12*Configuration!$F$16,1+D798,""),"")</f>
        <v/>
      </c>
      <c r="E799" s="3">
        <f>IFERROR('QB Projections'!E799,0)</f>
        <v>0</v>
      </c>
      <c r="F799" s="3">
        <f>IFERROR('RB Projections'!E800,0)</f>
        <v>0</v>
      </c>
      <c r="G799" s="3">
        <f>IFERROR('WR Projections'!E796,0)</f>
        <v>0</v>
      </c>
      <c r="H799" s="3">
        <f>IFERROR('TE Projections'!E800,0)</f>
        <v>0</v>
      </c>
      <c r="J799" s="3">
        <f>IFERROR(LARGE($E:$H,COUNTIF(A:D,"&gt;0")+COUNTA($J$1:J798)-1),0)</f>
        <v>0</v>
      </c>
      <c r="K799" s="3">
        <f>IFERROR(LARGE($F:$H,COUNTIF(B:D,"&gt;0")+COUNTA($K$1:K798)-1),0)</f>
        <v>0</v>
      </c>
    </row>
    <row r="800" spans="1:11" x14ac:dyDescent="0.25">
      <c r="A800" t="str">
        <f>IFERROR(IF(1+A799&lt;=Configuration!$F$9*Configuration!$F$16,1+A799,""),"")</f>
        <v/>
      </c>
      <c r="B800" s="45" t="str">
        <f>IFERROR(IF(1+B799&lt;=Configuration!$F$10*Configuration!$F$16,1+B799,""),"")</f>
        <v/>
      </c>
      <c r="C800" s="45" t="str">
        <f>IFERROR(IF(1+C799&lt;=Configuration!$F$11*Configuration!$F$16,1+C799,""),"")</f>
        <v/>
      </c>
      <c r="D800" s="45" t="str">
        <f>IFERROR(IF(1+D799&lt;=Configuration!$F$12*Configuration!$F$16,1+D799,""),"")</f>
        <v/>
      </c>
      <c r="E800" s="3">
        <f>IFERROR('QB Projections'!E800,0)</f>
        <v>0</v>
      </c>
      <c r="F800" s="3">
        <f>IFERROR('RB Projections'!E801,0)</f>
        <v>0</v>
      </c>
      <c r="G800" s="3">
        <f>IFERROR('WR Projections'!E797,0)</f>
        <v>0</v>
      </c>
      <c r="H800" s="3">
        <f>IFERROR('TE Projections'!E801,0)</f>
        <v>0</v>
      </c>
      <c r="J800" s="3">
        <f>IFERROR(LARGE($E:$H,COUNTIF(A:D,"&gt;0")+COUNTA($J$1:J799)-1),0)</f>
        <v>0</v>
      </c>
      <c r="K800" s="3">
        <f>IFERROR(LARGE($F:$H,COUNTIF(B:D,"&gt;0")+COUNTA($K$1:K799)-1),0)</f>
        <v>0</v>
      </c>
    </row>
    <row r="801" spans="1:11" x14ac:dyDescent="0.25">
      <c r="A801" t="str">
        <f>IFERROR(IF(1+A800&lt;=Configuration!$F$9*Configuration!$F$16,1+A800,""),"")</f>
        <v/>
      </c>
      <c r="B801" s="45" t="str">
        <f>IFERROR(IF(1+B800&lt;=Configuration!$F$10*Configuration!$F$16,1+B800,""),"")</f>
        <v/>
      </c>
      <c r="C801" s="45" t="str">
        <f>IFERROR(IF(1+C800&lt;=Configuration!$F$11*Configuration!$F$16,1+C800,""),"")</f>
        <v/>
      </c>
      <c r="D801" s="45" t="str">
        <f>IFERROR(IF(1+D800&lt;=Configuration!$F$12*Configuration!$F$16,1+D800,""),"")</f>
        <v/>
      </c>
      <c r="E801" s="3">
        <f>IFERROR('QB Projections'!E801,0)</f>
        <v>0</v>
      </c>
      <c r="F801" s="3">
        <f>IFERROR('RB Projections'!E802,0)</f>
        <v>0</v>
      </c>
      <c r="G801" s="3">
        <f>IFERROR('WR Projections'!E798,0)</f>
        <v>0</v>
      </c>
      <c r="H801" s="3">
        <f>IFERROR('TE Projections'!E802,0)</f>
        <v>0</v>
      </c>
      <c r="J801" s="3">
        <f>IFERROR(LARGE($E:$H,COUNTIF(A:D,"&gt;0")+COUNTA($J$1:J800)-1),0)</f>
        <v>0</v>
      </c>
      <c r="K801" s="3">
        <f>IFERROR(LARGE($F:$H,COUNTIF(B:D,"&gt;0")+COUNTA($K$1:K800)-1),0)</f>
        <v>0</v>
      </c>
    </row>
    <row r="802" spans="1:11" x14ac:dyDescent="0.25">
      <c r="A802" t="str">
        <f>IFERROR(IF(1+A801&lt;=Configuration!$F$9*Configuration!$F$16,1+A801,""),"")</f>
        <v/>
      </c>
      <c r="B802" s="45" t="str">
        <f>IFERROR(IF(1+B801&lt;=Configuration!$F$10*Configuration!$F$16,1+B801,""),"")</f>
        <v/>
      </c>
      <c r="C802" s="45" t="str">
        <f>IFERROR(IF(1+C801&lt;=Configuration!$F$11*Configuration!$F$16,1+C801,""),"")</f>
        <v/>
      </c>
      <c r="D802" s="45" t="str">
        <f>IFERROR(IF(1+D801&lt;=Configuration!$F$12*Configuration!$F$16,1+D801,""),"")</f>
        <v/>
      </c>
      <c r="E802" s="3">
        <f>IFERROR('QB Projections'!E802,0)</f>
        <v>0</v>
      </c>
      <c r="F802" s="3">
        <f>IFERROR('RB Projections'!E803,0)</f>
        <v>0</v>
      </c>
      <c r="G802" s="3">
        <f>IFERROR('WR Projections'!E799,0)</f>
        <v>0</v>
      </c>
      <c r="H802" s="3">
        <f>IFERROR('TE Projections'!E803,0)</f>
        <v>0</v>
      </c>
      <c r="J802" s="3">
        <f>IFERROR(LARGE($E:$H,COUNTIF(A:D,"&gt;0")+COUNTA($J$1:J801)-1),0)</f>
        <v>0</v>
      </c>
      <c r="K802" s="3">
        <f>IFERROR(LARGE($F:$H,COUNTIF(B:D,"&gt;0")+COUNTA($K$1:K801)-1),0)</f>
        <v>0</v>
      </c>
    </row>
    <row r="803" spans="1:11" x14ac:dyDescent="0.25">
      <c r="A803" t="str">
        <f>IFERROR(IF(1+A802&lt;=Configuration!$F$9*Configuration!$F$16,1+A802,""),"")</f>
        <v/>
      </c>
      <c r="B803" s="45" t="str">
        <f>IFERROR(IF(1+B802&lt;=Configuration!$F$10*Configuration!$F$16,1+B802,""),"")</f>
        <v/>
      </c>
      <c r="C803" s="45" t="str">
        <f>IFERROR(IF(1+C802&lt;=Configuration!$F$11*Configuration!$F$16,1+C802,""),"")</f>
        <v/>
      </c>
      <c r="D803" s="45" t="str">
        <f>IFERROR(IF(1+D802&lt;=Configuration!$F$12*Configuration!$F$16,1+D802,""),"")</f>
        <v/>
      </c>
      <c r="E803" s="3">
        <f>IFERROR('QB Projections'!E803,0)</f>
        <v>0</v>
      </c>
      <c r="F803" s="3">
        <f>IFERROR('RB Projections'!E804,0)</f>
        <v>0</v>
      </c>
      <c r="G803" s="3">
        <f>IFERROR('WR Projections'!E800,0)</f>
        <v>0</v>
      </c>
      <c r="H803" s="3">
        <f>IFERROR('TE Projections'!E804,0)</f>
        <v>0</v>
      </c>
      <c r="J803" s="3">
        <f>IFERROR(LARGE($E:$H,COUNTIF(A:D,"&gt;0")+COUNTA($J$1:J802)-1),0)</f>
        <v>0</v>
      </c>
      <c r="K803" s="3">
        <f>IFERROR(LARGE($F:$H,COUNTIF(B:D,"&gt;0")+COUNTA($K$1:K802)-1),0)</f>
        <v>0</v>
      </c>
    </row>
    <row r="804" spans="1:11" x14ac:dyDescent="0.25">
      <c r="A804" t="str">
        <f>IFERROR(IF(1+A803&lt;=Configuration!$F$9*Configuration!$F$16,1+A803,""),"")</f>
        <v/>
      </c>
      <c r="B804" s="45" t="str">
        <f>IFERROR(IF(1+B803&lt;=Configuration!$F$10*Configuration!$F$16,1+B803,""),"")</f>
        <v/>
      </c>
      <c r="C804" s="45" t="str">
        <f>IFERROR(IF(1+C803&lt;=Configuration!$F$11*Configuration!$F$16,1+C803,""),"")</f>
        <v/>
      </c>
      <c r="D804" s="45" t="str">
        <f>IFERROR(IF(1+D803&lt;=Configuration!$F$12*Configuration!$F$16,1+D803,""),"")</f>
        <v/>
      </c>
      <c r="E804" s="3">
        <f>IFERROR('QB Projections'!E804,0)</f>
        <v>0</v>
      </c>
      <c r="F804" s="3">
        <f>IFERROR('RB Projections'!E805,0)</f>
        <v>0</v>
      </c>
      <c r="G804" s="3">
        <f>IFERROR('WR Projections'!E801,0)</f>
        <v>0</v>
      </c>
      <c r="H804" s="3">
        <f>IFERROR('TE Projections'!E805,0)</f>
        <v>0</v>
      </c>
      <c r="J804" s="3">
        <f>IFERROR(LARGE($E:$H,COUNTIF(A:D,"&gt;0")+COUNTA($J$1:J803)-1),0)</f>
        <v>0</v>
      </c>
      <c r="K804" s="3">
        <f>IFERROR(LARGE($F:$H,COUNTIF(B:D,"&gt;0")+COUNTA($K$1:K803)-1),0)</f>
        <v>0</v>
      </c>
    </row>
    <row r="805" spans="1:11" x14ac:dyDescent="0.25">
      <c r="A805" t="str">
        <f>IFERROR(IF(1+A804&lt;=Configuration!$F$9*Configuration!$F$16,1+A804,""),"")</f>
        <v/>
      </c>
      <c r="B805" s="45" t="str">
        <f>IFERROR(IF(1+B804&lt;=Configuration!$F$10*Configuration!$F$16,1+B804,""),"")</f>
        <v/>
      </c>
      <c r="C805" s="45" t="str">
        <f>IFERROR(IF(1+C804&lt;=Configuration!$F$11*Configuration!$F$16,1+C804,""),"")</f>
        <v/>
      </c>
      <c r="D805" s="45" t="str">
        <f>IFERROR(IF(1+D804&lt;=Configuration!$F$12*Configuration!$F$16,1+D804,""),"")</f>
        <v/>
      </c>
      <c r="E805" s="3">
        <f>IFERROR('QB Projections'!E805,0)</f>
        <v>0</v>
      </c>
      <c r="F805" s="3">
        <f>IFERROR('RB Projections'!E806,0)</f>
        <v>0</v>
      </c>
      <c r="G805" s="3">
        <f>IFERROR('WR Projections'!E802,0)</f>
        <v>0</v>
      </c>
      <c r="H805" s="3">
        <f>IFERROR('TE Projections'!E806,0)</f>
        <v>0</v>
      </c>
      <c r="J805" s="3">
        <f>IFERROR(LARGE($E:$H,COUNTIF(A:D,"&gt;0")+COUNTA($J$1:J804)-1),0)</f>
        <v>0</v>
      </c>
      <c r="K805" s="3">
        <f>IFERROR(LARGE($F:$H,COUNTIF(B:D,"&gt;0")+COUNTA($K$1:K804)-1),0)</f>
        <v>0</v>
      </c>
    </row>
    <row r="806" spans="1:11" x14ac:dyDescent="0.25">
      <c r="A806" t="str">
        <f>IFERROR(IF(1+A805&lt;=Configuration!$F$9*Configuration!$F$16,1+A805,""),"")</f>
        <v/>
      </c>
      <c r="B806" s="45" t="str">
        <f>IFERROR(IF(1+B805&lt;=Configuration!$F$10*Configuration!$F$16,1+B805,""),"")</f>
        <v/>
      </c>
      <c r="C806" s="45" t="str">
        <f>IFERROR(IF(1+C805&lt;=Configuration!$F$11*Configuration!$F$16,1+C805,""),"")</f>
        <v/>
      </c>
      <c r="D806" s="45" t="str">
        <f>IFERROR(IF(1+D805&lt;=Configuration!$F$12*Configuration!$F$16,1+D805,""),"")</f>
        <v/>
      </c>
      <c r="E806" s="3">
        <f>IFERROR('QB Projections'!E806,0)</f>
        <v>0</v>
      </c>
      <c r="F806" s="3">
        <f>IFERROR('RB Projections'!E807,0)</f>
        <v>0</v>
      </c>
      <c r="G806" s="3">
        <f>IFERROR('WR Projections'!E803,0)</f>
        <v>0</v>
      </c>
      <c r="H806" s="3">
        <f>IFERROR('TE Projections'!E807,0)</f>
        <v>0</v>
      </c>
      <c r="J806" s="3">
        <f>IFERROR(LARGE($E:$H,COUNTIF(A:D,"&gt;0")+COUNTA($J$1:J805)-1),0)</f>
        <v>0</v>
      </c>
      <c r="K806" s="3">
        <f>IFERROR(LARGE($F:$H,COUNTIF(B:D,"&gt;0")+COUNTA($K$1:K805)-1),0)</f>
        <v>0</v>
      </c>
    </row>
    <row r="807" spans="1:11" x14ac:dyDescent="0.25">
      <c r="A807" t="str">
        <f>IFERROR(IF(1+A806&lt;=Configuration!$F$9*Configuration!$F$16,1+A806,""),"")</f>
        <v/>
      </c>
      <c r="B807" s="45" t="str">
        <f>IFERROR(IF(1+B806&lt;=Configuration!$F$10*Configuration!$F$16,1+B806,""),"")</f>
        <v/>
      </c>
      <c r="C807" s="45" t="str">
        <f>IFERROR(IF(1+C806&lt;=Configuration!$F$11*Configuration!$F$16,1+C806,""),"")</f>
        <v/>
      </c>
      <c r="D807" s="45" t="str">
        <f>IFERROR(IF(1+D806&lt;=Configuration!$F$12*Configuration!$F$16,1+D806,""),"")</f>
        <v/>
      </c>
      <c r="E807" s="3">
        <f>IFERROR('QB Projections'!E807,0)</f>
        <v>0</v>
      </c>
      <c r="F807" s="3">
        <f>IFERROR('RB Projections'!E808,0)</f>
        <v>0</v>
      </c>
      <c r="G807" s="3">
        <f>IFERROR('WR Projections'!E804,0)</f>
        <v>0</v>
      </c>
      <c r="H807" s="3">
        <f>IFERROR('TE Projections'!E808,0)</f>
        <v>0</v>
      </c>
      <c r="J807" s="3">
        <f>IFERROR(LARGE($E:$H,COUNTIF(A:D,"&gt;0")+COUNTA($J$1:J806)-1),0)</f>
        <v>0</v>
      </c>
      <c r="K807" s="3">
        <f>IFERROR(LARGE($F:$H,COUNTIF(B:D,"&gt;0")+COUNTA($K$1:K806)-1),0)</f>
        <v>0</v>
      </c>
    </row>
    <row r="808" spans="1:11" x14ac:dyDescent="0.25">
      <c r="A808" t="str">
        <f>IFERROR(IF(1+A807&lt;=Configuration!$F$9*Configuration!$F$16,1+A807,""),"")</f>
        <v/>
      </c>
      <c r="B808" s="45" t="str">
        <f>IFERROR(IF(1+B807&lt;=Configuration!$F$10*Configuration!$F$16,1+B807,""),"")</f>
        <v/>
      </c>
      <c r="C808" s="45" t="str">
        <f>IFERROR(IF(1+C807&lt;=Configuration!$F$11*Configuration!$F$16,1+C807,""),"")</f>
        <v/>
      </c>
      <c r="D808" s="45" t="str">
        <f>IFERROR(IF(1+D807&lt;=Configuration!$F$12*Configuration!$F$16,1+D807,""),"")</f>
        <v/>
      </c>
      <c r="E808" s="3">
        <f>IFERROR('QB Projections'!E808,0)</f>
        <v>0</v>
      </c>
      <c r="F808" s="3">
        <f>IFERROR('RB Projections'!E809,0)</f>
        <v>0</v>
      </c>
      <c r="G808" s="3">
        <f>IFERROR('WR Projections'!E805,0)</f>
        <v>0</v>
      </c>
      <c r="H808" s="3">
        <f>IFERROR('TE Projections'!E809,0)</f>
        <v>0</v>
      </c>
      <c r="J808" s="3">
        <f>IFERROR(LARGE($E:$H,COUNTIF(A:D,"&gt;0")+COUNTA($J$1:J807)-1),0)</f>
        <v>0</v>
      </c>
      <c r="K808" s="3">
        <f>IFERROR(LARGE($F:$H,COUNTIF(B:D,"&gt;0")+COUNTA($K$1:K807)-1),0)</f>
        <v>0</v>
      </c>
    </row>
    <row r="809" spans="1:11" x14ac:dyDescent="0.25">
      <c r="A809" t="str">
        <f>IFERROR(IF(1+A808&lt;=Configuration!$F$9*Configuration!$F$16,1+A808,""),"")</f>
        <v/>
      </c>
      <c r="B809" s="45" t="str">
        <f>IFERROR(IF(1+B808&lt;=Configuration!$F$10*Configuration!$F$16,1+B808,""),"")</f>
        <v/>
      </c>
      <c r="C809" s="45" t="str">
        <f>IFERROR(IF(1+C808&lt;=Configuration!$F$11*Configuration!$F$16,1+C808,""),"")</f>
        <v/>
      </c>
      <c r="D809" s="45" t="str">
        <f>IFERROR(IF(1+D808&lt;=Configuration!$F$12*Configuration!$F$16,1+D808,""),"")</f>
        <v/>
      </c>
      <c r="E809" s="3">
        <f>IFERROR('QB Projections'!E809,0)</f>
        <v>0</v>
      </c>
      <c r="F809" s="3">
        <f>IFERROR('RB Projections'!E810,0)</f>
        <v>0</v>
      </c>
      <c r="G809" s="3">
        <f>IFERROR('WR Projections'!E806,0)</f>
        <v>0</v>
      </c>
      <c r="H809" s="3">
        <f>IFERROR('TE Projections'!E810,0)</f>
        <v>0</v>
      </c>
      <c r="J809" s="3">
        <f>IFERROR(LARGE($E:$H,COUNTIF(A:D,"&gt;0")+COUNTA($J$1:J808)-1),0)</f>
        <v>0</v>
      </c>
      <c r="K809" s="3">
        <f>IFERROR(LARGE($F:$H,COUNTIF(B:D,"&gt;0")+COUNTA($K$1:K808)-1),0)</f>
        <v>0</v>
      </c>
    </row>
    <row r="810" spans="1:11" x14ac:dyDescent="0.25">
      <c r="A810" t="str">
        <f>IFERROR(IF(1+A809&lt;=Configuration!$F$9*Configuration!$F$16,1+A809,""),"")</f>
        <v/>
      </c>
      <c r="B810" s="45" t="str">
        <f>IFERROR(IF(1+B809&lt;=Configuration!$F$10*Configuration!$F$16,1+B809,""),"")</f>
        <v/>
      </c>
      <c r="C810" s="45" t="str">
        <f>IFERROR(IF(1+C809&lt;=Configuration!$F$11*Configuration!$F$16,1+C809,""),"")</f>
        <v/>
      </c>
      <c r="D810" s="45" t="str">
        <f>IFERROR(IF(1+D809&lt;=Configuration!$F$12*Configuration!$F$16,1+D809,""),"")</f>
        <v/>
      </c>
      <c r="E810" s="3">
        <f>IFERROR('QB Projections'!E810,0)</f>
        <v>0</v>
      </c>
      <c r="F810" s="3">
        <f>IFERROR('RB Projections'!E811,0)</f>
        <v>0</v>
      </c>
      <c r="G810" s="3">
        <f>IFERROR('WR Projections'!E807,0)</f>
        <v>0</v>
      </c>
      <c r="H810" s="3">
        <f>IFERROR('TE Projections'!E811,0)</f>
        <v>0</v>
      </c>
      <c r="J810" s="3">
        <f>IFERROR(LARGE($E:$H,COUNTIF(A:D,"&gt;0")+COUNTA($J$1:J809)-1),0)</f>
        <v>0</v>
      </c>
      <c r="K810" s="3">
        <f>IFERROR(LARGE($F:$H,COUNTIF(B:D,"&gt;0")+COUNTA($K$1:K809)-1),0)</f>
        <v>0</v>
      </c>
    </row>
    <row r="811" spans="1:11" x14ac:dyDescent="0.25">
      <c r="A811" t="str">
        <f>IFERROR(IF(1+A810&lt;=Configuration!$F$9*Configuration!$F$16,1+A810,""),"")</f>
        <v/>
      </c>
      <c r="B811" s="45" t="str">
        <f>IFERROR(IF(1+B810&lt;=Configuration!$F$10*Configuration!$F$16,1+B810,""),"")</f>
        <v/>
      </c>
      <c r="C811" s="45" t="str">
        <f>IFERROR(IF(1+C810&lt;=Configuration!$F$11*Configuration!$F$16,1+C810,""),"")</f>
        <v/>
      </c>
      <c r="D811" s="45" t="str">
        <f>IFERROR(IF(1+D810&lt;=Configuration!$F$12*Configuration!$F$16,1+D810,""),"")</f>
        <v/>
      </c>
      <c r="E811" s="3">
        <f>IFERROR('QB Projections'!E811,0)</f>
        <v>0</v>
      </c>
      <c r="F811" s="3">
        <f>IFERROR('RB Projections'!E812,0)</f>
        <v>0</v>
      </c>
      <c r="G811" s="3">
        <f>IFERROR('WR Projections'!E808,0)</f>
        <v>0</v>
      </c>
      <c r="H811" s="3">
        <f>IFERROR('TE Projections'!E812,0)</f>
        <v>0</v>
      </c>
      <c r="J811" s="3">
        <f>IFERROR(LARGE($E:$H,COUNTIF(A:D,"&gt;0")+COUNTA($J$1:J810)-1),0)</f>
        <v>0</v>
      </c>
      <c r="K811" s="3">
        <f>IFERROR(LARGE($F:$H,COUNTIF(B:D,"&gt;0")+COUNTA($K$1:K810)-1),0)</f>
        <v>0</v>
      </c>
    </row>
    <row r="812" spans="1:11" x14ac:dyDescent="0.25">
      <c r="A812" t="str">
        <f>IFERROR(IF(1+A811&lt;=Configuration!$F$9*Configuration!$F$16,1+A811,""),"")</f>
        <v/>
      </c>
      <c r="B812" s="45" t="str">
        <f>IFERROR(IF(1+B811&lt;=Configuration!$F$10*Configuration!$F$16,1+B811,""),"")</f>
        <v/>
      </c>
      <c r="C812" s="45" t="str">
        <f>IFERROR(IF(1+C811&lt;=Configuration!$F$11*Configuration!$F$16,1+C811,""),"")</f>
        <v/>
      </c>
      <c r="D812" s="45" t="str">
        <f>IFERROR(IF(1+D811&lt;=Configuration!$F$12*Configuration!$F$16,1+D811,""),"")</f>
        <v/>
      </c>
      <c r="E812" s="3">
        <f>IFERROR('QB Projections'!E812,0)</f>
        <v>0</v>
      </c>
      <c r="F812" s="3">
        <f>IFERROR('RB Projections'!E813,0)</f>
        <v>0</v>
      </c>
      <c r="G812" s="3">
        <f>IFERROR('WR Projections'!E809,0)</f>
        <v>0</v>
      </c>
      <c r="H812" s="3">
        <f>IFERROR('TE Projections'!E813,0)</f>
        <v>0</v>
      </c>
      <c r="J812" s="3">
        <f>IFERROR(LARGE($E:$H,COUNTIF(A:D,"&gt;0")+COUNTA($J$1:J811)-1),0)</f>
        <v>0</v>
      </c>
      <c r="K812" s="3">
        <f>IFERROR(LARGE($F:$H,COUNTIF(B:D,"&gt;0")+COUNTA($K$1:K811)-1),0)</f>
        <v>0</v>
      </c>
    </row>
    <row r="813" spans="1:11" x14ac:dyDescent="0.25">
      <c r="A813" t="str">
        <f>IFERROR(IF(1+A812&lt;=Configuration!$F$9*Configuration!$F$16,1+A812,""),"")</f>
        <v/>
      </c>
      <c r="B813" s="45" t="str">
        <f>IFERROR(IF(1+B812&lt;=Configuration!$F$10*Configuration!$F$16,1+B812,""),"")</f>
        <v/>
      </c>
      <c r="C813" s="45" t="str">
        <f>IFERROR(IF(1+C812&lt;=Configuration!$F$11*Configuration!$F$16,1+C812,""),"")</f>
        <v/>
      </c>
      <c r="D813" s="45" t="str">
        <f>IFERROR(IF(1+D812&lt;=Configuration!$F$12*Configuration!$F$16,1+D812,""),"")</f>
        <v/>
      </c>
      <c r="E813" s="3">
        <f>IFERROR('QB Projections'!E813,0)</f>
        <v>0</v>
      </c>
      <c r="F813" s="3">
        <f>IFERROR('RB Projections'!E814,0)</f>
        <v>0</v>
      </c>
      <c r="G813" s="3">
        <f>IFERROR('WR Projections'!E810,0)</f>
        <v>0</v>
      </c>
      <c r="H813" s="3">
        <f>IFERROR('TE Projections'!E814,0)</f>
        <v>0</v>
      </c>
      <c r="J813" s="3">
        <f>IFERROR(LARGE($E:$H,COUNTIF(A:D,"&gt;0")+COUNTA($J$1:J812)-1),0)</f>
        <v>0</v>
      </c>
      <c r="K813" s="3">
        <f>IFERROR(LARGE($F:$H,COUNTIF(B:D,"&gt;0")+COUNTA($K$1:K812)-1),0)</f>
        <v>0</v>
      </c>
    </row>
    <row r="814" spans="1:11" x14ac:dyDescent="0.25">
      <c r="A814" t="str">
        <f>IFERROR(IF(1+A813&lt;=Configuration!$F$9*Configuration!$F$16,1+A813,""),"")</f>
        <v/>
      </c>
      <c r="B814" s="45" t="str">
        <f>IFERROR(IF(1+B813&lt;=Configuration!$F$10*Configuration!$F$16,1+B813,""),"")</f>
        <v/>
      </c>
      <c r="C814" s="45" t="str">
        <f>IFERROR(IF(1+C813&lt;=Configuration!$F$11*Configuration!$F$16,1+C813,""),"")</f>
        <v/>
      </c>
      <c r="D814" s="45" t="str">
        <f>IFERROR(IF(1+D813&lt;=Configuration!$F$12*Configuration!$F$16,1+D813,""),"")</f>
        <v/>
      </c>
      <c r="E814" s="3">
        <f>IFERROR('QB Projections'!E814,0)</f>
        <v>0</v>
      </c>
      <c r="F814" s="3">
        <f>IFERROR('RB Projections'!E815,0)</f>
        <v>0</v>
      </c>
      <c r="G814" s="3">
        <f>IFERROR('WR Projections'!E811,0)</f>
        <v>0</v>
      </c>
      <c r="H814" s="3">
        <f>IFERROR('TE Projections'!E815,0)</f>
        <v>0</v>
      </c>
      <c r="J814" s="3">
        <f>IFERROR(LARGE($E:$H,COUNTIF(A:D,"&gt;0")+COUNTA($J$1:J813)-1),0)</f>
        <v>0</v>
      </c>
      <c r="K814" s="3">
        <f>IFERROR(LARGE($F:$H,COUNTIF(B:D,"&gt;0")+COUNTA($K$1:K813)-1),0)</f>
        <v>0</v>
      </c>
    </row>
    <row r="815" spans="1:11" x14ac:dyDescent="0.25">
      <c r="A815" t="str">
        <f>IFERROR(IF(1+A814&lt;=Configuration!$F$9*Configuration!$F$16,1+A814,""),"")</f>
        <v/>
      </c>
      <c r="B815" s="45" t="str">
        <f>IFERROR(IF(1+B814&lt;=Configuration!$F$10*Configuration!$F$16,1+B814,""),"")</f>
        <v/>
      </c>
      <c r="C815" s="45" t="str">
        <f>IFERROR(IF(1+C814&lt;=Configuration!$F$11*Configuration!$F$16,1+C814,""),"")</f>
        <v/>
      </c>
      <c r="D815" s="45" t="str">
        <f>IFERROR(IF(1+D814&lt;=Configuration!$F$12*Configuration!$F$16,1+D814,""),"")</f>
        <v/>
      </c>
      <c r="E815" s="3">
        <f>IFERROR('QB Projections'!E815,0)</f>
        <v>0</v>
      </c>
      <c r="F815" s="3">
        <f>IFERROR('RB Projections'!E816,0)</f>
        <v>0</v>
      </c>
      <c r="G815" s="3">
        <f>IFERROR('WR Projections'!E812,0)</f>
        <v>0</v>
      </c>
      <c r="H815" s="3">
        <f>IFERROR('TE Projections'!E816,0)</f>
        <v>0</v>
      </c>
      <c r="J815" s="3">
        <f>IFERROR(LARGE($E:$H,COUNTIF(A:D,"&gt;0")+COUNTA($J$1:J814)-1),0)</f>
        <v>0</v>
      </c>
      <c r="K815" s="3">
        <f>IFERROR(LARGE($F:$H,COUNTIF(B:D,"&gt;0")+COUNTA($K$1:K814)-1),0)</f>
        <v>0</v>
      </c>
    </row>
    <row r="816" spans="1:11" x14ac:dyDescent="0.25">
      <c r="A816" t="str">
        <f>IFERROR(IF(1+A815&lt;=Configuration!$F$9*Configuration!$F$16,1+A815,""),"")</f>
        <v/>
      </c>
      <c r="B816" s="45" t="str">
        <f>IFERROR(IF(1+B815&lt;=Configuration!$F$10*Configuration!$F$16,1+B815,""),"")</f>
        <v/>
      </c>
      <c r="C816" s="45" t="str">
        <f>IFERROR(IF(1+C815&lt;=Configuration!$F$11*Configuration!$F$16,1+C815,""),"")</f>
        <v/>
      </c>
      <c r="D816" s="45" t="str">
        <f>IFERROR(IF(1+D815&lt;=Configuration!$F$12*Configuration!$F$16,1+D815,""),"")</f>
        <v/>
      </c>
      <c r="E816" s="3">
        <f>IFERROR('QB Projections'!E816,0)</f>
        <v>0</v>
      </c>
      <c r="F816" s="3">
        <f>IFERROR('RB Projections'!E817,0)</f>
        <v>0</v>
      </c>
      <c r="G816" s="3">
        <f>IFERROR('WR Projections'!E813,0)</f>
        <v>0</v>
      </c>
      <c r="H816" s="3">
        <f>IFERROR('TE Projections'!E817,0)</f>
        <v>0</v>
      </c>
      <c r="J816" s="3">
        <f>IFERROR(LARGE($E:$H,COUNTIF(A:D,"&gt;0")+COUNTA($J$1:J815)-1),0)</f>
        <v>0</v>
      </c>
      <c r="K816" s="3">
        <f>IFERROR(LARGE($F:$H,COUNTIF(B:D,"&gt;0")+COUNTA($K$1:K815)-1),0)</f>
        <v>0</v>
      </c>
    </row>
    <row r="817" spans="1:11" x14ac:dyDescent="0.25">
      <c r="A817" t="str">
        <f>IFERROR(IF(1+A816&lt;=Configuration!$F$9*Configuration!$F$16,1+A816,""),"")</f>
        <v/>
      </c>
      <c r="B817" s="45" t="str">
        <f>IFERROR(IF(1+B816&lt;=Configuration!$F$10*Configuration!$F$16,1+B816,""),"")</f>
        <v/>
      </c>
      <c r="C817" s="45" t="str">
        <f>IFERROR(IF(1+C816&lt;=Configuration!$F$11*Configuration!$F$16,1+C816,""),"")</f>
        <v/>
      </c>
      <c r="D817" s="45" t="str">
        <f>IFERROR(IF(1+D816&lt;=Configuration!$F$12*Configuration!$F$16,1+D816,""),"")</f>
        <v/>
      </c>
      <c r="E817" s="3">
        <f>IFERROR('QB Projections'!E817,0)</f>
        <v>0</v>
      </c>
      <c r="F817" s="3">
        <f>IFERROR('RB Projections'!E818,0)</f>
        <v>0</v>
      </c>
      <c r="G817" s="3">
        <f>IFERROR('WR Projections'!E814,0)</f>
        <v>0</v>
      </c>
      <c r="H817" s="3">
        <f>IFERROR('TE Projections'!E818,0)</f>
        <v>0</v>
      </c>
      <c r="J817" s="3">
        <f>IFERROR(LARGE($E:$H,COUNTIF(A:D,"&gt;0")+COUNTA($J$1:J816)-1),0)</f>
        <v>0</v>
      </c>
      <c r="K817" s="3">
        <f>IFERROR(LARGE($F:$H,COUNTIF(B:D,"&gt;0")+COUNTA($K$1:K816)-1),0)</f>
        <v>0</v>
      </c>
    </row>
    <row r="818" spans="1:11" x14ac:dyDescent="0.25">
      <c r="A818" t="str">
        <f>IFERROR(IF(1+A817&lt;=Configuration!$F$9*Configuration!$F$16,1+A817,""),"")</f>
        <v/>
      </c>
      <c r="B818" s="45" t="str">
        <f>IFERROR(IF(1+B817&lt;=Configuration!$F$10*Configuration!$F$16,1+B817,""),"")</f>
        <v/>
      </c>
      <c r="C818" s="45" t="str">
        <f>IFERROR(IF(1+C817&lt;=Configuration!$F$11*Configuration!$F$16,1+C817,""),"")</f>
        <v/>
      </c>
      <c r="D818" s="45" t="str">
        <f>IFERROR(IF(1+D817&lt;=Configuration!$F$12*Configuration!$F$16,1+D817,""),"")</f>
        <v/>
      </c>
      <c r="E818" s="3">
        <f>IFERROR('QB Projections'!E818,0)</f>
        <v>0</v>
      </c>
      <c r="F818" s="3">
        <f>IFERROR('RB Projections'!E819,0)</f>
        <v>0</v>
      </c>
      <c r="G818" s="3">
        <f>IFERROR('WR Projections'!E815,0)</f>
        <v>0</v>
      </c>
      <c r="H818" s="3">
        <f>IFERROR('TE Projections'!E819,0)</f>
        <v>0</v>
      </c>
      <c r="J818" s="3">
        <f>IFERROR(LARGE($E:$H,COUNTIF(A:D,"&gt;0")+COUNTA($J$1:J817)-1),0)</f>
        <v>0</v>
      </c>
      <c r="K818" s="3">
        <f>IFERROR(LARGE($F:$H,COUNTIF(B:D,"&gt;0")+COUNTA($K$1:K817)-1),0)</f>
        <v>0</v>
      </c>
    </row>
    <row r="819" spans="1:11" x14ac:dyDescent="0.25">
      <c r="A819" t="str">
        <f>IFERROR(IF(1+A818&lt;=Configuration!$F$9*Configuration!$F$16,1+A818,""),"")</f>
        <v/>
      </c>
      <c r="B819" s="45" t="str">
        <f>IFERROR(IF(1+B818&lt;=Configuration!$F$10*Configuration!$F$16,1+B818,""),"")</f>
        <v/>
      </c>
      <c r="C819" s="45" t="str">
        <f>IFERROR(IF(1+C818&lt;=Configuration!$F$11*Configuration!$F$16,1+C818,""),"")</f>
        <v/>
      </c>
      <c r="D819" s="45" t="str">
        <f>IFERROR(IF(1+D818&lt;=Configuration!$F$12*Configuration!$F$16,1+D818,""),"")</f>
        <v/>
      </c>
      <c r="E819" s="3">
        <f>IFERROR('QB Projections'!E819,0)</f>
        <v>0</v>
      </c>
      <c r="F819" s="3">
        <f>IFERROR('RB Projections'!E820,0)</f>
        <v>0</v>
      </c>
      <c r="G819" s="3">
        <f>IFERROR('WR Projections'!E816,0)</f>
        <v>0</v>
      </c>
      <c r="H819" s="3">
        <f>IFERROR('TE Projections'!E820,0)</f>
        <v>0</v>
      </c>
      <c r="J819" s="3">
        <f>IFERROR(LARGE($E:$H,COUNTIF(A:D,"&gt;0")+COUNTA($J$1:J818)-1),0)</f>
        <v>0</v>
      </c>
      <c r="K819" s="3">
        <f>IFERROR(LARGE($F:$H,COUNTIF(B:D,"&gt;0")+COUNTA($K$1:K818)-1),0)</f>
        <v>0</v>
      </c>
    </row>
    <row r="820" spans="1:11" x14ac:dyDescent="0.25">
      <c r="A820" t="str">
        <f>IFERROR(IF(1+A819&lt;=Configuration!$F$9*Configuration!$F$16,1+A819,""),"")</f>
        <v/>
      </c>
      <c r="B820" s="45" t="str">
        <f>IFERROR(IF(1+B819&lt;=Configuration!$F$10*Configuration!$F$16,1+B819,""),"")</f>
        <v/>
      </c>
      <c r="C820" s="45" t="str">
        <f>IFERROR(IF(1+C819&lt;=Configuration!$F$11*Configuration!$F$16,1+C819,""),"")</f>
        <v/>
      </c>
      <c r="D820" s="45" t="str">
        <f>IFERROR(IF(1+D819&lt;=Configuration!$F$12*Configuration!$F$16,1+D819,""),"")</f>
        <v/>
      </c>
      <c r="E820" s="3">
        <f>IFERROR('QB Projections'!E820,0)</f>
        <v>0</v>
      </c>
      <c r="F820" s="3">
        <f>IFERROR('RB Projections'!E821,0)</f>
        <v>0</v>
      </c>
      <c r="G820" s="3">
        <f>IFERROR('WR Projections'!E817,0)</f>
        <v>0</v>
      </c>
      <c r="H820" s="3">
        <f>IFERROR('TE Projections'!E821,0)</f>
        <v>0</v>
      </c>
      <c r="J820" s="3">
        <f>IFERROR(LARGE($E:$H,COUNTIF(A:D,"&gt;0")+COUNTA($J$1:J819)-1),0)</f>
        <v>0</v>
      </c>
      <c r="K820" s="3">
        <f>IFERROR(LARGE($F:$H,COUNTIF(B:D,"&gt;0")+COUNTA($K$1:K819)-1),0)</f>
        <v>0</v>
      </c>
    </row>
    <row r="821" spans="1:11" x14ac:dyDescent="0.25">
      <c r="A821" t="str">
        <f>IFERROR(IF(1+A820&lt;=Configuration!$F$9*Configuration!$F$16,1+A820,""),"")</f>
        <v/>
      </c>
      <c r="B821" s="45" t="str">
        <f>IFERROR(IF(1+B820&lt;=Configuration!$F$10*Configuration!$F$16,1+B820,""),"")</f>
        <v/>
      </c>
      <c r="C821" s="45" t="str">
        <f>IFERROR(IF(1+C820&lt;=Configuration!$F$11*Configuration!$F$16,1+C820,""),"")</f>
        <v/>
      </c>
      <c r="D821" s="45" t="str">
        <f>IFERROR(IF(1+D820&lt;=Configuration!$F$12*Configuration!$F$16,1+D820,""),"")</f>
        <v/>
      </c>
      <c r="E821" s="3">
        <f>IFERROR('QB Projections'!E821,0)</f>
        <v>0</v>
      </c>
      <c r="F821" s="3">
        <f>IFERROR('RB Projections'!E822,0)</f>
        <v>0</v>
      </c>
      <c r="G821" s="3">
        <f>IFERROR('WR Projections'!E818,0)</f>
        <v>0</v>
      </c>
      <c r="H821" s="3">
        <f>IFERROR('TE Projections'!E822,0)</f>
        <v>0</v>
      </c>
      <c r="J821" s="3">
        <f>IFERROR(LARGE($E:$H,COUNTIF(A:D,"&gt;0")+COUNTA($J$1:J820)-1),0)</f>
        <v>0</v>
      </c>
      <c r="K821" s="3">
        <f>IFERROR(LARGE($F:$H,COUNTIF(B:D,"&gt;0")+COUNTA($K$1:K820)-1),0)</f>
        <v>0</v>
      </c>
    </row>
    <row r="822" spans="1:11" x14ac:dyDescent="0.25">
      <c r="A822" t="str">
        <f>IFERROR(IF(1+A821&lt;=Configuration!$F$9*Configuration!$F$16,1+A821,""),"")</f>
        <v/>
      </c>
      <c r="B822" s="45" t="str">
        <f>IFERROR(IF(1+B821&lt;=Configuration!$F$10*Configuration!$F$16,1+B821,""),"")</f>
        <v/>
      </c>
      <c r="C822" s="45" t="str">
        <f>IFERROR(IF(1+C821&lt;=Configuration!$F$11*Configuration!$F$16,1+C821,""),"")</f>
        <v/>
      </c>
      <c r="D822" s="45" t="str">
        <f>IFERROR(IF(1+D821&lt;=Configuration!$F$12*Configuration!$F$16,1+D821,""),"")</f>
        <v/>
      </c>
      <c r="E822" s="3">
        <f>IFERROR('QB Projections'!E822,0)</f>
        <v>0</v>
      </c>
      <c r="F822" s="3">
        <f>IFERROR('RB Projections'!E823,0)</f>
        <v>0</v>
      </c>
      <c r="G822" s="3">
        <f>IFERROR('WR Projections'!E819,0)</f>
        <v>0</v>
      </c>
      <c r="H822" s="3">
        <f>IFERROR('TE Projections'!E823,0)</f>
        <v>0</v>
      </c>
      <c r="J822" s="3">
        <f>IFERROR(LARGE($E:$H,COUNTIF(A:D,"&gt;0")+COUNTA($J$1:J821)-1),0)</f>
        <v>0</v>
      </c>
      <c r="K822" s="3">
        <f>IFERROR(LARGE($F:$H,COUNTIF(B:D,"&gt;0")+COUNTA($K$1:K821)-1),0)</f>
        <v>0</v>
      </c>
    </row>
    <row r="823" spans="1:11" x14ac:dyDescent="0.25">
      <c r="A823" t="str">
        <f>IFERROR(IF(1+A822&lt;=Configuration!$F$9*Configuration!$F$16,1+A822,""),"")</f>
        <v/>
      </c>
      <c r="B823" s="45" t="str">
        <f>IFERROR(IF(1+B822&lt;=Configuration!$F$10*Configuration!$F$16,1+B822,""),"")</f>
        <v/>
      </c>
      <c r="C823" s="45" t="str">
        <f>IFERROR(IF(1+C822&lt;=Configuration!$F$11*Configuration!$F$16,1+C822,""),"")</f>
        <v/>
      </c>
      <c r="D823" s="45" t="str">
        <f>IFERROR(IF(1+D822&lt;=Configuration!$F$12*Configuration!$F$16,1+D822,""),"")</f>
        <v/>
      </c>
      <c r="E823" s="3">
        <f>IFERROR('QB Projections'!E823,0)</f>
        <v>0</v>
      </c>
      <c r="F823" s="3">
        <f>IFERROR('RB Projections'!E824,0)</f>
        <v>0</v>
      </c>
      <c r="G823" s="3">
        <f>IFERROR('WR Projections'!E820,0)</f>
        <v>0</v>
      </c>
      <c r="H823" s="3">
        <f>IFERROR('TE Projections'!E824,0)</f>
        <v>0</v>
      </c>
      <c r="J823" s="3">
        <f>IFERROR(LARGE($E:$H,COUNTIF(A:D,"&gt;0")+COUNTA($J$1:J822)-1),0)</f>
        <v>0</v>
      </c>
      <c r="K823" s="3">
        <f>IFERROR(LARGE($F:$H,COUNTIF(B:D,"&gt;0")+COUNTA($K$1:K822)-1),0)</f>
        <v>0</v>
      </c>
    </row>
    <row r="824" spans="1:11" x14ac:dyDescent="0.25">
      <c r="A824" t="str">
        <f>IFERROR(IF(1+A823&lt;=Configuration!$F$9*Configuration!$F$16,1+A823,""),"")</f>
        <v/>
      </c>
      <c r="B824" s="45" t="str">
        <f>IFERROR(IF(1+B823&lt;=Configuration!$F$10*Configuration!$F$16,1+B823,""),"")</f>
        <v/>
      </c>
      <c r="C824" s="45" t="str">
        <f>IFERROR(IF(1+C823&lt;=Configuration!$F$11*Configuration!$F$16,1+C823,""),"")</f>
        <v/>
      </c>
      <c r="D824" s="45" t="str">
        <f>IFERROR(IF(1+D823&lt;=Configuration!$F$12*Configuration!$F$16,1+D823,""),"")</f>
        <v/>
      </c>
      <c r="E824" s="3">
        <f>IFERROR('QB Projections'!E824,0)</f>
        <v>0</v>
      </c>
      <c r="F824" s="3">
        <f>IFERROR('RB Projections'!E825,0)</f>
        <v>0</v>
      </c>
      <c r="G824" s="3">
        <f>IFERROR('WR Projections'!E821,0)</f>
        <v>0</v>
      </c>
      <c r="H824" s="3">
        <f>IFERROR('TE Projections'!E825,0)</f>
        <v>0</v>
      </c>
      <c r="J824" s="3">
        <f>IFERROR(LARGE($E:$H,COUNTIF(A:D,"&gt;0")+COUNTA($J$1:J823)-1),0)</f>
        <v>0</v>
      </c>
      <c r="K824" s="3">
        <f>IFERROR(LARGE($F:$H,COUNTIF(B:D,"&gt;0")+COUNTA($K$1:K823)-1),0)</f>
        <v>0</v>
      </c>
    </row>
    <row r="825" spans="1:11" x14ac:dyDescent="0.25">
      <c r="A825" t="str">
        <f>IFERROR(IF(1+A824&lt;=Configuration!$F$9*Configuration!$F$16,1+A824,""),"")</f>
        <v/>
      </c>
      <c r="B825" s="45" t="str">
        <f>IFERROR(IF(1+B824&lt;=Configuration!$F$10*Configuration!$F$16,1+B824,""),"")</f>
        <v/>
      </c>
      <c r="C825" s="45" t="str">
        <f>IFERROR(IF(1+C824&lt;=Configuration!$F$11*Configuration!$F$16,1+C824,""),"")</f>
        <v/>
      </c>
      <c r="D825" s="45" t="str">
        <f>IFERROR(IF(1+D824&lt;=Configuration!$F$12*Configuration!$F$16,1+D824,""),"")</f>
        <v/>
      </c>
      <c r="E825" s="3">
        <f>IFERROR('QB Projections'!E825,0)</f>
        <v>0</v>
      </c>
      <c r="F825" s="3">
        <f>IFERROR('RB Projections'!E826,0)</f>
        <v>0</v>
      </c>
      <c r="G825" s="3">
        <f>IFERROR('WR Projections'!E822,0)</f>
        <v>0</v>
      </c>
      <c r="H825" s="3">
        <f>IFERROR('TE Projections'!E826,0)</f>
        <v>0</v>
      </c>
      <c r="J825" s="3">
        <f>IFERROR(LARGE($E:$H,COUNTIF(A:D,"&gt;0")+COUNTA($J$1:J824)-1),0)</f>
        <v>0</v>
      </c>
      <c r="K825" s="3">
        <f>IFERROR(LARGE($F:$H,COUNTIF(B:D,"&gt;0")+COUNTA($K$1:K824)-1),0)</f>
        <v>0</v>
      </c>
    </row>
    <row r="826" spans="1:11" x14ac:dyDescent="0.25">
      <c r="A826" t="str">
        <f>IFERROR(IF(1+A825&lt;=Configuration!$F$9*Configuration!$F$16,1+A825,""),"")</f>
        <v/>
      </c>
      <c r="B826" s="45" t="str">
        <f>IFERROR(IF(1+B825&lt;=Configuration!$F$10*Configuration!$F$16,1+B825,""),"")</f>
        <v/>
      </c>
      <c r="C826" s="45" t="str">
        <f>IFERROR(IF(1+C825&lt;=Configuration!$F$11*Configuration!$F$16,1+C825,""),"")</f>
        <v/>
      </c>
      <c r="D826" s="45" t="str">
        <f>IFERROR(IF(1+D825&lt;=Configuration!$F$12*Configuration!$F$16,1+D825,""),"")</f>
        <v/>
      </c>
      <c r="E826" s="3">
        <f>IFERROR('QB Projections'!E826,0)</f>
        <v>0</v>
      </c>
      <c r="F826" s="3">
        <f>IFERROR('RB Projections'!E827,0)</f>
        <v>0</v>
      </c>
      <c r="G826" s="3">
        <f>IFERROR('WR Projections'!E823,0)</f>
        <v>0</v>
      </c>
      <c r="H826" s="3">
        <f>IFERROR('TE Projections'!E827,0)</f>
        <v>0</v>
      </c>
      <c r="J826" s="3">
        <f>IFERROR(LARGE($E:$H,COUNTIF(A:D,"&gt;0")+COUNTA($J$1:J825)-1),0)</f>
        <v>0</v>
      </c>
      <c r="K826" s="3">
        <f>IFERROR(LARGE($F:$H,COUNTIF(B:D,"&gt;0")+COUNTA($K$1:K825)-1),0)</f>
        <v>0</v>
      </c>
    </row>
    <row r="827" spans="1:11" x14ac:dyDescent="0.25">
      <c r="A827" t="str">
        <f>IFERROR(IF(1+A826&lt;=Configuration!$F$9*Configuration!$F$16,1+A826,""),"")</f>
        <v/>
      </c>
      <c r="B827" s="45" t="str">
        <f>IFERROR(IF(1+B826&lt;=Configuration!$F$10*Configuration!$F$16,1+B826,""),"")</f>
        <v/>
      </c>
      <c r="C827" s="45" t="str">
        <f>IFERROR(IF(1+C826&lt;=Configuration!$F$11*Configuration!$F$16,1+C826,""),"")</f>
        <v/>
      </c>
      <c r="D827" s="45" t="str">
        <f>IFERROR(IF(1+D826&lt;=Configuration!$F$12*Configuration!$F$16,1+D826,""),"")</f>
        <v/>
      </c>
      <c r="E827" s="3">
        <f>IFERROR('QB Projections'!E827,0)</f>
        <v>0</v>
      </c>
      <c r="F827" s="3">
        <f>IFERROR('RB Projections'!E828,0)</f>
        <v>0</v>
      </c>
      <c r="G827" s="3">
        <f>IFERROR('WR Projections'!E824,0)</f>
        <v>0</v>
      </c>
      <c r="H827" s="3">
        <f>IFERROR('TE Projections'!E828,0)</f>
        <v>0</v>
      </c>
      <c r="J827" s="3">
        <f>IFERROR(LARGE($E:$H,COUNTIF(A:D,"&gt;0")+COUNTA($J$1:J826)-1),0)</f>
        <v>0</v>
      </c>
      <c r="K827" s="3">
        <f>IFERROR(LARGE($F:$H,COUNTIF(B:D,"&gt;0")+COUNTA($K$1:K826)-1),0)</f>
        <v>0</v>
      </c>
    </row>
    <row r="828" spans="1:11" x14ac:dyDescent="0.25">
      <c r="A828" t="str">
        <f>IFERROR(IF(1+A827&lt;=Configuration!$F$9*Configuration!$F$16,1+A827,""),"")</f>
        <v/>
      </c>
      <c r="B828" s="45" t="str">
        <f>IFERROR(IF(1+B827&lt;=Configuration!$F$10*Configuration!$F$16,1+B827,""),"")</f>
        <v/>
      </c>
      <c r="C828" s="45" t="str">
        <f>IFERROR(IF(1+C827&lt;=Configuration!$F$11*Configuration!$F$16,1+C827,""),"")</f>
        <v/>
      </c>
      <c r="D828" s="45" t="str">
        <f>IFERROR(IF(1+D827&lt;=Configuration!$F$12*Configuration!$F$16,1+D827,""),"")</f>
        <v/>
      </c>
      <c r="E828" s="3">
        <f>IFERROR('QB Projections'!E828,0)</f>
        <v>0</v>
      </c>
      <c r="F828" s="3">
        <f>IFERROR('RB Projections'!E829,0)</f>
        <v>0</v>
      </c>
      <c r="G828" s="3">
        <f>IFERROR('WR Projections'!E825,0)</f>
        <v>0</v>
      </c>
      <c r="H828" s="3">
        <f>IFERROR('TE Projections'!E829,0)</f>
        <v>0</v>
      </c>
      <c r="J828" s="3">
        <f>IFERROR(LARGE($E:$H,COUNTIF(A:D,"&gt;0")+COUNTA($J$1:J827)-1),0)</f>
        <v>0</v>
      </c>
      <c r="K828" s="3">
        <f>IFERROR(LARGE($F:$H,COUNTIF(B:D,"&gt;0")+COUNTA($K$1:K827)-1),0)</f>
        <v>0</v>
      </c>
    </row>
    <row r="829" spans="1:11" x14ac:dyDescent="0.25">
      <c r="A829" t="str">
        <f>IFERROR(IF(1+A828&lt;=Configuration!$F$9*Configuration!$F$16,1+A828,""),"")</f>
        <v/>
      </c>
      <c r="B829" s="45" t="str">
        <f>IFERROR(IF(1+B828&lt;=Configuration!$F$10*Configuration!$F$16,1+B828,""),"")</f>
        <v/>
      </c>
      <c r="C829" s="45" t="str">
        <f>IFERROR(IF(1+C828&lt;=Configuration!$F$11*Configuration!$F$16,1+C828,""),"")</f>
        <v/>
      </c>
      <c r="D829" s="45" t="str">
        <f>IFERROR(IF(1+D828&lt;=Configuration!$F$12*Configuration!$F$16,1+D828,""),"")</f>
        <v/>
      </c>
      <c r="E829" s="3">
        <f>IFERROR('QB Projections'!E829,0)</f>
        <v>0</v>
      </c>
      <c r="F829" s="3">
        <f>IFERROR('RB Projections'!E830,0)</f>
        <v>0</v>
      </c>
      <c r="G829" s="3">
        <f>IFERROR('WR Projections'!E826,0)</f>
        <v>0</v>
      </c>
      <c r="H829" s="3">
        <f>IFERROR('TE Projections'!E830,0)</f>
        <v>0</v>
      </c>
      <c r="J829" s="3">
        <f>IFERROR(LARGE($E:$H,COUNTIF(A:D,"&gt;0")+COUNTA($J$1:J828)-1),0)</f>
        <v>0</v>
      </c>
      <c r="K829" s="3">
        <f>IFERROR(LARGE($F:$H,COUNTIF(B:D,"&gt;0")+COUNTA($K$1:K828)-1),0)</f>
        <v>0</v>
      </c>
    </row>
    <row r="830" spans="1:11" x14ac:dyDescent="0.25">
      <c r="A830" t="str">
        <f>IFERROR(IF(1+A829&lt;=Configuration!$F$9*Configuration!$F$16,1+A829,""),"")</f>
        <v/>
      </c>
      <c r="B830" s="45" t="str">
        <f>IFERROR(IF(1+B829&lt;=Configuration!$F$10*Configuration!$F$16,1+B829,""),"")</f>
        <v/>
      </c>
      <c r="C830" s="45" t="str">
        <f>IFERROR(IF(1+C829&lt;=Configuration!$F$11*Configuration!$F$16,1+C829,""),"")</f>
        <v/>
      </c>
      <c r="D830" s="45" t="str">
        <f>IFERROR(IF(1+D829&lt;=Configuration!$F$12*Configuration!$F$16,1+D829,""),"")</f>
        <v/>
      </c>
      <c r="E830" s="3">
        <f>IFERROR('QB Projections'!E830,0)</f>
        <v>0</v>
      </c>
      <c r="F830" s="3">
        <f>IFERROR('RB Projections'!E831,0)</f>
        <v>0</v>
      </c>
      <c r="G830" s="3">
        <f>IFERROR('WR Projections'!E827,0)</f>
        <v>0</v>
      </c>
      <c r="H830" s="3">
        <f>IFERROR('TE Projections'!E831,0)</f>
        <v>0</v>
      </c>
      <c r="J830" s="3">
        <f>IFERROR(LARGE($E:$H,COUNTIF(A:D,"&gt;0")+COUNTA($J$1:J829)-1),0)</f>
        <v>0</v>
      </c>
      <c r="K830" s="3">
        <f>IFERROR(LARGE($F:$H,COUNTIF(B:D,"&gt;0")+COUNTA($K$1:K829)-1),0)</f>
        <v>0</v>
      </c>
    </row>
    <row r="831" spans="1:11" x14ac:dyDescent="0.25">
      <c r="A831" t="str">
        <f>IFERROR(IF(1+A830&lt;=Configuration!$F$9*Configuration!$F$16,1+A830,""),"")</f>
        <v/>
      </c>
      <c r="B831" s="45" t="str">
        <f>IFERROR(IF(1+B830&lt;=Configuration!$F$10*Configuration!$F$16,1+B830,""),"")</f>
        <v/>
      </c>
      <c r="C831" s="45" t="str">
        <f>IFERROR(IF(1+C830&lt;=Configuration!$F$11*Configuration!$F$16,1+C830,""),"")</f>
        <v/>
      </c>
      <c r="D831" s="45" t="str">
        <f>IFERROR(IF(1+D830&lt;=Configuration!$F$12*Configuration!$F$16,1+D830,""),"")</f>
        <v/>
      </c>
      <c r="E831" s="3">
        <f>IFERROR('QB Projections'!E831,0)</f>
        <v>0</v>
      </c>
      <c r="F831" s="3">
        <f>IFERROR('RB Projections'!E832,0)</f>
        <v>0</v>
      </c>
      <c r="G831" s="3">
        <f>IFERROR('WR Projections'!E828,0)</f>
        <v>0</v>
      </c>
      <c r="H831" s="3">
        <f>IFERROR('TE Projections'!E832,0)</f>
        <v>0</v>
      </c>
      <c r="J831" s="3">
        <f>IFERROR(LARGE($E:$H,COUNTIF(A:D,"&gt;0")+COUNTA($J$1:J830)-1),0)</f>
        <v>0</v>
      </c>
      <c r="K831" s="3">
        <f>IFERROR(LARGE($F:$H,COUNTIF(B:D,"&gt;0")+COUNTA($K$1:K830)-1),0)</f>
        <v>0</v>
      </c>
    </row>
    <row r="832" spans="1:11" x14ac:dyDescent="0.25">
      <c r="A832" t="str">
        <f>IFERROR(IF(1+A831&lt;=Configuration!$F$9*Configuration!$F$16,1+A831,""),"")</f>
        <v/>
      </c>
      <c r="B832" s="45" t="str">
        <f>IFERROR(IF(1+B831&lt;=Configuration!$F$10*Configuration!$F$16,1+B831,""),"")</f>
        <v/>
      </c>
      <c r="C832" s="45" t="str">
        <f>IFERROR(IF(1+C831&lt;=Configuration!$F$11*Configuration!$F$16,1+C831,""),"")</f>
        <v/>
      </c>
      <c r="D832" s="45" t="str">
        <f>IFERROR(IF(1+D831&lt;=Configuration!$F$12*Configuration!$F$16,1+D831,""),"")</f>
        <v/>
      </c>
      <c r="E832" s="3">
        <f>IFERROR('QB Projections'!E832,0)</f>
        <v>0</v>
      </c>
      <c r="F832" s="3">
        <f>IFERROR('RB Projections'!E833,0)</f>
        <v>0</v>
      </c>
      <c r="G832" s="3">
        <f>IFERROR('WR Projections'!E829,0)</f>
        <v>0</v>
      </c>
      <c r="H832" s="3">
        <f>IFERROR('TE Projections'!E833,0)</f>
        <v>0</v>
      </c>
      <c r="J832" s="3">
        <f>IFERROR(LARGE($E:$H,COUNTIF(A:D,"&gt;0")+COUNTA($J$1:J831)-1),0)</f>
        <v>0</v>
      </c>
      <c r="K832" s="3">
        <f>IFERROR(LARGE($F:$H,COUNTIF(B:D,"&gt;0")+COUNTA($K$1:K831)-1),0)</f>
        <v>0</v>
      </c>
    </row>
    <row r="833" spans="1:11" x14ac:dyDescent="0.25">
      <c r="A833" t="str">
        <f>IFERROR(IF(1+A832&lt;=Configuration!$F$9*Configuration!$F$16,1+A832,""),"")</f>
        <v/>
      </c>
      <c r="B833" s="45" t="str">
        <f>IFERROR(IF(1+B832&lt;=Configuration!$F$10*Configuration!$F$16,1+B832,""),"")</f>
        <v/>
      </c>
      <c r="C833" s="45" t="str">
        <f>IFERROR(IF(1+C832&lt;=Configuration!$F$11*Configuration!$F$16,1+C832,""),"")</f>
        <v/>
      </c>
      <c r="D833" s="45" t="str">
        <f>IFERROR(IF(1+D832&lt;=Configuration!$F$12*Configuration!$F$16,1+D832,""),"")</f>
        <v/>
      </c>
      <c r="E833" s="3">
        <f>IFERROR('QB Projections'!E833,0)</f>
        <v>0</v>
      </c>
      <c r="F833" s="3">
        <f>IFERROR('RB Projections'!E834,0)</f>
        <v>0</v>
      </c>
      <c r="G833" s="3">
        <f>IFERROR('WR Projections'!E830,0)</f>
        <v>0</v>
      </c>
      <c r="H833" s="3">
        <f>IFERROR('TE Projections'!E834,0)</f>
        <v>0</v>
      </c>
      <c r="J833" s="3">
        <f>IFERROR(LARGE($E:$H,COUNTIF(A:D,"&gt;0")+COUNTA($J$1:J832)-1),0)</f>
        <v>0</v>
      </c>
      <c r="K833" s="3">
        <f>IFERROR(LARGE($F:$H,COUNTIF(B:D,"&gt;0")+COUNTA($K$1:K832)-1),0)</f>
        <v>0</v>
      </c>
    </row>
    <row r="834" spans="1:11" x14ac:dyDescent="0.25">
      <c r="A834" t="str">
        <f>IFERROR(IF(1+A833&lt;=Configuration!$F$9*Configuration!$F$16,1+A833,""),"")</f>
        <v/>
      </c>
      <c r="B834" s="45" t="str">
        <f>IFERROR(IF(1+B833&lt;=Configuration!$F$10*Configuration!$F$16,1+B833,""),"")</f>
        <v/>
      </c>
      <c r="C834" s="45" t="str">
        <f>IFERROR(IF(1+C833&lt;=Configuration!$F$11*Configuration!$F$16,1+C833,""),"")</f>
        <v/>
      </c>
      <c r="D834" s="45" t="str">
        <f>IFERROR(IF(1+D833&lt;=Configuration!$F$12*Configuration!$F$16,1+D833,""),"")</f>
        <v/>
      </c>
      <c r="E834" s="3">
        <f>IFERROR('QB Projections'!E834,0)</f>
        <v>0</v>
      </c>
      <c r="F834" s="3">
        <f>IFERROR('RB Projections'!E835,0)</f>
        <v>0</v>
      </c>
      <c r="G834" s="3">
        <f>IFERROR('WR Projections'!E831,0)</f>
        <v>0</v>
      </c>
      <c r="H834" s="3">
        <f>IFERROR('TE Projections'!E835,0)</f>
        <v>0</v>
      </c>
      <c r="J834" s="3">
        <f>IFERROR(LARGE($E:$H,COUNTIF(A:D,"&gt;0")+COUNTA($J$1:J833)-1),0)</f>
        <v>0</v>
      </c>
      <c r="K834" s="3">
        <f>IFERROR(LARGE($F:$H,COUNTIF(B:D,"&gt;0")+COUNTA($K$1:K833)-1),0)</f>
        <v>0</v>
      </c>
    </row>
    <row r="835" spans="1:11" x14ac:dyDescent="0.25">
      <c r="A835" t="str">
        <f>IFERROR(IF(1+A834&lt;=Configuration!$F$9*Configuration!$F$16,1+A834,""),"")</f>
        <v/>
      </c>
      <c r="B835" s="45" t="str">
        <f>IFERROR(IF(1+B834&lt;=Configuration!$F$10*Configuration!$F$16,1+B834,""),"")</f>
        <v/>
      </c>
      <c r="C835" s="45" t="str">
        <f>IFERROR(IF(1+C834&lt;=Configuration!$F$11*Configuration!$F$16,1+C834,""),"")</f>
        <v/>
      </c>
      <c r="D835" s="45" t="str">
        <f>IFERROR(IF(1+D834&lt;=Configuration!$F$12*Configuration!$F$16,1+D834,""),"")</f>
        <v/>
      </c>
      <c r="E835" s="3">
        <f>IFERROR('QB Projections'!E835,0)</f>
        <v>0</v>
      </c>
      <c r="F835" s="3">
        <f>IFERROR('RB Projections'!E836,0)</f>
        <v>0</v>
      </c>
      <c r="G835" s="3">
        <f>IFERROR('WR Projections'!E832,0)</f>
        <v>0</v>
      </c>
      <c r="H835" s="3">
        <f>IFERROR('TE Projections'!E836,0)</f>
        <v>0</v>
      </c>
      <c r="J835" s="3">
        <f>IFERROR(LARGE($E:$H,COUNTIF(A:D,"&gt;0")+COUNTA($J$1:J834)-1),0)</f>
        <v>0</v>
      </c>
      <c r="K835" s="3">
        <f>IFERROR(LARGE($F:$H,COUNTIF(B:D,"&gt;0")+COUNTA($K$1:K834)-1),0)</f>
        <v>0</v>
      </c>
    </row>
    <row r="836" spans="1:11" x14ac:dyDescent="0.25">
      <c r="A836" t="str">
        <f>IFERROR(IF(1+A835&lt;=Configuration!$F$9*Configuration!$F$16,1+A835,""),"")</f>
        <v/>
      </c>
      <c r="B836" s="45" t="str">
        <f>IFERROR(IF(1+B835&lt;=Configuration!$F$10*Configuration!$F$16,1+B835,""),"")</f>
        <v/>
      </c>
      <c r="C836" s="45" t="str">
        <f>IFERROR(IF(1+C835&lt;=Configuration!$F$11*Configuration!$F$16,1+C835,""),"")</f>
        <v/>
      </c>
      <c r="D836" s="45" t="str">
        <f>IFERROR(IF(1+D835&lt;=Configuration!$F$12*Configuration!$F$16,1+D835,""),"")</f>
        <v/>
      </c>
      <c r="E836" s="3">
        <f>IFERROR('QB Projections'!E836,0)</f>
        <v>0</v>
      </c>
      <c r="F836" s="3">
        <f>IFERROR('RB Projections'!E837,0)</f>
        <v>0</v>
      </c>
      <c r="G836" s="3">
        <f>IFERROR('WR Projections'!E833,0)</f>
        <v>0</v>
      </c>
      <c r="H836" s="3">
        <f>IFERROR('TE Projections'!E837,0)</f>
        <v>0</v>
      </c>
      <c r="J836" s="3">
        <f>IFERROR(LARGE($E:$H,COUNTIF(A:D,"&gt;0")+COUNTA($J$1:J835)-1),0)</f>
        <v>0</v>
      </c>
      <c r="K836" s="3">
        <f>IFERROR(LARGE($F:$H,COUNTIF(B:D,"&gt;0")+COUNTA($K$1:K835)-1),0)</f>
        <v>0</v>
      </c>
    </row>
    <row r="837" spans="1:11" x14ac:dyDescent="0.25">
      <c r="A837" t="str">
        <f>IFERROR(IF(1+A836&lt;=Configuration!$F$9*Configuration!$F$16,1+A836,""),"")</f>
        <v/>
      </c>
      <c r="B837" s="45" t="str">
        <f>IFERROR(IF(1+B836&lt;=Configuration!$F$10*Configuration!$F$16,1+B836,""),"")</f>
        <v/>
      </c>
      <c r="C837" s="45" t="str">
        <f>IFERROR(IF(1+C836&lt;=Configuration!$F$11*Configuration!$F$16,1+C836,""),"")</f>
        <v/>
      </c>
      <c r="D837" s="45" t="str">
        <f>IFERROR(IF(1+D836&lt;=Configuration!$F$12*Configuration!$F$16,1+D836,""),"")</f>
        <v/>
      </c>
      <c r="E837" s="3">
        <f>IFERROR('QB Projections'!E837,0)</f>
        <v>0</v>
      </c>
      <c r="F837" s="3">
        <f>IFERROR('RB Projections'!E838,0)</f>
        <v>0</v>
      </c>
      <c r="G837" s="3">
        <f>IFERROR('WR Projections'!E834,0)</f>
        <v>0</v>
      </c>
      <c r="H837" s="3">
        <f>IFERROR('TE Projections'!E838,0)</f>
        <v>0</v>
      </c>
      <c r="J837" s="3">
        <f>IFERROR(LARGE($E:$H,COUNTIF(A:D,"&gt;0")+COUNTA($J$1:J836)-1),0)</f>
        <v>0</v>
      </c>
      <c r="K837" s="3">
        <f>IFERROR(LARGE($F:$H,COUNTIF(B:D,"&gt;0")+COUNTA($K$1:K836)-1),0)</f>
        <v>0</v>
      </c>
    </row>
    <row r="838" spans="1:11" x14ac:dyDescent="0.25">
      <c r="A838" t="str">
        <f>IFERROR(IF(1+A837&lt;=Configuration!$F$9*Configuration!$F$16,1+A837,""),"")</f>
        <v/>
      </c>
      <c r="B838" s="45" t="str">
        <f>IFERROR(IF(1+B837&lt;=Configuration!$F$10*Configuration!$F$16,1+B837,""),"")</f>
        <v/>
      </c>
      <c r="C838" s="45" t="str">
        <f>IFERROR(IF(1+C837&lt;=Configuration!$F$11*Configuration!$F$16,1+C837,""),"")</f>
        <v/>
      </c>
      <c r="D838" s="45" t="str">
        <f>IFERROR(IF(1+D837&lt;=Configuration!$F$12*Configuration!$F$16,1+D837,""),"")</f>
        <v/>
      </c>
      <c r="E838" s="3">
        <f>IFERROR('QB Projections'!E838,0)</f>
        <v>0</v>
      </c>
      <c r="F838" s="3">
        <f>IFERROR('RB Projections'!E839,0)</f>
        <v>0</v>
      </c>
      <c r="G838" s="3">
        <f>IFERROR('WR Projections'!E835,0)</f>
        <v>0</v>
      </c>
      <c r="H838" s="3">
        <f>IFERROR('TE Projections'!E839,0)</f>
        <v>0</v>
      </c>
      <c r="J838" s="3">
        <f>IFERROR(LARGE($E:$H,COUNTIF(A:D,"&gt;0")+COUNTA($J$1:J837)-1),0)</f>
        <v>0</v>
      </c>
      <c r="K838" s="3">
        <f>IFERROR(LARGE($F:$H,COUNTIF(B:D,"&gt;0")+COUNTA($K$1:K837)-1),0)</f>
        <v>0</v>
      </c>
    </row>
    <row r="839" spans="1:11" x14ac:dyDescent="0.25">
      <c r="A839" t="str">
        <f>IFERROR(IF(1+A838&lt;=Configuration!$F$9*Configuration!$F$16,1+A838,""),"")</f>
        <v/>
      </c>
      <c r="B839" s="45" t="str">
        <f>IFERROR(IF(1+B838&lt;=Configuration!$F$10*Configuration!$F$16,1+B838,""),"")</f>
        <v/>
      </c>
      <c r="C839" s="45" t="str">
        <f>IFERROR(IF(1+C838&lt;=Configuration!$F$11*Configuration!$F$16,1+C838,""),"")</f>
        <v/>
      </c>
      <c r="D839" s="45" t="str">
        <f>IFERROR(IF(1+D838&lt;=Configuration!$F$12*Configuration!$F$16,1+D838,""),"")</f>
        <v/>
      </c>
      <c r="E839" s="3">
        <f>IFERROR('QB Projections'!E839,0)</f>
        <v>0</v>
      </c>
      <c r="F839" s="3">
        <f>IFERROR('RB Projections'!E840,0)</f>
        <v>0</v>
      </c>
      <c r="G839" s="3">
        <f>IFERROR('WR Projections'!E836,0)</f>
        <v>0</v>
      </c>
      <c r="H839" s="3">
        <f>IFERROR('TE Projections'!E840,0)</f>
        <v>0</v>
      </c>
      <c r="J839" s="3">
        <f>IFERROR(LARGE($E:$H,COUNTIF(A:D,"&gt;0")+COUNTA($J$1:J838)-1),0)</f>
        <v>0</v>
      </c>
      <c r="K839" s="3">
        <f>IFERROR(LARGE($F:$H,COUNTIF(B:D,"&gt;0")+COUNTA($K$1:K838)-1),0)</f>
        <v>0</v>
      </c>
    </row>
    <row r="840" spans="1:11" x14ac:dyDescent="0.25">
      <c r="A840" t="str">
        <f>IFERROR(IF(1+A839&lt;=Configuration!$F$9*Configuration!$F$16,1+A839,""),"")</f>
        <v/>
      </c>
      <c r="B840" s="45" t="str">
        <f>IFERROR(IF(1+B839&lt;=Configuration!$F$10*Configuration!$F$16,1+B839,""),"")</f>
        <v/>
      </c>
      <c r="C840" s="45" t="str">
        <f>IFERROR(IF(1+C839&lt;=Configuration!$F$11*Configuration!$F$16,1+C839,""),"")</f>
        <v/>
      </c>
      <c r="D840" s="45" t="str">
        <f>IFERROR(IF(1+D839&lt;=Configuration!$F$12*Configuration!$F$16,1+D839,""),"")</f>
        <v/>
      </c>
      <c r="E840" s="3">
        <f>IFERROR('QB Projections'!E840,0)</f>
        <v>0</v>
      </c>
      <c r="F840" s="3">
        <f>IFERROR('RB Projections'!E841,0)</f>
        <v>0</v>
      </c>
      <c r="G840" s="3">
        <f>IFERROR('WR Projections'!E837,0)</f>
        <v>0</v>
      </c>
      <c r="H840" s="3">
        <f>IFERROR('TE Projections'!E841,0)</f>
        <v>0</v>
      </c>
      <c r="J840" s="3">
        <f>IFERROR(LARGE($E:$H,COUNTIF(A:D,"&gt;0")+COUNTA($J$1:J839)-1),0)</f>
        <v>0</v>
      </c>
      <c r="K840" s="3">
        <f>IFERROR(LARGE($F:$H,COUNTIF(B:D,"&gt;0")+COUNTA($K$1:K839)-1),0)</f>
        <v>0</v>
      </c>
    </row>
    <row r="841" spans="1:11" x14ac:dyDescent="0.25">
      <c r="A841" t="str">
        <f>IFERROR(IF(1+A840&lt;=Configuration!$F$9*Configuration!$F$16,1+A840,""),"")</f>
        <v/>
      </c>
      <c r="B841" s="45" t="str">
        <f>IFERROR(IF(1+B840&lt;=Configuration!$F$10*Configuration!$F$16,1+B840,""),"")</f>
        <v/>
      </c>
      <c r="C841" s="45" t="str">
        <f>IFERROR(IF(1+C840&lt;=Configuration!$F$11*Configuration!$F$16,1+C840,""),"")</f>
        <v/>
      </c>
      <c r="D841" s="45" t="str">
        <f>IFERROR(IF(1+D840&lt;=Configuration!$F$12*Configuration!$F$16,1+D840,""),"")</f>
        <v/>
      </c>
      <c r="E841" s="3">
        <f>IFERROR('QB Projections'!E841,0)</f>
        <v>0</v>
      </c>
      <c r="F841" s="3">
        <f>IFERROR('RB Projections'!E842,0)</f>
        <v>0</v>
      </c>
      <c r="G841" s="3">
        <f>IFERROR('WR Projections'!E838,0)</f>
        <v>0</v>
      </c>
      <c r="H841" s="3">
        <f>IFERROR('TE Projections'!E842,0)</f>
        <v>0</v>
      </c>
      <c r="J841" s="3">
        <f>IFERROR(LARGE($E:$H,COUNTIF(A:D,"&gt;0")+COUNTA($J$1:J840)-1),0)</f>
        <v>0</v>
      </c>
      <c r="K841" s="3">
        <f>IFERROR(LARGE($F:$H,COUNTIF(B:D,"&gt;0")+COUNTA($K$1:K840)-1),0)</f>
        <v>0</v>
      </c>
    </row>
    <row r="842" spans="1:11" x14ac:dyDescent="0.25">
      <c r="A842" t="str">
        <f>IFERROR(IF(1+A841&lt;=Configuration!$F$9*Configuration!$F$16,1+A841,""),"")</f>
        <v/>
      </c>
      <c r="B842" s="45" t="str">
        <f>IFERROR(IF(1+B841&lt;=Configuration!$F$10*Configuration!$F$16,1+B841,""),"")</f>
        <v/>
      </c>
      <c r="C842" s="45" t="str">
        <f>IFERROR(IF(1+C841&lt;=Configuration!$F$11*Configuration!$F$16,1+C841,""),"")</f>
        <v/>
      </c>
      <c r="D842" s="45" t="str">
        <f>IFERROR(IF(1+D841&lt;=Configuration!$F$12*Configuration!$F$16,1+D841,""),"")</f>
        <v/>
      </c>
      <c r="E842" s="3">
        <f>IFERROR('QB Projections'!E842,0)</f>
        <v>0</v>
      </c>
      <c r="F842" s="3">
        <f>IFERROR('RB Projections'!E843,0)</f>
        <v>0</v>
      </c>
      <c r="G842" s="3">
        <f>IFERROR('WR Projections'!E839,0)</f>
        <v>0</v>
      </c>
      <c r="H842" s="3">
        <f>IFERROR('TE Projections'!E843,0)</f>
        <v>0</v>
      </c>
      <c r="J842" s="3">
        <f>IFERROR(LARGE($E:$H,COUNTIF(A:D,"&gt;0")+COUNTA($J$1:J841)-1),0)</f>
        <v>0</v>
      </c>
      <c r="K842" s="3">
        <f>IFERROR(LARGE($F:$H,COUNTIF(B:D,"&gt;0")+COUNTA($K$1:K841)-1),0)</f>
        <v>0</v>
      </c>
    </row>
    <row r="843" spans="1:11" x14ac:dyDescent="0.25">
      <c r="A843" t="str">
        <f>IFERROR(IF(1+A842&lt;=Configuration!$F$9*Configuration!$F$16,1+A842,""),"")</f>
        <v/>
      </c>
      <c r="B843" s="45" t="str">
        <f>IFERROR(IF(1+B842&lt;=Configuration!$F$10*Configuration!$F$16,1+B842,""),"")</f>
        <v/>
      </c>
      <c r="C843" s="45" t="str">
        <f>IFERROR(IF(1+C842&lt;=Configuration!$F$11*Configuration!$F$16,1+C842,""),"")</f>
        <v/>
      </c>
      <c r="D843" s="45" t="str">
        <f>IFERROR(IF(1+D842&lt;=Configuration!$F$12*Configuration!$F$16,1+D842,""),"")</f>
        <v/>
      </c>
      <c r="E843" s="3">
        <f>IFERROR('QB Projections'!E843,0)</f>
        <v>0</v>
      </c>
      <c r="F843" s="3">
        <f>IFERROR('RB Projections'!E844,0)</f>
        <v>0</v>
      </c>
      <c r="G843" s="3">
        <f>IFERROR('WR Projections'!E840,0)</f>
        <v>0</v>
      </c>
      <c r="H843" s="3">
        <f>IFERROR('TE Projections'!E844,0)</f>
        <v>0</v>
      </c>
      <c r="J843" s="3">
        <f>IFERROR(LARGE($E:$H,COUNTIF(A:D,"&gt;0")+COUNTA($J$1:J842)-1),0)</f>
        <v>0</v>
      </c>
      <c r="K843" s="3">
        <f>IFERROR(LARGE($F:$H,COUNTIF(B:D,"&gt;0")+COUNTA($K$1:K842)-1),0)</f>
        <v>0</v>
      </c>
    </row>
    <row r="844" spans="1:11" x14ac:dyDescent="0.25">
      <c r="A844" t="str">
        <f>IFERROR(IF(1+A843&lt;=Configuration!$F$9*Configuration!$F$16,1+A843,""),"")</f>
        <v/>
      </c>
      <c r="B844" s="45" t="str">
        <f>IFERROR(IF(1+B843&lt;=Configuration!$F$10*Configuration!$F$16,1+B843,""),"")</f>
        <v/>
      </c>
      <c r="C844" s="45" t="str">
        <f>IFERROR(IF(1+C843&lt;=Configuration!$F$11*Configuration!$F$16,1+C843,""),"")</f>
        <v/>
      </c>
      <c r="D844" s="45" t="str">
        <f>IFERROR(IF(1+D843&lt;=Configuration!$F$12*Configuration!$F$16,1+D843,""),"")</f>
        <v/>
      </c>
      <c r="E844" s="3">
        <f>IFERROR('QB Projections'!E844,0)</f>
        <v>0</v>
      </c>
      <c r="F844" s="3">
        <f>IFERROR('RB Projections'!E845,0)</f>
        <v>0</v>
      </c>
      <c r="G844" s="3">
        <f>IFERROR('WR Projections'!E841,0)</f>
        <v>0</v>
      </c>
      <c r="H844" s="3">
        <f>IFERROR('TE Projections'!E845,0)</f>
        <v>0</v>
      </c>
      <c r="J844" s="3">
        <f>IFERROR(LARGE($E:$H,COUNTIF(A:D,"&gt;0")+COUNTA($J$1:J843)-1),0)</f>
        <v>0</v>
      </c>
      <c r="K844" s="3">
        <f>IFERROR(LARGE($F:$H,COUNTIF(B:D,"&gt;0")+COUNTA($K$1:K843)-1),0)</f>
        <v>0</v>
      </c>
    </row>
    <row r="845" spans="1:11" x14ac:dyDescent="0.25">
      <c r="A845" t="str">
        <f>IFERROR(IF(1+A844&lt;=Configuration!$F$9*Configuration!$F$16,1+A844,""),"")</f>
        <v/>
      </c>
      <c r="B845" s="45" t="str">
        <f>IFERROR(IF(1+B844&lt;=Configuration!$F$10*Configuration!$F$16,1+B844,""),"")</f>
        <v/>
      </c>
      <c r="C845" s="45" t="str">
        <f>IFERROR(IF(1+C844&lt;=Configuration!$F$11*Configuration!$F$16,1+C844,""),"")</f>
        <v/>
      </c>
      <c r="D845" s="45" t="str">
        <f>IFERROR(IF(1+D844&lt;=Configuration!$F$12*Configuration!$F$16,1+D844,""),"")</f>
        <v/>
      </c>
      <c r="E845" s="3">
        <f>IFERROR('QB Projections'!E845,0)</f>
        <v>0</v>
      </c>
      <c r="F845" s="3">
        <f>IFERROR('RB Projections'!E846,0)</f>
        <v>0</v>
      </c>
      <c r="G845" s="3">
        <f>IFERROR('WR Projections'!E842,0)</f>
        <v>0</v>
      </c>
      <c r="H845" s="3">
        <f>IFERROR('TE Projections'!E846,0)</f>
        <v>0</v>
      </c>
      <c r="J845" s="3">
        <f>IFERROR(LARGE($E:$H,COUNTIF(A:D,"&gt;0")+COUNTA($J$1:J844)-1),0)</f>
        <v>0</v>
      </c>
      <c r="K845" s="3">
        <f>IFERROR(LARGE($F:$H,COUNTIF(B:D,"&gt;0")+COUNTA($K$1:K844)-1),0)</f>
        <v>0</v>
      </c>
    </row>
    <row r="846" spans="1:11" x14ac:dyDescent="0.25">
      <c r="A846" t="str">
        <f>IFERROR(IF(1+A845&lt;=Configuration!$F$9*Configuration!$F$16,1+A845,""),"")</f>
        <v/>
      </c>
      <c r="B846" s="45" t="str">
        <f>IFERROR(IF(1+B845&lt;=Configuration!$F$10*Configuration!$F$16,1+B845,""),"")</f>
        <v/>
      </c>
      <c r="C846" s="45" t="str">
        <f>IFERROR(IF(1+C845&lt;=Configuration!$F$11*Configuration!$F$16,1+C845,""),"")</f>
        <v/>
      </c>
      <c r="D846" s="45" t="str">
        <f>IFERROR(IF(1+D845&lt;=Configuration!$F$12*Configuration!$F$16,1+D845,""),"")</f>
        <v/>
      </c>
      <c r="E846" s="3">
        <f>IFERROR('QB Projections'!E846,0)</f>
        <v>0</v>
      </c>
      <c r="F846" s="3">
        <f>IFERROR('RB Projections'!E847,0)</f>
        <v>0</v>
      </c>
      <c r="G846" s="3">
        <f>IFERROR('WR Projections'!E843,0)</f>
        <v>0</v>
      </c>
      <c r="H846" s="3">
        <f>IFERROR('TE Projections'!E847,0)</f>
        <v>0</v>
      </c>
      <c r="J846" s="3">
        <f>IFERROR(LARGE($E:$H,COUNTIF(A:D,"&gt;0")+COUNTA($J$1:J845)-1),0)</f>
        <v>0</v>
      </c>
      <c r="K846" s="3">
        <f>IFERROR(LARGE($F:$H,COUNTIF(B:D,"&gt;0")+COUNTA($K$1:K845)-1),0)</f>
        <v>0</v>
      </c>
    </row>
    <row r="847" spans="1:11" x14ac:dyDescent="0.25">
      <c r="A847" t="str">
        <f>IFERROR(IF(1+A846&lt;=Configuration!$F$9*Configuration!$F$16,1+A846,""),"")</f>
        <v/>
      </c>
      <c r="B847" s="45" t="str">
        <f>IFERROR(IF(1+B846&lt;=Configuration!$F$10*Configuration!$F$16,1+B846,""),"")</f>
        <v/>
      </c>
      <c r="C847" s="45" t="str">
        <f>IFERROR(IF(1+C846&lt;=Configuration!$F$11*Configuration!$F$16,1+C846,""),"")</f>
        <v/>
      </c>
      <c r="D847" s="45" t="str">
        <f>IFERROR(IF(1+D846&lt;=Configuration!$F$12*Configuration!$F$16,1+D846,""),"")</f>
        <v/>
      </c>
      <c r="E847" s="3">
        <f>IFERROR('QB Projections'!E847,0)</f>
        <v>0</v>
      </c>
      <c r="F847" s="3">
        <f>IFERROR('RB Projections'!E848,0)</f>
        <v>0</v>
      </c>
      <c r="G847" s="3">
        <f>IFERROR('WR Projections'!E844,0)</f>
        <v>0</v>
      </c>
      <c r="H847" s="3">
        <f>IFERROR('TE Projections'!E848,0)</f>
        <v>0</v>
      </c>
      <c r="J847" s="3">
        <f>IFERROR(LARGE($E:$H,COUNTIF(A:D,"&gt;0")+COUNTA($J$1:J846)-1),0)</f>
        <v>0</v>
      </c>
      <c r="K847" s="3">
        <f>IFERROR(LARGE($F:$H,COUNTIF(B:D,"&gt;0")+COUNTA($K$1:K846)-1),0)</f>
        <v>0</v>
      </c>
    </row>
    <row r="848" spans="1:11" x14ac:dyDescent="0.25">
      <c r="A848" t="str">
        <f>IFERROR(IF(1+A847&lt;=Configuration!$F$9*Configuration!$F$16,1+A847,""),"")</f>
        <v/>
      </c>
      <c r="B848" s="45" t="str">
        <f>IFERROR(IF(1+B847&lt;=Configuration!$F$10*Configuration!$F$16,1+B847,""),"")</f>
        <v/>
      </c>
      <c r="C848" s="45" t="str">
        <f>IFERROR(IF(1+C847&lt;=Configuration!$F$11*Configuration!$F$16,1+C847,""),"")</f>
        <v/>
      </c>
      <c r="D848" s="45" t="str">
        <f>IFERROR(IF(1+D847&lt;=Configuration!$F$12*Configuration!$F$16,1+D847,""),"")</f>
        <v/>
      </c>
      <c r="E848" s="3">
        <f>IFERROR('QB Projections'!E848,0)</f>
        <v>0</v>
      </c>
      <c r="F848" s="3">
        <f>IFERROR('RB Projections'!E849,0)</f>
        <v>0</v>
      </c>
      <c r="G848" s="3">
        <f>IFERROR('WR Projections'!E845,0)</f>
        <v>0</v>
      </c>
      <c r="H848" s="3">
        <f>IFERROR('TE Projections'!E849,0)</f>
        <v>0</v>
      </c>
      <c r="J848" s="3">
        <f>IFERROR(LARGE($E:$H,COUNTIF(A:D,"&gt;0")+COUNTA($J$1:J847)-1),0)</f>
        <v>0</v>
      </c>
      <c r="K848" s="3">
        <f>IFERROR(LARGE($F:$H,COUNTIF(B:D,"&gt;0")+COUNTA($K$1:K847)-1),0)</f>
        <v>0</v>
      </c>
    </row>
    <row r="849" spans="1:11" x14ac:dyDescent="0.25">
      <c r="A849" t="str">
        <f>IFERROR(IF(1+A848&lt;=Configuration!$F$9*Configuration!$F$16,1+A848,""),"")</f>
        <v/>
      </c>
      <c r="B849" s="45" t="str">
        <f>IFERROR(IF(1+B848&lt;=Configuration!$F$10*Configuration!$F$16,1+B848,""),"")</f>
        <v/>
      </c>
      <c r="C849" s="45" t="str">
        <f>IFERROR(IF(1+C848&lt;=Configuration!$F$11*Configuration!$F$16,1+C848,""),"")</f>
        <v/>
      </c>
      <c r="D849" s="45" t="str">
        <f>IFERROR(IF(1+D848&lt;=Configuration!$F$12*Configuration!$F$16,1+D848,""),"")</f>
        <v/>
      </c>
      <c r="E849" s="3">
        <f>IFERROR('QB Projections'!E849,0)</f>
        <v>0</v>
      </c>
      <c r="F849" s="3">
        <f>IFERROR('RB Projections'!E850,0)</f>
        <v>0</v>
      </c>
      <c r="G849" s="3">
        <f>IFERROR('WR Projections'!E846,0)</f>
        <v>0</v>
      </c>
      <c r="H849" s="3">
        <f>IFERROR('TE Projections'!E850,0)</f>
        <v>0</v>
      </c>
      <c r="J849" s="3">
        <f>IFERROR(LARGE($E:$H,COUNTIF(A:D,"&gt;0")+COUNTA($J$1:J848)-1),0)</f>
        <v>0</v>
      </c>
      <c r="K849" s="3">
        <f>IFERROR(LARGE($F:$H,COUNTIF(B:D,"&gt;0")+COUNTA($K$1:K848)-1),0)</f>
        <v>0</v>
      </c>
    </row>
    <row r="850" spans="1:11" x14ac:dyDescent="0.25">
      <c r="A850" t="str">
        <f>IFERROR(IF(1+A849&lt;=Configuration!$F$9*Configuration!$F$16,1+A849,""),"")</f>
        <v/>
      </c>
      <c r="B850" s="45" t="str">
        <f>IFERROR(IF(1+B849&lt;=Configuration!$F$10*Configuration!$F$16,1+B849,""),"")</f>
        <v/>
      </c>
      <c r="C850" s="45" t="str">
        <f>IFERROR(IF(1+C849&lt;=Configuration!$F$11*Configuration!$F$16,1+C849,""),"")</f>
        <v/>
      </c>
      <c r="D850" s="45" t="str">
        <f>IFERROR(IF(1+D849&lt;=Configuration!$F$12*Configuration!$F$16,1+D849,""),"")</f>
        <v/>
      </c>
      <c r="E850" s="3">
        <f>IFERROR('QB Projections'!E850,0)</f>
        <v>0</v>
      </c>
      <c r="F850" s="3">
        <f>IFERROR('RB Projections'!E851,0)</f>
        <v>0</v>
      </c>
      <c r="G850" s="3">
        <f>IFERROR('WR Projections'!E847,0)</f>
        <v>0</v>
      </c>
      <c r="H850" s="3">
        <f>IFERROR('TE Projections'!E851,0)</f>
        <v>0</v>
      </c>
      <c r="J850" s="3">
        <f>IFERROR(LARGE($E:$H,COUNTIF(A:D,"&gt;0")+COUNTA($J$1:J849)-1),0)</f>
        <v>0</v>
      </c>
      <c r="K850" s="3">
        <f>IFERROR(LARGE($F:$H,COUNTIF(B:D,"&gt;0")+COUNTA($K$1:K849)-1),0)</f>
        <v>0</v>
      </c>
    </row>
    <row r="851" spans="1:11" x14ac:dyDescent="0.25">
      <c r="A851" t="str">
        <f>IFERROR(IF(1+A850&lt;=Configuration!$F$9*Configuration!$F$16,1+A850,""),"")</f>
        <v/>
      </c>
      <c r="B851" s="45" t="str">
        <f>IFERROR(IF(1+B850&lt;=Configuration!$F$10*Configuration!$F$16,1+B850,""),"")</f>
        <v/>
      </c>
      <c r="C851" s="45" t="str">
        <f>IFERROR(IF(1+C850&lt;=Configuration!$F$11*Configuration!$F$16,1+C850,""),"")</f>
        <v/>
      </c>
      <c r="D851" s="45" t="str">
        <f>IFERROR(IF(1+D850&lt;=Configuration!$F$12*Configuration!$F$16,1+D850,""),"")</f>
        <v/>
      </c>
      <c r="E851" s="3">
        <f>IFERROR('QB Projections'!E851,0)</f>
        <v>0</v>
      </c>
      <c r="F851" s="3">
        <f>IFERROR('RB Projections'!E852,0)</f>
        <v>0</v>
      </c>
      <c r="G851" s="3">
        <f>IFERROR('WR Projections'!E848,0)</f>
        <v>0</v>
      </c>
      <c r="H851" s="3">
        <f>IFERROR('TE Projections'!E852,0)</f>
        <v>0</v>
      </c>
      <c r="J851" s="3">
        <f>IFERROR(LARGE($E:$H,COUNTIF(A:D,"&gt;0")+COUNTA($J$1:J850)-1),0)</f>
        <v>0</v>
      </c>
      <c r="K851" s="3">
        <f>IFERROR(LARGE($F:$H,COUNTIF(B:D,"&gt;0")+COUNTA($K$1:K850)-1),0)</f>
        <v>0</v>
      </c>
    </row>
    <row r="852" spans="1:11" x14ac:dyDescent="0.25">
      <c r="A852" t="str">
        <f>IFERROR(IF(1+A851&lt;=Configuration!$F$9*Configuration!$F$16,1+A851,""),"")</f>
        <v/>
      </c>
      <c r="B852" s="45" t="str">
        <f>IFERROR(IF(1+B851&lt;=Configuration!$F$10*Configuration!$F$16,1+B851,""),"")</f>
        <v/>
      </c>
      <c r="C852" s="45" t="str">
        <f>IFERROR(IF(1+C851&lt;=Configuration!$F$11*Configuration!$F$16,1+C851,""),"")</f>
        <v/>
      </c>
      <c r="D852" s="45" t="str">
        <f>IFERROR(IF(1+D851&lt;=Configuration!$F$12*Configuration!$F$16,1+D851,""),"")</f>
        <v/>
      </c>
      <c r="E852" s="3">
        <f>IFERROR('QB Projections'!E852,0)</f>
        <v>0</v>
      </c>
      <c r="F852" s="3">
        <f>IFERROR('RB Projections'!E853,0)</f>
        <v>0</v>
      </c>
      <c r="G852" s="3">
        <f>IFERROR('WR Projections'!E849,0)</f>
        <v>0</v>
      </c>
      <c r="H852" s="3">
        <f>IFERROR('TE Projections'!E853,0)</f>
        <v>0</v>
      </c>
      <c r="J852" s="3">
        <f>IFERROR(LARGE($E:$H,COUNTIF(A:D,"&gt;0")+COUNTA($J$1:J851)-1),0)</f>
        <v>0</v>
      </c>
      <c r="K852" s="3">
        <f>IFERROR(LARGE($F:$H,COUNTIF(B:D,"&gt;0")+COUNTA($K$1:K851)-1),0)</f>
        <v>0</v>
      </c>
    </row>
    <row r="853" spans="1:11" x14ac:dyDescent="0.25">
      <c r="A853" t="str">
        <f>IFERROR(IF(1+A852&lt;=Configuration!$F$9*Configuration!$F$16,1+A852,""),"")</f>
        <v/>
      </c>
      <c r="B853" s="45" t="str">
        <f>IFERROR(IF(1+B852&lt;=Configuration!$F$10*Configuration!$F$16,1+B852,""),"")</f>
        <v/>
      </c>
      <c r="C853" s="45" t="str">
        <f>IFERROR(IF(1+C852&lt;=Configuration!$F$11*Configuration!$F$16,1+C852,""),"")</f>
        <v/>
      </c>
      <c r="D853" s="45" t="str">
        <f>IFERROR(IF(1+D852&lt;=Configuration!$F$12*Configuration!$F$16,1+D852,""),"")</f>
        <v/>
      </c>
      <c r="E853" s="3">
        <f>IFERROR('QB Projections'!E853,0)</f>
        <v>0</v>
      </c>
      <c r="F853" s="3">
        <f>IFERROR('RB Projections'!E854,0)</f>
        <v>0</v>
      </c>
      <c r="G853" s="3">
        <f>IFERROR('WR Projections'!E850,0)</f>
        <v>0</v>
      </c>
      <c r="H853" s="3">
        <f>IFERROR('TE Projections'!E854,0)</f>
        <v>0</v>
      </c>
      <c r="J853" s="3">
        <f>IFERROR(LARGE($E:$H,COUNTIF(A:D,"&gt;0")+COUNTA($J$1:J852)-1),0)</f>
        <v>0</v>
      </c>
      <c r="K853" s="3">
        <f>IFERROR(LARGE($F:$H,COUNTIF(B:D,"&gt;0")+COUNTA($K$1:K852)-1),0)</f>
        <v>0</v>
      </c>
    </row>
    <row r="854" spans="1:11" x14ac:dyDescent="0.25">
      <c r="A854" t="str">
        <f>IFERROR(IF(1+A853&lt;=Configuration!$F$9*Configuration!$F$16,1+A853,""),"")</f>
        <v/>
      </c>
      <c r="B854" s="45" t="str">
        <f>IFERROR(IF(1+B853&lt;=Configuration!$F$10*Configuration!$F$16,1+B853,""),"")</f>
        <v/>
      </c>
      <c r="C854" s="45" t="str">
        <f>IFERROR(IF(1+C853&lt;=Configuration!$F$11*Configuration!$F$16,1+C853,""),"")</f>
        <v/>
      </c>
      <c r="D854" s="45" t="str">
        <f>IFERROR(IF(1+D853&lt;=Configuration!$F$12*Configuration!$F$16,1+D853,""),"")</f>
        <v/>
      </c>
      <c r="E854" s="3">
        <f>IFERROR('QB Projections'!E854,0)</f>
        <v>0</v>
      </c>
      <c r="F854" s="3">
        <f>IFERROR('RB Projections'!E855,0)</f>
        <v>0</v>
      </c>
      <c r="G854" s="3">
        <f>IFERROR('WR Projections'!E851,0)</f>
        <v>0</v>
      </c>
      <c r="H854" s="3">
        <f>IFERROR('TE Projections'!E855,0)</f>
        <v>0</v>
      </c>
      <c r="J854" s="3">
        <f>IFERROR(LARGE($E:$H,COUNTIF(A:D,"&gt;0")+COUNTA($J$1:J853)-1),0)</f>
        <v>0</v>
      </c>
      <c r="K854" s="3">
        <f>IFERROR(LARGE($F:$H,COUNTIF(B:D,"&gt;0")+COUNTA($K$1:K853)-1),0)</f>
        <v>0</v>
      </c>
    </row>
    <row r="855" spans="1:11" x14ac:dyDescent="0.25">
      <c r="A855" t="str">
        <f>IFERROR(IF(1+A854&lt;=Configuration!$F$9*Configuration!$F$16,1+A854,""),"")</f>
        <v/>
      </c>
      <c r="B855" s="45" t="str">
        <f>IFERROR(IF(1+B854&lt;=Configuration!$F$10*Configuration!$F$16,1+B854,""),"")</f>
        <v/>
      </c>
      <c r="C855" s="45" t="str">
        <f>IFERROR(IF(1+C854&lt;=Configuration!$F$11*Configuration!$F$16,1+C854,""),"")</f>
        <v/>
      </c>
      <c r="D855" s="45" t="str">
        <f>IFERROR(IF(1+D854&lt;=Configuration!$F$12*Configuration!$F$16,1+D854,""),"")</f>
        <v/>
      </c>
      <c r="E855" s="3">
        <f>IFERROR('QB Projections'!E855,0)</f>
        <v>0</v>
      </c>
      <c r="F855" s="3">
        <f>IFERROR('RB Projections'!E856,0)</f>
        <v>0</v>
      </c>
      <c r="G855" s="3">
        <f>IFERROR('WR Projections'!E852,0)</f>
        <v>0</v>
      </c>
      <c r="H855" s="3">
        <f>IFERROR('TE Projections'!E856,0)</f>
        <v>0</v>
      </c>
      <c r="J855" s="3">
        <f>IFERROR(LARGE($E:$H,COUNTIF(A:D,"&gt;0")+COUNTA($J$1:J854)-1),0)</f>
        <v>0</v>
      </c>
      <c r="K855" s="3">
        <f>IFERROR(LARGE($F:$H,COUNTIF(B:D,"&gt;0")+COUNTA($K$1:K854)-1),0)</f>
        <v>0</v>
      </c>
    </row>
    <row r="856" spans="1:11" x14ac:dyDescent="0.25">
      <c r="A856" t="str">
        <f>IFERROR(IF(1+A855&lt;=Configuration!$F$9*Configuration!$F$16,1+A855,""),"")</f>
        <v/>
      </c>
      <c r="B856" s="45" t="str">
        <f>IFERROR(IF(1+B855&lt;=Configuration!$F$10*Configuration!$F$16,1+B855,""),"")</f>
        <v/>
      </c>
      <c r="C856" s="45" t="str">
        <f>IFERROR(IF(1+C855&lt;=Configuration!$F$11*Configuration!$F$16,1+C855,""),"")</f>
        <v/>
      </c>
      <c r="D856" s="45" t="str">
        <f>IFERROR(IF(1+D855&lt;=Configuration!$F$12*Configuration!$F$16,1+D855,""),"")</f>
        <v/>
      </c>
      <c r="E856" s="3">
        <f>IFERROR('QB Projections'!E856,0)</f>
        <v>0</v>
      </c>
      <c r="F856" s="3">
        <f>IFERROR('RB Projections'!E857,0)</f>
        <v>0</v>
      </c>
      <c r="G856" s="3">
        <f>IFERROR('WR Projections'!E853,0)</f>
        <v>0</v>
      </c>
      <c r="H856" s="3">
        <f>IFERROR('TE Projections'!E857,0)</f>
        <v>0</v>
      </c>
      <c r="J856" s="3">
        <f>IFERROR(LARGE($E:$H,COUNTIF(A:D,"&gt;0")+COUNTA($J$1:J855)-1),0)</f>
        <v>0</v>
      </c>
      <c r="K856" s="3">
        <f>IFERROR(LARGE($F:$H,COUNTIF(B:D,"&gt;0")+COUNTA($K$1:K855)-1),0)</f>
        <v>0</v>
      </c>
    </row>
    <row r="857" spans="1:11" x14ac:dyDescent="0.25">
      <c r="A857" t="str">
        <f>IFERROR(IF(1+A856&lt;=Configuration!$F$9*Configuration!$F$16,1+A856,""),"")</f>
        <v/>
      </c>
      <c r="B857" s="45" t="str">
        <f>IFERROR(IF(1+B856&lt;=Configuration!$F$10*Configuration!$F$16,1+B856,""),"")</f>
        <v/>
      </c>
      <c r="C857" s="45" t="str">
        <f>IFERROR(IF(1+C856&lt;=Configuration!$F$11*Configuration!$F$16,1+C856,""),"")</f>
        <v/>
      </c>
      <c r="D857" s="45" t="str">
        <f>IFERROR(IF(1+D856&lt;=Configuration!$F$12*Configuration!$F$16,1+D856,""),"")</f>
        <v/>
      </c>
      <c r="E857" s="3">
        <f>IFERROR('QB Projections'!E857,0)</f>
        <v>0</v>
      </c>
      <c r="F857" s="3">
        <f>IFERROR('RB Projections'!E858,0)</f>
        <v>0</v>
      </c>
      <c r="G857" s="3">
        <f>IFERROR('WR Projections'!E854,0)</f>
        <v>0</v>
      </c>
      <c r="H857" s="3">
        <f>IFERROR('TE Projections'!E858,0)</f>
        <v>0</v>
      </c>
      <c r="J857" s="3">
        <f>IFERROR(LARGE($E:$H,COUNTIF(A:D,"&gt;0")+COUNTA($J$1:J856)-1),0)</f>
        <v>0</v>
      </c>
      <c r="K857" s="3">
        <f>IFERROR(LARGE($F:$H,COUNTIF(B:D,"&gt;0")+COUNTA($K$1:K856)-1),0)</f>
        <v>0</v>
      </c>
    </row>
    <row r="858" spans="1:11" x14ac:dyDescent="0.25">
      <c r="A858" t="str">
        <f>IFERROR(IF(1+A857&lt;=Configuration!$F$9*Configuration!$F$16,1+A857,""),"")</f>
        <v/>
      </c>
      <c r="B858" s="45" t="str">
        <f>IFERROR(IF(1+B857&lt;=Configuration!$F$10*Configuration!$F$16,1+B857,""),"")</f>
        <v/>
      </c>
      <c r="C858" s="45" t="str">
        <f>IFERROR(IF(1+C857&lt;=Configuration!$F$11*Configuration!$F$16,1+C857,""),"")</f>
        <v/>
      </c>
      <c r="D858" s="45" t="str">
        <f>IFERROR(IF(1+D857&lt;=Configuration!$F$12*Configuration!$F$16,1+D857,""),"")</f>
        <v/>
      </c>
      <c r="E858" s="3">
        <f>IFERROR('QB Projections'!E858,0)</f>
        <v>0</v>
      </c>
      <c r="F858" s="3">
        <f>IFERROR('RB Projections'!E859,0)</f>
        <v>0</v>
      </c>
      <c r="G858" s="3">
        <f>IFERROR('WR Projections'!E855,0)</f>
        <v>0</v>
      </c>
      <c r="H858" s="3">
        <f>IFERROR('TE Projections'!E859,0)</f>
        <v>0</v>
      </c>
      <c r="J858" s="3">
        <f>IFERROR(LARGE($E:$H,COUNTIF(A:D,"&gt;0")+COUNTA($J$1:J857)-1),0)</f>
        <v>0</v>
      </c>
      <c r="K858" s="3">
        <f>IFERROR(LARGE($F:$H,COUNTIF(B:D,"&gt;0")+COUNTA($K$1:K857)-1),0)</f>
        <v>0</v>
      </c>
    </row>
    <row r="859" spans="1:11" x14ac:dyDescent="0.25">
      <c r="A859" t="str">
        <f>IFERROR(IF(1+A858&lt;=Configuration!$F$9*Configuration!$F$16,1+A858,""),"")</f>
        <v/>
      </c>
      <c r="B859" s="45" t="str">
        <f>IFERROR(IF(1+B858&lt;=Configuration!$F$10*Configuration!$F$16,1+B858,""),"")</f>
        <v/>
      </c>
      <c r="C859" s="45" t="str">
        <f>IFERROR(IF(1+C858&lt;=Configuration!$F$11*Configuration!$F$16,1+C858,""),"")</f>
        <v/>
      </c>
      <c r="D859" s="45" t="str">
        <f>IFERROR(IF(1+D858&lt;=Configuration!$F$12*Configuration!$F$16,1+D858,""),"")</f>
        <v/>
      </c>
      <c r="E859" s="3">
        <f>IFERROR('QB Projections'!E859,0)</f>
        <v>0</v>
      </c>
      <c r="F859" s="3">
        <f>IFERROR('RB Projections'!E860,0)</f>
        <v>0</v>
      </c>
      <c r="G859" s="3">
        <f>IFERROR('WR Projections'!E856,0)</f>
        <v>0</v>
      </c>
      <c r="H859" s="3">
        <f>IFERROR('TE Projections'!E860,0)</f>
        <v>0</v>
      </c>
      <c r="J859" s="3">
        <f>IFERROR(LARGE($E:$H,COUNTIF(A:D,"&gt;0")+COUNTA($J$1:J858)-1),0)</f>
        <v>0</v>
      </c>
      <c r="K859" s="3">
        <f>IFERROR(LARGE($F:$H,COUNTIF(B:D,"&gt;0")+COUNTA($K$1:K858)-1),0)</f>
        <v>0</v>
      </c>
    </row>
    <row r="860" spans="1:11" x14ac:dyDescent="0.25">
      <c r="A860" t="str">
        <f>IFERROR(IF(1+A859&lt;=Configuration!$F$9*Configuration!$F$16,1+A859,""),"")</f>
        <v/>
      </c>
      <c r="B860" s="45" t="str">
        <f>IFERROR(IF(1+B859&lt;=Configuration!$F$10*Configuration!$F$16,1+B859,""),"")</f>
        <v/>
      </c>
      <c r="C860" s="45" t="str">
        <f>IFERROR(IF(1+C859&lt;=Configuration!$F$11*Configuration!$F$16,1+C859,""),"")</f>
        <v/>
      </c>
      <c r="D860" s="45" t="str">
        <f>IFERROR(IF(1+D859&lt;=Configuration!$F$12*Configuration!$F$16,1+D859,""),"")</f>
        <v/>
      </c>
      <c r="E860" s="3">
        <f>IFERROR('QB Projections'!E860,0)</f>
        <v>0</v>
      </c>
      <c r="F860" s="3">
        <f>IFERROR('RB Projections'!E861,0)</f>
        <v>0</v>
      </c>
      <c r="G860" s="3">
        <f>IFERROR('WR Projections'!E857,0)</f>
        <v>0</v>
      </c>
      <c r="H860" s="3">
        <f>IFERROR('TE Projections'!E861,0)</f>
        <v>0</v>
      </c>
      <c r="J860" s="3">
        <f>IFERROR(LARGE($E:$H,COUNTIF(A:D,"&gt;0")+COUNTA($J$1:J859)-1),0)</f>
        <v>0</v>
      </c>
      <c r="K860" s="3">
        <f>IFERROR(LARGE($F:$H,COUNTIF(B:D,"&gt;0")+COUNTA($K$1:K859)-1),0)</f>
        <v>0</v>
      </c>
    </row>
    <row r="861" spans="1:11" x14ac:dyDescent="0.25">
      <c r="A861" t="str">
        <f>IFERROR(IF(1+A860&lt;=Configuration!$F$9*Configuration!$F$16,1+A860,""),"")</f>
        <v/>
      </c>
      <c r="B861" s="45" t="str">
        <f>IFERROR(IF(1+B860&lt;=Configuration!$F$10*Configuration!$F$16,1+B860,""),"")</f>
        <v/>
      </c>
      <c r="C861" s="45" t="str">
        <f>IFERROR(IF(1+C860&lt;=Configuration!$F$11*Configuration!$F$16,1+C860,""),"")</f>
        <v/>
      </c>
      <c r="D861" s="45" t="str">
        <f>IFERROR(IF(1+D860&lt;=Configuration!$F$12*Configuration!$F$16,1+D860,""),"")</f>
        <v/>
      </c>
      <c r="E861" s="3">
        <f>IFERROR('QB Projections'!E861,0)</f>
        <v>0</v>
      </c>
      <c r="F861" s="3">
        <f>IFERROR('RB Projections'!E862,0)</f>
        <v>0</v>
      </c>
      <c r="G861" s="3">
        <f>IFERROR('WR Projections'!E858,0)</f>
        <v>0</v>
      </c>
      <c r="H861" s="3">
        <f>IFERROR('TE Projections'!E862,0)</f>
        <v>0</v>
      </c>
      <c r="J861" s="3">
        <f>IFERROR(LARGE($E:$H,COUNTIF(A:D,"&gt;0")+COUNTA($J$1:J860)-1),0)</f>
        <v>0</v>
      </c>
      <c r="K861" s="3">
        <f>IFERROR(LARGE($F:$H,COUNTIF(B:D,"&gt;0")+COUNTA($K$1:K860)-1),0)</f>
        <v>0</v>
      </c>
    </row>
    <row r="862" spans="1:11" x14ac:dyDescent="0.25">
      <c r="A862" t="str">
        <f>IFERROR(IF(1+A861&lt;=Configuration!$F$9*Configuration!$F$16,1+A861,""),"")</f>
        <v/>
      </c>
      <c r="B862" s="45" t="str">
        <f>IFERROR(IF(1+B861&lt;=Configuration!$F$10*Configuration!$F$16,1+B861,""),"")</f>
        <v/>
      </c>
      <c r="C862" s="45" t="str">
        <f>IFERROR(IF(1+C861&lt;=Configuration!$F$11*Configuration!$F$16,1+C861,""),"")</f>
        <v/>
      </c>
      <c r="D862" s="45" t="str">
        <f>IFERROR(IF(1+D861&lt;=Configuration!$F$12*Configuration!$F$16,1+D861,""),"")</f>
        <v/>
      </c>
      <c r="E862" s="3">
        <f>IFERROR('QB Projections'!E862,0)</f>
        <v>0</v>
      </c>
      <c r="F862" s="3">
        <f>IFERROR('RB Projections'!E863,0)</f>
        <v>0</v>
      </c>
      <c r="G862" s="3">
        <f>IFERROR('WR Projections'!E859,0)</f>
        <v>0</v>
      </c>
      <c r="H862" s="3">
        <f>IFERROR('TE Projections'!E863,0)</f>
        <v>0</v>
      </c>
      <c r="J862" s="3">
        <f>IFERROR(LARGE($E:$H,COUNTIF(A:D,"&gt;0")+COUNTA($J$1:J861)-1),0)</f>
        <v>0</v>
      </c>
      <c r="K862" s="3">
        <f>IFERROR(LARGE($F:$H,COUNTIF(B:D,"&gt;0")+COUNTA($K$1:K861)-1),0)</f>
        <v>0</v>
      </c>
    </row>
    <row r="863" spans="1:11" x14ac:dyDescent="0.25">
      <c r="A863" t="str">
        <f>IFERROR(IF(1+A862&lt;=Configuration!$F$9*Configuration!$F$16,1+A862,""),"")</f>
        <v/>
      </c>
      <c r="B863" s="45" t="str">
        <f>IFERROR(IF(1+B862&lt;=Configuration!$F$10*Configuration!$F$16,1+B862,""),"")</f>
        <v/>
      </c>
      <c r="C863" s="45" t="str">
        <f>IFERROR(IF(1+C862&lt;=Configuration!$F$11*Configuration!$F$16,1+C862,""),"")</f>
        <v/>
      </c>
      <c r="D863" s="45" t="str">
        <f>IFERROR(IF(1+D862&lt;=Configuration!$F$12*Configuration!$F$16,1+D862,""),"")</f>
        <v/>
      </c>
      <c r="E863" s="3">
        <f>IFERROR('QB Projections'!E863,0)</f>
        <v>0</v>
      </c>
      <c r="F863" s="3">
        <f>IFERROR('RB Projections'!E864,0)</f>
        <v>0</v>
      </c>
      <c r="G863" s="3">
        <f>IFERROR('WR Projections'!E860,0)</f>
        <v>0</v>
      </c>
      <c r="H863" s="3">
        <f>IFERROR('TE Projections'!E864,0)</f>
        <v>0</v>
      </c>
      <c r="J863" s="3">
        <f>IFERROR(LARGE($E:$H,COUNTIF(A:D,"&gt;0")+COUNTA($J$1:J862)-1),0)</f>
        <v>0</v>
      </c>
      <c r="K863" s="3">
        <f>IFERROR(LARGE($F:$H,COUNTIF(B:D,"&gt;0")+COUNTA($K$1:K862)-1),0)</f>
        <v>0</v>
      </c>
    </row>
    <row r="864" spans="1:11" x14ac:dyDescent="0.25">
      <c r="A864" t="str">
        <f>IFERROR(IF(1+A863&lt;=Configuration!$F$9*Configuration!$F$16,1+A863,""),"")</f>
        <v/>
      </c>
      <c r="B864" s="45" t="str">
        <f>IFERROR(IF(1+B863&lt;=Configuration!$F$10*Configuration!$F$16,1+B863,""),"")</f>
        <v/>
      </c>
      <c r="C864" s="45" t="str">
        <f>IFERROR(IF(1+C863&lt;=Configuration!$F$11*Configuration!$F$16,1+C863,""),"")</f>
        <v/>
      </c>
      <c r="D864" s="45" t="str">
        <f>IFERROR(IF(1+D863&lt;=Configuration!$F$12*Configuration!$F$16,1+D863,""),"")</f>
        <v/>
      </c>
      <c r="E864" s="3">
        <f>IFERROR('QB Projections'!E864,0)</f>
        <v>0</v>
      </c>
      <c r="F864" s="3">
        <f>IFERROR('RB Projections'!E865,0)</f>
        <v>0</v>
      </c>
      <c r="G864" s="3">
        <f>IFERROR('WR Projections'!E861,0)</f>
        <v>0</v>
      </c>
      <c r="H864" s="3">
        <f>IFERROR('TE Projections'!E865,0)</f>
        <v>0</v>
      </c>
      <c r="J864" s="3">
        <f>IFERROR(LARGE($E:$H,COUNTIF(A:D,"&gt;0")+COUNTA($J$1:J863)-1),0)</f>
        <v>0</v>
      </c>
      <c r="K864" s="3">
        <f>IFERROR(LARGE($F:$H,COUNTIF(B:D,"&gt;0")+COUNTA($K$1:K863)-1),0)</f>
        <v>0</v>
      </c>
    </row>
    <row r="865" spans="1:11" x14ac:dyDescent="0.25">
      <c r="A865" t="str">
        <f>IFERROR(IF(1+A864&lt;=Configuration!$F$9*Configuration!$F$16,1+A864,""),"")</f>
        <v/>
      </c>
      <c r="B865" s="45" t="str">
        <f>IFERROR(IF(1+B864&lt;=Configuration!$F$10*Configuration!$F$16,1+B864,""),"")</f>
        <v/>
      </c>
      <c r="C865" s="45" t="str">
        <f>IFERROR(IF(1+C864&lt;=Configuration!$F$11*Configuration!$F$16,1+C864,""),"")</f>
        <v/>
      </c>
      <c r="D865" s="45" t="str">
        <f>IFERROR(IF(1+D864&lt;=Configuration!$F$12*Configuration!$F$16,1+D864,""),"")</f>
        <v/>
      </c>
      <c r="E865" s="3">
        <f>IFERROR('QB Projections'!E865,0)</f>
        <v>0</v>
      </c>
      <c r="F865" s="3">
        <f>IFERROR('RB Projections'!E866,0)</f>
        <v>0</v>
      </c>
      <c r="G865" s="3">
        <f>IFERROR('WR Projections'!E862,0)</f>
        <v>0</v>
      </c>
      <c r="H865" s="3">
        <f>IFERROR('TE Projections'!E866,0)</f>
        <v>0</v>
      </c>
      <c r="J865" s="3">
        <f>IFERROR(LARGE($E:$H,COUNTIF(A:D,"&gt;0")+COUNTA($J$1:J864)-1),0)</f>
        <v>0</v>
      </c>
      <c r="K865" s="3">
        <f>IFERROR(LARGE($F:$H,COUNTIF(B:D,"&gt;0")+COUNTA($K$1:K864)-1),0)</f>
        <v>0</v>
      </c>
    </row>
    <row r="866" spans="1:11" x14ac:dyDescent="0.25">
      <c r="A866" t="str">
        <f>IFERROR(IF(1+A865&lt;=Configuration!$F$9*Configuration!$F$16,1+A865,""),"")</f>
        <v/>
      </c>
      <c r="B866" s="45" t="str">
        <f>IFERROR(IF(1+B865&lt;=Configuration!$F$10*Configuration!$F$16,1+B865,""),"")</f>
        <v/>
      </c>
      <c r="C866" s="45" t="str">
        <f>IFERROR(IF(1+C865&lt;=Configuration!$F$11*Configuration!$F$16,1+C865,""),"")</f>
        <v/>
      </c>
      <c r="D866" s="45" t="str">
        <f>IFERROR(IF(1+D865&lt;=Configuration!$F$12*Configuration!$F$16,1+D865,""),"")</f>
        <v/>
      </c>
      <c r="E866" s="3">
        <f>IFERROR('QB Projections'!E866,0)</f>
        <v>0</v>
      </c>
      <c r="F866" s="3">
        <f>IFERROR('RB Projections'!E867,0)</f>
        <v>0</v>
      </c>
      <c r="G866" s="3">
        <f>IFERROR('WR Projections'!E863,0)</f>
        <v>0</v>
      </c>
      <c r="H866" s="3">
        <f>IFERROR('TE Projections'!E867,0)</f>
        <v>0</v>
      </c>
      <c r="J866" s="3">
        <f>IFERROR(LARGE($E:$H,COUNTIF(A:D,"&gt;0")+COUNTA($J$1:J865)-1),0)</f>
        <v>0</v>
      </c>
      <c r="K866" s="3">
        <f>IFERROR(LARGE($F:$H,COUNTIF(B:D,"&gt;0")+COUNTA($K$1:K865)-1),0)</f>
        <v>0</v>
      </c>
    </row>
    <row r="867" spans="1:11" x14ac:dyDescent="0.25">
      <c r="A867" t="str">
        <f>IFERROR(IF(1+A866&lt;=Configuration!$F$9*Configuration!$F$16,1+A866,""),"")</f>
        <v/>
      </c>
      <c r="B867" s="45" t="str">
        <f>IFERROR(IF(1+B866&lt;=Configuration!$F$10*Configuration!$F$16,1+B866,""),"")</f>
        <v/>
      </c>
      <c r="C867" s="45" t="str">
        <f>IFERROR(IF(1+C866&lt;=Configuration!$F$11*Configuration!$F$16,1+C866,""),"")</f>
        <v/>
      </c>
      <c r="D867" s="45" t="str">
        <f>IFERROR(IF(1+D866&lt;=Configuration!$F$12*Configuration!$F$16,1+D866,""),"")</f>
        <v/>
      </c>
      <c r="E867" s="3">
        <f>IFERROR('QB Projections'!E867,0)</f>
        <v>0</v>
      </c>
      <c r="F867" s="3">
        <f>IFERROR('RB Projections'!E868,0)</f>
        <v>0</v>
      </c>
      <c r="G867" s="3">
        <f>IFERROR('WR Projections'!E864,0)</f>
        <v>0</v>
      </c>
      <c r="H867" s="3">
        <f>IFERROR('TE Projections'!E868,0)</f>
        <v>0</v>
      </c>
      <c r="J867" s="3">
        <f>IFERROR(LARGE($E:$H,COUNTIF(A:D,"&gt;0")+COUNTA($J$1:J866)-1),0)</f>
        <v>0</v>
      </c>
      <c r="K867" s="3">
        <f>IFERROR(LARGE($F:$H,COUNTIF(B:D,"&gt;0")+COUNTA($K$1:K866)-1),0)</f>
        <v>0</v>
      </c>
    </row>
    <row r="868" spans="1:11" x14ac:dyDescent="0.25">
      <c r="A868" t="str">
        <f>IFERROR(IF(1+A867&lt;=Configuration!$F$9*Configuration!$F$16,1+A867,""),"")</f>
        <v/>
      </c>
      <c r="B868" s="45" t="str">
        <f>IFERROR(IF(1+B867&lt;=Configuration!$F$10*Configuration!$F$16,1+B867,""),"")</f>
        <v/>
      </c>
      <c r="C868" s="45" t="str">
        <f>IFERROR(IF(1+C867&lt;=Configuration!$F$11*Configuration!$F$16,1+C867,""),"")</f>
        <v/>
      </c>
      <c r="D868" s="45" t="str">
        <f>IFERROR(IF(1+D867&lt;=Configuration!$F$12*Configuration!$F$16,1+D867,""),"")</f>
        <v/>
      </c>
      <c r="E868" s="3">
        <f>IFERROR('QB Projections'!E868,0)</f>
        <v>0</v>
      </c>
      <c r="F868" s="3">
        <f>IFERROR('RB Projections'!E869,0)</f>
        <v>0</v>
      </c>
      <c r="G868" s="3">
        <f>IFERROR('WR Projections'!E865,0)</f>
        <v>0</v>
      </c>
      <c r="H868" s="3">
        <f>IFERROR('TE Projections'!E869,0)</f>
        <v>0</v>
      </c>
      <c r="J868" s="3">
        <f>IFERROR(LARGE($E:$H,COUNTIF(A:D,"&gt;0")+COUNTA($J$1:J867)-1),0)</f>
        <v>0</v>
      </c>
      <c r="K868" s="3">
        <f>IFERROR(LARGE($F:$H,COUNTIF(B:D,"&gt;0")+COUNTA($K$1:K867)-1),0)</f>
        <v>0</v>
      </c>
    </row>
    <row r="869" spans="1:11" x14ac:dyDescent="0.25">
      <c r="A869" t="str">
        <f>IFERROR(IF(1+A868&lt;=Configuration!$F$9*Configuration!$F$16,1+A868,""),"")</f>
        <v/>
      </c>
      <c r="B869" s="45" t="str">
        <f>IFERROR(IF(1+B868&lt;=Configuration!$F$10*Configuration!$F$16,1+B868,""),"")</f>
        <v/>
      </c>
      <c r="C869" s="45" t="str">
        <f>IFERROR(IF(1+C868&lt;=Configuration!$F$11*Configuration!$F$16,1+C868,""),"")</f>
        <v/>
      </c>
      <c r="D869" s="45" t="str">
        <f>IFERROR(IF(1+D868&lt;=Configuration!$F$12*Configuration!$F$16,1+D868,""),"")</f>
        <v/>
      </c>
      <c r="E869" s="3">
        <f>IFERROR('QB Projections'!E869,0)</f>
        <v>0</v>
      </c>
      <c r="F869" s="3">
        <f>IFERROR('RB Projections'!E870,0)</f>
        <v>0</v>
      </c>
      <c r="G869" s="3">
        <f>IFERROR('WR Projections'!E866,0)</f>
        <v>0</v>
      </c>
      <c r="H869" s="3">
        <f>IFERROR('TE Projections'!E870,0)</f>
        <v>0</v>
      </c>
      <c r="J869" s="3">
        <f>IFERROR(LARGE($E:$H,COUNTIF(A:D,"&gt;0")+COUNTA($J$1:J868)-1),0)</f>
        <v>0</v>
      </c>
      <c r="K869" s="3">
        <f>IFERROR(LARGE($F:$H,COUNTIF(B:D,"&gt;0")+COUNTA($K$1:K868)-1),0)</f>
        <v>0</v>
      </c>
    </row>
    <row r="870" spans="1:11" x14ac:dyDescent="0.25">
      <c r="A870" t="str">
        <f>IFERROR(IF(1+A869&lt;=Configuration!$F$9*Configuration!$F$16,1+A869,""),"")</f>
        <v/>
      </c>
      <c r="B870" s="45" t="str">
        <f>IFERROR(IF(1+B869&lt;=Configuration!$F$10*Configuration!$F$16,1+B869,""),"")</f>
        <v/>
      </c>
      <c r="C870" s="45" t="str">
        <f>IFERROR(IF(1+C869&lt;=Configuration!$F$11*Configuration!$F$16,1+C869,""),"")</f>
        <v/>
      </c>
      <c r="D870" s="45" t="str">
        <f>IFERROR(IF(1+D869&lt;=Configuration!$F$12*Configuration!$F$16,1+D869,""),"")</f>
        <v/>
      </c>
      <c r="E870" s="3">
        <f>IFERROR('QB Projections'!E870,0)</f>
        <v>0</v>
      </c>
      <c r="F870" s="3">
        <f>IFERROR('RB Projections'!E871,0)</f>
        <v>0</v>
      </c>
      <c r="G870" s="3">
        <f>IFERROR('WR Projections'!E867,0)</f>
        <v>0</v>
      </c>
      <c r="H870" s="3">
        <f>IFERROR('TE Projections'!E871,0)</f>
        <v>0</v>
      </c>
      <c r="J870" s="3">
        <f>IFERROR(LARGE($E:$H,COUNTIF(A:D,"&gt;0")+COUNTA($J$1:J869)-1),0)</f>
        <v>0</v>
      </c>
      <c r="K870" s="3">
        <f>IFERROR(LARGE($F:$H,COUNTIF(B:D,"&gt;0")+COUNTA($K$1:K869)-1),0)</f>
        <v>0</v>
      </c>
    </row>
    <row r="871" spans="1:11" x14ac:dyDescent="0.25">
      <c r="A871" t="str">
        <f>IFERROR(IF(1+A870&lt;=Configuration!$F$9*Configuration!$F$16,1+A870,""),"")</f>
        <v/>
      </c>
      <c r="B871" s="45" t="str">
        <f>IFERROR(IF(1+B870&lt;=Configuration!$F$10*Configuration!$F$16,1+B870,""),"")</f>
        <v/>
      </c>
      <c r="C871" s="45" t="str">
        <f>IFERROR(IF(1+C870&lt;=Configuration!$F$11*Configuration!$F$16,1+C870,""),"")</f>
        <v/>
      </c>
      <c r="D871" s="45" t="str">
        <f>IFERROR(IF(1+D870&lt;=Configuration!$F$12*Configuration!$F$16,1+D870,""),"")</f>
        <v/>
      </c>
      <c r="E871" s="3">
        <f>IFERROR('QB Projections'!E871,0)</f>
        <v>0</v>
      </c>
      <c r="F871" s="3">
        <f>IFERROR('RB Projections'!E872,0)</f>
        <v>0</v>
      </c>
      <c r="G871" s="3">
        <f>IFERROR('WR Projections'!E868,0)</f>
        <v>0</v>
      </c>
      <c r="H871" s="3">
        <f>IFERROR('TE Projections'!E872,0)</f>
        <v>0</v>
      </c>
      <c r="J871" s="3">
        <f>IFERROR(LARGE($E:$H,COUNTIF(A:D,"&gt;0")+COUNTA($J$1:J870)-1),0)</f>
        <v>0</v>
      </c>
      <c r="K871" s="3">
        <f>IFERROR(LARGE($F:$H,COUNTIF(B:D,"&gt;0")+COUNTA($K$1:K870)-1),0)</f>
        <v>0</v>
      </c>
    </row>
    <row r="872" spans="1:11" x14ac:dyDescent="0.25">
      <c r="A872" t="str">
        <f>IFERROR(IF(1+A871&lt;=Configuration!$F$9*Configuration!$F$16,1+A871,""),"")</f>
        <v/>
      </c>
      <c r="B872" s="45" t="str">
        <f>IFERROR(IF(1+B871&lt;=Configuration!$F$10*Configuration!$F$16,1+B871,""),"")</f>
        <v/>
      </c>
      <c r="C872" s="45" t="str">
        <f>IFERROR(IF(1+C871&lt;=Configuration!$F$11*Configuration!$F$16,1+C871,""),"")</f>
        <v/>
      </c>
      <c r="D872" s="45" t="str">
        <f>IFERROR(IF(1+D871&lt;=Configuration!$F$12*Configuration!$F$16,1+D871,""),"")</f>
        <v/>
      </c>
      <c r="E872" s="3">
        <f>IFERROR('QB Projections'!E872,0)</f>
        <v>0</v>
      </c>
      <c r="F872" s="3">
        <f>IFERROR('RB Projections'!E873,0)</f>
        <v>0</v>
      </c>
      <c r="G872" s="3">
        <f>IFERROR('WR Projections'!E869,0)</f>
        <v>0</v>
      </c>
      <c r="H872" s="3">
        <f>IFERROR('TE Projections'!E873,0)</f>
        <v>0</v>
      </c>
      <c r="J872" s="3">
        <f>IFERROR(LARGE($E:$H,COUNTIF(A:D,"&gt;0")+COUNTA($J$1:J871)-1),0)</f>
        <v>0</v>
      </c>
      <c r="K872" s="3">
        <f>IFERROR(LARGE($F:$H,COUNTIF(B:D,"&gt;0")+COUNTA($K$1:K871)-1),0)</f>
        <v>0</v>
      </c>
    </row>
    <row r="873" spans="1:11" x14ac:dyDescent="0.25">
      <c r="A873" t="str">
        <f>IFERROR(IF(1+A872&lt;=Configuration!$F$9*Configuration!$F$16,1+A872,""),"")</f>
        <v/>
      </c>
      <c r="B873" s="45" t="str">
        <f>IFERROR(IF(1+B872&lt;=Configuration!$F$10*Configuration!$F$16,1+B872,""),"")</f>
        <v/>
      </c>
      <c r="C873" s="45" t="str">
        <f>IFERROR(IF(1+C872&lt;=Configuration!$F$11*Configuration!$F$16,1+C872,""),"")</f>
        <v/>
      </c>
      <c r="D873" s="45" t="str">
        <f>IFERROR(IF(1+D872&lt;=Configuration!$F$12*Configuration!$F$16,1+D872,""),"")</f>
        <v/>
      </c>
      <c r="E873" s="3">
        <f>IFERROR('QB Projections'!E873,0)</f>
        <v>0</v>
      </c>
      <c r="F873" s="3">
        <f>IFERROR('RB Projections'!E874,0)</f>
        <v>0</v>
      </c>
      <c r="G873" s="3">
        <f>IFERROR('WR Projections'!E870,0)</f>
        <v>0</v>
      </c>
      <c r="H873" s="3">
        <f>IFERROR('TE Projections'!E874,0)</f>
        <v>0</v>
      </c>
      <c r="J873" s="3">
        <f>IFERROR(LARGE($E:$H,COUNTIF(A:D,"&gt;0")+COUNTA($J$1:J872)-1),0)</f>
        <v>0</v>
      </c>
      <c r="K873" s="3">
        <f>IFERROR(LARGE($F:$H,COUNTIF(B:D,"&gt;0")+COUNTA($K$1:K872)-1),0)</f>
        <v>0</v>
      </c>
    </row>
    <row r="874" spans="1:11" x14ac:dyDescent="0.25">
      <c r="A874" t="str">
        <f>IFERROR(IF(1+A873&lt;=Configuration!$F$9*Configuration!$F$16,1+A873,""),"")</f>
        <v/>
      </c>
      <c r="B874" s="45" t="str">
        <f>IFERROR(IF(1+B873&lt;=Configuration!$F$10*Configuration!$F$16,1+B873,""),"")</f>
        <v/>
      </c>
      <c r="C874" s="45" t="str">
        <f>IFERROR(IF(1+C873&lt;=Configuration!$F$11*Configuration!$F$16,1+C873,""),"")</f>
        <v/>
      </c>
      <c r="D874" s="45" t="str">
        <f>IFERROR(IF(1+D873&lt;=Configuration!$F$12*Configuration!$F$16,1+D873,""),"")</f>
        <v/>
      </c>
      <c r="E874" s="3">
        <f>IFERROR('QB Projections'!E874,0)</f>
        <v>0</v>
      </c>
      <c r="F874" s="3">
        <f>IFERROR('RB Projections'!E875,0)</f>
        <v>0</v>
      </c>
      <c r="G874" s="3">
        <f>IFERROR('WR Projections'!E871,0)</f>
        <v>0</v>
      </c>
      <c r="H874" s="3">
        <f>IFERROR('TE Projections'!E875,0)</f>
        <v>0</v>
      </c>
      <c r="J874" s="3">
        <f>IFERROR(LARGE($E:$H,COUNTIF(A:D,"&gt;0")+COUNTA($J$1:J873)-1),0)</f>
        <v>0</v>
      </c>
      <c r="K874" s="3">
        <f>IFERROR(LARGE($F:$H,COUNTIF(B:D,"&gt;0")+COUNTA($K$1:K873)-1),0)</f>
        <v>0</v>
      </c>
    </row>
    <row r="875" spans="1:11" x14ac:dyDescent="0.25">
      <c r="A875" t="str">
        <f>IFERROR(IF(1+A874&lt;=Configuration!$F$9*Configuration!$F$16,1+A874,""),"")</f>
        <v/>
      </c>
      <c r="B875" s="45" t="str">
        <f>IFERROR(IF(1+B874&lt;=Configuration!$F$10*Configuration!$F$16,1+B874,""),"")</f>
        <v/>
      </c>
      <c r="C875" s="45" t="str">
        <f>IFERROR(IF(1+C874&lt;=Configuration!$F$11*Configuration!$F$16,1+C874,""),"")</f>
        <v/>
      </c>
      <c r="D875" s="45" t="str">
        <f>IFERROR(IF(1+D874&lt;=Configuration!$F$12*Configuration!$F$16,1+D874,""),"")</f>
        <v/>
      </c>
      <c r="E875" s="3">
        <f>IFERROR('QB Projections'!E875,0)</f>
        <v>0</v>
      </c>
      <c r="F875" s="3">
        <f>IFERROR('RB Projections'!E876,0)</f>
        <v>0</v>
      </c>
      <c r="G875" s="3">
        <f>IFERROR('WR Projections'!E872,0)</f>
        <v>0</v>
      </c>
      <c r="H875" s="3">
        <f>IFERROR('TE Projections'!E876,0)</f>
        <v>0</v>
      </c>
      <c r="J875" s="3">
        <f>IFERROR(LARGE($E:$H,COUNTIF(A:D,"&gt;0")+COUNTA($J$1:J874)-1),0)</f>
        <v>0</v>
      </c>
      <c r="K875" s="3">
        <f>IFERROR(LARGE($F:$H,COUNTIF(B:D,"&gt;0")+COUNTA($K$1:K874)-1),0)</f>
        <v>0</v>
      </c>
    </row>
    <row r="876" spans="1:11" x14ac:dyDescent="0.25">
      <c r="A876" t="str">
        <f>IFERROR(IF(1+A875&lt;=Configuration!$F$9*Configuration!$F$16,1+A875,""),"")</f>
        <v/>
      </c>
      <c r="B876" s="45" t="str">
        <f>IFERROR(IF(1+B875&lt;=Configuration!$F$10*Configuration!$F$16,1+B875,""),"")</f>
        <v/>
      </c>
      <c r="C876" s="45" t="str">
        <f>IFERROR(IF(1+C875&lt;=Configuration!$F$11*Configuration!$F$16,1+C875,""),"")</f>
        <v/>
      </c>
      <c r="D876" s="45" t="str">
        <f>IFERROR(IF(1+D875&lt;=Configuration!$F$12*Configuration!$F$16,1+D875,""),"")</f>
        <v/>
      </c>
      <c r="E876" s="3">
        <f>IFERROR('QB Projections'!E876,0)</f>
        <v>0</v>
      </c>
      <c r="F876" s="3">
        <f>IFERROR('RB Projections'!E877,0)</f>
        <v>0</v>
      </c>
      <c r="G876" s="3">
        <f>IFERROR('WR Projections'!E873,0)</f>
        <v>0</v>
      </c>
      <c r="H876" s="3">
        <f>IFERROR('TE Projections'!E877,0)</f>
        <v>0</v>
      </c>
      <c r="J876" s="3">
        <f>IFERROR(LARGE($E:$H,COUNTIF(A:D,"&gt;0")+COUNTA($J$1:J875)-1),0)</f>
        <v>0</v>
      </c>
      <c r="K876" s="3">
        <f>IFERROR(LARGE($F:$H,COUNTIF(B:D,"&gt;0")+COUNTA($K$1:K875)-1),0)</f>
        <v>0</v>
      </c>
    </row>
    <row r="877" spans="1:11" x14ac:dyDescent="0.25">
      <c r="A877" t="str">
        <f>IFERROR(IF(1+A876&lt;=Configuration!$F$9*Configuration!$F$16,1+A876,""),"")</f>
        <v/>
      </c>
      <c r="B877" s="45" t="str">
        <f>IFERROR(IF(1+B876&lt;=Configuration!$F$10*Configuration!$F$16,1+B876,""),"")</f>
        <v/>
      </c>
      <c r="C877" s="45" t="str">
        <f>IFERROR(IF(1+C876&lt;=Configuration!$F$11*Configuration!$F$16,1+C876,""),"")</f>
        <v/>
      </c>
      <c r="D877" s="45" t="str">
        <f>IFERROR(IF(1+D876&lt;=Configuration!$F$12*Configuration!$F$16,1+D876,""),"")</f>
        <v/>
      </c>
      <c r="E877" s="3">
        <f>IFERROR('QB Projections'!E877,0)</f>
        <v>0</v>
      </c>
      <c r="F877" s="3">
        <f>IFERROR('RB Projections'!E878,0)</f>
        <v>0</v>
      </c>
      <c r="G877" s="3">
        <f>IFERROR('WR Projections'!E874,0)</f>
        <v>0</v>
      </c>
      <c r="H877" s="3">
        <f>IFERROR('TE Projections'!E878,0)</f>
        <v>0</v>
      </c>
      <c r="J877" s="3">
        <f>IFERROR(LARGE($E:$H,COUNTIF(A:D,"&gt;0")+COUNTA($J$1:J876)-1),0)</f>
        <v>0</v>
      </c>
      <c r="K877" s="3">
        <f>IFERROR(LARGE($F:$H,COUNTIF(B:D,"&gt;0")+COUNTA($K$1:K876)-1),0)</f>
        <v>0</v>
      </c>
    </row>
    <row r="878" spans="1:11" x14ac:dyDescent="0.25">
      <c r="A878" t="str">
        <f>IFERROR(IF(1+A877&lt;=Configuration!$F$9*Configuration!$F$16,1+A877,""),"")</f>
        <v/>
      </c>
      <c r="B878" s="45" t="str">
        <f>IFERROR(IF(1+B877&lt;=Configuration!$F$10*Configuration!$F$16,1+B877,""),"")</f>
        <v/>
      </c>
      <c r="C878" s="45" t="str">
        <f>IFERROR(IF(1+C877&lt;=Configuration!$F$11*Configuration!$F$16,1+C877,""),"")</f>
        <v/>
      </c>
      <c r="D878" s="45" t="str">
        <f>IFERROR(IF(1+D877&lt;=Configuration!$F$12*Configuration!$F$16,1+D877,""),"")</f>
        <v/>
      </c>
      <c r="E878" s="3">
        <f>IFERROR('QB Projections'!E878,0)</f>
        <v>0</v>
      </c>
      <c r="F878" s="3">
        <f>IFERROR('RB Projections'!E879,0)</f>
        <v>0</v>
      </c>
      <c r="G878" s="3">
        <f>IFERROR('WR Projections'!E875,0)</f>
        <v>0</v>
      </c>
      <c r="H878" s="3">
        <f>IFERROR('TE Projections'!E879,0)</f>
        <v>0</v>
      </c>
      <c r="J878" s="3">
        <f>IFERROR(LARGE($E:$H,COUNTIF(A:D,"&gt;0")+COUNTA($J$1:J877)-1),0)</f>
        <v>0</v>
      </c>
      <c r="K878" s="3">
        <f>IFERROR(LARGE($F:$H,COUNTIF(B:D,"&gt;0")+COUNTA($K$1:K877)-1),0)</f>
        <v>0</v>
      </c>
    </row>
    <row r="879" spans="1:11" x14ac:dyDescent="0.25">
      <c r="A879" t="str">
        <f>IFERROR(IF(1+A878&lt;=Configuration!$F$9*Configuration!$F$16,1+A878,""),"")</f>
        <v/>
      </c>
      <c r="B879" s="45" t="str">
        <f>IFERROR(IF(1+B878&lt;=Configuration!$F$10*Configuration!$F$16,1+B878,""),"")</f>
        <v/>
      </c>
      <c r="C879" s="45" t="str">
        <f>IFERROR(IF(1+C878&lt;=Configuration!$F$11*Configuration!$F$16,1+C878,""),"")</f>
        <v/>
      </c>
      <c r="D879" s="45" t="str">
        <f>IFERROR(IF(1+D878&lt;=Configuration!$F$12*Configuration!$F$16,1+D878,""),"")</f>
        <v/>
      </c>
      <c r="E879" s="3">
        <f>IFERROR('QB Projections'!E879,0)</f>
        <v>0</v>
      </c>
      <c r="F879" s="3">
        <f>IFERROR('RB Projections'!E880,0)</f>
        <v>0</v>
      </c>
      <c r="G879" s="3">
        <f>IFERROR('WR Projections'!E876,0)</f>
        <v>0</v>
      </c>
      <c r="H879" s="3">
        <f>IFERROR('TE Projections'!E880,0)</f>
        <v>0</v>
      </c>
      <c r="J879" s="3">
        <f>IFERROR(LARGE($E:$H,COUNTIF(A:D,"&gt;0")+COUNTA($J$1:J878)-1),0)</f>
        <v>0</v>
      </c>
      <c r="K879" s="3">
        <f>IFERROR(LARGE($F:$H,COUNTIF(B:D,"&gt;0")+COUNTA($K$1:K878)-1),0)</f>
        <v>0</v>
      </c>
    </row>
    <row r="880" spans="1:11" x14ac:dyDescent="0.25">
      <c r="A880" t="str">
        <f>IFERROR(IF(1+A879&lt;=Configuration!$F$9*Configuration!$F$16,1+A879,""),"")</f>
        <v/>
      </c>
      <c r="B880" s="45" t="str">
        <f>IFERROR(IF(1+B879&lt;=Configuration!$F$10*Configuration!$F$16,1+B879,""),"")</f>
        <v/>
      </c>
      <c r="C880" s="45" t="str">
        <f>IFERROR(IF(1+C879&lt;=Configuration!$F$11*Configuration!$F$16,1+C879,""),"")</f>
        <v/>
      </c>
      <c r="D880" s="45" t="str">
        <f>IFERROR(IF(1+D879&lt;=Configuration!$F$12*Configuration!$F$16,1+D879,""),"")</f>
        <v/>
      </c>
      <c r="E880" s="3">
        <f>IFERROR('QB Projections'!E880,0)</f>
        <v>0</v>
      </c>
      <c r="F880" s="3">
        <f>IFERROR('RB Projections'!E881,0)</f>
        <v>0</v>
      </c>
      <c r="G880" s="3">
        <f>IFERROR('WR Projections'!E877,0)</f>
        <v>0</v>
      </c>
      <c r="H880" s="3">
        <f>IFERROR('TE Projections'!E881,0)</f>
        <v>0</v>
      </c>
      <c r="J880" s="3">
        <f>IFERROR(LARGE($E:$H,COUNTIF(A:D,"&gt;0")+COUNTA($J$1:J879)-1),0)</f>
        <v>0</v>
      </c>
      <c r="K880" s="3">
        <f>IFERROR(LARGE($F:$H,COUNTIF(B:D,"&gt;0")+COUNTA($K$1:K879)-1),0)</f>
        <v>0</v>
      </c>
    </row>
    <row r="881" spans="1:11" x14ac:dyDescent="0.25">
      <c r="A881" t="str">
        <f>IFERROR(IF(1+A880&lt;=Configuration!$F$9*Configuration!$F$16,1+A880,""),"")</f>
        <v/>
      </c>
      <c r="B881" s="45" t="str">
        <f>IFERROR(IF(1+B880&lt;=Configuration!$F$10*Configuration!$F$16,1+B880,""),"")</f>
        <v/>
      </c>
      <c r="C881" s="45" t="str">
        <f>IFERROR(IF(1+C880&lt;=Configuration!$F$11*Configuration!$F$16,1+C880,""),"")</f>
        <v/>
      </c>
      <c r="D881" s="45" t="str">
        <f>IFERROR(IF(1+D880&lt;=Configuration!$F$12*Configuration!$F$16,1+D880,""),"")</f>
        <v/>
      </c>
      <c r="E881" s="3">
        <f>IFERROR('QB Projections'!E881,0)</f>
        <v>0</v>
      </c>
      <c r="F881" s="3">
        <f>IFERROR('RB Projections'!E882,0)</f>
        <v>0</v>
      </c>
      <c r="G881" s="3">
        <f>IFERROR('WR Projections'!E878,0)</f>
        <v>0</v>
      </c>
      <c r="H881" s="3">
        <f>IFERROR('TE Projections'!E882,0)</f>
        <v>0</v>
      </c>
      <c r="J881" s="3">
        <f>IFERROR(LARGE($E:$H,COUNTIF(A:D,"&gt;0")+COUNTA($J$1:J880)-1),0)</f>
        <v>0</v>
      </c>
      <c r="K881" s="3">
        <f>IFERROR(LARGE($F:$H,COUNTIF(B:D,"&gt;0")+COUNTA($K$1:K880)-1),0)</f>
        <v>0</v>
      </c>
    </row>
    <row r="882" spans="1:11" x14ac:dyDescent="0.25">
      <c r="A882" t="str">
        <f>IFERROR(IF(1+A881&lt;=Configuration!$F$9*Configuration!$F$16,1+A881,""),"")</f>
        <v/>
      </c>
      <c r="B882" s="45" t="str">
        <f>IFERROR(IF(1+B881&lt;=Configuration!$F$10*Configuration!$F$16,1+B881,""),"")</f>
        <v/>
      </c>
      <c r="C882" s="45" t="str">
        <f>IFERROR(IF(1+C881&lt;=Configuration!$F$11*Configuration!$F$16,1+C881,""),"")</f>
        <v/>
      </c>
      <c r="D882" s="45" t="str">
        <f>IFERROR(IF(1+D881&lt;=Configuration!$F$12*Configuration!$F$16,1+D881,""),"")</f>
        <v/>
      </c>
      <c r="E882" s="3">
        <f>IFERROR('QB Projections'!E882,0)</f>
        <v>0</v>
      </c>
      <c r="F882" s="3">
        <f>IFERROR('RB Projections'!E883,0)</f>
        <v>0</v>
      </c>
      <c r="G882" s="3">
        <f>IFERROR('WR Projections'!E879,0)</f>
        <v>0</v>
      </c>
      <c r="H882" s="3">
        <f>IFERROR('TE Projections'!E883,0)</f>
        <v>0</v>
      </c>
      <c r="J882" s="3">
        <f>IFERROR(LARGE($E:$H,COUNTIF(A:D,"&gt;0")+COUNTA($J$1:J881)-1),0)</f>
        <v>0</v>
      </c>
      <c r="K882" s="3">
        <f>IFERROR(LARGE($F:$H,COUNTIF(B:D,"&gt;0")+COUNTA($K$1:K881)-1),0)</f>
        <v>0</v>
      </c>
    </row>
    <row r="883" spans="1:11" x14ac:dyDescent="0.25">
      <c r="A883" t="str">
        <f>IFERROR(IF(1+A882&lt;=Configuration!$F$9*Configuration!$F$16,1+A882,""),"")</f>
        <v/>
      </c>
      <c r="B883" s="45" t="str">
        <f>IFERROR(IF(1+B882&lt;=Configuration!$F$10*Configuration!$F$16,1+B882,""),"")</f>
        <v/>
      </c>
      <c r="C883" s="45" t="str">
        <f>IFERROR(IF(1+C882&lt;=Configuration!$F$11*Configuration!$F$16,1+C882,""),"")</f>
        <v/>
      </c>
      <c r="D883" s="45" t="str">
        <f>IFERROR(IF(1+D882&lt;=Configuration!$F$12*Configuration!$F$16,1+D882,""),"")</f>
        <v/>
      </c>
      <c r="E883" s="3">
        <f>IFERROR('QB Projections'!E883,0)</f>
        <v>0</v>
      </c>
      <c r="F883" s="3">
        <f>IFERROR('RB Projections'!E884,0)</f>
        <v>0</v>
      </c>
      <c r="G883" s="3">
        <f>IFERROR('WR Projections'!E880,0)</f>
        <v>0</v>
      </c>
      <c r="H883" s="3">
        <f>IFERROR('TE Projections'!E884,0)</f>
        <v>0</v>
      </c>
      <c r="J883" s="3">
        <f>IFERROR(LARGE($E:$H,COUNTIF(A:D,"&gt;0")+COUNTA($J$1:J882)-1),0)</f>
        <v>0</v>
      </c>
      <c r="K883" s="3">
        <f>IFERROR(LARGE($F:$H,COUNTIF(B:D,"&gt;0")+COUNTA($K$1:K882)-1),0)</f>
        <v>0</v>
      </c>
    </row>
    <row r="884" spans="1:11" x14ac:dyDescent="0.25">
      <c r="A884" t="str">
        <f>IFERROR(IF(1+A883&lt;=Configuration!$F$9*Configuration!$F$16,1+A883,""),"")</f>
        <v/>
      </c>
      <c r="B884" s="45" t="str">
        <f>IFERROR(IF(1+B883&lt;=Configuration!$F$10*Configuration!$F$16,1+B883,""),"")</f>
        <v/>
      </c>
      <c r="C884" s="45" t="str">
        <f>IFERROR(IF(1+C883&lt;=Configuration!$F$11*Configuration!$F$16,1+C883,""),"")</f>
        <v/>
      </c>
      <c r="D884" s="45" t="str">
        <f>IFERROR(IF(1+D883&lt;=Configuration!$F$12*Configuration!$F$16,1+D883,""),"")</f>
        <v/>
      </c>
      <c r="E884" s="3">
        <f>IFERROR('QB Projections'!E884,0)</f>
        <v>0</v>
      </c>
      <c r="F884" s="3">
        <f>IFERROR('RB Projections'!E885,0)</f>
        <v>0</v>
      </c>
      <c r="G884" s="3">
        <f>IFERROR('WR Projections'!E881,0)</f>
        <v>0</v>
      </c>
      <c r="H884" s="3">
        <f>IFERROR('TE Projections'!E885,0)</f>
        <v>0</v>
      </c>
      <c r="J884" s="3">
        <f>IFERROR(LARGE($E:$H,COUNTIF(A:D,"&gt;0")+COUNTA($J$1:J883)-1),0)</f>
        <v>0</v>
      </c>
      <c r="K884" s="3">
        <f>IFERROR(LARGE($F:$H,COUNTIF(B:D,"&gt;0")+COUNTA($K$1:K883)-1),0)</f>
        <v>0</v>
      </c>
    </row>
    <row r="885" spans="1:11" x14ac:dyDescent="0.25">
      <c r="A885" t="str">
        <f>IFERROR(IF(1+A884&lt;=Configuration!$F$9*Configuration!$F$16,1+A884,""),"")</f>
        <v/>
      </c>
      <c r="B885" s="45" t="str">
        <f>IFERROR(IF(1+B884&lt;=Configuration!$F$10*Configuration!$F$16,1+B884,""),"")</f>
        <v/>
      </c>
      <c r="C885" s="45" t="str">
        <f>IFERROR(IF(1+C884&lt;=Configuration!$F$11*Configuration!$F$16,1+C884,""),"")</f>
        <v/>
      </c>
      <c r="D885" s="45" t="str">
        <f>IFERROR(IF(1+D884&lt;=Configuration!$F$12*Configuration!$F$16,1+D884,""),"")</f>
        <v/>
      </c>
      <c r="E885" s="3">
        <f>IFERROR('QB Projections'!E885,0)</f>
        <v>0</v>
      </c>
      <c r="F885" s="3">
        <f>IFERROR('RB Projections'!E886,0)</f>
        <v>0</v>
      </c>
      <c r="G885" s="3">
        <f>IFERROR('WR Projections'!E882,0)</f>
        <v>0</v>
      </c>
      <c r="H885" s="3">
        <f>IFERROR('TE Projections'!E886,0)</f>
        <v>0</v>
      </c>
      <c r="J885" s="3">
        <f>IFERROR(LARGE($E:$H,COUNTIF(A:D,"&gt;0")+COUNTA($J$1:J884)-1),0)</f>
        <v>0</v>
      </c>
      <c r="K885" s="3">
        <f>IFERROR(LARGE($F:$H,COUNTIF(B:D,"&gt;0")+COUNTA($K$1:K884)-1),0)</f>
        <v>0</v>
      </c>
    </row>
    <row r="886" spans="1:11" x14ac:dyDescent="0.25">
      <c r="A886" t="str">
        <f>IFERROR(IF(1+A885&lt;=Configuration!$F$9*Configuration!$F$16,1+A885,""),"")</f>
        <v/>
      </c>
      <c r="B886" s="45" t="str">
        <f>IFERROR(IF(1+B885&lt;=Configuration!$F$10*Configuration!$F$16,1+B885,""),"")</f>
        <v/>
      </c>
      <c r="C886" s="45" t="str">
        <f>IFERROR(IF(1+C885&lt;=Configuration!$F$11*Configuration!$F$16,1+C885,""),"")</f>
        <v/>
      </c>
      <c r="D886" s="45" t="str">
        <f>IFERROR(IF(1+D885&lt;=Configuration!$F$12*Configuration!$F$16,1+D885,""),"")</f>
        <v/>
      </c>
      <c r="E886" s="3">
        <f>IFERROR('QB Projections'!E886,0)</f>
        <v>0</v>
      </c>
      <c r="F886" s="3">
        <f>IFERROR('RB Projections'!E887,0)</f>
        <v>0</v>
      </c>
      <c r="G886" s="3">
        <f>IFERROR('WR Projections'!E883,0)</f>
        <v>0</v>
      </c>
      <c r="H886" s="3">
        <f>IFERROR('TE Projections'!E887,0)</f>
        <v>0</v>
      </c>
      <c r="J886" s="3">
        <f>IFERROR(LARGE($E:$H,COUNTIF(A:D,"&gt;0")+COUNTA($J$1:J885)-1),0)</f>
        <v>0</v>
      </c>
      <c r="K886" s="3">
        <f>IFERROR(LARGE($F:$H,COUNTIF(B:D,"&gt;0")+COUNTA($K$1:K885)-1),0)</f>
        <v>0</v>
      </c>
    </row>
    <row r="887" spans="1:11" x14ac:dyDescent="0.25">
      <c r="A887" t="str">
        <f>IFERROR(IF(1+A886&lt;=Configuration!$F$9*Configuration!$F$16,1+A886,""),"")</f>
        <v/>
      </c>
      <c r="B887" s="45" t="str">
        <f>IFERROR(IF(1+B886&lt;=Configuration!$F$10*Configuration!$F$16,1+B886,""),"")</f>
        <v/>
      </c>
      <c r="C887" s="45" t="str">
        <f>IFERROR(IF(1+C886&lt;=Configuration!$F$11*Configuration!$F$16,1+C886,""),"")</f>
        <v/>
      </c>
      <c r="D887" s="45" t="str">
        <f>IFERROR(IF(1+D886&lt;=Configuration!$F$12*Configuration!$F$16,1+D886,""),"")</f>
        <v/>
      </c>
      <c r="E887" s="3">
        <f>IFERROR('QB Projections'!E887,0)</f>
        <v>0</v>
      </c>
      <c r="F887" s="3">
        <f>IFERROR('RB Projections'!E888,0)</f>
        <v>0</v>
      </c>
      <c r="G887" s="3">
        <f>IFERROR('WR Projections'!E884,0)</f>
        <v>0</v>
      </c>
      <c r="H887" s="3">
        <f>IFERROR('TE Projections'!E888,0)</f>
        <v>0</v>
      </c>
      <c r="J887" s="3">
        <f>IFERROR(LARGE($E:$H,COUNTIF(A:D,"&gt;0")+COUNTA($J$1:J886)-1),0)</f>
        <v>0</v>
      </c>
      <c r="K887" s="3">
        <f>IFERROR(LARGE($F:$H,COUNTIF(B:D,"&gt;0")+COUNTA($K$1:K886)-1),0)</f>
        <v>0</v>
      </c>
    </row>
    <row r="888" spans="1:11" x14ac:dyDescent="0.25">
      <c r="A888" t="str">
        <f>IFERROR(IF(1+A887&lt;=Configuration!$F$9*Configuration!$F$16,1+A887,""),"")</f>
        <v/>
      </c>
      <c r="B888" s="45" t="str">
        <f>IFERROR(IF(1+B887&lt;=Configuration!$F$10*Configuration!$F$16,1+B887,""),"")</f>
        <v/>
      </c>
      <c r="C888" s="45" t="str">
        <f>IFERROR(IF(1+C887&lt;=Configuration!$F$11*Configuration!$F$16,1+C887,""),"")</f>
        <v/>
      </c>
      <c r="D888" s="45" t="str">
        <f>IFERROR(IF(1+D887&lt;=Configuration!$F$12*Configuration!$F$16,1+D887,""),"")</f>
        <v/>
      </c>
      <c r="E888" s="3">
        <f>IFERROR('QB Projections'!E888,0)</f>
        <v>0</v>
      </c>
      <c r="F888" s="3">
        <f>IFERROR('RB Projections'!E889,0)</f>
        <v>0</v>
      </c>
      <c r="G888" s="3">
        <f>IFERROR('WR Projections'!E885,0)</f>
        <v>0</v>
      </c>
      <c r="H888" s="3">
        <f>IFERROR('TE Projections'!E889,0)</f>
        <v>0</v>
      </c>
      <c r="J888" s="3">
        <f>IFERROR(LARGE($E:$H,COUNTIF(A:D,"&gt;0")+COUNTA($J$1:J887)-1),0)</f>
        <v>0</v>
      </c>
      <c r="K888" s="3">
        <f>IFERROR(LARGE($F:$H,COUNTIF(B:D,"&gt;0")+COUNTA($K$1:K887)-1),0)</f>
        <v>0</v>
      </c>
    </row>
    <row r="889" spans="1:11" x14ac:dyDescent="0.25">
      <c r="A889" t="str">
        <f>IFERROR(IF(1+A888&lt;=Configuration!$F$9*Configuration!$F$16,1+A888,""),"")</f>
        <v/>
      </c>
      <c r="B889" s="45" t="str">
        <f>IFERROR(IF(1+B888&lt;=Configuration!$F$10*Configuration!$F$16,1+B888,""),"")</f>
        <v/>
      </c>
      <c r="C889" s="45" t="str">
        <f>IFERROR(IF(1+C888&lt;=Configuration!$F$11*Configuration!$F$16,1+C888,""),"")</f>
        <v/>
      </c>
      <c r="D889" s="45" t="str">
        <f>IFERROR(IF(1+D888&lt;=Configuration!$F$12*Configuration!$F$16,1+D888,""),"")</f>
        <v/>
      </c>
      <c r="E889" s="3">
        <f>IFERROR('QB Projections'!E889,0)</f>
        <v>0</v>
      </c>
      <c r="F889" s="3">
        <f>IFERROR('RB Projections'!E890,0)</f>
        <v>0</v>
      </c>
      <c r="G889" s="3">
        <f>IFERROR('WR Projections'!E886,0)</f>
        <v>0</v>
      </c>
      <c r="H889" s="3">
        <f>IFERROR('TE Projections'!E890,0)</f>
        <v>0</v>
      </c>
      <c r="J889" s="3">
        <f>IFERROR(LARGE($E:$H,COUNTIF(A:D,"&gt;0")+COUNTA($J$1:J888)-1),0)</f>
        <v>0</v>
      </c>
      <c r="K889" s="3">
        <f>IFERROR(LARGE($F:$H,COUNTIF(B:D,"&gt;0")+COUNTA($K$1:K888)-1),0)</f>
        <v>0</v>
      </c>
    </row>
    <row r="890" spans="1:11" x14ac:dyDescent="0.25">
      <c r="A890" t="str">
        <f>IFERROR(IF(1+A889&lt;=Configuration!$F$9*Configuration!$F$16,1+A889,""),"")</f>
        <v/>
      </c>
      <c r="B890" s="45" t="str">
        <f>IFERROR(IF(1+B889&lt;=Configuration!$F$10*Configuration!$F$16,1+B889,""),"")</f>
        <v/>
      </c>
      <c r="C890" s="45" t="str">
        <f>IFERROR(IF(1+C889&lt;=Configuration!$F$11*Configuration!$F$16,1+C889,""),"")</f>
        <v/>
      </c>
      <c r="D890" s="45" t="str">
        <f>IFERROR(IF(1+D889&lt;=Configuration!$F$12*Configuration!$F$16,1+D889,""),"")</f>
        <v/>
      </c>
      <c r="E890" s="3">
        <f>IFERROR('QB Projections'!E890,0)</f>
        <v>0</v>
      </c>
      <c r="F890" s="3">
        <f>IFERROR('RB Projections'!E891,0)</f>
        <v>0</v>
      </c>
      <c r="G890" s="3">
        <f>IFERROR('WR Projections'!E887,0)</f>
        <v>0</v>
      </c>
      <c r="H890" s="3">
        <f>IFERROR('TE Projections'!E891,0)</f>
        <v>0</v>
      </c>
      <c r="J890" s="3">
        <f>IFERROR(LARGE($E:$H,COUNTIF(A:D,"&gt;0")+COUNTA($J$1:J889)-1),0)</f>
        <v>0</v>
      </c>
      <c r="K890" s="3">
        <f>IFERROR(LARGE($F:$H,COUNTIF(B:D,"&gt;0")+COUNTA($K$1:K889)-1),0)</f>
        <v>0</v>
      </c>
    </row>
    <row r="891" spans="1:11" x14ac:dyDescent="0.25">
      <c r="A891" t="str">
        <f>IFERROR(IF(1+A890&lt;=Configuration!$F$9*Configuration!$F$16,1+A890,""),"")</f>
        <v/>
      </c>
      <c r="B891" s="45" t="str">
        <f>IFERROR(IF(1+B890&lt;=Configuration!$F$10*Configuration!$F$16,1+B890,""),"")</f>
        <v/>
      </c>
      <c r="C891" s="45" t="str">
        <f>IFERROR(IF(1+C890&lt;=Configuration!$F$11*Configuration!$F$16,1+C890,""),"")</f>
        <v/>
      </c>
      <c r="D891" s="45" t="str">
        <f>IFERROR(IF(1+D890&lt;=Configuration!$F$12*Configuration!$F$16,1+D890,""),"")</f>
        <v/>
      </c>
      <c r="E891" s="3">
        <f>IFERROR('QB Projections'!E891,0)</f>
        <v>0</v>
      </c>
      <c r="F891" s="3">
        <f>IFERROR('RB Projections'!E892,0)</f>
        <v>0</v>
      </c>
      <c r="G891" s="3">
        <f>IFERROR('WR Projections'!E888,0)</f>
        <v>0</v>
      </c>
      <c r="H891" s="3">
        <f>IFERROR('TE Projections'!E892,0)</f>
        <v>0</v>
      </c>
      <c r="J891" s="3">
        <f>IFERROR(LARGE($E:$H,COUNTIF(A:D,"&gt;0")+COUNTA($J$1:J890)-1),0)</f>
        <v>0</v>
      </c>
      <c r="K891" s="3">
        <f>IFERROR(LARGE($F:$H,COUNTIF(B:D,"&gt;0")+COUNTA($K$1:K890)-1),0)</f>
        <v>0</v>
      </c>
    </row>
    <row r="892" spans="1:11" x14ac:dyDescent="0.25">
      <c r="A892" t="str">
        <f>IFERROR(IF(1+A891&lt;=Configuration!$F$9*Configuration!$F$16,1+A891,""),"")</f>
        <v/>
      </c>
      <c r="B892" s="45" t="str">
        <f>IFERROR(IF(1+B891&lt;=Configuration!$F$10*Configuration!$F$16,1+B891,""),"")</f>
        <v/>
      </c>
      <c r="C892" s="45" t="str">
        <f>IFERROR(IF(1+C891&lt;=Configuration!$F$11*Configuration!$F$16,1+C891,""),"")</f>
        <v/>
      </c>
      <c r="D892" s="45" t="str">
        <f>IFERROR(IF(1+D891&lt;=Configuration!$F$12*Configuration!$F$16,1+D891,""),"")</f>
        <v/>
      </c>
      <c r="E892" s="3">
        <f>IFERROR('QB Projections'!E892,0)</f>
        <v>0</v>
      </c>
      <c r="F892" s="3">
        <f>IFERROR('RB Projections'!E893,0)</f>
        <v>0</v>
      </c>
      <c r="G892" s="3">
        <f>IFERROR('WR Projections'!E889,0)</f>
        <v>0</v>
      </c>
      <c r="H892" s="3">
        <f>IFERROR('TE Projections'!E893,0)</f>
        <v>0</v>
      </c>
      <c r="J892" s="3">
        <f>IFERROR(LARGE($E:$H,COUNTIF(A:D,"&gt;0")+COUNTA($J$1:J891)-1),0)</f>
        <v>0</v>
      </c>
      <c r="K892" s="3">
        <f>IFERROR(LARGE($F:$H,COUNTIF(B:D,"&gt;0")+COUNTA($K$1:K891)-1),0)</f>
        <v>0</v>
      </c>
    </row>
    <row r="893" spans="1:11" x14ac:dyDescent="0.25">
      <c r="J893" s="3">
        <f>IFERROR(LARGE($E:$H,COUNTIF(A:D,"&gt;0")+COUNTA($J$1:J892)-1),0)</f>
        <v>0</v>
      </c>
      <c r="K893" s="3">
        <f>IFERROR(LARGE($F:$H,COUNTIF(B:D,"&gt;0")+COUNTA($K$1:K892)-1),0)</f>
        <v>0</v>
      </c>
    </row>
    <row r="894" spans="1:11" x14ac:dyDescent="0.25">
      <c r="J894" s="3">
        <f>IFERROR(LARGE($E:$H,COUNTIF(A:D,"&gt;0")+COUNTA($J$1:J893)-1),0)</f>
        <v>0</v>
      </c>
      <c r="K894" s="3">
        <f>IFERROR(LARGE($F:$H,COUNTIF(B:D,"&gt;0")+COUNTA($K$1:K893)-1),0)</f>
        <v>0</v>
      </c>
    </row>
    <row r="895" spans="1:11" x14ac:dyDescent="0.25">
      <c r="J895" s="3">
        <f>IFERROR(LARGE($E:$H,COUNTIF(A:D,"&gt;0")+COUNTA($J$1:J894)-1),0)</f>
        <v>0</v>
      </c>
      <c r="K895" s="3">
        <f>IFERROR(LARGE($F:$H,COUNTIF(B:D,"&gt;0")+COUNTA($K$1:K894)-1),0)</f>
        <v>0</v>
      </c>
    </row>
    <row r="896" spans="1:11" x14ac:dyDescent="0.25">
      <c r="J896" s="3">
        <f>IFERROR(LARGE($E:$H,COUNTIF(A:D,"&gt;0")+COUNTA($J$1:J895)-1),0)</f>
        <v>0</v>
      </c>
      <c r="K896" s="3">
        <f>IFERROR(LARGE($F:$H,COUNTIF(B:D,"&gt;0")+COUNTA($K$1:K895)-1),0)</f>
        <v>0</v>
      </c>
    </row>
    <row r="897" spans="10:11" x14ac:dyDescent="0.25">
      <c r="J897" s="3">
        <f>IFERROR(LARGE($E:$H,COUNTIF(A:D,"&gt;0")+COUNTA($J$1:J896)-1),0)</f>
        <v>0</v>
      </c>
      <c r="K897" s="3">
        <f>IFERROR(LARGE($F:$H,COUNTIF(B:D,"&gt;0")+COUNTA($K$1:K896)-1),0)</f>
        <v>0</v>
      </c>
    </row>
    <row r="898" spans="10:11" x14ac:dyDescent="0.25">
      <c r="J898" s="3">
        <f>IFERROR(LARGE($E:$H,COUNTIF(A:D,"&gt;0")+COUNTA($J$1:J897)-1),0)</f>
        <v>0</v>
      </c>
      <c r="K898" s="3">
        <f>IFERROR(LARGE($F:$H,COUNTIF(B:D,"&gt;0")+COUNTA($K$1:K897)-1),0)</f>
        <v>0</v>
      </c>
    </row>
    <row r="899" spans="10:11" x14ac:dyDescent="0.25">
      <c r="J899" s="3">
        <f>IFERROR(LARGE($E:$H,COUNTIF(A:D,"&gt;0")+COUNTA($J$1:J898)-1),0)</f>
        <v>0</v>
      </c>
      <c r="K899" s="3">
        <f>IFERROR(LARGE($F:$H,COUNTIF(B:D,"&gt;0")+COUNTA($K$1:K898)-1),0)</f>
        <v>0</v>
      </c>
    </row>
    <row r="900" spans="10:11" x14ac:dyDescent="0.25">
      <c r="J900" s="3">
        <f>IFERROR(LARGE($E:$H,COUNTIF(A:D,"&gt;0")+COUNTA($J$1:J899)-1),0)</f>
        <v>0</v>
      </c>
      <c r="K900" s="3">
        <f>IFERROR(LARGE($F:$H,COUNTIF(B:D,"&gt;0")+COUNTA($K$1:K899)-1),0)</f>
        <v>0</v>
      </c>
    </row>
    <row r="901" spans="10:11" x14ac:dyDescent="0.25">
      <c r="J901" s="3">
        <f>IFERROR(LARGE($E:$H,COUNTIF(A:D,"&gt;0")+COUNTA($J$1:J900)-1),0)</f>
        <v>0</v>
      </c>
      <c r="K901" s="3">
        <f>IFERROR(LARGE($F:$H,COUNTIF(B:D,"&gt;0")+COUNTA($K$1:K900)-1),0)</f>
        <v>0</v>
      </c>
    </row>
    <row r="902" spans="10:11" x14ac:dyDescent="0.25">
      <c r="J902" s="3">
        <f>IFERROR(LARGE($E:$H,COUNTIF(A:D,"&gt;0")+COUNTA($J$1:J901)-1),0)</f>
        <v>0</v>
      </c>
      <c r="K902" s="3">
        <f>IFERROR(LARGE($F:$H,COUNTIF(B:D,"&gt;0")+COUNTA($K$1:K901)-1),0)</f>
        <v>0</v>
      </c>
    </row>
    <row r="903" spans="10:11" x14ac:dyDescent="0.25">
      <c r="J903" s="3">
        <f>IFERROR(LARGE($E:$H,COUNTIF(A:D,"&gt;0")+COUNTA($J$1:J902)-1),0)</f>
        <v>0</v>
      </c>
      <c r="K903" s="3">
        <f>IFERROR(LARGE($F:$H,COUNTIF(B:D,"&gt;0")+COUNTA($K$1:K902)-1),0)</f>
        <v>0</v>
      </c>
    </row>
    <row r="904" spans="10:11" x14ac:dyDescent="0.25">
      <c r="J904" s="3">
        <f>IFERROR(LARGE($E:$H,COUNTIF(A:D,"&gt;0")+COUNTA($J$1:J903)-1),0)</f>
        <v>0</v>
      </c>
      <c r="K904" s="3">
        <f>IFERROR(LARGE($F:$H,COUNTIF(B:D,"&gt;0")+COUNTA($K$1:K903)-1),0)</f>
        <v>0</v>
      </c>
    </row>
    <row r="905" spans="10:11" x14ac:dyDescent="0.25">
      <c r="J905" s="3">
        <f>IFERROR(LARGE($E:$H,COUNTIF(A:D,"&gt;0")+COUNTA($J$1:J904)-1),0)</f>
        <v>0</v>
      </c>
      <c r="K905" s="3">
        <f>IFERROR(LARGE($F:$H,COUNTIF(B:D,"&gt;0")+COUNTA($K$1:K904)-1),0)</f>
        <v>0</v>
      </c>
    </row>
    <row r="906" spans="10:11" x14ac:dyDescent="0.25">
      <c r="J906" s="3">
        <f>IFERROR(LARGE($E:$H,COUNTIF(A:D,"&gt;0")+COUNTA($J$1:J905)-1),0)</f>
        <v>0</v>
      </c>
      <c r="K906" s="3">
        <f>IFERROR(LARGE($F:$H,COUNTIF(B:D,"&gt;0")+COUNTA($K$1:K905)-1),0)</f>
        <v>0</v>
      </c>
    </row>
    <row r="907" spans="10:11" x14ac:dyDescent="0.25">
      <c r="J907" s="3">
        <f>IFERROR(LARGE($E:$H,COUNTIF(A:D,"&gt;0")+COUNTA($J$1:J906)-1),0)</f>
        <v>0</v>
      </c>
      <c r="K907" s="3">
        <f>IFERROR(LARGE($F:$H,COUNTIF(B:D,"&gt;0")+COUNTA($K$1:K906)-1),0)</f>
        <v>0</v>
      </c>
    </row>
    <row r="908" spans="10:11" x14ac:dyDescent="0.25">
      <c r="J908" s="3">
        <f>IFERROR(LARGE($E:$H,COUNTIF(A:D,"&gt;0")+COUNTA($J$1:J907)-1),0)</f>
        <v>0</v>
      </c>
      <c r="K908" s="3">
        <f>IFERROR(LARGE($F:$H,COUNTIF(B:D,"&gt;0")+COUNTA($K$1:K907)-1),0)</f>
        <v>0</v>
      </c>
    </row>
    <row r="909" spans="10:11" x14ac:dyDescent="0.25">
      <c r="J909" s="3">
        <f>IFERROR(LARGE($E:$H,COUNTIF(A:D,"&gt;0")+COUNTA($J$1:J908)-1),0)</f>
        <v>0</v>
      </c>
      <c r="K909" s="3">
        <f>IFERROR(LARGE($F:$H,COUNTIF(B:D,"&gt;0")+COUNTA($K$1:K908)-1),0)</f>
        <v>0</v>
      </c>
    </row>
    <row r="910" spans="10:11" x14ac:dyDescent="0.25">
      <c r="J910" s="3">
        <f>IFERROR(LARGE($E:$H,COUNTIF(A:D,"&gt;0")+COUNTA($J$1:J909)-1),0)</f>
        <v>0</v>
      </c>
      <c r="K910" s="3">
        <f>IFERROR(LARGE($F:$H,COUNTIF(B:D,"&gt;0")+COUNTA($K$1:K909)-1),0)</f>
        <v>0</v>
      </c>
    </row>
    <row r="911" spans="10:11" x14ac:dyDescent="0.25">
      <c r="J911" s="3">
        <f>IFERROR(LARGE($E:$H,COUNTIF(A:D,"&gt;0")+COUNTA($J$1:J910)-1),0)</f>
        <v>0</v>
      </c>
      <c r="K911" s="3">
        <f>IFERROR(LARGE($F:$H,COUNTIF(B:D,"&gt;0")+COUNTA($K$1:K910)-1),0)</f>
        <v>0</v>
      </c>
    </row>
    <row r="912" spans="10:11" x14ac:dyDescent="0.25">
      <c r="J912" s="3">
        <f>IFERROR(LARGE($E:$H,COUNTIF(A:D,"&gt;0")+COUNTA($J$1:J911)-1),0)</f>
        <v>0</v>
      </c>
      <c r="K912" s="3">
        <f>IFERROR(LARGE($F:$H,COUNTIF(B:D,"&gt;0")+COUNTA($K$1:K911)-1),0)</f>
        <v>0</v>
      </c>
    </row>
    <row r="913" spans="10:11" x14ac:dyDescent="0.25">
      <c r="J913" s="3">
        <f>IFERROR(LARGE($E:$H,COUNTIF(A:D,"&gt;0")+COUNTA($J$1:J912)-1),0)</f>
        <v>0</v>
      </c>
      <c r="K913" s="3">
        <f>IFERROR(LARGE($F:$H,COUNTIF(B:D,"&gt;0")+COUNTA($K$1:K912)-1),0)</f>
        <v>0</v>
      </c>
    </row>
    <row r="914" spans="10:11" x14ac:dyDescent="0.25">
      <c r="J914" s="3">
        <f>IFERROR(LARGE($E:$H,COUNTIF(A:D,"&gt;0")+COUNTA($J$1:J913)-1),0)</f>
        <v>0</v>
      </c>
      <c r="K914" s="3">
        <f>IFERROR(LARGE($F:$H,COUNTIF(B:D,"&gt;0")+COUNTA($K$1:K913)-1),0)</f>
        <v>0</v>
      </c>
    </row>
    <row r="915" spans="10:11" x14ac:dyDescent="0.25">
      <c r="J915" s="3">
        <f>IFERROR(LARGE($E:$H,COUNTIF(A:D,"&gt;0")+COUNTA($J$1:J914)-1),0)</f>
        <v>0</v>
      </c>
      <c r="K915" s="3">
        <f>IFERROR(LARGE($F:$H,COUNTIF(B:D,"&gt;0")+COUNTA($K$1:K914)-1),0)</f>
        <v>0</v>
      </c>
    </row>
    <row r="916" spans="10:11" x14ac:dyDescent="0.25">
      <c r="J916" s="3">
        <f>IFERROR(LARGE($E:$H,COUNTIF(A:D,"&gt;0")+COUNTA($J$1:J915)-1),0)</f>
        <v>0</v>
      </c>
      <c r="K916" s="3">
        <f>IFERROR(LARGE($F:$H,COUNTIF(B:D,"&gt;0")+COUNTA($K$1:K915)-1),0)</f>
        <v>0</v>
      </c>
    </row>
    <row r="917" spans="10:11" x14ac:dyDescent="0.25">
      <c r="J917" s="3">
        <f>IFERROR(LARGE($E:$H,COUNTIF(A:D,"&gt;0")+COUNTA($J$1:J916)-1),0)</f>
        <v>0</v>
      </c>
      <c r="K917" s="3">
        <f>IFERROR(LARGE($F:$H,COUNTIF(B:D,"&gt;0")+COUNTA($K$1:K916)-1),0)</f>
        <v>0</v>
      </c>
    </row>
    <row r="918" spans="10:11" x14ac:dyDescent="0.25">
      <c r="J918" s="3">
        <f>IFERROR(LARGE($E:$H,COUNTIF(A:D,"&gt;0")+COUNTA($J$1:J917)-1),0)</f>
        <v>0</v>
      </c>
      <c r="K918" s="3">
        <f>IFERROR(LARGE($F:$H,COUNTIF(B:D,"&gt;0")+COUNTA($K$1:K917)-1),0)</f>
        <v>0</v>
      </c>
    </row>
    <row r="919" spans="10:11" x14ac:dyDescent="0.25">
      <c r="J919" s="3">
        <f>IFERROR(LARGE($E:$H,COUNTIF(A:D,"&gt;0")+COUNTA($J$1:J918)-1),0)</f>
        <v>0</v>
      </c>
      <c r="K919" s="3">
        <f>IFERROR(LARGE($F:$H,COUNTIF(B:D,"&gt;0")+COUNTA($K$1:K918)-1),0)</f>
        <v>0</v>
      </c>
    </row>
    <row r="920" spans="10:11" x14ac:dyDescent="0.25">
      <c r="J920" s="3">
        <f>IFERROR(LARGE($E:$H,COUNTIF(A:D,"&gt;0")+COUNTA($J$1:J919)-1),0)</f>
        <v>0</v>
      </c>
      <c r="K920" s="3">
        <f>IFERROR(LARGE($F:$H,COUNTIF(B:D,"&gt;0")+COUNTA($K$1:K919)-1),0)</f>
        <v>0</v>
      </c>
    </row>
    <row r="921" spans="10:11" x14ac:dyDescent="0.25">
      <c r="J921" s="3">
        <f>IFERROR(LARGE($E:$H,COUNTIF(A:D,"&gt;0")+COUNTA($J$1:J920)-1),0)</f>
        <v>0</v>
      </c>
      <c r="K921" s="3">
        <f>IFERROR(LARGE($F:$H,COUNTIF(B:D,"&gt;0")+COUNTA($K$1:K920)-1),0)</f>
        <v>0</v>
      </c>
    </row>
    <row r="922" spans="10:11" x14ac:dyDescent="0.25">
      <c r="J922" s="3">
        <f>IFERROR(LARGE($E:$H,COUNTIF(A:D,"&gt;0")+COUNTA($J$1:J921)-1),0)</f>
        <v>0</v>
      </c>
      <c r="K922" s="3">
        <f>IFERROR(LARGE($F:$H,COUNTIF(B:D,"&gt;0")+COUNTA($K$1:K921)-1),0)</f>
        <v>0</v>
      </c>
    </row>
    <row r="923" spans="10:11" x14ac:dyDescent="0.25">
      <c r="J923" s="3">
        <f>IFERROR(LARGE($E:$H,COUNTIF(A:D,"&gt;0")+COUNTA($J$1:J922)-1),0)</f>
        <v>0</v>
      </c>
      <c r="K923" s="3">
        <f>IFERROR(LARGE($F:$H,COUNTIF(B:D,"&gt;0")+COUNTA($K$1:K922)-1),0)</f>
        <v>0</v>
      </c>
    </row>
    <row r="924" spans="10:11" x14ac:dyDescent="0.25">
      <c r="J924" s="3">
        <f>IFERROR(LARGE($E:$H,COUNTIF(A:D,"&gt;0")+COUNTA($J$1:J923)-1),0)</f>
        <v>0</v>
      </c>
      <c r="K924" s="3">
        <f>IFERROR(LARGE($F:$H,COUNTIF(B:D,"&gt;0")+COUNTA($K$1:K923)-1),0)</f>
        <v>0</v>
      </c>
    </row>
    <row r="925" spans="10:11" x14ac:dyDescent="0.25">
      <c r="J925" s="3">
        <f>IFERROR(LARGE($E:$H,COUNTIF(A:D,"&gt;0")+COUNTA($J$1:J924)-1),0)</f>
        <v>0</v>
      </c>
      <c r="K925" s="3">
        <f>IFERROR(LARGE($F:$H,COUNTIF(B:D,"&gt;0")+COUNTA($K$1:K924)-1),0)</f>
        <v>0</v>
      </c>
    </row>
    <row r="926" spans="10:11" x14ac:dyDescent="0.25">
      <c r="J926" s="3">
        <f>IFERROR(LARGE($E:$H,COUNTIF(A:D,"&gt;0")+COUNTA($J$1:J925)-1),0)</f>
        <v>0</v>
      </c>
      <c r="K926" s="3">
        <f>IFERROR(LARGE($F:$H,COUNTIF(B:D,"&gt;0")+COUNTA($K$1:K925)-1),0)</f>
        <v>0</v>
      </c>
    </row>
    <row r="927" spans="10:11" x14ac:dyDescent="0.25">
      <c r="J927" s="3">
        <f>IFERROR(LARGE($E:$H,COUNTIF(A:D,"&gt;0")+COUNTA($J$1:J926)-1),0)</f>
        <v>0</v>
      </c>
      <c r="K927" s="3">
        <f>IFERROR(LARGE($F:$H,COUNTIF(B:D,"&gt;0")+COUNTA($K$1:K926)-1),0)</f>
        <v>0</v>
      </c>
    </row>
    <row r="928" spans="10:11" x14ac:dyDescent="0.25">
      <c r="J928" s="3">
        <f>IFERROR(LARGE($E:$H,COUNTIF(A:D,"&gt;0")+COUNTA($J$1:J927)-1),0)</f>
        <v>0</v>
      </c>
      <c r="K928" s="3">
        <f>IFERROR(LARGE($F:$H,COUNTIF(B:D,"&gt;0")+COUNTA($K$1:K927)-1),0)</f>
        <v>0</v>
      </c>
    </row>
    <row r="929" spans="10:11" x14ac:dyDescent="0.25">
      <c r="J929" s="3">
        <f>IFERROR(LARGE($E:$H,COUNTIF(A:D,"&gt;0")+COUNTA($J$1:J928)-1),0)</f>
        <v>0</v>
      </c>
      <c r="K929" s="3">
        <f>IFERROR(LARGE($F:$H,COUNTIF(B:D,"&gt;0")+COUNTA($K$1:K928)-1),0)</f>
        <v>0</v>
      </c>
    </row>
    <row r="930" spans="10:11" x14ac:dyDescent="0.25">
      <c r="J930" s="3">
        <f>IFERROR(LARGE($E:$H,COUNTIF(A:D,"&gt;0")+COUNTA($J$1:J929)-1),0)</f>
        <v>0</v>
      </c>
      <c r="K930" s="3">
        <f>IFERROR(LARGE($F:$H,COUNTIF(B:D,"&gt;0")+COUNTA($K$1:K929)-1),0)</f>
        <v>0</v>
      </c>
    </row>
    <row r="931" spans="10:11" x14ac:dyDescent="0.25">
      <c r="J931" s="3">
        <f>IFERROR(LARGE($E:$H,COUNTIF(A:D,"&gt;0")+COUNTA($J$1:J930)-1),0)</f>
        <v>0</v>
      </c>
      <c r="K931" s="3">
        <f>IFERROR(LARGE($F:$H,COUNTIF(B:D,"&gt;0")+COUNTA($K$1:K930)-1),0)</f>
        <v>0</v>
      </c>
    </row>
    <row r="932" spans="10:11" x14ac:dyDescent="0.25">
      <c r="J932" s="3">
        <f>IFERROR(LARGE($E:$H,COUNTIF(A:D,"&gt;0")+COUNTA($J$1:J931)-1),0)</f>
        <v>0</v>
      </c>
      <c r="K932" s="3">
        <f>IFERROR(LARGE($F:$H,COUNTIF(B:D,"&gt;0")+COUNTA($K$1:K931)-1),0)</f>
        <v>0</v>
      </c>
    </row>
    <row r="933" spans="10:11" x14ac:dyDescent="0.25">
      <c r="J933" s="3">
        <f>IFERROR(LARGE($E:$H,COUNTIF(A:D,"&gt;0")+COUNTA($J$1:J932)-1),0)</f>
        <v>0</v>
      </c>
      <c r="K933" s="3">
        <f>IFERROR(LARGE($F:$H,COUNTIF(B:D,"&gt;0")+COUNTA($K$1:K932)-1),0)</f>
        <v>0</v>
      </c>
    </row>
    <row r="934" spans="10:11" x14ac:dyDescent="0.25">
      <c r="J934" s="3">
        <f>IFERROR(LARGE($E:$H,COUNTIF(A:D,"&gt;0")+COUNTA($J$1:J933)-1),0)</f>
        <v>0</v>
      </c>
      <c r="K934" s="3">
        <f>IFERROR(LARGE($F:$H,COUNTIF(B:D,"&gt;0")+COUNTA($K$1:K933)-1),0)</f>
        <v>0</v>
      </c>
    </row>
    <row r="935" spans="10:11" x14ac:dyDescent="0.25">
      <c r="J935" s="3">
        <f>IFERROR(LARGE($E:$H,COUNTIF(A:D,"&gt;0")+COUNTA($J$1:J934)-1),0)</f>
        <v>0</v>
      </c>
      <c r="K935" s="3">
        <f>IFERROR(LARGE($F:$H,COUNTIF(B:D,"&gt;0")+COUNTA($K$1:K934)-1),0)</f>
        <v>0</v>
      </c>
    </row>
    <row r="936" spans="10:11" x14ac:dyDescent="0.25">
      <c r="J936" s="3">
        <f>IFERROR(LARGE($E:$H,COUNTIF(A:D,"&gt;0")+COUNTA($J$1:J935)-1),0)</f>
        <v>0</v>
      </c>
      <c r="K936" s="3">
        <f>IFERROR(LARGE($F:$H,COUNTIF(B:D,"&gt;0")+COUNTA($K$1:K935)-1),0)</f>
        <v>0</v>
      </c>
    </row>
    <row r="937" spans="10:11" x14ac:dyDescent="0.25">
      <c r="J937" s="3">
        <f>IFERROR(LARGE($E:$H,COUNTIF(A:D,"&gt;0")+COUNTA($J$1:J936)-1),0)</f>
        <v>0</v>
      </c>
      <c r="K937" s="3">
        <f>IFERROR(LARGE($F:$H,COUNTIF(B:D,"&gt;0")+COUNTA($K$1:K936)-1),0)</f>
        <v>0</v>
      </c>
    </row>
    <row r="938" spans="10:11" x14ac:dyDescent="0.25">
      <c r="J938" s="3">
        <f>IFERROR(LARGE($E:$H,COUNTIF(A:D,"&gt;0")+COUNTA($J$1:J937)-1),0)</f>
        <v>0</v>
      </c>
      <c r="K938" s="3">
        <f>IFERROR(LARGE($F:$H,COUNTIF(B:D,"&gt;0")+COUNTA($K$1:K937)-1),0)</f>
        <v>0</v>
      </c>
    </row>
    <row r="939" spans="10:11" x14ac:dyDescent="0.25">
      <c r="J939" s="3">
        <f>IFERROR(LARGE($E:$H,COUNTIF(A:D,"&gt;0")+COUNTA($J$1:J938)-1),0)</f>
        <v>0</v>
      </c>
      <c r="K939" s="3">
        <f>IFERROR(LARGE($F:$H,COUNTIF(B:D,"&gt;0")+COUNTA($K$1:K938)-1),0)</f>
        <v>0</v>
      </c>
    </row>
    <row r="940" spans="10:11" x14ac:dyDescent="0.25">
      <c r="J940" s="3">
        <f>IFERROR(LARGE($E:$H,COUNTIF(A:D,"&gt;0")+COUNTA($J$1:J939)-1),0)</f>
        <v>0</v>
      </c>
      <c r="K940" s="3">
        <f>IFERROR(LARGE($F:$H,COUNTIF(B:D,"&gt;0")+COUNTA($K$1:K939)-1),0)</f>
        <v>0</v>
      </c>
    </row>
    <row r="941" spans="10:11" x14ac:dyDescent="0.25">
      <c r="J941" s="3">
        <f>IFERROR(LARGE($E:$H,COUNTIF(A:D,"&gt;0")+COUNTA($J$1:J940)-1),0)</f>
        <v>0</v>
      </c>
      <c r="K941" s="3">
        <f>IFERROR(LARGE($F:$H,COUNTIF(B:D,"&gt;0")+COUNTA($K$1:K940)-1),0)</f>
        <v>0</v>
      </c>
    </row>
    <row r="942" spans="10:11" x14ac:dyDescent="0.25">
      <c r="J942" s="3">
        <f>IFERROR(LARGE($E:$H,COUNTIF(A:D,"&gt;0")+COUNTA($J$1:J941)-1),0)</f>
        <v>0</v>
      </c>
      <c r="K942" s="3">
        <f>IFERROR(LARGE($F:$H,COUNTIF(B:D,"&gt;0")+COUNTA($K$1:K941)-1),0)</f>
        <v>0</v>
      </c>
    </row>
    <row r="943" spans="10:11" x14ac:dyDescent="0.25">
      <c r="J943" s="3">
        <f>IFERROR(LARGE($E:$H,COUNTIF(A:D,"&gt;0")+COUNTA($J$1:J942)-1),0)</f>
        <v>0</v>
      </c>
      <c r="K943" s="3">
        <f>IFERROR(LARGE($F:$H,COUNTIF(B:D,"&gt;0")+COUNTA($K$1:K942)-1),0)</f>
        <v>0</v>
      </c>
    </row>
    <row r="944" spans="10:11" x14ac:dyDescent="0.25">
      <c r="J944" s="3">
        <f>IFERROR(LARGE($E:$H,COUNTIF(A:D,"&gt;0")+COUNTA($J$1:J943)-1),0)</f>
        <v>0</v>
      </c>
      <c r="K944" s="3">
        <f>IFERROR(LARGE($F:$H,COUNTIF(B:D,"&gt;0")+COUNTA($K$1:K943)-1),0)</f>
        <v>0</v>
      </c>
    </row>
    <row r="945" spans="10:11" x14ac:dyDescent="0.25">
      <c r="J945" s="3">
        <f>IFERROR(LARGE($E:$H,COUNTIF(A:D,"&gt;0")+COUNTA($J$1:J944)-1),0)</f>
        <v>0</v>
      </c>
      <c r="K945" s="3">
        <f>IFERROR(LARGE($F:$H,COUNTIF(B:D,"&gt;0")+COUNTA($K$1:K944)-1),0)</f>
        <v>0</v>
      </c>
    </row>
    <row r="946" spans="10:11" x14ac:dyDescent="0.25">
      <c r="J946" s="3">
        <f>IFERROR(LARGE($E:$H,COUNTIF(A:D,"&gt;0")+COUNTA($J$1:J945)-1),0)</f>
        <v>0</v>
      </c>
      <c r="K946" s="3">
        <f>IFERROR(LARGE($F:$H,COUNTIF(B:D,"&gt;0")+COUNTA($K$1:K945)-1),0)</f>
        <v>0</v>
      </c>
    </row>
    <row r="947" spans="10:11" x14ac:dyDescent="0.25">
      <c r="J947" s="3">
        <f>IFERROR(LARGE($E:$H,COUNTIF(A:D,"&gt;0")+COUNTA($J$1:J946)-1),0)</f>
        <v>0</v>
      </c>
      <c r="K947" s="3">
        <f>IFERROR(LARGE($F:$H,COUNTIF(B:D,"&gt;0")+COUNTA($K$1:K946)-1),0)</f>
        <v>0</v>
      </c>
    </row>
    <row r="948" spans="10:11" x14ac:dyDescent="0.25">
      <c r="J948" s="3">
        <f>IFERROR(LARGE($E:$H,COUNTIF(A:D,"&gt;0")+COUNTA($J$1:J947)-1),0)</f>
        <v>0</v>
      </c>
      <c r="K948" s="3">
        <f>IFERROR(LARGE($F:$H,COUNTIF(B:D,"&gt;0")+COUNTA($K$1:K947)-1),0)</f>
        <v>0</v>
      </c>
    </row>
    <row r="949" spans="10:11" x14ac:dyDescent="0.25">
      <c r="J949" s="3">
        <f>IFERROR(LARGE($E:$H,COUNTIF(A:D,"&gt;0")+COUNTA($J$1:J948)-1),0)</f>
        <v>0</v>
      </c>
      <c r="K949" s="3">
        <f>IFERROR(LARGE($F:$H,COUNTIF(B:D,"&gt;0")+COUNTA($K$1:K948)-1),0)</f>
        <v>0</v>
      </c>
    </row>
    <row r="950" spans="10:11" x14ac:dyDescent="0.25">
      <c r="J950" s="3">
        <f>IFERROR(LARGE($E:$H,COUNTIF(A:D,"&gt;0")+COUNTA($J$1:J949)-1),0)</f>
        <v>0</v>
      </c>
      <c r="K950" s="3">
        <f>IFERROR(LARGE($F:$H,COUNTIF(B:D,"&gt;0")+COUNTA($K$1:K949)-1),0)</f>
        <v>0</v>
      </c>
    </row>
    <row r="951" spans="10:11" x14ac:dyDescent="0.25">
      <c r="J951" s="3">
        <f>IFERROR(LARGE($E:$H,COUNTIF(A:D,"&gt;0")+COUNTA($J$1:J950)-1),0)</f>
        <v>0</v>
      </c>
      <c r="K951" s="3">
        <f>IFERROR(LARGE($F:$H,COUNTIF(B:D,"&gt;0")+COUNTA($K$1:K950)-1),0)</f>
        <v>0</v>
      </c>
    </row>
    <row r="952" spans="10:11" x14ac:dyDescent="0.25">
      <c r="J952" s="3">
        <f>IFERROR(LARGE($E:$H,COUNTIF(A:D,"&gt;0")+COUNTA($J$1:J951)-1),0)</f>
        <v>0</v>
      </c>
      <c r="K952" s="3">
        <f>IFERROR(LARGE($F:$H,COUNTIF(B:D,"&gt;0")+COUNTA($K$1:K951)-1),0)</f>
        <v>0</v>
      </c>
    </row>
    <row r="953" spans="10:11" x14ac:dyDescent="0.25">
      <c r="J953" s="3">
        <f>IFERROR(LARGE($E:$H,COUNTIF(A:D,"&gt;0")+COUNTA($J$1:J952)-1),0)</f>
        <v>0</v>
      </c>
      <c r="K953" s="3">
        <f>IFERROR(LARGE($F:$H,COUNTIF(B:D,"&gt;0")+COUNTA($K$1:K952)-1),0)</f>
        <v>0</v>
      </c>
    </row>
    <row r="954" spans="10:11" x14ac:dyDescent="0.25">
      <c r="J954" s="3">
        <f>IFERROR(LARGE($E:$H,COUNTIF(A:D,"&gt;0")+COUNTA($J$1:J953)-1),0)</f>
        <v>0</v>
      </c>
      <c r="K954" s="3">
        <f>IFERROR(LARGE($F:$H,COUNTIF(B:D,"&gt;0")+COUNTA($K$1:K953)-1),0)</f>
        <v>0</v>
      </c>
    </row>
    <row r="955" spans="10:11" x14ac:dyDescent="0.25">
      <c r="J955" s="3">
        <f>IFERROR(LARGE($E:$H,COUNTIF(A:D,"&gt;0")+COUNTA($J$1:J954)-1),0)</f>
        <v>0</v>
      </c>
      <c r="K955" s="3">
        <f>IFERROR(LARGE($F:$H,COUNTIF(B:D,"&gt;0")+COUNTA($K$1:K954)-1),0)</f>
        <v>0</v>
      </c>
    </row>
    <row r="956" spans="10:11" x14ac:dyDescent="0.25">
      <c r="J956" s="3">
        <f>IFERROR(LARGE($E:$H,COUNTIF(A:D,"&gt;0")+COUNTA($J$1:J955)-1),0)</f>
        <v>0</v>
      </c>
      <c r="K956" s="3">
        <f>IFERROR(LARGE($F:$H,COUNTIF(B:D,"&gt;0")+COUNTA($K$1:K955)-1),0)</f>
        <v>0</v>
      </c>
    </row>
    <row r="957" spans="10:11" x14ac:dyDescent="0.25">
      <c r="J957" s="3">
        <f>IFERROR(LARGE($E:$H,COUNTIF(A:D,"&gt;0")+COUNTA($J$1:J956)-1),0)</f>
        <v>0</v>
      </c>
      <c r="K957" s="3">
        <f>IFERROR(LARGE($F:$H,COUNTIF(B:D,"&gt;0")+COUNTA($K$1:K956)-1),0)</f>
        <v>0</v>
      </c>
    </row>
    <row r="958" spans="10:11" x14ac:dyDescent="0.25">
      <c r="J958" s="3">
        <f>IFERROR(LARGE($E:$H,COUNTIF(A:D,"&gt;0")+COUNTA($J$1:J957)-1),0)</f>
        <v>0</v>
      </c>
      <c r="K958" s="3">
        <f>IFERROR(LARGE($F:$H,COUNTIF(B:D,"&gt;0")+COUNTA($K$1:K957)-1),0)</f>
        <v>0</v>
      </c>
    </row>
    <row r="959" spans="10:11" x14ac:dyDescent="0.25">
      <c r="J959" s="3">
        <f>IFERROR(LARGE($E:$H,COUNTIF(A:D,"&gt;0")+COUNTA($J$1:J958)-1),0)</f>
        <v>0</v>
      </c>
      <c r="K959" s="3">
        <f>IFERROR(LARGE($F:$H,COUNTIF(B:D,"&gt;0")+COUNTA($K$1:K958)-1),0)</f>
        <v>0</v>
      </c>
    </row>
    <row r="960" spans="10:11" x14ac:dyDescent="0.25">
      <c r="J960" s="3">
        <f>IFERROR(LARGE($E:$H,COUNTIF(A:D,"&gt;0")+COUNTA($J$1:J959)-1),0)</f>
        <v>0</v>
      </c>
      <c r="K960" s="3">
        <f>IFERROR(LARGE($F:$H,COUNTIF(B:D,"&gt;0")+COUNTA($K$1:K959)-1),0)</f>
        <v>0</v>
      </c>
    </row>
    <row r="961" spans="10:11" x14ac:dyDescent="0.25">
      <c r="J961" s="3">
        <f>IFERROR(LARGE($E:$H,COUNTIF(A:D,"&gt;0")+COUNTA($J$1:J960)-1),0)</f>
        <v>0</v>
      </c>
      <c r="K961" s="3">
        <f>IFERROR(LARGE($F:$H,COUNTIF(B:D,"&gt;0")+COUNTA($K$1:K960)-1),0)</f>
        <v>0</v>
      </c>
    </row>
    <row r="962" spans="10:11" x14ac:dyDescent="0.25">
      <c r="J962" s="3">
        <f>IFERROR(LARGE($E:$H,COUNTIF(A:D,"&gt;0")+COUNTA($J$1:J961)-1),0)</f>
        <v>0</v>
      </c>
      <c r="K962" s="3">
        <f>IFERROR(LARGE($F:$H,COUNTIF(B:D,"&gt;0")+COUNTA($K$1:K961)-1),0)</f>
        <v>0</v>
      </c>
    </row>
    <row r="963" spans="10:11" x14ac:dyDescent="0.25">
      <c r="J963" s="3">
        <f>IFERROR(LARGE($E:$H,COUNTIF(A:D,"&gt;0")+COUNTA($J$1:J962)-1),0)</f>
        <v>0</v>
      </c>
      <c r="K963" s="3">
        <f>IFERROR(LARGE($F:$H,COUNTIF(B:D,"&gt;0")+COUNTA($K$1:K962)-1),0)</f>
        <v>0</v>
      </c>
    </row>
    <row r="964" spans="10:11" x14ac:dyDescent="0.25">
      <c r="J964" s="3">
        <f>IFERROR(LARGE($E:$H,COUNTIF(A:D,"&gt;0")+COUNTA($J$1:J963)-1),0)</f>
        <v>0</v>
      </c>
      <c r="K964" s="3">
        <f>IFERROR(LARGE($F:$H,COUNTIF(B:D,"&gt;0")+COUNTA($K$1:K963)-1),0)</f>
        <v>0</v>
      </c>
    </row>
    <row r="965" spans="10:11" x14ac:dyDescent="0.25">
      <c r="J965" s="3">
        <f>IFERROR(LARGE($E:$H,COUNTIF(A:D,"&gt;0")+COUNTA($J$1:J964)-1),0)</f>
        <v>0</v>
      </c>
      <c r="K965" s="3">
        <f>IFERROR(LARGE($F:$H,COUNTIF(B:D,"&gt;0")+COUNTA($K$1:K964)-1),0)</f>
        <v>0</v>
      </c>
    </row>
    <row r="966" spans="10:11" x14ac:dyDescent="0.25">
      <c r="J966" s="3">
        <f>IFERROR(LARGE($E:$H,COUNTIF(A:D,"&gt;0")+COUNTA($J$1:J965)-1),0)</f>
        <v>0</v>
      </c>
      <c r="K966" s="3">
        <f>IFERROR(LARGE($F:$H,COUNTIF(B:D,"&gt;0")+COUNTA($K$1:K965)-1),0)</f>
        <v>0</v>
      </c>
    </row>
    <row r="967" spans="10:11" x14ac:dyDescent="0.25">
      <c r="J967" s="3">
        <f>IFERROR(LARGE($E:$H,COUNTIF(A:D,"&gt;0")+COUNTA($J$1:J966)-1),0)</f>
        <v>0</v>
      </c>
      <c r="K967" s="3">
        <f>IFERROR(LARGE($F:$H,COUNTIF(B:D,"&gt;0")+COUNTA($K$1:K966)-1),0)</f>
        <v>0</v>
      </c>
    </row>
    <row r="968" spans="10:11" x14ac:dyDescent="0.25">
      <c r="J968" s="3">
        <f>IFERROR(LARGE($E:$H,COUNTIF(A:D,"&gt;0")+COUNTA($J$1:J967)-1),0)</f>
        <v>0</v>
      </c>
      <c r="K968" s="3">
        <f>IFERROR(LARGE($F:$H,COUNTIF(B:D,"&gt;0")+COUNTA($K$1:K967)-1),0)</f>
        <v>0</v>
      </c>
    </row>
    <row r="969" spans="10:11" x14ac:dyDescent="0.25">
      <c r="J969" s="3">
        <f>IFERROR(LARGE($E:$H,COUNTIF(A:D,"&gt;0")+COUNTA($J$1:J968)-1),0)</f>
        <v>0</v>
      </c>
      <c r="K969" s="3">
        <f>IFERROR(LARGE($F:$H,COUNTIF(B:D,"&gt;0")+COUNTA($K$1:K968)-1),0)</f>
        <v>0</v>
      </c>
    </row>
    <row r="970" spans="10:11" x14ac:dyDescent="0.25">
      <c r="J970" s="3">
        <f>IFERROR(LARGE($E:$H,COUNTIF(A:D,"&gt;0")+COUNTA($J$1:J969)-1),0)</f>
        <v>0</v>
      </c>
      <c r="K970" s="3">
        <f>IFERROR(LARGE($F:$H,COUNTIF(B:D,"&gt;0")+COUNTA($K$1:K969)-1),0)</f>
        <v>0</v>
      </c>
    </row>
    <row r="971" spans="10:11" x14ac:dyDescent="0.25">
      <c r="J971" s="3">
        <f>IFERROR(LARGE($E:$H,COUNTIF(A:D,"&gt;0")+COUNTA($J$1:J970)-1),0)</f>
        <v>0</v>
      </c>
      <c r="K971" s="3">
        <f>IFERROR(LARGE($F:$H,COUNTIF(B:D,"&gt;0")+COUNTA($K$1:K970)-1),0)</f>
        <v>0</v>
      </c>
    </row>
    <row r="972" spans="10:11" x14ac:dyDescent="0.25">
      <c r="J972" s="3">
        <f>IFERROR(LARGE($E:$H,COUNTIF(A:D,"&gt;0")+COUNTA($J$1:J971)-1),0)</f>
        <v>0</v>
      </c>
      <c r="K972" s="3">
        <f>IFERROR(LARGE($F:$H,COUNTIF(B:D,"&gt;0")+COUNTA($K$1:K971)-1),0)</f>
        <v>0</v>
      </c>
    </row>
    <row r="973" spans="10:11" x14ac:dyDescent="0.25">
      <c r="J973" s="3">
        <f>IFERROR(LARGE($E:$H,COUNTIF(A:D,"&gt;0")+COUNTA($J$1:J972)-1),0)</f>
        <v>0</v>
      </c>
      <c r="K973" s="3">
        <f>IFERROR(LARGE($F:$H,COUNTIF(B:D,"&gt;0")+COUNTA($K$1:K972)-1),0)</f>
        <v>0</v>
      </c>
    </row>
    <row r="974" spans="10:11" x14ac:dyDescent="0.25">
      <c r="J974" s="3">
        <f>IFERROR(LARGE($E:$H,COUNTIF(A:D,"&gt;0")+COUNTA($J$1:J973)-1),0)</f>
        <v>0</v>
      </c>
      <c r="K974" s="3">
        <f>IFERROR(LARGE($F:$H,COUNTIF(B:D,"&gt;0")+COUNTA($K$1:K973)-1),0)</f>
        <v>0</v>
      </c>
    </row>
    <row r="975" spans="10:11" x14ac:dyDescent="0.25">
      <c r="J975" s="3">
        <f>IFERROR(LARGE($E:$H,COUNTIF(A:D,"&gt;0")+COUNTA($J$1:J974)-1),0)</f>
        <v>0</v>
      </c>
      <c r="K975" s="3">
        <f>IFERROR(LARGE($F:$H,COUNTIF(B:D,"&gt;0")+COUNTA($K$1:K974)-1),0)</f>
        <v>0</v>
      </c>
    </row>
    <row r="976" spans="10:11" x14ac:dyDescent="0.25">
      <c r="J976" s="3">
        <f>IFERROR(LARGE($E:$H,COUNTIF(A:D,"&gt;0")+COUNTA($J$1:J975)-1),0)</f>
        <v>0</v>
      </c>
      <c r="K976" s="3">
        <f>IFERROR(LARGE($F:$H,COUNTIF(B:D,"&gt;0")+COUNTA($K$1:K975)-1),0)</f>
        <v>0</v>
      </c>
    </row>
    <row r="977" spans="10:11" x14ac:dyDescent="0.25">
      <c r="J977" s="3">
        <f>IFERROR(LARGE($E:$H,COUNTIF(A:D,"&gt;0")+COUNTA($J$1:J976)-1),0)</f>
        <v>0</v>
      </c>
      <c r="K977" s="3">
        <f>IFERROR(LARGE($F:$H,COUNTIF(B:D,"&gt;0")+COUNTA($K$1:K976)-1),0)</f>
        <v>0</v>
      </c>
    </row>
    <row r="978" spans="10:11" x14ac:dyDescent="0.25">
      <c r="J978" s="3">
        <f>IFERROR(LARGE($E:$H,COUNTIF(A:D,"&gt;0")+COUNTA($J$1:J977)-1),0)</f>
        <v>0</v>
      </c>
      <c r="K978" s="3">
        <f>IFERROR(LARGE($F:$H,COUNTIF(B:D,"&gt;0")+COUNTA($K$1:K977)-1),0)</f>
        <v>0</v>
      </c>
    </row>
    <row r="979" spans="10:11" x14ac:dyDescent="0.25">
      <c r="J979" s="3">
        <f>IFERROR(LARGE($E:$H,COUNTIF(A:D,"&gt;0")+COUNTA($J$1:J978)-1),0)</f>
        <v>0</v>
      </c>
      <c r="K979" s="3">
        <f>IFERROR(LARGE($F:$H,COUNTIF(B:D,"&gt;0")+COUNTA($K$1:K978)-1),0)</f>
        <v>0</v>
      </c>
    </row>
    <row r="980" spans="10:11" x14ac:dyDescent="0.25">
      <c r="J980" s="3">
        <f>IFERROR(LARGE($E:$H,COUNTIF(A:D,"&gt;0")+COUNTA($J$1:J979)-1),0)</f>
        <v>0</v>
      </c>
      <c r="K980" s="3">
        <f>IFERROR(LARGE($F:$H,COUNTIF(B:D,"&gt;0")+COUNTA($K$1:K979)-1),0)</f>
        <v>0</v>
      </c>
    </row>
    <row r="981" spans="10:11" x14ac:dyDescent="0.25">
      <c r="J981" s="3">
        <f>IFERROR(LARGE($E:$H,COUNTIF(A:D,"&gt;0")+COUNTA($J$1:J980)-1),0)</f>
        <v>0</v>
      </c>
      <c r="K981" s="3">
        <f>IFERROR(LARGE($F:$H,COUNTIF(B:D,"&gt;0")+COUNTA($K$1:K980)-1),0)</f>
        <v>0</v>
      </c>
    </row>
    <row r="982" spans="10:11" x14ac:dyDescent="0.25">
      <c r="J982" s="3">
        <f>IFERROR(LARGE($E:$H,COUNTIF(A:D,"&gt;0")+COUNTA($J$1:J981)-1),0)</f>
        <v>0</v>
      </c>
      <c r="K982" s="3">
        <f>IFERROR(LARGE($F:$H,COUNTIF(B:D,"&gt;0")+COUNTA($K$1:K981)-1),0)</f>
        <v>0</v>
      </c>
    </row>
    <row r="983" spans="10:11" x14ac:dyDescent="0.25">
      <c r="J983" s="3">
        <f>IFERROR(LARGE($E:$H,COUNTIF(A:D,"&gt;0")+COUNTA($J$1:J982)-1),0)</f>
        <v>0</v>
      </c>
      <c r="K983" s="3">
        <f>IFERROR(LARGE($F:$H,COUNTIF(B:D,"&gt;0")+COUNTA($K$1:K982)-1),0)</f>
        <v>0</v>
      </c>
    </row>
    <row r="984" spans="10:11" x14ac:dyDescent="0.25">
      <c r="J984" s="3">
        <f>IFERROR(LARGE($E:$H,COUNTIF(A:D,"&gt;0")+COUNTA($J$1:J983)-1),0)</f>
        <v>0</v>
      </c>
      <c r="K984" s="3">
        <f>IFERROR(LARGE($F:$H,COUNTIF(B:D,"&gt;0")+COUNTA($K$1:K983)-1),0)</f>
        <v>0</v>
      </c>
    </row>
    <row r="985" spans="10:11" x14ac:dyDescent="0.25">
      <c r="J985" s="3">
        <f>IFERROR(LARGE($E:$H,COUNTIF(A:D,"&gt;0")+COUNTA($J$1:J984)-1),0)</f>
        <v>0</v>
      </c>
      <c r="K985" s="3">
        <f>IFERROR(LARGE($F:$H,COUNTIF(B:D,"&gt;0")+COUNTA($K$1:K984)-1),0)</f>
        <v>0</v>
      </c>
    </row>
    <row r="986" spans="10:11" x14ac:dyDescent="0.25">
      <c r="J986" s="3">
        <f>IFERROR(LARGE($E:$H,COUNTIF(A:D,"&gt;0")+COUNTA($J$1:J985)-1),0)</f>
        <v>0</v>
      </c>
      <c r="K986" s="3">
        <f>IFERROR(LARGE($F:$H,COUNTIF(B:D,"&gt;0")+COUNTA($K$1:K985)-1),0)</f>
        <v>0</v>
      </c>
    </row>
    <row r="987" spans="10:11" x14ac:dyDescent="0.25">
      <c r="J987" s="3">
        <f>IFERROR(LARGE($E:$H,COUNTIF(A:D,"&gt;0")+COUNTA($J$1:J986)-1),0)</f>
        <v>0</v>
      </c>
      <c r="K987" s="3">
        <f>IFERROR(LARGE($F:$H,COUNTIF(B:D,"&gt;0")+COUNTA($K$1:K986)-1),0)</f>
        <v>0</v>
      </c>
    </row>
    <row r="988" spans="10:11" x14ac:dyDescent="0.25">
      <c r="J988" s="3">
        <f>IFERROR(LARGE($E:$H,COUNTIF(A:D,"&gt;0")+COUNTA($J$1:J987)-1),0)</f>
        <v>0</v>
      </c>
      <c r="K988" s="3">
        <f>IFERROR(LARGE($F:$H,COUNTIF(B:D,"&gt;0")+COUNTA($K$1:K987)-1),0)</f>
        <v>0</v>
      </c>
    </row>
    <row r="989" spans="10:11" x14ac:dyDescent="0.25">
      <c r="J989" s="3">
        <f>IFERROR(LARGE($E:$H,COUNTIF(A:D,"&gt;0")+COUNTA($J$1:J988)-1),0)</f>
        <v>0</v>
      </c>
      <c r="K989" s="3">
        <f>IFERROR(LARGE($F:$H,COUNTIF(B:D,"&gt;0")+COUNTA($K$1:K988)-1),0)</f>
        <v>0</v>
      </c>
    </row>
    <row r="990" spans="10:11" x14ac:dyDescent="0.25">
      <c r="J990" s="3">
        <f>IFERROR(LARGE($E:$H,COUNTIF(A:D,"&gt;0")+COUNTA($J$1:J989)-1),0)</f>
        <v>0</v>
      </c>
      <c r="K990" s="3">
        <f>IFERROR(LARGE($F:$H,COUNTIF(B:D,"&gt;0")+COUNTA($K$1:K989)-1),0)</f>
        <v>0</v>
      </c>
    </row>
    <row r="991" spans="10:11" x14ac:dyDescent="0.25">
      <c r="J991" s="3">
        <f>IFERROR(LARGE($E:$H,COUNTIF(A:D,"&gt;0")+COUNTA($J$1:J990)-1),0)</f>
        <v>0</v>
      </c>
      <c r="K991" s="3">
        <f>IFERROR(LARGE($F:$H,COUNTIF(B:D,"&gt;0")+COUNTA($K$1:K990)-1),0)</f>
        <v>0</v>
      </c>
    </row>
    <row r="992" spans="10:11" x14ac:dyDescent="0.25">
      <c r="J992" s="3">
        <f>IFERROR(LARGE($E:$H,COUNTIF(A:D,"&gt;0")+COUNTA($J$1:J991)-1),0)</f>
        <v>0</v>
      </c>
      <c r="K992" s="3">
        <f>IFERROR(LARGE($F:$H,COUNTIF(B:D,"&gt;0")+COUNTA($K$1:K991)-1),0)</f>
        <v>0</v>
      </c>
    </row>
    <row r="993" spans="10:11" x14ac:dyDescent="0.25">
      <c r="J993" s="3">
        <f>IFERROR(LARGE($E:$H,COUNTIF(A:D,"&gt;0")+COUNTA($J$1:J992)-1),0)</f>
        <v>0</v>
      </c>
      <c r="K993" s="3">
        <f>IFERROR(LARGE($F:$H,COUNTIF(B:D,"&gt;0")+COUNTA($K$1:K992)-1),0)</f>
        <v>0</v>
      </c>
    </row>
    <row r="994" spans="10:11" x14ac:dyDescent="0.25">
      <c r="J994" s="3">
        <f>IFERROR(LARGE($E:$H,COUNTIF(A:D,"&gt;0")+COUNTA($J$1:J993)-1),0)</f>
        <v>0</v>
      </c>
      <c r="K994" s="3">
        <f>IFERROR(LARGE($F:$H,COUNTIF(B:D,"&gt;0")+COUNTA($K$1:K993)-1),0)</f>
        <v>0</v>
      </c>
    </row>
    <row r="995" spans="10:11" x14ac:dyDescent="0.25">
      <c r="J995" s="3">
        <f>IFERROR(LARGE($E:$H,COUNTIF(A:D,"&gt;0")+COUNTA($J$1:J994)-1),0)</f>
        <v>0</v>
      </c>
      <c r="K995" s="3">
        <f>IFERROR(LARGE($F:$H,COUNTIF(B:D,"&gt;0")+COUNTA($K$1:K994)-1),0)</f>
        <v>0</v>
      </c>
    </row>
    <row r="996" spans="10:11" x14ac:dyDescent="0.25">
      <c r="J996" s="3">
        <f>IFERROR(LARGE($E:$H,COUNTIF(A:D,"&gt;0")+COUNTA($J$1:J995)-1),0)</f>
        <v>0</v>
      </c>
      <c r="K996" s="3">
        <f>IFERROR(LARGE($F:$H,COUNTIF(B:D,"&gt;0")+COUNTA($K$1:K995)-1),0)</f>
        <v>0</v>
      </c>
    </row>
    <row r="997" spans="10:11" x14ac:dyDescent="0.25">
      <c r="J997" s="3">
        <f>IFERROR(LARGE($E:$H,COUNTIF(A:D,"&gt;0")+COUNTA($J$1:J996)-1),0)</f>
        <v>0</v>
      </c>
      <c r="K997" s="3">
        <f>IFERROR(LARGE($F:$H,COUNTIF(B:D,"&gt;0")+COUNTA($K$1:K996)-1),0)</f>
        <v>0</v>
      </c>
    </row>
    <row r="998" spans="10:11" x14ac:dyDescent="0.25">
      <c r="J998" s="3">
        <f>IFERROR(LARGE($E:$H,COUNTIF(A:D,"&gt;0")+COUNTA($J$1:J997)-1),0)</f>
        <v>0</v>
      </c>
      <c r="K998" s="3">
        <f>IFERROR(LARGE($F:$H,COUNTIF(B:D,"&gt;0")+COUNTA($K$1:K997)-1),0)</f>
        <v>0</v>
      </c>
    </row>
    <row r="999" spans="10:11" x14ac:dyDescent="0.25">
      <c r="J999" s="3">
        <f>IFERROR(LARGE($E:$H,COUNTIF(A:D,"&gt;0")+COUNTA($J$1:J998)-1),0)</f>
        <v>0</v>
      </c>
      <c r="K999" s="3">
        <f>IFERROR(LARGE($F:$H,COUNTIF(B:D,"&gt;0")+COUNTA($K$1:K998)-1),0)</f>
        <v>0</v>
      </c>
    </row>
    <row r="1000" spans="10:11" x14ac:dyDescent="0.25">
      <c r="J1000" s="3">
        <f>IFERROR(LARGE($E:$H,COUNTIF(A:D,"&gt;0")+COUNTA($J$1:J999)-1),0)</f>
        <v>0</v>
      </c>
      <c r="K1000" s="3">
        <f>IFERROR(LARGE($F:$H,COUNTIF(B:D,"&gt;0")+COUNTA($K$1:K999)-1),0)</f>
        <v>0</v>
      </c>
    </row>
  </sheetData>
  <conditionalFormatting sqref="A1:D1048576">
    <cfRule type="notContainsBlanks" dxfId="0" priority="1">
      <formula>LEN(TRIM(A1))&gt;0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69AE4-F88F-4F6F-BA30-A88DBEA6340E}">
  <sheetPr codeName="Sheet1"/>
  <dimension ref="A1:A3"/>
  <sheetViews>
    <sheetView workbookViewId="0">
      <selection activeCell="G21" sqref="G21"/>
    </sheetView>
  </sheetViews>
  <sheetFormatPr defaultRowHeight="15" x14ac:dyDescent="0.25"/>
  <cols>
    <col min="1" max="1" width="11" customWidth="1"/>
  </cols>
  <sheetData>
    <row r="1" spans="1:1" x14ac:dyDescent="0.25">
      <c r="A1" t="s">
        <v>690</v>
      </c>
    </row>
    <row r="2" spans="1:1" x14ac:dyDescent="0.25">
      <c r="A2" t="b">
        <v>1</v>
      </c>
    </row>
    <row r="3" spans="1:1" x14ac:dyDescent="0.25">
      <c r="A3" t="b">
        <v>0</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6D51D-EA31-4FF0-B997-7F2A94B0E1CE}">
  <sheetPr codeName="Sheet2">
    <tabColor rgb="FFFF0000"/>
  </sheetPr>
  <dimension ref="A1:AB172"/>
  <sheetViews>
    <sheetView topLeftCell="A97" workbookViewId="0">
      <selection activeCell="C117" sqref="C117"/>
    </sheetView>
  </sheetViews>
  <sheetFormatPr defaultRowHeight="15" x14ac:dyDescent="0.25"/>
  <cols>
    <col min="1" max="1" width="5.28515625" bestFit="1" customWidth="1"/>
    <col min="2" max="2" width="26.140625" bestFit="1" customWidth="1"/>
    <col min="3" max="3" width="19.140625" bestFit="1" customWidth="1"/>
    <col min="4" max="4" width="6.5703125" style="3" bestFit="1" customWidth="1"/>
    <col min="5" max="5" width="7.28515625" bestFit="1" customWidth="1"/>
    <col min="6" max="6" width="1.42578125" style="5" customWidth="1"/>
    <col min="7" max="7" width="5.28515625" bestFit="1" customWidth="1"/>
    <col min="8" max="8" width="20" bestFit="1" customWidth="1"/>
    <col min="9" max="9" width="19.140625" bestFit="1" customWidth="1"/>
    <col min="10" max="11" width="6.5703125" bestFit="1" customWidth="1"/>
    <col min="12" max="12" width="1.42578125" style="17" customWidth="1"/>
    <col min="13" max="13" width="5.28515625" bestFit="1" customWidth="1"/>
    <col min="14" max="14" width="24.140625" bestFit="1" customWidth="1"/>
    <col min="15" max="15" width="19.140625" bestFit="1" customWidth="1"/>
    <col min="16" max="17" width="6.5703125" bestFit="1" customWidth="1"/>
    <col min="18" max="18" width="1.42578125" style="17" customWidth="1"/>
    <col min="19" max="19" width="5.28515625" bestFit="1" customWidth="1"/>
    <col min="20" max="20" width="20.140625" bestFit="1" customWidth="1"/>
    <col min="21" max="21" width="19.140625" bestFit="1" customWidth="1"/>
    <col min="22" max="22" width="6.5703125" bestFit="1" customWidth="1"/>
    <col min="23" max="23" width="6.28515625" bestFit="1" customWidth="1"/>
  </cols>
  <sheetData>
    <row r="1" spans="1:28" s="1" customFormat="1" x14ac:dyDescent="0.25">
      <c r="A1" s="96" t="s">
        <v>684</v>
      </c>
      <c r="B1" s="96"/>
      <c r="C1" s="96"/>
      <c r="D1" s="96"/>
      <c r="E1" s="96"/>
      <c r="F1" s="16"/>
      <c r="G1" s="95" t="s">
        <v>683</v>
      </c>
      <c r="H1" s="95"/>
      <c r="I1" s="95"/>
      <c r="J1" s="95"/>
      <c r="K1" s="95"/>
      <c r="L1" s="16"/>
      <c r="M1" s="97" t="s">
        <v>152</v>
      </c>
      <c r="N1" s="97"/>
      <c r="O1" s="97"/>
      <c r="P1" s="97"/>
      <c r="Q1" s="97"/>
      <c r="R1" s="16"/>
      <c r="S1" s="81" t="s">
        <v>682</v>
      </c>
      <c r="T1" s="81"/>
      <c r="U1" s="81"/>
      <c r="V1" s="81"/>
      <c r="W1" s="81"/>
    </row>
    <row r="2" spans="1:28" s="1" customFormat="1" x14ac:dyDescent="0.25">
      <c r="A2" s="1" t="s">
        <v>669</v>
      </c>
      <c r="B2" s="1" t="s">
        <v>676</v>
      </c>
      <c r="C2" s="1" t="s">
        <v>0</v>
      </c>
      <c r="D2" s="10" t="s">
        <v>160</v>
      </c>
      <c r="E2" s="1" t="s">
        <v>677</v>
      </c>
      <c r="F2" s="16"/>
      <c r="G2" s="1" t="s">
        <v>669</v>
      </c>
      <c r="H2" s="1" t="s">
        <v>676</v>
      </c>
      <c r="I2" s="1" t="s">
        <v>0</v>
      </c>
      <c r="J2" s="10" t="s">
        <v>160</v>
      </c>
      <c r="K2" s="1" t="s">
        <v>677</v>
      </c>
      <c r="L2" s="16"/>
      <c r="M2" s="1" t="s">
        <v>669</v>
      </c>
      <c r="N2" s="1" t="s">
        <v>676</v>
      </c>
      <c r="O2" s="1" t="s">
        <v>0</v>
      </c>
      <c r="P2" s="10" t="s">
        <v>160</v>
      </c>
      <c r="Q2" s="1" t="s">
        <v>677</v>
      </c>
      <c r="R2" s="16"/>
      <c r="S2" s="1" t="s">
        <v>669</v>
      </c>
      <c r="T2" s="1" t="s">
        <v>676</v>
      </c>
      <c r="U2" s="1" t="s">
        <v>0</v>
      </c>
      <c r="V2" s="10" t="s">
        <v>160</v>
      </c>
      <c r="W2" s="1" t="s">
        <v>677</v>
      </c>
      <c r="AB2" s="10"/>
    </row>
    <row r="3" spans="1:28" x14ac:dyDescent="0.25">
      <c r="A3">
        <v>1</v>
      </c>
      <c r="B3" t="str">
        <f>IFERROR(IF(VLOOKUP($A3,'QB Projections'!$A:$L,5,FALSE)&gt;0,VLOOKUP($A3,'QB Projections'!$A:$L,2,FALSE),""),"")</f>
        <v>Malik Willis</v>
      </c>
      <c r="C3" t="str">
        <f>IFERROR(IF(VLOOKUP($A3,'QB Projections'!$A:$L,5,FALSE)&gt;0,VLOOKUP($A3,'QB Projections'!$A:$L,3,FALSE),""),"")</f>
        <v>Liberty</v>
      </c>
      <c r="D3" s="3">
        <f>IFERROR(IF(VLOOKUP($A3,'QB Projections'!$A:$L,5,FALSE)&gt;0,VLOOKUP($A3,'QB Projections'!$A:$L,5,FALSE),""),"")</f>
        <v>361.505960947071</v>
      </c>
      <c r="E3" s="3">
        <f>IFERROR(IF(VLOOKUP($A3,'QB Projections'!$A:$L,5,FALSE)&gt;0,VLOOKUP($A3,'QB Projections'!$A:$L,12,FALSE),""),"")</f>
        <v>124.96678449148212</v>
      </c>
      <c r="F3" s="17"/>
      <c r="G3">
        <v>1</v>
      </c>
      <c r="H3" t="str">
        <f>IFERROR(IF(VLOOKUP($G3,'RB Projections'!$A:$K,5,FALSE)&gt;0,VLOOKUP(G3,'RB Projections'!$A:$K,2,FALSE),""),"")</f>
        <v>Breece Hall</v>
      </c>
      <c r="I3" t="str">
        <f>IFERROR(IF(VLOOKUP($G3,'RB Projections'!$A:$K,5,FALSE)&gt;0,VLOOKUP(G3,'RB Projections'!$A:$K,3,FALSE),""),"")</f>
        <v>Iowa State</v>
      </c>
      <c r="J3" s="3">
        <f>IFERROR(IF(VLOOKUP($G3,'RB Projections'!$A:$K,5,FALSE)&gt;0,VLOOKUP(G3,'RB Projections'!$A:$K,5,FALSE),""),"")</f>
        <v>315.2775199071869</v>
      </c>
      <c r="K3" s="3">
        <f>IFERROR(IF(VLOOKUP($G3,'RB Projections'!$A:$K,5,FALSE)&gt;0,VLOOKUP(G3,'RB Projections'!$A:$L,12,FALSE),""),"")</f>
        <v>178.11124664127246</v>
      </c>
      <c r="M3">
        <v>1</v>
      </c>
      <c r="N3" t="str">
        <f>IFERROR(IF(VLOOKUP($M3,'WR Projections'!$A:$K,5,FALSE)&gt;0,VLOOKUP(M3,'WR Projections'!$A:$K,2,FALSE),""),"")</f>
        <v>David Bell</v>
      </c>
      <c r="O3" t="str">
        <f>IFERROR(IF(VLOOKUP($M3,'WR Projections'!$A:$K,5,FALSE)&gt;0,VLOOKUP(M3,'WR Projections'!$A:$K,3,FALSE),""),"")</f>
        <v>Purdue</v>
      </c>
      <c r="P3" s="3">
        <f>IFERROR(IF(VLOOKUP($M3,'WR Projections'!$A:$K,5,FALSE)&gt;0,VLOOKUP(M3,'WR Projections'!$A:$K,5,FALSE),""),"")</f>
        <v>296.91797970655307</v>
      </c>
      <c r="Q3" s="3">
        <f>IFERROR(IF(VLOOKUP($M3,'WR Projections'!$A:$K,5,FALSE)&gt;0,VLOOKUP(M3,'WR Projections'!$A:$L,12,FALSE),""),"")</f>
        <v>159.75170644063863</v>
      </c>
      <c r="S3">
        <v>1</v>
      </c>
      <c r="T3" t="str">
        <f>IFERROR(IF(VLOOKUP($S3,'TE Projections'!$A:$K,5,FALSE)&gt;0,VLOOKUP(S3,'TE Projections'!$A:$K,2,FALSE),""),"")</f>
        <v>Brant Kuithe</v>
      </c>
      <c r="U3" t="str">
        <f>IFERROR(IF(VLOOKUP($S3,'TE Projections'!$A:$K,5,FALSE)&gt;0,VLOOKUP(S3,'TE Projections'!$A:$K,3,FALSE),""),"")</f>
        <v>Utah</v>
      </c>
      <c r="V3" s="3">
        <f>IFERROR(IF(VLOOKUP($S3,'TE Projections'!$A:$K,5,FALSE)&gt;0,VLOOKUP(S3,'TE Projections'!$A:$K,5,FALSE),""),"")</f>
        <v>166.17665959223856</v>
      </c>
      <c r="W3" s="3">
        <f>IFERROR(IF(VLOOKUP($S3,'TE Projections'!$A:$K,5,FALSE)&gt;0,VLOOKUP(S3,'TE Projections'!$A:$L,12,FALSE),""),"")</f>
        <v>69.626321646834086</v>
      </c>
    </row>
    <row r="4" spans="1:28" x14ac:dyDescent="0.25">
      <c r="A4">
        <v>2</v>
      </c>
      <c r="B4" t="str">
        <f>IFERROR(IF(VLOOKUP($A4,'QB Projections'!$A:$L,5,FALSE)&gt;0,VLOOKUP($A4,'QB Projections'!$A:$L,2,FALSE),""),"")</f>
        <v>Matt Corral</v>
      </c>
      <c r="C4" t="str">
        <f>IFERROR(IF(VLOOKUP($A4,'QB Projections'!$A:$L,5,FALSE)&gt;0,VLOOKUP($A4,'QB Projections'!$A:$L,3,FALSE),""),"")</f>
        <v>Ole Miss</v>
      </c>
      <c r="D4" s="3">
        <f>IFERROR(IF(VLOOKUP($A4,'QB Projections'!$A:$L,5,FALSE)&gt;0,VLOOKUP($A4,'QB Projections'!$A:$L,5,FALSE),""),"")</f>
        <v>334.98513219897325</v>
      </c>
      <c r="E4" s="3">
        <f>IFERROR(IF(VLOOKUP($A4,'QB Projections'!$A:$L,5,FALSE)&gt;0,VLOOKUP($A4,'QB Projections'!$A:$L,12,FALSE),""),"")</f>
        <v>98.44595574338436</v>
      </c>
      <c r="F4" s="17"/>
      <c r="G4">
        <v>2</v>
      </c>
      <c r="H4" t="str">
        <f>IFERROR(IF(VLOOKUP($G4,'RB Projections'!$A:$K,5,FALSE)&gt;0,VLOOKUP(G4,'RB Projections'!$A:$K,2,FALSE),""),"")</f>
        <v>Mohamed Ibrahim</v>
      </c>
      <c r="I4" t="str">
        <f>IFERROR(IF(VLOOKUP($G4,'RB Projections'!$A:$K,5,FALSE)&gt;0,VLOOKUP(G4,'RB Projections'!$A:$K,3,FALSE),""),"")</f>
        <v>Minnesota</v>
      </c>
      <c r="J4" s="3">
        <f>IFERROR(IF(VLOOKUP($G4,'RB Projections'!$A:$K,5,FALSE)&gt;0,VLOOKUP(G4,'RB Projections'!$A:$K,5,FALSE),""),"")</f>
        <v>295.29003401699782</v>
      </c>
      <c r="K4" s="3">
        <f>IFERROR(IF(VLOOKUP($G4,'RB Projections'!$A:$K,5,FALSE)&gt;0,VLOOKUP(G4,'RB Projections'!$A:$L,12,FALSE),""),"")</f>
        <v>158.12376075108338</v>
      </c>
      <c r="M4">
        <v>2</v>
      </c>
      <c r="N4" t="str">
        <f>IFERROR(IF(VLOOKUP($M4,'WR Projections'!$A:$K,5,FALSE)&gt;0,VLOOKUP(M4,'WR Projections'!$A:$K,2,FALSE),""),"")</f>
        <v>Kayshon Boutte</v>
      </c>
      <c r="O4" t="str">
        <f>IFERROR(IF(VLOOKUP($M4,'WR Projections'!$A:$K,5,FALSE)&gt;0,VLOOKUP(M4,'WR Projections'!$A:$K,3,FALSE),""),"")</f>
        <v>LSU</v>
      </c>
      <c r="P4" s="3">
        <f>IFERROR(IF(VLOOKUP($M4,'WR Projections'!$A:$K,5,FALSE)&gt;0,VLOOKUP(M4,'WR Projections'!$A:$K,5,FALSE),""),"")</f>
        <v>249.59043426797794</v>
      </c>
      <c r="Q4" s="3">
        <f>IFERROR(IF(VLOOKUP($M4,'WR Projections'!$A:$K,5,FALSE)&gt;0,VLOOKUP(M4,'WR Projections'!$A:$L,12,FALSE),""),"")</f>
        <v>112.4241610020635</v>
      </c>
      <c r="S4">
        <v>2</v>
      </c>
      <c r="T4" t="str">
        <f>IFERROR(IF(VLOOKUP($S4,'TE Projections'!$A:$K,5,FALSE)&gt;0,VLOOKUP(S4,'TE Projections'!$A:$K,2,FALSE),""),"")</f>
        <v>Jalen Wydermyer</v>
      </c>
      <c r="U4" t="str">
        <f>IFERROR(IF(VLOOKUP($S4,'TE Projections'!$A:$K,5,FALSE)&gt;0,VLOOKUP(S4,'TE Projections'!$A:$K,3,FALSE),""),"")</f>
        <v>Texas A&amp;M</v>
      </c>
      <c r="V4" s="3">
        <f>IFERROR(IF(VLOOKUP($S4,'TE Projections'!$A:$K,5,FALSE)&gt;0,VLOOKUP(S4,'TE Projections'!$A:$K,5,FALSE),""),"")</f>
        <v>140.76338542182793</v>
      </c>
      <c r="W4" s="3">
        <f>IFERROR(IF(VLOOKUP($S4,'TE Projections'!$A:$K,5,FALSE)&gt;0,VLOOKUP(S4,'TE Projections'!$A:$L,12,FALSE),""),"")</f>
        <v>44.213047476423455</v>
      </c>
    </row>
    <row r="5" spans="1:28" x14ac:dyDescent="0.25">
      <c r="A5">
        <v>3</v>
      </c>
      <c r="B5" t="str">
        <f>IFERROR(IF(VLOOKUP($A5,'QB Projections'!$A:$L,5,FALSE)&gt;0,VLOOKUP($A5,'QB Projections'!$A:$L,2,FALSE),""),"")</f>
        <v>Brennan Armstrong</v>
      </c>
      <c r="C5" t="str">
        <f>IFERROR(IF(VLOOKUP($A5,'QB Projections'!$A:$L,5,FALSE)&gt;0,VLOOKUP($A5,'QB Projections'!$A:$L,3,FALSE),""),"")</f>
        <v>Virginia</v>
      </c>
      <c r="D5" s="3">
        <f>IFERROR(IF(VLOOKUP($A5,'QB Projections'!$A:$L,5,FALSE)&gt;0,VLOOKUP($A5,'QB Projections'!$A:$L,5,FALSE),""),"")</f>
        <v>305.90001070382704</v>
      </c>
      <c r="E5" s="3">
        <f>IFERROR(IF(VLOOKUP($A5,'QB Projections'!$A:$L,5,FALSE)&gt;0,VLOOKUP($A5,'QB Projections'!$A:$L,12,FALSE),""),"")</f>
        <v>69.360834248238149</v>
      </c>
      <c r="F5" s="17"/>
      <c r="G5">
        <v>3</v>
      </c>
      <c r="H5" t="str">
        <f>IFERROR(IF(VLOOKUP($G5,'RB Projections'!$A:$K,5,FALSE)&gt;0,VLOOKUP(G5,'RB Projections'!$A:$K,2,FALSE),""),"")</f>
        <v>Bijan Robinson</v>
      </c>
      <c r="I5" t="str">
        <f>IFERROR(IF(VLOOKUP($G5,'RB Projections'!$A:$K,5,FALSE)&gt;0,VLOOKUP(G5,'RB Projections'!$A:$K,3,FALSE),""),"")</f>
        <v>Texas</v>
      </c>
      <c r="J5" s="3">
        <f>IFERROR(IF(VLOOKUP($G5,'RB Projections'!$A:$K,5,FALSE)&gt;0,VLOOKUP(G5,'RB Projections'!$A:$K,5,FALSE),""),"")</f>
        <v>282.90840523495768</v>
      </c>
      <c r="K5" s="3">
        <f>IFERROR(IF(VLOOKUP($G5,'RB Projections'!$A:$K,5,FALSE)&gt;0,VLOOKUP(G5,'RB Projections'!$A:$L,12,FALSE),""),"")</f>
        <v>145.74213196904324</v>
      </c>
      <c r="M5">
        <v>3</v>
      </c>
      <c r="N5" t="str">
        <f>IFERROR(IF(VLOOKUP($M5,'WR Projections'!$A:$K,5,FALSE)&gt;0,VLOOKUP(M5,'WR Projections'!$A:$K,2,FALSE),""),"")</f>
        <v>John Metchie III</v>
      </c>
      <c r="O5" t="str">
        <f>IFERROR(IF(VLOOKUP($M5,'WR Projections'!$A:$K,5,FALSE)&gt;0,VLOOKUP(M5,'WR Projections'!$A:$K,3,FALSE),""),"")</f>
        <v>Alabama</v>
      </c>
      <c r="P5" s="3">
        <f>IFERROR(IF(VLOOKUP($M5,'WR Projections'!$A:$K,5,FALSE)&gt;0,VLOOKUP(M5,'WR Projections'!$A:$K,5,FALSE),""),"")</f>
        <v>244.62680467327084</v>
      </c>
      <c r="Q5" s="3">
        <f>IFERROR(IF(VLOOKUP($M5,'WR Projections'!$A:$K,5,FALSE)&gt;0,VLOOKUP(M5,'WR Projections'!$A:$L,12,FALSE),""),"")</f>
        <v>107.4605314073564</v>
      </c>
      <c r="S5">
        <v>3</v>
      </c>
      <c r="T5" t="str">
        <f>IFERROR(IF(VLOOKUP($S5,'TE Projections'!$A:$K,5,FALSE)&gt;0,VLOOKUP(S5,'TE Projections'!$A:$K,2,FALSE),""),"")</f>
        <v>Charlie Kolar</v>
      </c>
      <c r="U5" t="str">
        <f>IFERROR(IF(VLOOKUP($S5,'TE Projections'!$A:$K,5,FALSE)&gt;0,VLOOKUP(S5,'TE Projections'!$A:$K,3,FALSE),""),"")</f>
        <v>Iowa State</v>
      </c>
      <c r="V5" s="3">
        <f>IFERROR(IF(VLOOKUP($S5,'TE Projections'!$A:$K,5,FALSE)&gt;0,VLOOKUP(S5,'TE Projections'!$A:$K,5,FALSE),""),"")</f>
        <v>134.11139351117868</v>
      </c>
      <c r="W5" s="3">
        <f>IFERROR(IF(VLOOKUP($S5,'TE Projections'!$A:$K,5,FALSE)&gt;0,VLOOKUP(S5,'TE Projections'!$A:$L,12,FALSE),""),"")</f>
        <v>37.561055565774197</v>
      </c>
    </row>
    <row r="6" spans="1:28" x14ac:dyDescent="0.25">
      <c r="A6">
        <v>4</v>
      </c>
      <c r="B6" t="str">
        <f>IFERROR(IF(VLOOKUP($A6,'QB Projections'!$A:$L,5,FALSE)&gt;0,VLOOKUP($A6,'QB Projections'!$A:$L,2,FALSE),""),"")</f>
        <v>DJ Uiagalelei</v>
      </c>
      <c r="C6" t="str">
        <f>IFERROR(IF(VLOOKUP($A6,'QB Projections'!$A:$L,5,FALSE)&gt;0,VLOOKUP($A6,'QB Projections'!$A:$L,3,FALSE),""),"")</f>
        <v>Clemson</v>
      </c>
      <c r="D6" s="3">
        <f>IFERROR(IF(VLOOKUP($A6,'QB Projections'!$A:$L,5,FALSE)&gt;0,VLOOKUP($A6,'QB Projections'!$A:$L,5,FALSE),""),"")</f>
        <v>297.03343804369513</v>
      </c>
      <c r="E6" s="3">
        <f>IFERROR(IF(VLOOKUP($A6,'QB Projections'!$A:$L,5,FALSE)&gt;0,VLOOKUP($A6,'QB Projections'!$A:$L,12,FALSE),""),"")</f>
        <v>60.494261588106241</v>
      </c>
      <c r="F6" s="17"/>
      <c r="G6">
        <v>4</v>
      </c>
      <c r="H6" t="str">
        <f>IFERROR(IF(VLOOKUP($G6,'RB Projections'!$A:$K,5,FALSE)&gt;0,VLOOKUP(G6,'RB Projections'!$A:$K,2,FALSE),""),"")</f>
        <v>Leddie Brown</v>
      </c>
      <c r="I6" t="str">
        <f>IFERROR(IF(VLOOKUP($G6,'RB Projections'!$A:$K,5,FALSE)&gt;0,VLOOKUP(G6,'RB Projections'!$A:$K,3,FALSE),""),"")</f>
        <v>West Virginia</v>
      </c>
      <c r="J6" s="3">
        <f>IFERROR(IF(VLOOKUP($G6,'RB Projections'!$A:$K,5,FALSE)&gt;0,VLOOKUP(G6,'RB Projections'!$A:$K,5,FALSE),""),"")</f>
        <v>239.74701230735775</v>
      </c>
      <c r="K6" s="3">
        <f>IFERROR(IF(VLOOKUP($G6,'RB Projections'!$A:$K,5,FALSE)&gt;0,VLOOKUP(G6,'RB Projections'!$A:$L,12,FALSE),""),"")</f>
        <v>102.58073904144331</v>
      </c>
      <c r="M6">
        <v>4</v>
      </c>
      <c r="N6" t="str">
        <f>IFERROR(IF(VLOOKUP($M6,'WR Projections'!$A:$K,5,FALSE)&gt;0,VLOOKUP(M6,'WR Projections'!$A:$K,2,FALSE),""),"")</f>
        <v>Chris Olave</v>
      </c>
      <c r="O6" t="str">
        <f>IFERROR(IF(VLOOKUP($M6,'WR Projections'!$A:$K,5,FALSE)&gt;0,VLOOKUP(M6,'WR Projections'!$A:$K,3,FALSE),""),"")</f>
        <v>Ohio State</v>
      </c>
      <c r="P6" s="3">
        <f>IFERROR(IF(VLOOKUP($M6,'WR Projections'!$A:$K,5,FALSE)&gt;0,VLOOKUP(M6,'WR Projections'!$A:$K,5,FALSE),""),"")</f>
        <v>239.93803750203978</v>
      </c>
      <c r="Q6" s="3">
        <f>IFERROR(IF(VLOOKUP($M6,'WR Projections'!$A:$K,5,FALSE)&gt;0,VLOOKUP(M6,'WR Projections'!$A:$L,12,FALSE),""),"")</f>
        <v>102.77176423612534</v>
      </c>
      <c r="S6">
        <v>4</v>
      </c>
      <c r="T6" t="str">
        <f>IFERROR(IF(VLOOKUP($S6,'TE Projections'!$A:$K,5,FALSE)&gt;0,VLOOKUP(S6,'TE Projections'!$A:$K,2,FALSE),""),"")</f>
        <v>Greg Dulcich</v>
      </c>
      <c r="U6" t="str">
        <f>IFERROR(IF(VLOOKUP($S6,'TE Projections'!$A:$K,5,FALSE)&gt;0,VLOOKUP(S6,'TE Projections'!$A:$K,3,FALSE),""),"")</f>
        <v>UCLA</v>
      </c>
      <c r="V6" s="3">
        <f>IFERROR(IF(VLOOKUP($S6,'TE Projections'!$A:$K,5,FALSE)&gt;0,VLOOKUP(S6,'TE Projections'!$A:$K,5,FALSE),""),"")</f>
        <v>128.39258946793146</v>
      </c>
      <c r="W6" s="3">
        <f>IFERROR(IF(VLOOKUP($S6,'TE Projections'!$A:$K,5,FALSE)&gt;0,VLOOKUP(S6,'TE Projections'!$A:$L,12,FALSE),""),"")</f>
        <v>31.842251522526983</v>
      </c>
    </row>
    <row r="7" spans="1:28" x14ac:dyDescent="0.25">
      <c r="A7">
        <v>5</v>
      </c>
      <c r="B7" t="str">
        <f>IFERROR(IF(VLOOKUP($A7,'QB Projections'!$A:$L,5,FALSE)&gt;0,VLOOKUP($A7,'QB Projections'!$A:$L,2,FALSE),""),"")</f>
        <v>Spencer Rattler</v>
      </c>
      <c r="C7" t="str">
        <f>IFERROR(IF(VLOOKUP($A7,'QB Projections'!$A:$L,5,FALSE)&gt;0,VLOOKUP($A7,'QB Projections'!$A:$L,3,FALSE),""),"")</f>
        <v>Oklahoma</v>
      </c>
      <c r="D7" s="3">
        <f>IFERROR(IF(VLOOKUP($A7,'QB Projections'!$A:$L,5,FALSE)&gt;0,VLOOKUP($A7,'QB Projections'!$A:$L,5,FALSE),""),"")</f>
        <v>293.96367411074726</v>
      </c>
      <c r="E7" s="3">
        <f>IFERROR(IF(VLOOKUP($A7,'QB Projections'!$A:$L,5,FALSE)&gt;0,VLOOKUP($A7,'QB Projections'!$A:$L,12,FALSE),""),"")</f>
        <v>57.424497655158376</v>
      </c>
      <c r="F7" s="17"/>
      <c r="G7">
        <v>5</v>
      </c>
      <c r="H7" t="str">
        <f>IFERROR(IF(VLOOKUP($G7,'RB Projections'!$A:$K,5,FALSE)&gt;0,VLOOKUP(G7,'RB Projections'!$A:$K,2,FALSE),""),"")</f>
        <v>Tyler Badie</v>
      </c>
      <c r="I7" t="str">
        <f>IFERROR(IF(VLOOKUP($G7,'RB Projections'!$A:$K,5,FALSE)&gt;0,VLOOKUP(G7,'RB Projections'!$A:$K,3,FALSE),""),"")</f>
        <v>Missouri</v>
      </c>
      <c r="J7" s="3">
        <f>IFERROR(IF(VLOOKUP($G7,'RB Projections'!$A:$K,5,FALSE)&gt;0,VLOOKUP(G7,'RB Projections'!$A:$K,5,FALSE),""),"")</f>
        <v>236.38692426324559</v>
      </c>
      <c r="K7" s="3">
        <f>IFERROR(IF(VLOOKUP($G7,'RB Projections'!$A:$K,5,FALSE)&gt;0,VLOOKUP(G7,'RB Projections'!$A:$L,12,FALSE),""),"")</f>
        <v>99.220650997331148</v>
      </c>
      <c r="M7">
        <v>5</v>
      </c>
      <c r="N7" t="str">
        <f>IFERROR(IF(VLOOKUP($M7,'WR Projections'!$A:$K,5,FALSE)&gt;0,VLOOKUP(M7,'WR Projections'!$A:$K,2,FALSE),""),"")</f>
        <v>Jaquarii Roberson</v>
      </c>
      <c r="O7" t="str">
        <f>IFERROR(IF(VLOOKUP($M7,'WR Projections'!$A:$K,5,FALSE)&gt;0,VLOOKUP(M7,'WR Projections'!$A:$K,3,FALSE),""),"")</f>
        <v>Wake Forest</v>
      </c>
      <c r="P7" s="3">
        <f>IFERROR(IF(VLOOKUP($M7,'WR Projections'!$A:$K,5,FALSE)&gt;0,VLOOKUP(M7,'WR Projections'!$A:$K,5,FALSE),""),"")</f>
        <v>228.29906273778698</v>
      </c>
      <c r="Q7" s="3">
        <f>IFERROR(IF(VLOOKUP($M7,'WR Projections'!$A:$K,5,FALSE)&gt;0,VLOOKUP(M7,'WR Projections'!$A:$L,12,FALSE),""),"")</f>
        <v>91.132789471872542</v>
      </c>
      <c r="S7">
        <v>5</v>
      </c>
      <c r="T7" t="str">
        <f>IFERROR(IF(VLOOKUP($S7,'TE Projections'!$A:$K,5,FALSE)&gt;0,VLOOKUP(S7,'TE Projections'!$A:$K,2,FALSE),""),"")</f>
        <v>Cade Otton</v>
      </c>
      <c r="U7" t="str">
        <f>IFERROR(IF(VLOOKUP($S7,'TE Projections'!$A:$K,5,FALSE)&gt;0,VLOOKUP(S7,'TE Projections'!$A:$K,3,FALSE),""),"")</f>
        <v>Washington</v>
      </c>
      <c r="V7" s="3">
        <f>IFERROR(IF(VLOOKUP($S7,'TE Projections'!$A:$K,5,FALSE)&gt;0,VLOOKUP(S7,'TE Projections'!$A:$K,5,FALSE),""),"")</f>
        <v>126.98674552758334</v>
      </c>
      <c r="W7" s="3">
        <f>IFERROR(IF(VLOOKUP($S7,'TE Projections'!$A:$K,5,FALSE)&gt;0,VLOOKUP(S7,'TE Projections'!$A:$L,12,FALSE),""),"")</f>
        <v>30.436407582178862</v>
      </c>
    </row>
    <row r="8" spans="1:28" x14ac:dyDescent="0.25">
      <c r="A8">
        <v>6</v>
      </c>
      <c r="B8" t="str">
        <f>IFERROR(IF(VLOOKUP($A8,'QB Projections'!$A:$L,5,FALSE)&gt;0,VLOOKUP($A8,'QB Projections'!$A:$L,2,FALSE),""),"")</f>
        <v>CJ Stroud</v>
      </c>
      <c r="C8" t="str">
        <f>IFERROR(IF(VLOOKUP($A8,'QB Projections'!$A:$L,5,FALSE)&gt;0,VLOOKUP($A8,'QB Projections'!$A:$L,3,FALSE),""),"")</f>
        <v>Ohio State</v>
      </c>
      <c r="D8" s="3">
        <f>IFERROR(IF(VLOOKUP($A8,'QB Projections'!$A:$L,5,FALSE)&gt;0,VLOOKUP($A8,'QB Projections'!$A:$L,5,FALSE),""),"")</f>
        <v>291.36327810849554</v>
      </c>
      <c r="E8" s="3">
        <f>IFERROR(IF(VLOOKUP($A8,'QB Projections'!$A:$L,5,FALSE)&gt;0,VLOOKUP($A8,'QB Projections'!$A:$L,12,FALSE),""),"")</f>
        <v>54.824101652906648</v>
      </c>
      <c r="F8" s="17"/>
      <c r="G8">
        <v>6</v>
      </c>
      <c r="H8" t="str">
        <f>IFERROR(IF(VLOOKUP($G8,'RB Projections'!$A:$K,5,FALSE)&gt;0,VLOOKUP(G8,'RB Projections'!$A:$K,2,FALSE),""),"")</f>
        <v>Austin Jones</v>
      </c>
      <c r="I8" t="str">
        <f>IFERROR(IF(VLOOKUP($G8,'RB Projections'!$A:$K,5,FALSE)&gt;0,VLOOKUP(G8,'RB Projections'!$A:$K,3,FALSE),""),"")</f>
        <v>Stanford</v>
      </c>
      <c r="J8" s="3">
        <f>IFERROR(IF(VLOOKUP($G8,'RB Projections'!$A:$K,5,FALSE)&gt;0,VLOOKUP(G8,'RB Projections'!$A:$K,5,FALSE),""),"")</f>
        <v>228.19267552783634</v>
      </c>
      <c r="K8" s="3">
        <f>IFERROR(IF(VLOOKUP($G8,'RB Projections'!$A:$K,5,FALSE)&gt;0,VLOOKUP(G8,'RB Projections'!$A:$L,12,FALSE),""),"")</f>
        <v>91.026402261921902</v>
      </c>
      <c r="M8">
        <v>6</v>
      </c>
      <c r="N8" t="str">
        <f>IFERROR(IF(VLOOKUP($M8,'WR Projections'!$A:$K,5,FALSE)&gt;0,VLOOKUP(M8,'WR Projections'!$A:$K,2,FALSE),""),"")</f>
        <v>Drake London</v>
      </c>
      <c r="O8" t="str">
        <f>IFERROR(IF(VLOOKUP($M8,'WR Projections'!$A:$K,5,FALSE)&gt;0,VLOOKUP(M8,'WR Projections'!$A:$K,3,FALSE),""),"")</f>
        <v>USC</v>
      </c>
      <c r="P8" s="3">
        <f>IFERROR(IF(VLOOKUP($M8,'WR Projections'!$A:$K,5,FALSE)&gt;0,VLOOKUP(M8,'WR Projections'!$A:$K,5,FALSE),""),"")</f>
        <v>219.44642174936698</v>
      </c>
      <c r="Q8" s="3">
        <f>IFERROR(IF(VLOOKUP($M8,'WR Projections'!$A:$K,5,FALSE)&gt;0,VLOOKUP(M8,'WR Projections'!$A:$L,12,FALSE),""),"")</f>
        <v>82.280148483452535</v>
      </c>
      <c r="S8">
        <v>6</v>
      </c>
      <c r="T8" t="str">
        <f>IFERROR(IF(VLOOKUP($S8,'TE Projections'!$A:$K,5,FALSE)&gt;0,VLOOKUP(S8,'TE Projections'!$A:$K,2,FALSE),""),"")</f>
        <v>Jake Ferguson</v>
      </c>
      <c r="U8" t="str">
        <f>IFERROR(IF(VLOOKUP($S8,'TE Projections'!$A:$K,5,FALSE)&gt;0,VLOOKUP(S8,'TE Projections'!$A:$K,3,FALSE),""),"")</f>
        <v>Wisconsin</v>
      </c>
      <c r="V8" s="3">
        <f>IFERROR(IF(VLOOKUP($S8,'TE Projections'!$A:$K,5,FALSE)&gt;0,VLOOKUP(S8,'TE Projections'!$A:$K,5,FALSE),""),"")</f>
        <v>125.15926816730868</v>
      </c>
      <c r="W8" s="3">
        <f>IFERROR(IF(VLOOKUP($S8,'TE Projections'!$A:$K,5,FALSE)&gt;0,VLOOKUP(S8,'TE Projections'!$A:$L,12,FALSE),""),"")</f>
        <v>28.608930221904206</v>
      </c>
    </row>
    <row r="9" spans="1:28" x14ac:dyDescent="0.25">
      <c r="A9">
        <v>7</v>
      </c>
      <c r="B9" t="str">
        <f>IFERROR(IF(VLOOKUP($A9,'QB Projections'!$A:$L,5,FALSE)&gt;0,VLOOKUP($A9,'QB Projections'!$A:$L,2,FALSE),""),"")</f>
        <v>Emory Jones</v>
      </c>
      <c r="C9" t="str">
        <f>IFERROR(IF(VLOOKUP($A9,'QB Projections'!$A:$L,5,FALSE)&gt;0,VLOOKUP($A9,'QB Projections'!$A:$L,3,FALSE),""),"")</f>
        <v>Florida</v>
      </c>
      <c r="D9" s="3">
        <f>IFERROR(IF(VLOOKUP($A9,'QB Projections'!$A:$L,5,FALSE)&gt;0,VLOOKUP($A9,'QB Projections'!$A:$L,5,FALSE),""),"")</f>
        <v>287.49828563260309</v>
      </c>
      <c r="E9" s="3">
        <f>IFERROR(IF(VLOOKUP($A9,'QB Projections'!$A:$L,5,FALSE)&gt;0,VLOOKUP($A9,'QB Projections'!$A:$L,12,FALSE),""),"")</f>
        <v>50.959109177014199</v>
      </c>
      <c r="F9" s="17"/>
      <c r="G9">
        <v>7</v>
      </c>
      <c r="H9" t="str">
        <f>IFERROR(IF(VLOOKUP($G9,'RB Projections'!$A:$K,5,FALSE)&gt;0,VLOOKUP(G9,'RB Projections'!$A:$K,2,FALSE),""),"")</f>
        <v>Isaiah Spiller</v>
      </c>
      <c r="I9" t="str">
        <f>IFERROR(IF(VLOOKUP($G9,'RB Projections'!$A:$K,5,FALSE)&gt;0,VLOOKUP(G9,'RB Projections'!$A:$K,3,FALSE),""),"")</f>
        <v>Texas A&amp;M</v>
      </c>
      <c r="J9" s="3">
        <f>IFERROR(IF(VLOOKUP($G9,'RB Projections'!$A:$K,5,FALSE)&gt;0,VLOOKUP(G9,'RB Projections'!$A:$K,5,FALSE),""),"")</f>
        <v>223.86286476549506</v>
      </c>
      <c r="K9" s="3">
        <f>IFERROR(IF(VLOOKUP($G9,'RB Projections'!$A:$K,5,FALSE)&gt;0,VLOOKUP(G9,'RB Projections'!$A:$L,12,FALSE),""),"")</f>
        <v>86.69659149958062</v>
      </c>
      <c r="M9">
        <v>7</v>
      </c>
      <c r="N9" t="str">
        <f>IFERROR(IF(VLOOKUP($M9,'WR Projections'!$A:$K,5,FALSE)&gt;0,VLOOKUP(M9,'WR Projections'!$A:$K,2,FALSE),""),"")</f>
        <v>Ty Fryfogle</v>
      </c>
      <c r="O9" t="str">
        <f>IFERROR(IF(VLOOKUP($M9,'WR Projections'!$A:$K,5,FALSE)&gt;0,VLOOKUP(M9,'WR Projections'!$A:$K,3,FALSE),""),"")</f>
        <v>Indiana</v>
      </c>
      <c r="P9" s="3">
        <f>IFERROR(IF(VLOOKUP($M9,'WR Projections'!$A:$K,5,FALSE)&gt;0,VLOOKUP(M9,'WR Projections'!$A:$K,5,FALSE),""),"")</f>
        <v>217.26634244879682</v>
      </c>
      <c r="Q9" s="3">
        <f>IFERROR(IF(VLOOKUP($M9,'WR Projections'!$A:$K,5,FALSE)&gt;0,VLOOKUP(M9,'WR Projections'!$A:$L,12,FALSE),""),"")</f>
        <v>80.100069182882379</v>
      </c>
      <c r="S9">
        <v>7</v>
      </c>
      <c r="T9" t="str">
        <f>IFERROR(IF(VLOOKUP($S9,'TE Projections'!$A:$K,5,FALSE)&gt;0,VLOOKUP(S9,'TE Projections'!$A:$K,2,FALSE),""),"")</f>
        <v>Marshon Ford</v>
      </c>
      <c r="U9" t="str">
        <f>IFERROR(IF(VLOOKUP($S9,'TE Projections'!$A:$K,5,FALSE)&gt;0,VLOOKUP(S9,'TE Projections'!$A:$K,3,FALSE),""),"")</f>
        <v>Louisville</v>
      </c>
      <c r="V9" s="3">
        <f>IFERROR(IF(VLOOKUP($S9,'TE Projections'!$A:$K,5,FALSE)&gt;0,VLOOKUP(S9,'TE Projections'!$A:$K,5,FALSE),""),"")</f>
        <v>116.05148771711609</v>
      </c>
      <c r="W9" s="3">
        <f>IFERROR(IF(VLOOKUP($S9,'TE Projections'!$A:$K,5,FALSE)&gt;0,VLOOKUP(S9,'TE Projections'!$A:$L,12,FALSE),""),"")</f>
        <v>19.501149771711614</v>
      </c>
    </row>
    <row r="10" spans="1:28" x14ac:dyDescent="0.25">
      <c r="A10">
        <v>8</v>
      </c>
      <c r="B10" t="str">
        <f>IFERROR(IF(VLOOKUP($A10,'QB Projections'!$A:$L,5,FALSE)&gt;0,VLOOKUP($A10,'QB Projections'!$A:$L,2,FALSE),""),"")</f>
        <v>Hudson Card</v>
      </c>
      <c r="C10" t="str">
        <f>IFERROR(IF(VLOOKUP($A10,'QB Projections'!$A:$L,5,FALSE)&gt;0,VLOOKUP($A10,'QB Projections'!$A:$L,3,FALSE),""),"")</f>
        <v>Texas</v>
      </c>
      <c r="D10" s="3">
        <f>IFERROR(IF(VLOOKUP($A10,'QB Projections'!$A:$L,5,FALSE)&gt;0,VLOOKUP($A10,'QB Projections'!$A:$L,5,FALSE),""),"")</f>
        <v>280.95826810087681</v>
      </c>
      <c r="E10" s="3">
        <f>IFERROR(IF(VLOOKUP($A10,'QB Projections'!$A:$L,5,FALSE)&gt;0,VLOOKUP($A10,'QB Projections'!$A:$L,12,FALSE),""),"")</f>
        <v>44.419091645287921</v>
      </c>
      <c r="F10" s="17"/>
      <c r="G10">
        <v>8</v>
      </c>
      <c r="H10" t="str">
        <f>IFERROR(IF(VLOOKUP($G10,'RB Projections'!$A:$K,5,FALSE)&gt;0,VLOOKUP(G10,'RB Projections'!$A:$K,2,FALSE),""),"")</f>
        <v>Deuce Vaughn</v>
      </c>
      <c r="I10" t="str">
        <f>IFERROR(IF(VLOOKUP($G10,'RB Projections'!$A:$K,5,FALSE)&gt;0,VLOOKUP(G10,'RB Projections'!$A:$K,3,FALSE),""),"")</f>
        <v>Kansas State</v>
      </c>
      <c r="J10" s="3">
        <f>IFERROR(IF(VLOOKUP($G10,'RB Projections'!$A:$K,5,FALSE)&gt;0,VLOOKUP(G10,'RB Projections'!$A:$K,5,FALSE),""),"")</f>
        <v>223.79119012568034</v>
      </c>
      <c r="K10" s="3">
        <f>IFERROR(IF(VLOOKUP($G10,'RB Projections'!$A:$K,5,FALSE)&gt;0,VLOOKUP(G10,'RB Projections'!$A:$L,12,FALSE),""),"")</f>
        <v>86.624916859765904</v>
      </c>
      <c r="M10">
        <v>8</v>
      </c>
      <c r="N10" t="str">
        <f>IFERROR(IF(VLOOKUP($M10,'WR Projections'!$A:$K,5,FALSE)&gt;0,VLOOKUP(M10,'WR Projections'!$A:$K,2,FALSE),""),"")</f>
        <v>Treylon Burks</v>
      </c>
      <c r="O10" t="str">
        <f>IFERROR(IF(VLOOKUP($M10,'WR Projections'!$A:$K,5,FALSE)&gt;0,VLOOKUP(M10,'WR Projections'!$A:$K,3,FALSE),""),"")</f>
        <v>Arkansas</v>
      </c>
      <c r="P10" s="3">
        <f>IFERROR(IF(VLOOKUP($M10,'WR Projections'!$A:$K,5,FALSE)&gt;0,VLOOKUP(M10,'WR Projections'!$A:$K,5,FALSE),""),"")</f>
        <v>204.93654564579631</v>
      </c>
      <c r="Q10" s="3">
        <f>IFERROR(IF(VLOOKUP($M10,'WR Projections'!$A:$K,5,FALSE)&gt;0,VLOOKUP(M10,'WR Projections'!$A:$L,12,FALSE),""),"")</f>
        <v>67.770272379881874</v>
      </c>
      <c r="S10">
        <v>8</v>
      </c>
      <c r="T10" t="str">
        <f>IFERROR(IF(VLOOKUP($S10,'TE Projections'!$A:$K,5,FALSE)&gt;0,VLOOKUP(S10,'TE Projections'!$A:$K,2,FALSE),""),"")</f>
        <v>Michael Mayer</v>
      </c>
      <c r="U10" t="str">
        <f>IFERROR(IF(VLOOKUP($S10,'TE Projections'!$A:$K,5,FALSE)&gt;0,VLOOKUP(S10,'TE Projections'!$A:$K,3,FALSE),""),"")</f>
        <v>Notre Dame</v>
      </c>
      <c r="V10" s="3">
        <f>IFERROR(IF(VLOOKUP($S10,'TE Projections'!$A:$K,5,FALSE)&gt;0,VLOOKUP(S10,'TE Projections'!$A:$K,5,FALSE),""),"")</f>
        <v>112.68453644884723</v>
      </c>
      <c r="W10" s="3">
        <f>IFERROR(IF(VLOOKUP($S10,'TE Projections'!$A:$K,5,FALSE)&gt;0,VLOOKUP(S10,'TE Projections'!$A:$L,12,FALSE),""),"")</f>
        <v>16.13419850344275</v>
      </c>
    </row>
    <row r="11" spans="1:28" x14ac:dyDescent="0.25">
      <c r="A11">
        <v>9</v>
      </c>
      <c r="B11" t="str">
        <f>IFERROR(IF(VLOOKUP($A11,'QB Projections'!$A:$L,5,FALSE)&gt;0,VLOOKUP($A11,'QB Projections'!$A:$L,2,FALSE),""),"")</f>
        <v>Bryce Young</v>
      </c>
      <c r="C11" t="str">
        <f>IFERROR(IF(VLOOKUP($A11,'QB Projections'!$A:$L,5,FALSE)&gt;0,VLOOKUP($A11,'QB Projections'!$A:$L,3,FALSE),""),"")</f>
        <v>Alabama</v>
      </c>
      <c r="D11" s="3">
        <f>IFERROR(IF(VLOOKUP($A11,'QB Projections'!$A:$L,5,FALSE)&gt;0,VLOOKUP($A11,'QB Projections'!$A:$L,5,FALSE),""),"")</f>
        <v>279.37366523461679</v>
      </c>
      <c r="E11" s="3">
        <f>IFERROR(IF(VLOOKUP($A11,'QB Projections'!$A:$L,5,FALSE)&gt;0,VLOOKUP($A11,'QB Projections'!$A:$L,12,FALSE),""),"")</f>
        <v>42.834488779027907</v>
      </c>
      <c r="F11" s="17"/>
      <c r="G11">
        <v>9</v>
      </c>
      <c r="H11" t="str">
        <f>IFERROR(IF(VLOOKUP($G11,'RB Projections'!$A:$K,5,FALSE)&gt;0,VLOOKUP(G11,'RB Projections'!$A:$K,2,FALSE),""),"")</f>
        <v>Tank Bigsby</v>
      </c>
      <c r="I11" t="str">
        <f>IFERROR(IF(VLOOKUP($G11,'RB Projections'!$A:$K,5,FALSE)&gt;0,VLOOKUP(G11,'RB Projections'!$A:$K,3,FALSE),""),"")</f>
        <v>Auburn</v>
      </c>
      <c r="J11" s="3">
        <f>IFERROR(IF(VLOOKUP($G11,'RB Projections'!$A:$K,5,FALSE)&gt;0,VLOOKUP(G11,'RB Projections'!$A:$K,5,FALSE),""),"")</f>
        <v>218.61790527750483</v>
      </c>
      <c r="K11" s="3">
        <f>IFERROR(IF(VLOOKUP($G11,'RB Projections'!$A:$K,5,FALSE)&gt;0,VLOOKUP(G11,'RB Projections'!$A:$L,12,FALSE),""),"")</f>
        <v>81.451632011590391</v>
      </c>
      <c r="M11">
        <v>9</v>
      </c>
      <c r="N11" t="str">
        <f>IFERROR(IF(VLOOKUP($M11,'WR Projections'!$A:$K,5,FALSE)&gt;0,VLOOKUP(M11,'WR Projections'!$A:$K,2,FALSE),""),"")</f>
        <v>Garrett Wilson</v>
      </c>
      <c r="O11" t="str">
        <f>IFERROR(IF(VLOOKUP($M11,'WR Projections'!$A:$K,5,FALSE)&gt;0,VLOOKUP(M11,'WR Projections'!$A:$K,3,FALSE),""),"")</f>
        <v>Ohio State</v>
      </c>
      <c r="P11" s="3">
        <f>IFERROR(IF(VLOOKUP($M11,'WR Projections'!$A:$K,5,FALSE)&gt;0,VLOOKUP(M11,'WR Projections'!$A:$K,5,FALSE),""),"")</f>
        <v>203.69711542841819</v>
      </c>
      <c r="Q11" s="3">
        <f>IFERROR(IF(VLOOKUP($M11,'WR Projections'!$A:$K,5,FALSE)&gt;0,VLOOKUP(M11,'WR Projections'!$A:$L,12,FALSE),""),"")</f>
        <v>66.530842162503745</v>
      </c>
      <c r="S11">
        <v>9</v>
      </c>
      <c r="T11" t="str">
        <f>IFERROR(IF(VLOOKUP($S11,'TE Projections'!$A:$K,5,FALSE)&gt;0,VLOOKUP(S11,'TE Projections'!$A:$K,2,FALSE),""),"")</f>
        <v>Ben Bresnahan</v>
      </c>
      <c r="U11" t="str">
        <f>IFERROR(IF(VLOOKUP($S11,'TE Projections'!$A:$K,5,FALSE)&gt;0,VLOOKUP(S11,'TE Projections'!$A:$K,3,FALSE),""),"")</f>
        <v>Vanderbilt</v>
      </c>
      <c r="V11" s="3">
        <f>IFERROR(IF(VLOOKUP($S11,'TE Projections'!$A:$K,5,FALSE)&gt;0,VLOOKUP(S11,'TE Projections'!$A:$K,5,FALSE),""),"")</f>
        <v>97.631811749176592</v>
      </c>
      <c r="W11" s="3">
        <f>IFERROR(IF(VLOOKUP($S11,'TE Projections'!$A:$K,5,FALSE)&gt;0,VLOOKUP(S11,'TE Projections'!$A:$L,12,FALSE),""),"")</f>
        <v>1.0814738037721152</v>
      </c>
    </row>
    <row r="12" spans="1:28" x14ac:dyDescent="0.25">
      <c r="A12">
        <v>10</v>
      </c>
      <c r="B12" t="str">
        <f>IFERROR(IF(VLOOKUP($A12,'QB Projections'!$A:$L,5,FALSE)&gt;0,VLOOKUP($A12,'QB Projections'!$A:$L,2,FALSE),""),"")</f>
        <v>Haynes King</v>
      </c>
      <c r="C12" t="str">
        <f>IFERROR(IF(VLOOKUP($A12,'QB Projections'!$A:$L,5,FALSE)&gt;0,VLOOKUP($A12,'QB Projections'!$A:$L,3,FALSE),""),"")</f>
        <v>Texas A&amp;M</v>
      </c>
      <c r="D12" s="3">
        <f>IFERROR(IF(VLOOKUP($A12,'QB Projections'!$A:$L,5,FALSE)&gt;0,VLOOKUP($A12,'QB Projections'!$A:$L,5,FALSE),""),"")</f>
        <v>274.17466473831689</v>
      </c>
      <c r="E12" s="3">
        <f>IFERROR(IF(VLOOKUP($A12,'QB Projections'!$A:$L,5,FALSE)&gt;0,VLOOKUP($A12,'QB Projections'!$A:$L,12,FALSE),""),"")</f>
        <v>37.635488282728005</v>
      </c>
      <c r="F12" s="17"/>
      <c r="G12">
        <v>10</v>
      </c>
      <c r="H12" t="str">
        <f>IFERROR(IF(VLOOKUP($G12,'RB Projections'!$A:$K,5,FALSE)&gt;0,VLOOKUP(G12,'RB Projections'!$A:$K,2,FALSE),""),"")</f>
        <v>Kevin Harris</v>
      </c>
      <c r="I12" t="str">
        <f>IFERROR(IF(VLOOKUP($G12,'RB Projections'!$A:$K,5,FALSE)&gt;0,VLOOKUP(G12,'RB Projections'!$A:$K,3,FALSE),""),"")</f>
        <v>South Carolina</v>
      </c>
      <c r="J12" s="3">
        <f>IFERROR(IF(VLOOKUP($G12,'RB Projections'!$A:$K,5,FALSE)&gt;0,VLOOKUP(G12,'RB Projections'!$A:$K,5,FALSE),""),"")</f>
        <v>217.95160517467087</v>
      </c>
      <c r="K12" s="3">
        <f>IFERROR(IF(VLOOKUP($G12,'RB Projections'!$A:$K,5,FALSE)&gt;0,VLOOKUP(G12,'RB Projections'!$A:$L,12,FALSE),""),"")</f>
        <v>80.785331908756433</v>
      </c>
      <c r="M12">
        <v>10</v>
      </c>
      <c r="N12" t="str">
        <f>IFERROR(IF(VLOOKUP($M12,'WR Projections'!$A:$K,5,FALSE)&gt;0,VLOOKUP(M12,'WR Projections'!$A:$K,2,FALSE),""),"")</f>
        <v>Zay Flowers</v>
      </c>
      <c r="O12" t="str">
        <f>IFERROR(IF(VLOOKUP($M12,'WR Projections'!$A:$K,5,FALSE)&gt;0,VLOOKUP(M12,'WR Projections'!$A:$K,3,FALSE),""),"")</f>
        <v>Boston College</v>
      </c>
      <c r="P12" s="3">
        <f>IFERROR(IF(VLOOKUP($M12,'WR Projections'!$A:$K,5,FALSE)&gt;0,VLOOKUP(M12,'WR Projections'!$A:$K,5,FALSE),""),"")</f>
        <v>201.97187073422197</v>
      </c>
      <c r="Q12" s="3">
        <f>IFERROR(IF(VLOOKUP($M12,'WR Projections'!$A:$K,5,FALSE)&gt;0,VLOOKUP(M12,'WR Projections'!$A:$L,12,FALSE),""),"")</f>
        <v>64.805597468307525</v>
      </c>
      <c r="S12">
        <v>10</v>
      </c>
      <c r="T12" t="str">
        <f>IFERROR(IF(VLOOKUP($S12,'TE Projections'!$A:$K,5,FALSE)&gt;0,VLOOKUP(S12,'TE Projections'!$A:$K,2,FALSE),""),"")</f>
        <v>Isaac Rex</v>
      </c>
      <c r="U12" t="str">
        <f>IFERROR(IF(VLOOKUP($S12,'TE Projections'!$A:$K,5,FALSE)&gt;0,VLOOKUP(S12,'TE Projections'!$A:$K,3,FALSE),""),"")</f>
        <v>Brigham Young</v>
      </c>
      <c r="V12" s="3">
        <f>IFERROR(IF(VLOOKUP($S12,'TE Projections'!$A:$K,5,FALSE)&gt;0,VLOOKUP(S12,'TE Projections'!$A:$K,5,FALSE),""),"")</f>
        <v>96.550338945404476</v>
      </c>
      <c r="W12" s="3">
        <f>IFERROR(IF(VLOOKUP($S12,'TE Projections'!$A:$K,5,FALSE)&gt;0,VLOOKUP(S12,'TE Projections'!$A:$L,12,FALSE),""),"")</f>
        <v>9.9999999999999995E-7</v>
      </c>
    </row>
    <row r="13" spans="1:28" x14ac:dyDescent="0.25">
      <c r="A13">
        <v>11</v>
      </c>
      <c r="B13" t="str">
        <f>IFERROR(IF(VLOOKUP($A13,'QB Projections'!$A:$L,5,FALSE)&gt;0,VLOOKUP($A13,'QB Projections'!$A:$L,2,FALSE),""),"")</f>
        <v>Malik Cunningham</v>
      </c>
      <c r="C13" t="str">
        <f>IFERROR(IF(VLOOKUP($A13,'QB Projections'!$A:$L,5,FALSE)&gt;0,VLOOKUP($A13,'QB Projections'!$A:$L,3,FALSE),""),"")</f>
        <v>Louisville</v>
      </c>
      <c r="D13" s="3">
        <f>IFERROR(IF(VLOOKUP($A13,'QB Projections'!$A:$L,5,FALSE)&gt;0,VLOOKUP($A13,'QB Projections'!$A:$L,5,FALSE),""),"")</f>
        <v>268.46703899472891</v>
      </c>
      <c r="E13" s="3">
        <f>IFERROR(IF(VLOOKUP($A13,'QB Projections'!$A:$L,5,FALSE)&gt;0,VLOOKUP($A13,'QB Projections'!$A:$L,12,FALSE),""),"")</f>
        <v>31.927862539140026</v>
      </c>
      <c r="F13" s="17"/>
      <c r="G13">
        <v>11</v>
      </c>
      <c r="H13" t="str">
        <f>IFERROR(IF(VLOOKUP($G13,'RB Projections'!$A:$K,5,FALSE)&gt;0,VLOOKUP(G13,'RB Projections'!$A:$K,2,FALSE),""),"")</f>
        <v>Jerrion Ealy</v>
      </c>
      <c r="I13" t="str">
        <f>IFERROR(IF(VLOOKUP($G13,'RB Projections'!$A:$K,5,FALSE)&gt;0,VLOOKUP(G13,'RB Projections'!$A:$K,3,FALSE),""),"")</f>
        <v>Ole Miss</v>
      </c>
      <c r="J13" s="3">
        <f>IFERROR(IF(VLOOKUP($G13,'RB Projections'!$A:$K,5,FALSE)&gt;0,VLOOKUP(G13,'RB Projections'!$A:$K,5,FALSE),""),"")</f>
        <v>216.74873406419806</v>
      </c>
      <c r="K13" s="3">
        <f>IFERROR(IF(VLOOKUP($G13,'RB Projections'!$A:$K,5,FALSE)&gt;0,VLOOKUP(G13,'RB Projections'!$A:$L,12,FALSE),""),"")</f>
        <v>79.58246079828362</v>
      </c>
      <c r="M13">
        <v>11</v>
      </c>
      <c r="N13" t="str">
        <f>IFERROR(IF(VLOOKUP($M13,'WR Projections'!$A:$K,5,FALSE)&gt;0,VLOOKUP(M13,'WR Projections'!$A:$K,2,FALSE),""),"")</f>
        <v>Travell Harris</v>
      </c>
      <c r="O13" t="str">
        <f>IFERROR(IF(VLOOKUP($M13,'WR Projections'!$A:$K,5,FALSE)&gt;0,VLOOKUP(M13,'WR Projections'!$A:$K,3,FALSE),""),"")</f>
        <v>Washington State</v>
      </c>
      <c r="P13" s="3">
        <f>IFERROR(IF(VLOOKUP($M13,'WR Projections'!$A:$K,5,FALSE)&gt;0,VLOOKUP(M13,'WR Projections'!$A:$K,5,FALSE),""),"")</f>
        <v>199.59568708489715</v>
      </c>
      <c r="Q13" s="3">
        <f>IFERROR(IF(VLOOKUP($M13,'WR Projections'!$A:$K,5,FALSE)&gt;0,VLOOKUP(M13,'WR Projections'!$A:$L,12,FALSE),""),"")</f>
        <v>62.429413818982709</v>
      </c>
      <c r="S13">
        <v>11</v>
      </c>
      <c r="T13" t="str">
        <f>IFERROR(IF(VLOOKUP($S13,'TE Projections'!$A:$K,5,FALSE)&gt;0,VLOOKUP(S13,'TE Projections'!$A:$K,2,FALSE),""),"")</f>
        <v>Peyton Hendershot</v>
      </c>
      <c r="U13" t="str">
        <f>IFERROR(IF(VLOOKUP($S13,'TE Projections'!$A:$K,5,FALSE)&gt;0,VLOOKUP(S13,'TE Projections'!$A:$K,3,FALSE),""),"")</f>
        <v>Indiana</v>
      </c>
      <c r="V13" s="3">
        <f>IFERROR(IF(VLOOKUP($S13,'TE Projections'!$A:$K,5,FALSE)&gt;0,VLOOKUP(S13,'TE Projections'!$A:$K,5,FALSE),""),"")</f>
        <v>95.497261945367768</v>
      </c>
      <c r="W13" s="3">
        <f>IFERROR(IF(VLOOKUP($S13,'TE Projections'!$A:$K,5,FALSE)&gt;0,VLOOKUP(S13,'TE Projections'!$A:$L,12,FALSE),""),"")</f>
        <v>-1.0530760000367085</v>
      </c>
    </row>
    <row r="14" spans="1:28" x14ac:dyDescent="0.25">
      <c r="A14">
        <v>12</v>
      </c>
      <c r="B14" t="str">
        <f>IFERROR(IF(VLOOKUP($A14,'QB Projections'!$A:$L,5,FALSE)&gt;0,VLOOKUP($A14,'QB Projections'!$A:$L,2,FALSE),""),"")</f>
        <v>Tyler Shough</v>
      </c>
      <c r="C14" t="str">
        <f>IFERROR(IF(VLOOKUP($A14,'QB Projections'!$A:$L,5,FALSE)&gt;0,VLOOKUP($A14,'QB Projections'!$A:$L,3,FALSE),""),"")</f>
        <v>Texas Tech</v>
      </c>
      <c r="D14" s="3">
        <f>IFERROR(IF(VLOOKUP($A14,'QB Projections'!$A:$L,5,FALSE)&gt;0,VLOOKUP($A14,'QB Projections'!$A:$L,5,FALSE),""),"")</f>
        <v>265.89136152144118</v>
      </c>
      <c r="E14" s="3">
        <f>IFERROR(IF(VLOOKUP($A14,'QB Projections'!$A:$L,5,FALSE)&gt;0,VLOOKUP($A14,'QB Projections'!$A:$L,12,FALSE),""),"")</f>
        <v>29.3521850658523</v>
      </c>
      <c r="F14" s="17"/>
      <c r="G14">
        <v>12</v>
      </c>
      <c r="H14" t="str">
        <f>IFERROR(IF(VLOOKUP($G14,'RB Projections'!$A:$K,5,FALSE)&gt;0,VLOOKUP(G14,'RB Projections'!$A:$K,2,FALSE),""),"")</f>
        <v>Jahmyr Gibbs</v>
      </c>
      <c r="I14" t="str">
        <f>IFERROR(IF(VLOOKUP($G14,'RB Projections'!$A:$K,5,FALSE)&gt;0,VLOOKUP(G14,'RB Projections'!$A:$K,3,FALSE),""),"")</f>
        <v>Georgia Tech</v>
      </c>
      <c r="J14" s="3">
        <f>IFERROR(IF(VLOOKUP($G14,'RB Projections'!$A:$K,5,FALSE)&gt;0,VLOOKUP(G14,'RB Projections'!$A:$K,5,FALSE),""),"")</f>
        <v>216.23500964372624</v>
      </c>
      <c r="K14" s="3">
        <f>IFERROR(IF(VLOOKUP($G14,'RB Projections'!$A:$K,5,FALSE)&gt;0,VLOOKUP(G14,'RB Projections'!$A:$L,12,FALSE),""),"")</f>
        <v>79.068736377811803</v>
      </c>
      <c r="M14">
        <v>12</v>
      </c>
      <c r="N14" t="str">
        <f>IFERROR(IF(VLOOKUP($M14,'WR Projections'!$A:$K,5,FALSE)&gt;0,VLOOKUP(M14,'WR Projections'!$A:$K,2,FALSE),""),"")</f>
        <v>Ainias Smith</v>
      </c>
      <c r="O14" t="str">
        <f>IFERROR(IF(VLOOKUP($M14,'WR Projections'!$A:$K,5,FALSE)&gt;0,VLOOKUP(M14,'WR Projections'!$A:$K,3,FALSE),""),"")</f>
        <v>Texas A&amp;M</v>
      </c>
      <c r="P14" s="3">
        <f>IFERROR(IF(VLOOKUP($M14,'WR Projections'!$A:$K,5,FALSE)&gt;0,VLOOKUP(M14,'WR Projections'!$A:$K,5,FALSE),""),"")</f>
        <v>195.29256362419525</v>
      </c>
      <c r="Q14" s="3">
        <f>IFERROR(IF(VLOOKUP($M14,'WR Projections'!$A:$K,5,FALSE)&gt;0,VLOOKUP(M14,'WR Projections'!$A:$L,12,FALSE),""),"")</f>
        <v>58.126290358280812</v>
      </c>
      <c r="S14">
        <v>12</v>
      </c>
      <c r="T14" t="str">
        <f>IFERROR(IF(VLOOKUP($S14,'TE Projections'!$A:$K,5,FALSE)&gt;0,VLOOKUP(S14,'TE Projections'!$A:$K,2,FALSE),""),"")</f>
        <v>James Mitchell</v>
      </c>
      <c r="U14" t="str">
        <f>IFERROR(IF(VLOOKUP($S14,'TE Projections'!$A:$K,5,FALSE)&gt;0,VLOOKUP(S14,'TE Projections'!$A:$K,3,FALSE),""),"")</f>
        <v>Virginia Tech</v>
      </c>
      <c r="V14" s="3">
        <f>IFERROR(IF(VLOOKUP($S14,'TE Projections'!$A:$K,5,FALSE)&gt;0,VLOOKUP(S14,'TE Projections'!$A:$K,5,FALSE),""),"")</f>
        <v>94.416204490007274</v>
      </c>
      <c r="W14" s="3">
        <f>IFERROR(IF(VLOOKUP($S14,'TE Projections'!$A:$K,5,FALSE)&gt;0,VLOOKUP(S14,'TE Projections'!$A:$L,12,FALSE),""),"")</f>
        <v>-2.134133455397202</v>
      </c>
    </row>
    <row r="15" spans="1:28" x14ac:dyDescent="0.25">
      <c r="A15">
        <v>13</v>
      </c>
      <c r="B15" t="str">
        <f>IFERROR(IF(VLOOKUP($A15,'QB Projections'!$A:$L,5,FALSE)&gt;0,VLOOKUP($A15,'QB Projections'!$A:$L,2,FALSE),""),"")</f>
        <v>D'Eriq King</v>
      </c>
      <c r="C15" t="str">
        <f>IFERROR(IF(VLOOKUP($A15,'QB Projections'!$A:$L,5,FALSE)&gt;0,VLOOKUP($A15,'QB Projections'!$A:$L,3,FALSE),""),"")</f>
        <v>Miami (FL)</v>
      </c>
      <c r="D15" s="3">
        <f>IFERROR(IF(VLOOKUP($A15,'QB Projections'!$A:$L,5,FALSE)&gt;0,VLOOKUP($A15,'QB Projections'!$A:$L,5,FALSE),""),"")</f>
        <v>263.94303798631051</v>
      </c>
      <c r="E15" s="3">
        <f>IFERROR(IF(VLOOKUP($A15,'QB Projections'!$A:$L,5,FALSE)&gt;0,VLOOKUP($A15,'QB Projections'!$A:$L,12,FALSE),""),"")</f>
        <v>27.403861530721631</v>
      </c>
      <c r="F15" s="17"/>
      <c r="G15">
        <v>13</v>
      </c>
      <c r="H15" t="str">
        <f>IFERROR(IF(VLOOKUP($G15,'RB Projections'!$A:$K,5,FALSE)&gt;0,VLOOKUP(G15,'RB Projections'!$A:$K,2,FALSE),""),"")</f>
        <v>Kyren Williams</v>
      </c>
      <c r="I15" t="str">
        <f>IFERROR(IF(VLOOKUP($G15,'RB Projections'!$A:$K,5,FALSE)&gt;0,VLOOKUP(G15,'RB Projections'!$A:$K,3,FALSE),""),"")</f>
        <v>Notre Dame</v>
      </c>
      <c r="J15" s="3">
        <f>IFERROR(IF(VLOOKUP($G15,'RB Projections'!$A:$K,5,FALSE)&gt;0,VLOOKUP(G15,'RB Projections'!$A:$K,5,FALSE),""),"")</f>
        <v>211.31081382568362</v>
      </c>
      <c r="K15" s="3">
        <f>IFERROR(IF(VLOOKUP($G15,'RB Projections'!$A:$K,5,FALSE)&gt;0,VLOOKUP(G15,'RB Projections'!$A:$L,12,FALSE),""),"")</f>
        <v>74.144540559769183</v>
      </c>
      <c r="M15">
        <v>13</v>
      </c>
      <c r="N15" t="str">
        <f>IFERROR(IF(VLOOKUP($M15,'WR Projections'!$A:$K,5,FALSE)&gt;0,VLOOKUP(M15,'WR Projections'!$A:$K,2,FALSE),""),"")</f>
        <v>Jahan Dotson</v>
      </c>
      <c r="O15" t="str">
        <f>IFERROR(IF(VLOOKUP($M15,'WR Projections'!$A:$K,5,FALSE)&gt;0,VLOOKUP(M15,'WR Projections'!$A:$K,3,FALSE),""),"")</f>
        <v>Penn State</v>
      </c>
      <c r="P15" s="3">
        <f>IFERROR(IF(VLOOKUP($M15,'WR Projections'!$A:$K,5,FALSE)&gt;0,VLOOKUP(M15,'WR Projections'!$A:$K,5,FALSE),""),"")</f>
        <v>190.25965252430737</v>
      </c>
      <c r="Q15" s="3">
        <f>IFERROR(IF(VLOOKUP($M15,'WR Projections'!$A:$K,5,FALSE)&gt;0,VLOOKUP(M15,'WR Projections'!$A:$L,12,FALSE),""),"")</f>
        <v>53.093379258392929</v>
      </c>
      <c r="S15">
        <v>13</v>
      </c>
      <c r="T15" t="str">
        <f>IFERROR(IF(VLOOKUP($S15,'TE Projections'!$A:$K,5,FALSE)&gt;0,VLOOKUP(S15,'TE Projections'!$A:$K,2,FALSE),""),"")</f>
        <v>Austin Stogner</v>
      </c>
      <c r="U15" t="str">
        <f>IFERROR(IF(VLOOKUP($S15,'TE Projections'!$A:$K,5,FALSE)&gt;0,VLOOKUP(S15,'TE Projections'!$A:$K,3,FALSE),""),"")</f>
        <v>Oklahoma</v>
      </c>
      <c r="V15" s="3">
        <f>IFERROR(IF(VLOOKUP($S15,'TE Projections'!$A:$K,5,FALSE)&gt;0,VLOOKUP(S15,'TE Projections'!$A:$K,5,FALSE),""),"")</f>
        <v>94.167787061678936</v>
      </c>
      <c r="W15" s="3">
        <f>IFERROR(IF(VLOOKUP($S15,'TE Projections'!$A:$K,5,FALSE)&gt;0,VLOOKUP(S15,'TE Projections'!$A:$L,12,FALSE),""),"")</f>
        <v>-2.38255088372554</v>
      </c>
    </row>
    <row r="16" spans="1:28" x14ac:dyDescent="0.25">
      <c r="A16">
        <v>14</v>
      </c>
      <c r="B16" t="str">
        <f>IFERROR(IF(VLOOKUP($A16,'QB Projections'!$A:$L,5,FALSE)&gt;0,VLOOKUP($A16,'QB Projections'!$A:$L,2,FALSE),""),"")</f>
        <v>Sam Howell</v>
      </c>
      <c r="C16" t="str">
        <f>IFERROR(IF(VLOOKUP($A16,'QB Projections'!$A:$L,5,FALSE)&gt;0,VLOOKUP($A16,'QB Projections'!$A:$L,3,FALSE),""),"")</f>
        <v>North Carolina</v>
      </c>
      <c r="D16" s="3">
        <f>IFERROR(IF(VLOOKUP($A16,'QB Projections'!$A:$L,5,FALSE)&gt;0,VLOOKUP($A16,'QB Projections'!$A:$L,5,FALSE),""),"")</f>
        <v>262.37318704796968</v>
      </c>
      <c r="E16" s="3">
        <f>IFERROR(IF(VLOOKUP($A16,'QB Projections'!$A:$L,5,FALSE)&gt;0,VLOOKUP($A16,'QB Projections'!$A:$L,12,FALSE),""),"")</f>
        <v>25.834010592380796</v>
      </c>
      <c r="F16" s="17"/>
      <c r="G16">
        <v>14</v>
      </c>
      <c r="H16" t="str">
        <f>IFERROR(IF(VLOOKUP($G16,'RB Projections'!$A:$K,5,FALSE)&gt;0,VLOOKUP(G16,'RB Projections'!$A:$K,2,FALSE),""),"")</f>
        <v>Tyler Goodson</v>
      </c>
      <c r="I16" t="str">
        <f>IFERROR(IF(VLOOKUP($G16,'RB Projections'!$A:$K,5,FALSE)&gt;0,VLOOKUP(G16,'RB Projections'!$A:$K,3,FALSE),""),"")</f>
        <v>Iowa</v>
      </c>
      <c r="J16" s="3">
        <f>IFERROR(IF(VLOOKUP($G16,'RB Projections'!$A:$K,5,FALSE)&gt;0,VLOOKUP(G16,'RB Projections'!$A:$K,5,FALSE),""),"")</f>
        <v>209.58460703395994</v>
      </c>
      <c r="K16" s="3">
        <f>IFERROR(IF(VLOOKUP($G16,'RB Projections'!$A:$K,5,FALSE)&gt;0,VLOOKUP(G16,'RB Projections'!$A:$L,12,FALSE),""),"")</f>
        <v>72.4183337680455</v>
      </c>
      <c r="M16">
        <v>14</v>
      </c>
      <c r="N16" t="str">
        <f>IFERROR(IF(VLOOKUP($M16,'WR Projections'!$A:$K,5,FALSE)&gt;0,VLOOKUP(M16,'WR Projections'!$A:$K,2,FALSE),""),"")</f>
        <v>Taj Harris</v>
      </c>
      <c r="O16" t="str">
        <f>IFERROR(IF(VLOOKUP($M16,'WR Projections'!$A:$K,5,FALSE)&gt;0,VLOOKUP(M16,'WR Projections'!$A:$K,3,FALSE),""),"")</f>
        <v>Syracuse</v>
      </c>
      <c r="P16" s="3">
        <f>IFERROR(IF(VLOOKUP($M16,'WR Projections'!$A:$K,5,FALSE)&gt;0,VLOOKUP(M16,'WR Projections'!$A:$K,5,FALSE),""),"")</f>
        <v>188.9192166078233</v>
      </c>
      <c r="Q16" s="3">
        <f>IFERROR(IF(VLOOKUP($M16,'WR Projections'!$A:$K,5,FALSE)&gt;0,VLOOKUP(M16,'WR Projections'!$A:$L,12,FALSE),""),"")</f>
        <v>51.75294334190886</v>
      </c>
      <c r="S16">
        <v>14</v>
      </c>
      <c r="T16" t="str">
        <f>IFERROR(IF(VLOOKUP($S16,'TE Projections'!$A:$K,5,FALSE)&gt;0,VLOOKUP(S16,'TE Projections'!$A:$K,2,FALSE),""),"")</f>
        <v>Jeremy Ruckert</v>
      </c>
      <c r="U16" t="str">
        <f>IFERROR(IF(VLOOKUP($S16,'TE Projections'!$A:$K,5,FALSE)&gt;0,VLOOKUP(S16,'TE Projections'!$A:$K,3,FALSE),""),"")</f>
        <v>Ohio State</v>
      </c>
      <c r="V16" s="3">
        <f>IFERROR(IF(VLOOKUP($S16,'TE Projections'!$A:$K,5,FALSE)&gt;0,VLOOKUP(S16,'TE Projections'!$A:$K,5,FALSE),""),"")</f>
        <v>91.31782049410765</v>
      </c>
      <c r="W16" s="3">
        <f>IFERROR(IF(VLOOKUP($S16,'TE Projections'!$A:$K,5,FALSE)&gt;0,VLOOKUP(S16,'TE Projections'!$A:$L,12,FALSE),""),"")</f>
        <v>-5.2325174512968262</v>
      </c>
    </row>
    <row r="17" spans="1:23" x14ac:dyDescent="0.25">
      <c r="A17">
        <v>15</v>
      </c>
      <c r="B17" t="str">
        <f>IFERROR(IF(VLOOKUP($A17,'QB Projections'!$A:$L,5,FALSE)&gt;0,VLOOKUP($A17,'QB Projections'!$A:$L,2,FALSE),""),"")</f>
        <v>Sean Clifford</v>
      </c>
      <c r="C17" t="str">
        <f>IFERROR(IF(VLOOKUP($A17,'QB Projections'!$A:$L,5,FALSE)&gt;0,VLOOKUP($A17,'QB Projections'!$A:$L,3,FALSE),""),"")</f>
        <v>Penn State</v>
      </c>
      <c r="D17" s="3">
        <f>IFERROR(IF(VLOOKUP($A17,'QB Projections'!$A:$L,5,FALSE)&gt;0,VLOOKUP($A17,'QB Projections'!$A:$L,5,FALSE),""),"")</f>
        <v>260.43920760187353</v>
      </c>
      <c r="E17" s="3">
        <f>IFERROR(IF(VLOOKUP($A17,'QB Projections'!$A:$L,5,FALSE)&gt;0,VLOOKUP($A17,'QB Projections'!$A:$L,12,FALSE),""),"")</f>
        <v>23.90003114628465</v>
      </c>
      <c r="F17" s="17"/>
      <c r="G17">
        <v>15</v>
      </c>
      <c r="H17" t="str">
        <f>IFERROR(IF(VLOOKUP($G17,'RB Projections'!$A:$K,5,FALSE)&gt;0,VLOOKUP(G17,'RB Projections'!$A:$K,2,FALSE),""),"")</f>
        <v>Chris Rodriguez Jr.</v>
      </c>
      <c r="I17" t="str">
        <f>IFERROR(IF(VLOOKUP($G17,'RB Projections'!$A:$K,5,FALSE)&gt;0,VLOOKUP(G17,'RB Projections'!$A:$K,3,FALSE),""),"")</f>
        <v>Kentucky</v>
      </c>
      <c r="J17" s="3">
        <f>IFERROR(IF(VLOOKUP($G17,'RB Projections'!$A:$K,5,FALSE)&gt;0,VLOOKUP(G17,'RB Projections'!$A:$K,5,FALSE),""),"")</f>
        <v>206.63545931747552</v>
      </c>
      <c r="K17" s="3">
        <f>IFERROR(IF(VLOOKUP($G17,'RB Projections'!$A:$K,5,FALSE)&gt;0,VLOOKUP(G17,'RB Projections'!$A:$L,12,FALSE),""),"")</f>
        <v>69.469186051561081</v>
      </c>
      <c r="M17">
        <v>15</v>
      </c>
      <c r="N17" t="str">
        <f>IFERROR(IF(VLOOKUP($M17,'WR Projections'!$A:$K,5,FALSE)&gt;0,VLOOKUP(M17,'WR Projections'!$A:$K,2,FALSE),""),"")</f>
        <v>Marvin Mims</v>
      </c>
      <c r="O17" t="str">
        <f>IFERROR(IF(VLOOKUP($M17,'WR Projections'!$A:$K,5,FALSE)&gt;0,VLOOKUP(M17,'WR Projections'!$A:$K,3,FALSE),""),"")</f>
        <v>Oklahoma</v>
      </c>
      <c r="P17" s="3">
        <f>IFERROR(IF(VLOOKUP($M17,'WR Projections'!$A:$K,5,FALSE)&gt;0,VLOOKUP(M17,'WR Projections'!$A:$K,5,FALSE),""),"")</f>
        <v>187.43947368541257</v>
      </c>
      <c r="Q17" s="3">
        <f>IFERROR(IF(VLOOKUP($M17,'WR Projections'!$A:$K,5,FALSE)&gt;0,VLOOKUP(M17,'WR Projections'!$A:$L,12,FALSE),""),"")</f>
        <v>50.273200419498124</v>
      </c>
      <c r="S17">
        <v>15</v>
      </c>
      <c r="T17" t="str">
        <f>IFERROR(IF(VLOOKUP($S17,'TE Projections'!$A:$K,5,FALSE)&gt;0,VLOOKUP(S17,'TE Projections'!$A:$K,2,FALSE),""),"")</f>
        <v>Charlie Mangieri</v>
      </c>
      <c r="U17" t="str">
        <f>IFERROR(IF(VLOOKUP($S17,'TE Projections'!$A:$K,5,FALSE)&gt;0,VLOOKUP(S17,'TE Projections'!$A:$K,3,FALSE),""),"")</f>
        <v>Northwestern</v>
      </c>
      <c r="V17" s="3">
        <f>IFERROR(IF(VLOOKUP($S17,'TE Projections'!$A:$K,5,FALSE)&gt;0,VLOOKUP(S17,'TE Projections'!$A:$K,5,FALSE),""),"")</f>
        <v>90.075663009195509</v>
      </c>
      <c r="W17" s="3">
        <f>IFERROR(IF(VLOOKUP($S17,'TE Projections'!$A:$K,5,FALSE)&gt;0,VLOOKUP(S17,'TE Projections'!$A:$L,12,FALSE),""),"")</f>
        <v>-6.4746749362089675</v>
      </c>
    </row>
    <row r="18" spans="1:23" x14ac:dyDescent="0.25">
      <c r="A18">
        <v>16</v>
      </c>
      <c r="B18" t="str">
        <f>IFERROR(IF(VLOOKUP($A18,'QB Projections'!$A:$L,5,FALSE)&gt;0,VLOOKUP($A18,'QB Projections'!$A:$L,2,FALSE),""),"")</f>
        <v>Max Johnson</v>
      </c>
      <c r="C18" t="str">
        <f>IFERROR(IF(VLOOKUP($A18,'QB Projections'!$A:$L,5,FALSE)&gt;0,VLOOKUP($A18,'QB Projections'!$A:$L,3,FALSE),""),"")</f>
        <v>LSU</v>
      </c>
      <c r="D18" s="3">
        <f>IFERROR(IF(VLOOKUP($A18,'QB Projections'!$A:$L,5,FALSE)&gt;0,VLOOKUP($A18,'QB Projections'!$A:$L,5,FALSE),""),"")</f>
        <v>254.05377126156259</v>
      </c>
      <c r="E18" s="3">
        <f>IFERROR(IF(VLOOKUP($A18,'QB Projections'!$A:$L,5,FALSE)&gt;0,VLOOKUP($A18,'QB Projections'!$A:$L,12,FALSE),""),"")</f>
        <v>17.514594805973704</v>
      </c>
      <c r="F18" s="17"/>
      <c r="G18">
        <v>16</v>
      </c>
      <c r="H18" t="str">
        <f>IFERROR(IF(VLOOKUP($G18,'RB Projections'!$A:$K,5,FALSE)&gt;0,VLOOKUP(G18,'RB Projections'!$A:$K,2,FALSE),""),"")</f>
        <v>Jarek Broussard</v>
      </c>
      <c r="I18" t="str">
        <f>IFERROR(IF(VLOOKUP($G18,'RB Projections'!$A:$K,5,FALSE)&gt;0,VLOOKUP(G18,'RB Projections'!$A:$K,3,FALSE),""),"")</f>
        <v>Colorado</v>
      </c>
      <c r="J18" s="3">
        <f>IFERROR(IF(VLOOKUP($G18,'RB Projections'!$A:$K,5,FALSE)&gt;0,VLOOKUP(G18,'RB Projections'!$A:$K,5,FALSE),""),"")</f>
        <v>204.82231449609495</v>
      </c>
      <c r="K18" s="3">
        <f>IFERROR(IF(VLOOKUP($G18,'RB Projections'!$A:$K,5,FALSE)&gt;0,VLOOKUP(G18,'RB Projections'!$A:$L,12,FALSE),""),"")</f>
        <v>67.656041230180506</v>
      </c>
      <c r="M18">
        <v>16</v>
      </c>
      <c r="N18" t="str">
        <f>IFERROR(IF(VLOOKUP($M18,'WR Projections'!$A:$K,5,FALSE)&gt;0,VLOOKUP(M18,'WR Projections'!$A:$K,2,FALSE),""),"")</f>
        <v>Braylon Sanders</v>
      </c>
      <c r="O18" t="str">
        <f>IFERROR(IF(VLOOKUP($M18,'WR Projections'!$A:$K,5,FALSE)&gt;0,VLOOKUP(M18,'WR Projections'!$A:$K,3,FALSE),""),"")</f>
        <v>Ole Miss</v>
      </c>
      <c r="P18" s="3">
        <f>IFERROR(IF(VLOOKUP($M18,'WR Projections'!$A:$K,5,FALSE)&gt;0,VLOOKUP(M18,'WR Projections'!$A:$K,5,FALSE),""),"")</f>
        <v>180.60088401226068</v>
      </c>
      <c r="Q18" s="3">
        <f>IFERROR(IF(VLOOKUP($M18,'WR Projections'!$A:$K,5,FALSE)&gt;0,VLOOKUP(M18,'WR Projections'!$A:$L,12,FALSE),""),"")</f>
        <v>43.434610746346237</v>
      </c>
      <c r="S18">
        <v>16</v>
      </c>
      <c r="T18" t="str">
        <f>IFERROR(IF(VLOOKUP($S18,'TE Projections'!$A:$K,5,FALSE)&gt;0,VLOOKUP(S18,'TE Projections'!$A:$K,2,FALSE),""),"")</f>
        <v>Sam La Porta</v>
      </c>
      <c r="U18" t="str">
        <f>IFERROR(IF(VLOOKUP($S18,'TE Projections'!$A:$K,5,FALSE)&gt;0,VLOOKUP(S18,'TE Projections'!$A:$K,3,FALSE),""),"")</f>
        <v>Iowa</v>
      </c>
      <c r="V18" s="3">
        <f>IFERROR(IF(VLOOKUP($S18,'TE Projections'!$A:$K,5,FALSE)&gt;0,VLOOKUP(S18,'TE Projections'!$A:$K,5,FALSE),""),"")</f>
        <v>89.615316956154771</v>
      </c>
      <c r="W18" s="3">
        <f>IFERROR(IF(VLOOKUP($S18,'TE Projections'!$A:$K,5,FALSE)&gt;0,VLOOKUP(S18,'TE Projections'!$A:$L,12,FALSE),""),"")</f>
        <v>-6.935020989249705</v>
      </c>
    </row>
    <row r="19" spans="1:23" x14ac:dyDescent="0.25">
      <c r="A19">
        <v>17</v>
      </c>
      <c r="B19" t="str">
        <f>IFERROR(IF(VLOOKUP($A19,'QB Projections'!$A:$L,5,FALSE)&gt;0,VLOOKUP($A19,'QB Projections'!$A:$L,2,FALSE),""),"")</f>
        <v>Gerry Bohanon</v>
      </c>
      <c r="C19" t="str">
        <f>IFERROR(IF(VLOOKUP($A19,'QB Projections'!$A:$L,5,FALSE)&gt;0,VLOOKUP($A19,'QB Projections'!$A:$L,3,FALSE),""),"")</f>
        <v>Baylor</v>
      </c>
      <c r="D19" s="3">
        <f>IFERROR(IF(VLOOKUP($A19,'QB Projections'!$A:$L,5,FALSE)&gt;0,VLOOKUP($A19,'QB Projections'!$A:$L,5,FALSE),""),"")</f>
        <v>253.96075793660231</v>
      </c>
      <c r="E19" s="3">
        <f>IFERROR(IF(VLOOKUP($A19,'QB Projections'!$A:$L,5,FALSE)&gt;0,VLOOKUP($A19,'QB Projections'!$A:$L,12,FALSE),""),"")</f>
        <v>17.421581481013423</v>
      </c>
      <c r="F19" s="17"/>
      <c r="G19">
        <v>17</v>
      </c>
      <c r="H19" t="str">
        <f>IFERROR(IF(VLOOKUP($G19,'RB Projections'!$A:$K,5,FALSE)&gt;0,VLOOKUP(G19,'RB Projections'!$A:$K,2,FALSE),""),"")</f>
        <v>Tyler Allgeier</v>
      </c>
      <c r="I19" t="str">
        <f>IFERROR(IF(VLOOKUP($G19,'RB Projections'!$A:$K,5,FALSE)&gt;0,VLOOKUP(G19,'RB Projections'!$A:$K,3,FALSE),""),"")</f>
        <v>Brigham Young</v>
      </c>
      <c r="J19" s="3">
        <f>IFERROR(IF(VLOOKUP($G19,'RB Projections'!$A:$K,5,FALSE)&gt;0,VLOOKUP(G19,'RB Projections'!$A:$K,5,FALSE),""),"")</f>
        <v>204.40379340022605</v>
      </c>
      <c r="K19" s="3">
        <f>IFERROR(IF(VLOOKUP($G19,'RB Projections'!$A:$K,5,FALSE)&gt;0,VLOOKUP(G19,'RB Projections'!$A:$L,12,FALSE),""),"")</f>
        <v>67.237520134311609</v>
      </c>
      <c r="M19">
        <v>17</v>
      </c>
      <c r="N19" t="str">
        <f>IFERROR(IF(VLOOKUP($M19,'WR Projections'!$A:$K,5,FALSE)&gt;0,VLOOKUP(M19,'WR Projections'!$A:$K,2,FALSE),""),"")</f>
        <v>Wan'Dale Robinson</v>
      </c>
      <c r="O19" t="str">
        <f>IFERROR(IF(VLOOKUP($M19,'WR Projections'!$A:$K,5,FALSE)&gt;0,VLOOKUP(M19,'WR Projections'!$A:$K,3,FALSE),""),"")</f>
        <v>Kentucky</v>
      </c>
      <c r="P19" s="3">
        <f>IFERROR(IF(VLOOKUP($M19,'WR Projections'!$A:$K,5,FALSE)&gt;0,VLOOKUP(M19,'WR Projections'!$A:$K,5,FALSE),""),"")</f>
        <v>176.78822798835881</v>
      </c>
      <c r="Q19" s="3">
        <f>IFERROR(IF(VLOOKUP($M19,'WR Projections'!$A:$K,5,FALSE)&gt;0,VLOOKUP(M19,'WR Projections'!$A:$L,12,FALSE),""),"")</f>
        <v>39.621954722444372</v>
      </c>
      <c r="S19">
        <v>17</v>
      </c>
      <c r="T19" t="str">
        <f>IFERROR(IF(VLOOKUP($S19,'TE Projections'!$A:$K,5,FALSE)&gt;0,VLOOKUP(S19,'TE Projections'!$A:$K,2,FALSE),""),"")</f>
        <v>Trae Barry</v>
      </c>
      <c r="U19" t="str">
        <f>IFERROR(IF(VLOOKUP($S19,'TE Projections'!$A:$K,5,FALSE)&gt;0,VLOOKUP(S19,'TE Projections'!$A:$K,3,FALSE),""),"")</f>
        <v>Boston College</v>
      </c>
      <c r="V19" s="3">
        <f>IFERROR(IF(VLOOKUP($S19,'TE Projections'!$A:$K,5,FALSE)&gt;0,VLOOKUP(S19,'TE Projections'!$A:$K,5,FALSE),""),"")</f>
        <v>86.427835280529521</v>
      </c>
      <c r="W19" s="3">
        <f>IFERROR(IF(VLOOKUP($S19,'TE Projections'!$A:$K,5,FALSE)&gt;0,VLOOKUP(S19,'TE Projections'!$A:$L,12,FALSE),""),"")</f>
        <v>-10.122502664874956</v>
      </c>
    </row>
    <row r="20" spans="1:23" x14ac:dyDescent="0.25">
      <c r="A20">
        <v>18</v>
      </c>
      <c r="B20" t="str">
        <f>IFERROR(IF(VLOOKUP($A20,'QB Projections'!$A:$L,5,FALSE)&gt;0,VLOOKUP($A20,'QB Projections'!$A:$L,2,FALSE),""),"")</f>
        <v>Brock Purdy</v>
      </c>
      <c r="C20" t="str">
        <f>IFERROR(IF(VLOOKUP($A20,'QB Projections'!$A:$L,5,FALSE)&gt;0,VLOOKUP($A20,'QB Projections'!$A:$L,3,FALSE),""),"")</f>
        <v>Iowa State</v>
      </c>
      <c r="D20" s="3">
        <f>IFERROR(IF(VLOOKUP($A20,'QB Projections'!$A:$L,5,FALSE)&gt;0,VLOOKUP($A20,'QB Projections'!$A:$L,5,FALSE),""),"")</f>
        <v>253.9349448054551</v>
      </c>
      <c r="E20" s="3">
        <f>IFERROR(IF(VLOOKUP($A20,'QB Projections'!$A:$L,5,FALSE)&gt;0,VLOOKUP($A20,'QB Projections'!$A:$L,12,FALSE),""),"")</f>
        <v>17.39576834986622</v>
      </c>
      <c r="F20" s="17"/>
      <c r="G20">
        <v>18</v>
      </c>
      <c r="H20" t="str">
        <f>IFERROR(IF(VLOOKUP($G20,'RB Projections'!$A:$K,5,FALSE)&gt;0,VLOOKUP(G20,'RB Projections'!$A:$K,2,FALSE),""),"")</f>
        <v>Rachaad White</v>
      </c>
      <c r="I20" t="str">
        <f>IFERROR(IF(VLOOKUP($G20,'RB Projections'!$A:$K,5,FALSE)&gt;0,VLOOKUP(G20,'RB Projections'!$A:$K,3,FALSE),""),"")</f>
        <v>Arizona State</v>
      </c>
      <c r="J20" s="3">
        <f>IFERROR(IF(VLOOKUP($G20,'RB Projections'!$A:$K,5,FALSE)&gt;0,VLOOKUP(G20,'RB Projections'!$A:$K,5,FALSE),""),"")</f>
        <v>202.58219193307283</v>
      </c>
      <c r="K20" s="3">
        <f>IFERROR(IF(VLOOKUP($G20,'RB Projections'!$A:$K,5,FALSE)&gt;0,VLOOKUP(G20,'RB Projections'!$A:$L,12,FALSE),""),"")</f>
        <v>65.415918667158394</v>
      </c>
      <c r="M20">
        <v>18</v>
      </c>
      <c r="N20" t="str">
        <f>IFERROR(IF(VLOOKUP($M20,'WR Projections'!$A:$K,5,FALSE)&gt;0,VLOOKUP(M20,'WR Projections'!$A:$K,2,FALSE),""),"")</f>
        <v>Justyn Ross</v>
      </c>
      <c r="O20" t="str">
        <f>IFERROR(IF(VLOOKUP($M20,'WR Projections'!$A:$K,5,FALSE)&gt;0,VLOOKUP(M20,'WR Projections'!$A:$K,3,FALSE),""),"")</f>
        <v>Clemson</v>
      </c>
      <c r="P20" s="3">
        <f>IFERROR(IF(VLOOKUP($M20,'WR Projections'!$A:$K,5,FALSE)&gt;0,VLOOKUP(M20,'WR Projections'!$A:$K,5,FALSE),""),"")</f>
        <v>176.47703029222851</v>
      </c>
      <c r="Q20" s="3">
        <f>IFERROR(IF(VLOOKUP($M20,'WR Projections'!$A:$K,5,FALSE)&gt;0,VLOOKUP(M20,'WR Projections'!$A:$L,12,FALSE),""),"")</f>
        <v>39.310757026314064</v>
      </c>
      <c r="S20">
        <v>18</v>
      </c>
      <c r="T20" t="str">
        <f>IFERROR(IF(VLOOKUP($S20,'TE Projections'!$A:$K,5,FALSE)&gt;0,VLOOKUP(S20,'TE Projections'!$A:$K,2,FALSE),""),"")</f>
        <v>Nick Muse</v>
      </c>
      <c r="U20" t="str">
        <f>IFERROR(IF(VLOOKUP($S20,'TE Projections'!$A:$K,5,FALSE)&gt;0,VLOOKUP(S20,'TE Projections'!$A:$K,3,FALSE),""),"")</f>
        <v>South Carolina</v>
      </c>
      <c r="V20" s="3">
        <f>IFERROR(IF(VLOOKUP($S20,'TE Projections'!$A:$K,5,FALSE)&gt;0,VLOOKUP(S20,'TE Projections'!$A:$K,5,FALSE),""),"")</f>
        <v>84.011487717116083</v>
      </c>
      <c r="W20" s="3">
        <f>IFERROR(IF(VLOOKUP($S20,'TE Projections'!$A:$K,5,FALSE)&gt;0,VLOOKUP(S20,'TE Projections'!$A:$L,12,FALSE),""),"")</f>
        <v>-12.538850228288394</v>
      </c>
    </row>
    <row r="21" spans="1:23" x14ac:dyDescent="0.25">
      <c r="A21">
        <v>19</v>
      </c>
      <c r="B21" t="str">
        <f>IFERROR(IF(VLOOKUP($A21,'QB Projections'!$A:$L,5,FALSE)&gt;0,VLOOKUP($A21,'QB Projections'!$A:$L,2,FALSE),""),"")</f>
        <v>Kedon Slovis</v>
      </c>
      <c r="C21" t="str">
        <f>IFERROR(IF(VLOOKUP($A21,'QB Projections'!$A:$L,5,FALSE)&gt;0,VLOOKUP($A21,'QB Projections'!$A:$L,3,FALSE),""),"")</f>
        <v>USC</v>
      </c>
      <c r="D21" s="3">
        <f>IFERROR(IF(VLOOKUP($A21,'QB Projections'!$A:$L,5,FALSE)&gt;0,VLOOKUP($A21,'QB Projections'!$A:$L,5,FALSE),""),"")</f>
        <v>240.53609385333678</v>
      </c>
      <c r="E21" s="3">
        <f>IFERROR(IF(VLOOKUP($A21,'QB Projections'!$A:$L,5,FALSE)&gt;0,VLOOKUP($A21,'QB Projections'!$A:$L,12,FALSE),""),"")</f>
        <v>3.9969173977478958</v>
      </c>
      <c r="F21" s="17"/>
      <c r="G21">
        <v>19</v>
      </c>
      <c r="H21" t="str">
        <f>IFERROR(IF(VLOOKUP($G21,'RB Projections'!$A:$K,5,FALSE)&gt;0,VLOOKUP(G21,'RB Projections'!$A:$K,2,FALSE),""),"")</f>
        <v>Brian Robinson Jr.</v>
      </c>
      <c r="I21" t="str">
        <f>IFERROR(IF(VLOOKUP($G21,'RB Projections'!$A:$K,5,FALSE)&gt;0,VLOOKUP(G21,'RB Projections'!$A:$K,3,FALSE),""),"")</f>
        <v>Alabama</v>
      </c>
      <c r="J21" s="3">
        <f>IFERROR(IF(VLOOKUP($G21,'RB Projections'!$A:$K,5,FALSE)&gt;0,VLOOKUP(G21,'RB Projections'!$A:$K,5,FALSE),""),"")</f>
        <v>200.55309502420693</v>
      </c>
      <c r="K21" s="3">
        <f>IFERROR(IF(VLOOKUP($G21,'RB Projections'!$A:$K,5,FALSE)&gt;0,VLOOKUP(G21,'RB Projections'!$A:$L,12,FALSE),""),"")</f>
        <v>63.386821758292484</v>
      </c>
      <c r="M21">
        <v>19</v>
      </c>
      <c r="N21" t="str">
        <f>IFERROR(IF(VLOOKUP($M21,'WR Projections'!$A:$K,5,FALSE)&gt;0,VLOOKUP(M21,'WR Projections'!$A:$K,2,FALSE),""),"")</f>
        <v>Bo Melton</v>
      </c>
      <c r="O21" t="str">
        <f>IFERROR(IF(VLOOKUP($M21,'WR Projections'!$A:$K,5,FALSE)&gt;0,VLOOKUP(M21,'WR Projections'!$A:$K,3,FALSE),""),"")</f>
        <v>Rutgers</v>
      </c>
      <c r="P21" s="3">
        <f>IFERROR(IF(VLOOKUP($M21,'WR Projections'!$A:$K,5,FALSE)&gt;0,VLOOKUP(M21,'WR Projections'!$A:$K,5,FALSE),""),"")</f>
        <v>176.43446098369671</v>
      </c>
      <c r="Q21" s="3">
        <f>IFERROR(IF(VLOOKUP($M21,'WR Projections'!$A:$K,5,FALSE)&gt;0,VLOOKUP(M21,'WR Projections'!$A:$L,12,FALSE),""),"")</f>
        <v>39.268187717782268</v>
      </c>
      <c r="S21">
        <v>19</v>
      </c>
      <c r="T21" t="str">
        <f>IFERROR(IF(VLOOKUP($S21,'TE Projections'!$A:$K,5,FALSE)&gt;0,VLOOKUP(S21,'TE Projections'!$A:$K,2,FALSE),""),"")</f>
        <v>Jake Tonges</v>
      </c>
      <c r="U21" t="str">
        <f>IFERROR(IF(VLOOKUP($S21,'TE Projections'!$A:$K,5,FALSE)&gt;0,VLOOKUP(S21,'TE Projections'!$A:$K,3,FALSE),""),"")</f>
        <v>California</v>
      </c>
      <c r="V21" s="3">
        <f>IFERROR(IF(VLOOKUP($S21,'TE Projections'!$A:$K,5,FALSE)&gt;0,VLOOKUP(S21,'TE Projections'!$A:$K,5,FALSE),""),"")</f>
        <v>84.011487717116069</v>
      </c>
      <c r="W21" s="3">
        <f>IFERROR(IF(VLOOKUP($S21,'TE Projections'!$A:$K,5,FALSE)&gt;0,VLOOKUP(S21,'TE Projections'!$A:$L,12,FALSE),""),"")</f>
        <v>-12.538850228288409</v>
      </c>
    </row>
    <row r="22" spans="1:23" x14ac:dyDescent="0.25">
      <c r="A22">
        <v>20</v>
      </c>
      <c r="B22" t="str">
        <f>IFERROR(IF(VLOOKUP($A22,'QB Projections'!$A:$L,5,FALSE)&gt;0,VLOOKUP($A22,'QB Projections'!$A:$L,2,FALSE),""),"")</f>
        <v>Bo Nix</v>
      </c>
      <c r="C22" t="str">
        <f>IFERROR(IF(VLOOKUP($A22,'QB Projections'!$A:$L,5,FALSE)&gt;0,VLOOKUP($A22,'QB Projections'!$A:$L,3,FALSE),""),"")</f>
        <v>Auburn</v>
      </c>
      <c r="D22" s="3">
        <f>IFERROR(IF(VLOOKUP($A22,'QB Projections'!$A:$L,5,FALSE)&gt;0,VLOOKUP($A22,'QB Projections'!$A:$L,5,FALSE),""),"")</f>
        <v>236.53917745558888</v>
      </c>
      <c r="E22" s="3">
        <f>IFERROR(IF(VLOOKUP($A22,'QB Projections'!$A:$L,5,FALSE)&gt;0,VLOOKUP($A22,'QB Projections'!$A:$L,12,FALSE),""),"")</f>
        <v>9.9999999999999995E-7</v>
      </c>
      <c r="F22" s="17"/>
      <c r="G22">
        <v>20</v>
      </c>
      <c r="H22" t="str">
        <f>IFERROR(IF(VLOOKUP($G22,'RB Projections'!$A:$K,5,FALSE)&gt;0,VLOOKUP(G22,'RB Projections'!$A:$K,2,FALSE),""),"")</f>
        <v>Eric Gray</v>
      </c>
      <c r="I22" t="str">
        <f>IFERROR(IF(VLOOKUP($G22,'RB Projections'!$A:$K,5,FALSE)&gt;0,VLOOKUP(G22,'RB Projections'!$A:$K,3,FALSE),""),"")</f>
        <v>Oklahoma</v>
      </c>
      <c r="J22" s="3">
        <f>IFERROR(IF(VLOOKUP($G22,'RB Projections'!$A:$K,5,FALSE)&gt;0,VLOOKUP(G22,'RB Projections'!$A:$K,5,FALSE),""),"")</f>
        <v>198.91216479164876</v>
      </c>
      <c r="K22" s="3">
        <f>IFERROR(IF(VLOOKUP($G22,'RB Projections'!$A:$K,5,FALSE)&gt;0,VLOOKUP(G22,'RB Projections'!$A:$L,12,FALSE),""),"")</f>
        <v>61.745891525734322</v>
      </c>
      <c r="M22">
        <v>20</v>
      </c>
      <c r="N22" t="str">
        <f>IFERROR(IF(VLOOKUP($M22,'WR Projections'!$A:$K,5,FALSE)&gt;0,VLOOKUP(M22,'WR Projections'!$A:$K,2,FALSE),""),"")</f>
        <v>Dontay Demus Jr.</v>
      </c>
      <c r="O22" t="str">
        <f>IFERROR(IF(VLOOKUP($M22,'WR Projections'!$A:$K,5,FALSE)&gt;0,VLOOKUP(M22,'WR Projections'!$A:$K,3,FALSE),""),"")</f>
        <v>Maryland</v>
      </c>
      <c r="P22" s="3">
        <f>IFERROR(IF(VLOOKUP($M22,'WR Projections'!$A:$K,5,FALSE)&gt;0,VLOOKUP(M22,'WR Projections'!$A:$K,5,FALSE),""),"")</f>
        <v>170.3076111166165</v>
      </c>
      <c r="Q22" s="3">
        <f>IFERROR(IF(VLOOKUP($M22,'WR Projections'!$A:$K,5,FALSE)&gt;0,VLOOKUP(M22,'WR Projections'!$A:$L,12,FALSE),""),"")</f>
        <v>33.141337850702058</v>
      </c>
      <c r="S22">
        <v>20</v>
      </c>
      <c r="T22" t="str">
        <f>IFERROR(IF(VLOOKUP($S22,'TE Projections'!$A:$K,5,FALSE)&gt;0,VLOOKUP(S22,'TE Projections'!$A:$K,2,FALSE),""),"")</f>
        <v>DJ Johnson</v>
      </c>
      <c r="U22" t="str">
        <f>IFERROR(IF(VLOOKUP($S22,'TE Projections'!$A:$K,5,FALSE)&gt;0,VLOOKUP(S22,'TE Projections'!$A:$K,3,FALSE),""),"")</f>
        <v>Oregon</v>
      </c>
      <c r="V22" s="3">
        <f>IFERROR(IF(VLOOKUP($S22,'TE Projections'!$A:$K,5,FALSE)&gt;0,VLOOKUP(S22,'TE Projections'!$A:$K,5,FALSE),""),"")</f>
        <v>80.873011360898687</v>
      </c>
      <c r="W22" s="3">
        <f>IFERROR(IF(VLOOKUP($S22,'TE Projections'!$A:$K,5,FALSE)&gt;0,VLOOKUP(S22,'TE Projections'!$A:$L,12,FALSE),""),"")</f>
        <v>-15.677325584505789</v>
      </c>
    </row>
    <row r="23" spans="1:23" x14ac:dyDescent="0.25">
      <c r="A23">
        <v>21</v>
      </c>
      <c r="B23" t="str">
        <f>IFERROR(IF(VLOOKUP($A23,'QB Projections'!$A:$L,5,FALSE)&gt;0,VLOOKUP($A23,'QB Projections'!$A:$L,2,FALSE),""),"")</f>
        <v>Jaren Hall</v>
      </c>
      <c r="C23" t="str">
        <f>IFERROR(IF(VLOOKUP($A23,'QB Projections'!$A:$L,5,FALSE)&gt;0,VLOOKUP($A23,'QB Projections'!$A:$L,3,FALSE),""),"")</f>
        <v>Brigham Young</v>
      </c>
      <c r="D23" s="3">
        <f>IFERROR(IF(VLOOKUP($A23,'QB Projections'!$A:$L,5,FALSE)&gt;0,VLOOKUP($A23,'QB Projections'!$A:$L,5,FALSE),""),"")</f>
        <v>234.44716244262557</v>
      </c>
      <c r="E23" s="3">
        <f>IFERROR(IF(VLOOKUP($A23,'QB Projections'!$A:$L,5,FALSE)&gt;0,VLOOKUP($A23,'QB Projections'!$A:$L,12,FALSE),""),"")</f>
        <v>-2.0920140129633156</v>
      </c>
      <c r="F23" s="17"/>
      <c r="G23">
        <v>21</v>
      </c>
      <c r="H23" t="str">
        <f>IFERROR(IF(VLOOKUP($G23,'RB Projections'!$A:$K,5,FALSE)&gt;0,VLOOKUP(G23,'RB Projections'!$A:$K,2,FALSE),""),"")</f>
        <v>Max Borghi</v>
      </c>
      <c r="I23" t="str">
        <f>IFERROR(IF(VLOOKUP($G23,'RB Projections'!$A:$K,5,FALSE)&gt;0,VLOOKUP(G23,'RB Projections'!$A:$K,3,FALSE),""),"")</f>
        <v>Washington State</v>
      </c>
      <c r="J23" s="3">
        <f>IFERROR(IF(VLOOKUP($G23,'RB Projections'!$A:$K,5,FALSE)&gt;0,VLOOKUP(G23,'RB Projections'!$A:$K,5,FALSE),""),"")</f>
        <v>198.25197881182024</v>
      </c>
      <c r="K23" s="3">
        <f>IFERROR(IF(VLOOKUP($G23,'RB Projections'!$A:$K,5,FALSE)&gt;0,VLOOKUP(G23,'RB Projections'!$A:$L,12,FALSE),""),"")</f>
        <v>61.085705545905796</v>
      </c>
      <c r="M23">
        <v>21</v>
      </c>
      <c r="N23" t="str">
        <f>IFERROR(IF(VLOOKUP($M23,'WR Projections'!$A:$K,5,FALSE)&gt;0,VLOOKUP(M23,'WR Projections'!$A:$K,2,FALSE),""),"")</f>
        <v>Erik Ezukanma</v>
      </c>
      <c r="O23" t="str">
        <f>IFERROR(IF(VLOOKUP($M23,'WR Projections'!$A:$K,5,FALSE)&gt;0,VLOOKUP(M23,'WR Projections'!$A:$K,3,FALSE),""),"")</f>
        <v>Texas Tech</v>
      </c>
      <c r="P23" s="3">
        <f>IFERROR(IF(VLOOKUP($M23,'WR Projections'!$A:$K,5,FALSE)&gt;0,VLOOKUP(M23,'WR Projections'!$A:$K,5,FALSE),""),"")</f>
        <v>167.81914619519347</v>
      </c>
      <c r="Q23" s="3">
        <f>IFERROR(IF(VLOOKUP($M23,'WR Projections'!$A:$K,5,FALSE)&gt;0,VLOOKUP(M23,'WR Projections'!$A:$L,12,FALSE),""),"")</f>
        <v>30.652872929279031</v>
      </c>
      <c r="S23">
        <v>21</v>
      </c>
      <c r="T23" t="str">
        <f>IFERROR(IF(VLOOKUP($S23,'TE Projections'!$A:$K,5,FALSE)&gt;0,VLOOKUP(S23,'TE Projections'!$A:$K,2,FALSE),""),"")</f>
        <v>Daniel Barker</v>
      </c>
      <c r="U23" t="str">
        <f>IFERROR(IF(VLOOKUP($S23,'TE Projections'!$A:$K,5,FALSE)&gt;0,VLOOKUP(S23,'TE Projections'!$A:$K,3,FALSE),""),"")</f>
        <v>Illinois</v>
      </c>
      <c r="V23" s="3">
        <f>IFERROR(IF(VLOOKUP($S23,'TE Projections'!$A:$K,5,FALSE)&gt;0,VLOOKUP(S23,'TE Projections'!$A:$K,5,FALSE),""),"")</f>
        <v>79.985503164636413</v>
      </c>
      <c r="W23" s="3">
        <f>IFERROR(IF(VLOOKUP($S23,'TE Projections'!$A:$K,5,FALSE)&gt;0,VLOOKUP(S23,'TE Projections'!$A:$L,12,FALSE),""),"")</f>
        <v>-16.564834780768063</v>
      </c>
    </row>
    <row r="24" spans="1:23" x14ac:dyDescent="0.25">
      <c r="A24">
        <v>22</v>
      </c>
      <c r="B24" t="str">
        <f>IFERROR(IF(VLOOKUP($A24,'QB Projections'!$A:$L,5,FALSE)&gt;0,VLOOKUP($A24,'QB Projections'!$A:$L,2,FALSE),""),"")</f>
        <v>Michael Penix Jr.</v>
      </c>
      <c r="C24" t="str">
        <f>IFERROR(IF(VLOOKUP($A24,'QB Projections'!$A:$L,5,FALSE)&gt;0,VLOOKUP($A24,'QB Projections'!$A:$L,3,FALSE),""),"")</f>
        <v>Indiana</v>
      </c>
      <c r="D24" s="3">
        <f>IFERROR(IF(VLOOKUP($A24,'QB Projections'!$A:$L,5,FALSE)&gt;0,VLOOKUP($A24,'QB Projections'!$A:$L,5,FALSE),""),"")</f>
        <v>232.93293612405546</v>
      </c>
      <c r="E24" s="3">
        <f>IFERROR(IF(VLOOKUP($A24,'QB Projections'!$A:$L,5,FALSE)&gt;0,VLOOKUP($A24,'QB Projections'!$A:$L,12,FALSE),""),"")</f>
        <v>-3.6062403315334253</v>
      </c>
      <c r="F24" s="17"/>
      <c r="G24">
        <v>22</v>
      </c>
      <c r="H24" t="str">
        <f>IFERROR(IF(VLOOKUP($G24,'RB Projections'!$A:$K,5,FALSE)&gt;0,VLOOKUP(G24,'RB Projections'!$A:$K,2,FALSE),""),"")</f>
        <v>Zach Charbonnet</v>
      </c>
      <c r="I24" t="str">
        <f>IFERROR(IF(VLOOKUP($G24,'RB Projections'!$A:$K,5,FALSE)&gt;0,VLOOKUP(G24,'RB Projections'!$A:$K,3,FALSE),""),"")</f>
        <v>UCLA</v>
      </c>
      <c r="J24" s="3">
        <f>IFERROR(IF(VLOOKUP($G24,'RB Projections'!$A:$K,5,FALSE)&gt;0,VLOOKUP(G24,'RB Projections'!$A:$K,5,FALSE),""),"")</f>
        <v>197.15567413346045</v>
      </c>
      <c r="K24" s="3">
        <f>IFERROR(IF(VLOOKUP($G24,'RB Projections'!$A:$K,5,FALSE)&gt;0,VLOOKUP(G24,'RB Projections'!$A:$L,12,FALSE),""),"")</f>
        <v>59.98940086754601</v>
      </c>
      <c r="M24">
        <v>22</v>
      </c>
      <c r="N24" t="str">
        <f>IFERROR(IF(VLOOKUP($M24,'WR Projections'!$A:$K,5,FALSE)&gt;0,VLOOKUP(M24,'WR Projections'!$A:$K,2,FALSE),""),"")</f>
        <v>Jordan Addison</v>
      </c>
      <c r="O24" t="str">
        <f>IFERROR(IF(VLOOKUP($M24,'WR Projections'!$A:$K,5,FALSE)&gt;0,VLOOKUP(M24,'WR Projections'!$A:$K,3,FALSE),""),"")</f>
        <v>Pittsburgh</v>
      </c>
      <c r="P24" s="3">
        <f>IFERROR(IF(VLOOKUP($M24,'WR Projections'!$A:$K,5,FALSE)&gt;0,VLOOKUP(M24,'WR Projections'!$A:$K,5,FALSE),""),"")</f>
        <v>163.30501035792253</v>
      </c>
      <c r="Q24" s="3">
        <f>IFERROR(IF(VLOOKUP($M24,'WR Projections'!$A:$K,5,FALSE)&gt;0,VLOOKUP(M24,'WR Projections'!$A:$L,12,FALSE),""),"")</f>
        <v>26.138737092008089</v>
      </c>
      <c r="S24">
        <v>22</v>
      </c>
      <c r="T24" t="str">
        <f>IFERROR(IF(VLOOKUP($S24,'TE Projections'!$A:$K,5,FALSE)&gt;0,VLOOKUP(S24,'TE Projections'!$A:$K,2,FALSE),""),"")</f>
        <v>Teagan Quitoriano</v>
      </c>
      <c r="U24" t="str">
        <f>IFERROR(IF(VLOOKUP($S24,'TE Projections'!$A:$K,5,FALSE)&gt;0,VLOOKUP(S24,'TE Projections'!$A:$K,3,FALSE),""),"")</f>
        <v>Oregon State</v>
      </c>
      <c r="V24" s="3">
        <f>IFERROR(IF(VLOOKUP($S24,'TE Projections'!$A:$K,5,FALSE)&gt;0,VLOOKUP(S24,'TE Projections'!$A:$K,5,FALSE),""),"")</f>
        <v>76.742268224423626</v>
      </c>
      <c r="W24" s="3">
        <f>IFERROR(IF(VLOOKUP($S24,'TE Projections'!$A:$K,5,FALSE)&gt;0,VLOOKUP(S24,'TE Projections'!$A:$L,12,FALSE),""),"")</f>
        <v>-19.80806972098085</v>
      </c>
    </row>
    <row r="25" spans="1:23" x14ac:dyDescent="0.25">
      <c r="A25">
        <v>23</v>
      </c>
      <c r="B25" t="str">
        <f>IFERROR(IF(VLOOKUP($A25,'QB Projections'!$A:$L,5,FALSE)&gt;0,VLOOKUP($A25,'QB Projections'!$A:$L,2,FALSE),""),"")</f>
        <v>Max Duggan</v>
      </c>
      <c r="C25" t="str">
        <f>IFERROR(IF(VLOOKUP($A25,'QB Projections'!$A:$L,5,FALSE)&gt;0,VLOOKUP($A25,'QB Projections'!$A:$L,3,FALSE),""),"")</f>
        <v>TCU</v>
      </c>
      <c r="D25" s="3">
        <f>IFERROR(IF(VLOOKUP($A25,'QB Projections'!$A:$L,5,FALSE)&gt;0,VLOOKUP($A25,'QB Projections'!$A:$L,5,FALSE),""),"")</f>
        <v>232.10342212373538</v>
      </c>
      <c r="E25" s="3">
        <f>IFERROR(IF(VLOOKUP($A25,'QB Projections'!$A:$L,5,FALSE)&gt;0,VLOOKUP($A25,'QB Projections'!$A:$L,12,FALSE),""),"")</f>
        <v>-4.4357543318534995</v>
      </c>
      <c r="F25" s="17"/>
      <c r="G25">
        <v>23</v>
      </c>
      <c r="H25" t="str">
        <f>IFERROR(IF(VLOOKUP($G25,'RB Projections'!$A:$K,5,FALSE)&gt;0,VLOOKUP(G25,'RB Projections'!$A:$K,2,FALSE),""),"")</f>
        <v>Christian Beal-Smith</v>
      </c>
      <c r="I25" t="str">
        <f>IFERROR(IF(VLOOKUP($G25,'RB Projections'!$A:$K,5,FALSE)&gt;0,VLOOKUP(G25,'RB Projections'!$A:$K,3,FALSE),""),"")</f>
        <v>Wake Forest</v>
      </c>
      <c r="J25" s="3">
        <f>IFERROR(IF(VLOOKUP($G25,'RB Projections'!$A:$K,5,FALSE)&gt;0,VLOOKUP(G25,'RB Projections'!$A:$K,5,FALSE),""),"")</f>
        <v>194.31285820650024</v>
      </c>
      <c r="K25" s="3">
        <f>IFERROR(IF(VLOOKUP($G25,'RB Projections'!$A:$K,5,FALSE)&gt;0,VLOOKUP(G25,'RB Projections'!$A:$L,12,FALSE),""),"")</f>
        <v>57.146584940585797</v>
      </c>
      <c r="M25">
        <v>23</v>
      </c>
      <c r="N25" t="str">
        <f>IFERROR(IF(VLOOKUP($M25,'WR Projections'!$A:$K,5,FALSE)&gt;0,VLOOKUP(M25,'WR Projections'!$A:$K,2,FALSE),""),"")</f>
        <v>Jaden Walley</v>
      </c>
      <c r="O25" t="str">
        <f>IFERROR(IF(VLOOKUP($M25,'WR Projections'!$A:$K,5,FALSE)&gt;0,VLOOKUP(M25,'WR Projections'!$A:$K,3,FALSE),""),"")</f>
        <v>Mississippi State</v>
      </c>
      <c r="P25" s="3">
        <f>IFERROR(IF(VLOOKUP($M25,'WR Projections'!$A:$K,5,FALSE)&gt;0,VLOOKUP(M25,'WR Projections'!$A:$K,5,FALSE),""),"")</f>
        <v>155.31059251032829</v>
      </c>
      <c r="Q25" s="3">
        <f>IFERROR(IF(VLOOKUP($M25,'WR Projections'!$A:$K,5,FALSE)&gt;0,VLOOKUP(M25,'WR Projections'!$A:$L,12,FALSE),""),"")</f>
        <v>18.144319244413854</v>
      </c>
      <c r="S25">
        <v>23</v>
      </c>
      <c r="T25" t="str">
        <f>IFERROR(IF(VLOOKUP($S25,'TE Projections'!$A:$K,5,FALSE)&gt;0,VLOOKUP(S25,'TE Projections'!$A:$K,2,FALSE),""),"")</f>
        <v>Brenton Strange</v>
      </c>
      <c r="U25" t="str">
        <f>IFERROR(IF(VLOOKUP($S25,'TE Projections'!$A:$K,5,FALSE)&gt;0,VLOOKUP(S25,'TE Projections'!$A:$K,3,FALSE),""),"")</f>
        <v>Penn State</v>
      </c>
      <c r="V25" s="3">
        <f>IFERROR(IF(VLOOKUP($S25,'TE Projections'!$A:$K,5,FALSE)&gt;0,VLOOKUP(S25,'TE Projections'!$A:$K,5,FALSE),""),"")</f>
        <v>76.660051752476562</v>
      </c>
      <c r="W25" s="3">
        <f>IFERROR(IF(VLOOKUP($S25,'TE Projections'!$A:$K,5,FALSE)&gt;0,VLOOKUP(S25,'TE Projections'!$A:$L,12,FALSE),""),"")</f>
        <v>-19.890286192927913</v>
      </c>
    </row>
    <row r="26" spans="1:23" x14ac:dyDescent="0.25">
      <c r="A26">
        <v>24</v>
      </c>
      <c r="B26" t="str">
        <f>IFERROR(IF(VLOOKUP($A26,'QB Projections'!$A:$L,5,FALSE)&gt;0,VLOOKUP($A26,'QB Projections'!$A:$L,2,FALSE),""),"")</f>
        <v>Cade McNamara</v>
      </c>
      <c r="C26" t="str">
        <f>IFERROR(IF(VLOOKUP($A26,'QB Projections'!$A:$L,5,FALSE)&gt;0,VLOOKUP($A26,'QB Projections'!$A:$L,3,FALSE),""),"")</f>
        <v>Michigan</v>
      </c>
      <c r="D26" s="3">
        <f>IFERROR(IF(VLOOKUP($A26,'QB Projections'!$A:$L,5,FALSE)&gt;0,VLOOKUP($A26,'QB Projections'!$A:$L,5,FALSE),""),"")</f>
        <v>229.79799117219815</v>
      </c>
      <c r="E26" s="3">
        <f>IFERROR(IF(VLOOKUP($A26,'QB Projections'!$A:$L,5,FALSE)&gt;0,VLOOKUP($A26,'QB Projections'!$A:$L,12,FALSE),""),"")</f>
        <v>-6.741185283390732</v>
      </c>
      <c r="F26" s="17"/>
      <c r="G26">
        <v>24</v>
      </c>
      <c r="H26" t="str">
        <f>IFERROR(IF(VLOOKUP($G26,'RB Projections'!$A:$K,5,FALSE)&gt;0,VLOOKUP(G26,'RB Projections'!$A:$K,2,FALSE),""),"")</f>
        <v>CJ Verdell</v>
      </c>
      <c r="I26" t="str">
        <f>IFERROR(IF(VLOOKUP($G26,'RB Projections'!$A:$K,5,FALSE)&gt;0,VLOOKUP(G26,'RB Projections'!$A:$K,3,FALSE),""),"")</f>
        <v>Oregon</v>
      </c>
      <c r="J26" s="3">
        <f>IFERROR(IF(VLOOKUP($G26,'RB Projections'!$A:$K,5,FALSE)&gt;0,VLOOKUP(G26,'RB Projections'!$A:$K,5,FALSE),""),"")</f>
        <v>194.22746106756773</v>
      </c>
      <c r="K26" s="3">
        <f>IFERROR(IF(VLOOKUP($G26,'RB Projections'!$A:$K,5,FALSE)&gt;0,VLOOKUP(G26,'RB Projections'!$A:$L,12,FALSE),""),"")</f>
        <v>57.06118780165329</v>
      </c>
      <c r="M26">
        <v>24</v>
      </c>
      <c r="N26" t="str">
        <f>IFERROR(IF(VLOOKUP($M26,'WR Projections'!$A:$K,5,FALSE)&gt;0,VLOOKUP(M26,'WR Projections'!$A:$K,2,FALSE),""),"")</f>
        <v>Brycen Tremayne</v>
      </c>
      <c r="O26" t="str">
        <f>IFERROR(IF(VLOOKUP($M26,'WR Projections'!$A:$K,5,FALSE)&gt;0,VLOOKUP(M26,'WR Projections'!$A:$K,3,FALSE),""),"")</f>
        <v>Stanford</v>
      </c>
      <c r="P26" s="3">
        <f>IFERROR(IF(VLOOKUP($M26,'WR Projections'!$A:$K,5,FALSE)&gt;0,VLOOKUP(M26,'WR Projections'!$A:$K,5,FALSE),""),"")</f>
        <v>154.17569988005866</v>
      </c>
      <c r="Q26" s="3">
        <f>IFERROR(IF(VLOOKUP($M26,'WR Projections'!$A:$K,5,FALSE)&gt;0,VLOOKUP(M26,'WR Projections'!$A:$L,12,FALSE),""),"")</f>
        <v>17.009426614144221</v>
      </c>
      <c r="S26">
        <v>24</v>
      </c>
      <c r="T26" t="str">
        <f>IFERROR(IF(VLOOKUP($S26,'TE Projections'!$A:$K,5,FALSE)&gt;0,VLOOKUP(S26,'TE Projections'!$A:$K,2,FALSE),""),"")</f>
        <v>Payne Durham</v>
      </c>
      <c r="U26" t="str">
        <f>IFERROR(IF(VLOOKUP($S26,'TE Projections'!$A:$K,5,FALSE)&gt;0,VLOOKUP(S26,'TE Projections'!$A:$K,3,FALSE),""),"")</f>
        <v>Purdue</v>
      </c>
      <c r="V26" s="3">
        <f>IFERROR(IF(VLOOKUP($S26,'TE Projections'!$A:$K,5,FALSE)&gt;0,VLOOKUP(S26,'TE Projections'!$A:$K,5,FALSE),""),"")</f>
        <v>73.882268224423598</v>
      </c>
      <c r="W26" s="3">
        <f>IFERROR(IF(VLOOKUP($S26,'TE Projections'!$A:$K,5,FALSE)&gt;0,VLOOKUP(S26,'TE Projections'!$A:$L,12,FALSE),""),"")</f>
        <v>-22.668069720980878</v>
      </c>
    </row>
    <row r="27" spans="1:23" x14ac:dyDescent="0.25">
      <c r="A27">
        <v>25</v>
      </c>
      <c r="B27" t="str">
        <f>IFERROR(IF(VLOOKUP($A27,'QB Projections'!$A:$L,5,FALSE)&gt;0,VLOOKUP($A27,'QB Projections'!$A:$L,2,FALSE),""),"")</f>
        <v>Braxton Burmeister</v>
      </c>
      <c r="C27" t="str">
        <f>IFERROR(IF(VLOOKUP($A27,'QB Projections'!$A:$L,5,FALSE)&gt;0,VLOOKUP($A27,'QB Projections'!$A:$L,3,FALSE),""),"")</f>
        <v>Virginia Tech</v>
      </c>
      <c r="D27" s="3">
        <f>IFERROR(IF(VLOOKUP($A27,'QB Projections'!$A:$L,5,FALSE)&gt;0,VLOOKUP($A27,'QB Projections'!$A:$L,5,FALSE),""),"")</f>
        <v>228.20062104205329</v>
      </c>
      <c r="E27" s="3">
        <f>IFERROR(IF(VLOOKUP($A27,'QB Projections'!$A:$L,5,FALSE)&gt;0,VLOOKUP($A27,'QB Projections'!$A:$L,12,FALSE),""),"")</f>
        <v>-8.3385554135355999</v>
      </c>
      <c r="F27" s="17"/>
      <c r="G27">
        <v>25</v>
      </c>
      <c r="H27" t="str">
        <f>IFERROR(IF(VLOOKUP($G27,'RB Projections'!$A:$K,5,FALSE)&gt;0,VLOOKUP(G27,'RB Projections'!$A:$K,2,FALSE),""),"")</f>
        <v>Zander Horvath</v>
      </c>
      <c r="I27" t="str">
        <f>IFERROR(IF(VLOOKUP($G27,'RB Projections'!$A:$K,5,FALSE)&gt;0,VLOOKUP(G27,'RB Projections'!$A:$K,3,FALSE),""),"")</f>
        <v>Purdue</v>
      </c>
      <c r="J27" s="3">
        <f>IFERROR(IF(VLOOKUP($G27,'RB Projections'!$A:$K,5,FALSE)&gt;0,VLOOKUP(G27,'RB Projections'!$A:$K,5,FALSE),""),"")</f>
        <v>193.16381151231786</v>
      </c>
      <c r="K27" s="3">
        <f>IFERROR(IF(VLOOKUP($G27,'RB Projections'!$A:$K,5,FALSE)&gt;0,VLOOKUP(G27,'RB Projections'!$A:$L,12,FALSE),""),"")</f>
        <v>55.997538246403423</v>
      </c>
      <c r="M27">
        <v>25</v>
      </c>
      <c r="N27" t="str">
        <f>IFERROR(IF(VLOOKUP($M27,'WR Projections'!$A:$K,5,FALSE)&gt;0,VLOOKUP(M27,'WR Projections'!$A:$K,2,FALSE),""),"")</f>
        <v>Jameson Williams</v>
      </c>
      <c r="O27" t="str">
        <f>IFERROR(IF(VLOOKUP($M27,'WR Projections'!$A:$K,5,FALSE)&gt;0,VLOOKUP(M27,'WR Projections'!$A:$K,3,FALSE),""),"")</f>
        <v>Alabama</v>
      </c>
      <c r="P27" s="3">
        <f>IFERROR(IF(VLOOKUP($M27,'WR Projections'!$A:$K,5,FALSE)&gt;0,VLOOKUP(M27,'WR Projections'!$A:$K,5,FALSE),""),"")</f>
        <v>153.10088401226068</v>
      </c>
      <c r="Q27" s="3">
        <f>IFERROR(IF(VLOOKUP($M27,'WR Projections'!$A:$K,5,FALSE)&gt;0,VLOOKUP(M27,'WR Projections'!$A:$L,12,FALSE),""),"")</f>
        <v>15.934610746346239</v>
      </c>
      <c r="S27">
        <v>25</v>
      </c>
      <c r="T27" t="str">
        <f>IFERROR(IF(VLOOKUP($S27,'TE Projections'!$A:$K,5,FALSE)&gt;0,VLOOKUP(S27,'TE Projections'!$A:$K,2,FALSE),""),"")</f>
        <v>Jelani Woods</v>
      </c>
      <c r="U27" t="str">
        <f>IFERROR(IF(VLOOKUP($S27,'TE Projections'!$A:$K,5,FALSE)&gt;0,VLOOKUP(S27,'TE Projections'!$A:$K,3,FALSE),""),"")</f>
        <v>Virginia</v>
      </c>
      <c r="V27" s="3">
        <f>IFERROR(IF(VLOOKUP($S27,'TE Projections'!$A:$K,5,FALSE)&gt;0,VLOOKUP(S27,'TE Projections'!$A:$K,5,FALSE),""),"")</f>
        <v>70.294395170246517</v>
      </c>
      <c r="W27" s="3">
        <f>IFERROR(IF(VLOOKUP($S27,'TE Projections'!$A:$K,5,FALSE)&gt;0,VLOOKUP(S27,'TE Projections'!$A:$L,12,FALSE),""),"")</f>
        <v>-26.255942775157958</v>
      </c>
    </row>
    <row r="28" spans="1:23" x14ac:dyDescent="0.25">
      <c r="A28">
        <v>26</v>
      </c>
      <c r="B28" t="str">
        <f>IFERROR(IF(VLOOKUP($A28,'QB Projections'!$A:$L,5,FALSE)&gt;0,VLOOKUP($A28,'QB Projections'!$A:$L,2,FALSE),""),"")</f>
        <v>Phil Jurkovec</v>
      </c>
      <c r="C28" t="str">
        <f>IFERROR(IF(VLOOKUP($A28,'QB Projections'!$A:$L,5,FALSE)&gt;0,VLOOKUP($A28,'QB Projections'!$A:$L,3,FALSE),""),"")</f>
        <v>Boston College</v>
      </c>
      <c r="D28" s="3">
        <f>IFERROR(IF(VLOOKUP($A28,'QB Projections'!$A:$L,5,FALSE)&gt;0,VLOOKUP($A28,'QB Projections'!$A:$L,5,FALSE),""),"")</f>
        <v>227.30678767061377</v>
      </c>
      <c r="E28" s="3">
        <f>IFERROR(IF(VLOOKUP($A28,'QB Projections'!$A:$L,5,FALSE)&gt;0,VLOOKUP($A28,'QB Projections'!$A:$L,12,FALSE),""),"")</f>
        <v>-9.2323887849751127</v>
      </c>
      <c r="F28" s="17"/>
      <c r="G28">
        <v>26</v>
      </c>
      <c r="H28" t="str">
        <f>IFERROR(IF(VLOOKUP($G28,'RB Projections'!$A:$K,5,FALSE)&gt;0,VLOOKUP(G28,'RB Projections'!$A:$K,2,FALSE),""),"")</f>
        <v>Re'Mahn Davis</v>
      </c>
      <c r="I28" t="str">
        <f>IFERROR(IF(VLOOKUP($G28,'RB Projections'!$A:$K,5,FALSE)&gt;0,VLOOKUP(G28,'RB Projections'!$A:$K,3,FALSE),""),"")</f>
        <v>Vanderbilt</v>
      </c>
      <c r="J28" s="3">
        <f>IFERROR(IF(VLOOKUP($G28,'RB Projections'!$A:$K,5,FALSE)&gt;0,VLOOKUP(G28,'RB Projections'!$A:$K,5,FALSE),""),"")</f>
        <v>188.71648656369084</v>
      </c>
      <c r="K28" s="3">
        <f>IFERROR(IF(VLOOKUP($G28,'RB Projections'!$A:$K,5,FALSE)&gt;0,VLOOKUP(G28,'RB Projections'!$A:$L,12,FALSE),""),"")</f>
        <v>51.550213297776395</v>
      </c>
      <c r="M28">
        <v>26</v>
      </c>
      <c r="N28" t="str">
        <f>IFERROR(IF(VLOOKUP($M28,'WR Projections'!$A:$K,5,FALSE)&gt;0,VLOOKUP(M28,'WR Projections'!$A:$K,2,FALSE),""),"")</f>
        <v>Jalen Nailor</v>
      </c>
      <c r="O28" t="str">
        <f>IFERROR(IF(VLOOKUP($M28,'WR Projections'!$A:$K,5,FALSE)&gt;0,VLOOKUP(M28,'WR Projections'!$A:$K,3,FALSE),""),"")</f>
        <v>Michigan State</v>
      </c>
      <c r="P28" s="3">
        <f>IFERROR(IF(VLOOKUP($M28,'WR Projections'!$A:$K,5,FALSE)&gt;0,VLOOKUP(M28,'WR Projections'!$A:$K,5,FALSE),""),"")</f>
        <v>151.86478927689475</v>
      </c>
      <c r="Q28" s="3">
        <f>IFERROR(IF(VLOOKUP($M28,'WR Projections'!$A:$K,5,FALSE)&gt;0,VLOOKUP(M28,'WR Projections'!$A:$L,12,FALSE),""),"")</f>
        <v>14.698516010980315</v>
      </c>
      <c r="S28">
        <v>26</v>
      </c>
      <c r="T28" t="str">
        <f>IFERROR(IF(VLOOKUP($S28,'TE Projections'!$A:$K,5,FALSE)&gt;0,VLOOKUP(S28,'TE Projections'!$A:$K,2,FALSE),""),"")</f>
        <v>Daniel Imatorbhebhe</v>
      </c>
      <c r="U28" t="str">
        <f>IFERROR(IF(VLOOKUP($S28,'TE Projections'!$A:$K,5,FALSE)&gt;0,VLOOKUP(S28,'TE Projections'!$A:$K,3,FALSE),""),"")</f>
        <v>Kansas State</v>
      </c>
      <c r="V28" s="3">
        <f>IFERROR(IF(VLOOKUP($S28,'TE Projections'!$A:$K,5,FALSE)&gt;0,VLOOKUP(S28,'TE Projections'!$A:$K,5,FALSE),""),"")</f>
        <v>68.356701168317713</v>
      </c>
      <c r="W28" s="3">
        <f>IFERROR(IF(VLOOKUP($S28,'TE Projections'!$A:$K,5,FALSE)&gt;0,VLOOKUP(S28,'TE Projections'!$A:$L,12,FALSE),""),"")</f>
        <v>-28.193636777086763</v>
      </c>
    </row>
    <row r="29" spans="1:23" x14ac:dyDescent="0.25">
      <c r="A29">
        <v>27</v>
      </c>
      <c r="B29" t="str">
        <f>IFERROR(IF(VLOOKUP($A29,'QB Projections'!$A:$L,5,FALSE)&gt;0,VLOOKUP($A29,'QB Projections'!$A:$L,2,FALSE),""),"")</f>
        <v>Kenny Pickett</v>
      </c>
      <c r="C29" t="str">
        <f>IFERROR(IF(VLOOKUP($A29,'QB Projections'!$A:$L,5,FALSE)&gt;0,VLOOKUP($A29,'QB Projections'!$A:$L,3,FALSE),""),"")</f>
        <v>Pittsburgh</v>
      </c>
      <c r="D29" s="3">
        <f>IFERROR(IF(VLOOKUP($A29,'QB Projections'!$A:$L,5,FALSE)&gt;0,VLOOKUP($A29,'QB Projections'!$A:$L,5,FALSE),""),"")</f>
        <v>224.57579511283859</v>
      </c>
      <c r="E29" s="3">
        <f>IFERROR(IF(VLOOKUP($A29,'QB Projections'!$A:$L,5,FALSE)&gt;0,VLOOKUP($A29,'QB Projections'!$A:$L,12,FALSE),""),"")</f>
        <v>-11.963381342750294</v>
      </c>
      <c r="F29" s="17"/>
      <c r="G29">
        <v>27</v>
      </c>
      <c r="H29" t="str">
        <f>IFERROR(IF(VLOOKUP($G29,'RB Projections'!$A:$K,5,FALSE)&gt;0,VLOOKUP(G29,'RB Projections'!$A:$K,2,FALSE),""),"")</f>
        <v>Mataeo Durant</v>
      </c>
      <c r="I29" t="str">
        <f>IFERROR(IF(VLOOKUP($G29,'RB Projections'!$A:$K,5,FALSE)&gt;0,VLOOKUP(G29,'RB Projections'!$A:$K,3,FALSE),""),"")</f>
        <v>Duke</v>
      </c>
      <c r="J29" s="3">
        <f>IFERROR(IF(VLOOKUP($G29,'RB Projections'!$A:$K,5,FALSE)&gt;0,VLOOKUP(G29,'RB Projections'!$A:$K,5,FALSE),""),"")</f>
        <v>173.60528836281861</v>
      </c>
      <c r="K29" s="3">
        <f>IFERROR(IF(VLOOKUP($G29,'RB Projections'!$A:$K,5,FALSE)&gt;0,VLOOKUP(G29,'RB Projections'!$A:$L,12,FALSE),""),"")</f>
        <v>36.439015096904171</v>
      </c>
      <c r="M29">
        <v>27</v>
      </c>
      <c r="N29" t="str">
        <f>IFERROR(IF(VLOOKUP($M29,'WR Projections'!$A:$K,5,FALSE)&gt;0,VLOOKUP(M29,'WR Projections'!$A:$K,2,FALSE),""),"")</f>
        <v>Cornelius Johnson</v>
      </c>
      <c r="O29" t="str">
        <f>IFERROR(IF(VLOOKUP($M29,'WR Projections'!$A:$K,5,FALSE)&gt;0,VLOOKUP(M29,'WR Projections'!$A:$K,3,FALSE),""),"")</f>
        <v>Michigan</v>
      </c>
      <c r="P29" s="3">
        <f>IFERROR(IF(VLOOKUP($M29,'WR Projections'!$A:$K,5,FALSE)&gt;0,VLOOKUP(M29,'WR Projections'!$A:$K,5,FALSE),""),"")</f>
        <v>151.65079561103465</v>
      </c>
      <c r="Q29" s="3">
        <f>IFERROR(IF(VLOOKUP($M29,'WR Projections'!$A:$K,5,FALSE)&gt;0,VLOOKUP(M29,'WR Projections'!$A:$L,12,FALSE),""),"")</f>
        <v>14.484522345120213</v>
      </c>
      <c r="S29">
        <v>27</v>
      </c>
      <c r="T29" t="str">
        <f>IFERROR(IF(VLOOKUP($S29,'TE Projections'!$A:$K,5,FALSE)&gt;0,VLOOKUP(S29,'TE Projections'!$A:$K,2,FALSE),""),"")</f>
        <v>Will Mallory</v>
      </c>
      <c r="U29" t="str">
        <f>IFERROR(IF(VLOOKUP($S29,'TE Projections'!$A:$K,5,FALSE)&gt;0,VLOOKUP(S29,'TE Projections'!$A:$K,3,FALSE),""),"")</f>
        <v>Miami (FL)</v>
      </c>
      <c r="V29" s="3">
        <f>IFERROR(IF(VLOOKUP($S29,'TE Projections'!$A:$K,5,FALSE)&gt;0,VLOOKUP(S29,'TE Projections'!$A:$K,5,FALSE),""),"")</f>
        <v>67.341482148778951</v>
      </c>
      <c r="W29" s="3">
        <f>IFERROR(IF(VLOOKUP($S29,'TE Projections'!$A:$K,5,FALSE)&gt;0,VLOOKUP(S29,'TE Projections'!$A:$L,12,FALSE),""),"")</f>
        <v>-29.208855796625524</v>
      </c>
    </row>
    <row r="30" spans="1:23" x14ac:dyDescent="0.25">
      <c r="A30">
        <v>28</v>
      </c>
      <c r="B30" t="str">
        <f>IFERROR(IF(VLOOKUP($A30,'QB Projections'!$A:$L,5,FALSE)&gt;0,VLOOKUP($A30,'QB Projections'!$A:$L,2,FALSE),""),"")</f>
        <v>Jack Plummer</v>
      </c>
      <c r="C30" t="str">
        <f>IFERROR(IF(VLOOKUP($A30,'QB Projections'!$A:$L,5,FALSE)&gt;0,VLOOKUP($A30,'QB Projections'!$A:$L,3,FALSE),""),"")</f>
        <v>Purdue</v>
      </c>
      <c r="D30" s="3">
        <f>IFERROR(IF(VLOOKUP($A30,'QB Projections'!$A:$L,5,FALSE)&gt;0,VLOOKUP($A30,'QB Projections'!$A:$L,5,FALSE),""),"")</f>
        <v>222.3856705617516</v>
      </c>
      <c r="E30" s="3">
        <f>IFERROR(IF(VLOOKUP($A30,'QB Projections'!$A:$L,5,FALSE)&gt;0,VLOOKUP($A30,'QB Projections'!$A:$L,12,FALSE),""),"")</f>
        <v>-14.15350589383729</v>
      </c>
      <c r="F30" s="17"/>
      <c r="G30">
        <v>28</v>
      </c>
      <c r="H30" t="str">
        <f>IFERROR(IF(VLOOKUP($G30,'RB Projections'!$A:$K,5,FALSE)&gt;0,VLOOKUP(G30,'RB Projections'!$A:$K,2,FALSE),""),"")</f>
        <v>Ty Chandler</v>
      </c>
      <c r="I30" t="str">
        <f>IFERROR(IF(VLOOKUP($G30,'RB Projections'!$A:$K,5,FALSE)&gt;0,VLOOKUP(G30,'RB Projections'!$A:$K,3,FALSE),""),"")</f>
        <v>North Carolina</v>
      </c>
      <c r="J30" s="3">
        <f>IFERROR(IF(VLOOKUP($G30,'RB Projections'!$A:$K,5,FALSE)&gt;0,VLOOKUP(G30,'RB Projections'!$A:$K,5,FALSE),""),"")</f>
        <v>168.26130103889514</v>
      </c>
      <c r="K30" s="3">
        <f>IFERROR(IF(VLOOKUP($G30,'RB Projections'!$A:$K,5,FALSE)&gt;0,VLOOKUP(G30,'RB Projections'!$A:$L,12,FALSE),""),"")</f>
        <v>31.095027772980703</v>
      </c>
      <c r="M30">
        <v>28</v>
      </c>
      <c r="N30" t="str">
        <f>IFERROR(IF(VLOOKUP($M30,'WR Projections'!$A:$K,5,FALSE)&gt;0,VLOOKUP(M30,'WR Projections'!$A:$K,2,FALSE),""),"")</f>
        <v>Josh Downs</v>
      </c>
      <c r="O30" t="str">
        <f>IFERROR(IF(VLOOKUP($M30,'WR Projections'!$A:$K,5,FALSE)&gt;0,VLOOKUP(M30,'WR Projections'!$A:$K,3,FALSE),""),"")</f>
        <v>North Carolina</v>
      </c>
      <c r="P30" s="3">
        <f>IFERROR(IF(VLOOKUP($M30,'WR Projections'!$A:$K,5,FALSE)&gt;0,VLOOKUP(M30,'WR Projections'!$A:$K,5,FALSE),""),"")</f>
        <v>146.14758355483977</v>
      </c>
      <c r="Q30" s="3">
        <f>IFERROR(IF(VLOOKUP($M30,'WR Projections'!$A:$K,5,FALSE)&gt;0,VLOOKUP(M30,'WR Projections'!$A:$L,12,FALSE),""),"")</f>
        <v>8.9813102889253305</v>
      </c>
      <c r="S30">
        <v>28</v>
      </c>
      <c r="T30" t="str">
        <f>IFERROR(IF(VLOOKUP($S30,'TE Projections'!$A:$K,5,FALSE)&gt;0,VLOOKUP(S30,'TE Projections'!$A:$K,2,FALSE),""),"")</f>
        <v>Casey Kelly</v>
      </c>
      <c r="U30" t="str">
        <f>IFERROR(IF(VLOOKUP($S30,'TE Projections'!$A:$K,5,FALSE)&gt;0,VLOOKUP(S30,'TE Projections'!$A:$K,3,FALSE),""),"")</f>
        <v>Ole Miss</v>
      </c>
      <c r="V30" s="3">
        <f>IFERROR(IF(VLOOKUP($S30,'TE Projections'!$A:$K,5,FALSE)&gt;0,VLOOKUP(S30,'TE Projections'!$A:$K,5,FALSE),""),"")</f>
        <v>67.091310914663936</v>
      </c>
      <c r="W30" s="3">
        <f>IFERROR(IF(VLOOKUP($S30,'TE Projections'!$A:$K,5,FALSE)&gt;0,VLOOKUP(S30,'TE Projections'!$A:$L,12,FALSE),""),"")</f>
        <v>-29.45902703074054</v>
      </c>
    </row>
    <row r="31" spans="1:23" x14ac:dyDescent="0.25">
      <c r="A31">
        <v>29</v>
      </c>
      <c r="B31" t="str">
        <f>IFERROR(IF(VLOOKUP($A31,'QB Projections'!$A:$L,5,FALSE)&gt;0,VLOOKUP($A31,'QB Projections'!$A:$L,2,FALSE),""),"")</f>
        <v>Dorian Thompson-Robinson</v>
      </c>
      <c r="C31" t="str">
        <f>IFERROR(IF(VLOOKUP($A31,'QB Projections'!$A:$L,5,FALSE)&gt;0,VLOOKUP($A31,'QB Projections'!$A:$L,3,FALSE),""),"")</f>
        <v>UCLA</v>
      </c>
      <c r="D31" s="3">
        <f>IFERROR(IF(VLOOKUP($A31,'QB Projections'!$A:$L,5,FALSE)&gt;0,VLOOKUP($A31,'QB Projections'!$A:$L,5,FALSE),""),"")</f>
        <v>220.28492354188958</v>
      </c>
      <c r="E31" s="3">
        <f>IFERROR(IF(VLOOKUP($A31,'QB Projections'!$A:$L,5,FALSE)&gt;0,VLOOKUP($A31,'QB Projections'!$A:$L,12,FALSE),""),"")</f>
        <v>-16.2542529136993</v>
      </c>
      <c r="F31" s="17"/>
      <c r="G31">
        <v>29</v>
      </c>
      <c r="H31" t="str">
        <f>IFERROR(IF(VLOOKUP($G31,'RB Projections'!$A:$K,5,FALSE)&gt;0,VLOOKUP(G31,'RB Projections'!$A:$K,2,FALSE),""),"")</f>
        <v>Zamir White</v>
      </c>
      <c r="I31" t="str">
        <f>IFERROR(IF(VLOOKUP($G31,'RB Projections'!$A:$K,5,FALSE)&gt;0,VLOOKUP(G31,'RB Projections'!$A:$K,3,FALSE),""),"")</f>
        <v>Georgia</v>
      </c>
      <c r="J31" s="3">
        <f>IFERROR(IF(VLOOKUP($G31,'RB Projections'!$A:$K,5,FALSE)&gt;0,VLOOKUP(G31,'RB Projections'!$A:$K,5,FALSE),""),"")</f>
        <v>167.26754683847585</v>
      </c>
      <c r="K31" s="3">
        <f>IFERROR(IF(VLOOKUP($G31,'RB Projections'!$A:$K,5,FALSE)&gt;0,VLOOKUP(G31,'RB Projections'!$A:$L,12,FALSE),""),"")</f>
        <v>30.101273572561414</v>
      </c>
      <c r="M31">
        <v>29</v>
      </c>
      <c r="N31" t="str">
        <f>IFERROR(IF(VLOOKUP($M31,'WR Projections'!$A:$K,5,FALSE)&gt;0,VLOOKUP(M31,'WR Projections'!$A:$K,2,FALSE),""),"")</f>
        <v>Kekoa Crawford</v>
      </c>
      <c r="O31" t="str">
        <f>IFERROR(IF(VLOOKUP($M31,'WR Projections'!$A:$K,5,FALSE)&gt;0,VLOOKUP(M31,'WR Projections'!$A:$K,3,FALSE),""),"")</f>
        <v>California</v>
      </c>
      <c r="P31" s="3">
        <f>IFERROR(IF(VLOOKUP($M31,'WR Projections'!$A:$K,5,FALSE)&gt;0,VLOOKUP(M31,'WR Projections'!$A:$K,5,FALSE),""),"")</f>
        <v>142.23552320452856</v>
      </c>
      <c r="Q31" s="3">
        <f>IFERROR(IF(VLOOKUP($M31,'WR Projections'!$A:$K,5,FALSE)&gt;0,VLOOKUP(M31,'WR Projections'!$A:$L,12,FALSE),""),"")</f>
        <v>5.0692499386141234</v>
      </c>
      <c r="S31">
        <v>29</v>
      </c>
      <c r="T31" t="str">
        <f>IFERROR(IF(VLOOKUP($S31,'TE Projections'!$A:$K,5,FALSE)&gt;0,VLOOKUP(S31,'TE Projections'!$A:$K,2,FALSE),""),"")</f>
        <v>Jahleel Billingsley</v>
      </c>
      <c r="U31" t="str">
        <f>IFERROR(IF(VLOOKUP($S31,'TE Projections'!$A:$K,5,FALSE)&gt;0,VLOOKUP(S31,'TE Projections'!$A:$K,3,FALSE),""),"")</f>
        <v>Alabama</v>
      </c>
      <c r="V31" s="3">
        <f>IFERROR(IF(VLOOKUP($S31,'TE Projections'!$A:$K,5,FALSE)&gt;0,VLOOKUP(S31,'TE Projections'!$A:$K,5,FALSE),""),"")</f>
        <v>64.882179823197546</v>
      </c>
      <c r="W31" s="3">
        <f>IFERROR(IF(VLOOKUP($S31,'TE Projections'!$A:$K,5,FALSE)&gt;0,VLOOKUP(S31,'TE Projections'!$A:$L,12,FALSE),""),"")</f>
        <v>-31.668158122206929</v>
      </c>
    </row>
    <row r="32" spans="1:23" x14ac:dyDescent="0.25">
      <c r="A32">
        <v>30</v>
      </c>
      <c r="B32" t="str">
        <f>IFERROR(IF(VLOOKUP($A32,'QB Projections'!$A:$L,5,FALSE)&gt;0,VLOOKUP($A32,'QB Projections'!$A:$L,2,FALSE),""),"")</f>
        <v>Adrian Martinez</v>
      </c>
      <c r="C32" t="str">
        <f>IFERROR(IF(VLOOKUP($A32,'QB Projections'!$A:$L,5,FALSE)&gt;0,VLOOKUP($A32,'QB Projections'!$A:$L,3,FALSE),""),"")</f>
        <v>Nebraska</v>
      </c>
      <c r="D32" s="3">
        <f>IFERROR(IF(VLOOKUP($A32,'QB Projections'!$A:$L,5,FALSE)&gt;0,VLOOKUP($A32,'QB Projections'!$A:$L,5,FALSE),""),"")</f>
        <v>217.95361546643363</v>
      </c>
      <c r="E32" s="3">
        <f>IFERROR(IF(VLOOKUP($A32,'QB Projections'!$A:$L,5,FALSE)&gt;0,VLOOKUP($A32,'QB Projections'!$A:$L,12,FALSE),""),"")</f>
        <v>-18.585560989155251</v>
      </c>
      <c r="F32" s="17"/>
      <c r="G32">
        <v>30</v>
      </c>
      <c r="H32" t="str">
        <f>IFERROR(IF(VLOOKUP($G32,'RB Projections'!$A:$K,5,FALSE)&gt;0,VLOOKUP(G32,'RB Projections'!$A:$K,2,FALSE),""),"")</f>
        <v>Lyn-J Dixon</v>
      </c>
      <c r="I32" t="str">
        <f>IFERROR(IF(VLOOKUP($G32,'RB Projections'!$A:$K,5,FALSE)&gt;0,VLOOKUP(G32,'RB Projections'!$A:$K,3,FALSE),""),"")</f>
        <v>Clemson</v>
      </c>
      <c r="J32" s="3">
        <f>IFERROR(IF(VLOOKUP($G32,'RB Projections'!$A:$K,5,FALSE)&gt;0,VLOOKUP(G32,'RB Projections'!$A:$K,5,FALSE),""),"")</f>
        <v>165.49128284216371</v>
      </c>
      <c r="K32" s="3">
        <f>IFERROR(IF(VLOOKUP($G32,'RB Projections'!$A:$K,5,FALSE)&gt;0,VLOOKUP(G32,'RB Projections'!$A:$L,12,FALSE),""),"")</f>
        <v>28.325009576249276</v>
      </c>
      <c r="M32">
        <v>30</v>
      </c>
      <c r="N32" t="str">
        <f>IFERROR(IF(VLOOKUP($M32,'WR Projections'!$A:$K,5,FALSE)&gt;0,VLOOKUP(M32,'WR Projections'!$A:$K,2,FALSE),""),"")</f>
        <v>Jaray Jenkins</v>
      </c>
      <c r="O32" t="str">
        <f>IFERROR(IF(VLOOKUP($M32,'WR Projections'!$A:$K,5,FALSE)&gt;0,VLOOKUP(M32,'WR Projections'!$A:$K,3,FALSE),""),"")</f>
        <v>LSU</v>
      </c>
      <c r="P32" s="3">
        <f>IFERROR(IF(VLOOKUP($M32,'WR Projections'!$A:$K,5,FALSE)&gt;0,VLOOKUP(M32,'WR Projections'!$A:$K,5,FALSE),""),"")</f>
        <v>142.10088401226068</v>
      </c>
      <c r="Q32" s="3">
        <f>IFERROR(IF(VLOOKUP($M32,'WR Projections'!$A:$K,5,FALSE)&gt;0,VLOOKUP(M32,'WR Projections'!$A:$L,12,FALSE),""),"")</f>
        <v>4.9346107463462401</v>
      </c>
      <c r="S32">
        <v>30</v>
      </c>
      <c r="T32" t="str">
        <f>IFERROR(IF(VLOOKUP($S32,'TE Projections'!$A:$K,5,FALSE)&gt;0,VLOOKUP(S32,'TE Projections'!$A:$K,2,FALSE),""),"")</f>
        <v>Braden Galloway</v>
      </c>
      <c r="U32" t="str">
        <f>IFERROR(IF(VLOOKUP($S32,'TE Projections'!$A:$K,5,FALSE)&gt;0,VLOOKUP(S32,'TE Projections'!$A:$K,3,FALSE),""),"")</f>
        <v>Clemson</v>
      </c>
      <c r="V32" s="3">
        <f>IFERROR(IF(VLOOKUP($S32,'TE Projections'!$A:$K,5,FALSE)&gt;0,VLOOKUP(S32,'TE Projections'!$A:$K,5,FALSE),""),"")</f>
        <v>63.255674611366466</v>
      </c>
      <c r="W32" s="3">
        <f>IFERROR(IF(VLOOKUP($S32,'TE Projections'!$A:$K,5,FALSE)&gt;0,VLOOKUP(S32,'TE Projections'!$A:$L,12,FALSE),""),"")</f>
        <v>-33.294663334038013</v>
      </c>
    </row>
    <row r="33" spans="1:23" x14ac:dyDescent="0.25">
      <c r="A33">
        <v>31</v>
      </c>
      <c r="B33" t="str">
        <f>IFERROR(IF(VLOOKUP($A33,'QB Projections'!$A:$L,5,FALSE)&gt;0,VLOOKUP($A33,'QB Projections'!$A:$L,2,FALSE),""),"")</f>
        <v>JT Daniels</v>
      </c>
      <c r="C33" t="str">
        <f>IFERROR(IF(VLOOKUP($A33,'QB Projections'!$A:$L,5,FALSE)&gt;0,VLOOKUP($A33,'QB Projections'!$A:$L,3,FALSE),""),"")</f>
        <v>Georgia</v>
      </c>
      <c r="D33" s="3">
        <f>IFERROR(IF(VLOOKUP($A33,'QB Projections'!$A:$L,5,FALSE)&gt;0,VLOOKUP($A33,'QB Projections'!$A:$L,5,FALSE),""),"")</f>
        <v>217.78142456838108</v>
      </c>
      <c r="E33" s="3">
        <f>IFERROR(IF(VLOOKUP($A33,'QB Projections'!$A:$L,5,FALSE)&gt;0,VLOOKUP($A33,'QB Projections'!$A:$L,12,FALSE),""),"")</f>
        <v>-18.7577518872078</v>
      </c>
      <c r="F33" s="17"/>
      <c r="G33">
        <v>31</v>
      </c>
      <c r="H33" t="str">
        <f>IFERROR(IF(VLOOKUP($G33,'RB Projections'!$A:$K,5,FALSE)&gt;0,VLOOKUP(G33,'RB Projections'!$A:$K,2,FALSE),""),"")</f>
        <v>Zonovan Knight</v>
      </c>
      <c r="I33" t="str">
        <f>IFERROR(IF(VLOOKUP($G33,'RB Projections'!$A:$K,5,FALSE)&gt;0,VLOOKUP(G33,'RB Projections'!$A:$K,3,FALSE),""),"")</f>
        <v>North Carolina State</v>
      </c>
      <c r="J33" s="3">
        <f>IFERROR(IF(VLOOKUP($G33,'RB Projections'!$A:$K,5,FALSE)&gt;0,VLOOKUP(G33,'RB Projections'!$A:$K,5,FALSE),""),"")</f>
        <v>163.28000347782094</v>
      </c>
      <c r="K33" s="3">
        <f>IFERROR(IF(VLOOKUP($G33,'RB Projections'!$A:$K,5,FALSE)&gt;0,VLOOKUP(G33,'RB Projections'!$A:$L,12,FALSE),""),"")</f>
        <v>26.113730211906503</v>
      </c>
      <c r="M33">
        <v>31</v>
      </c>
      <c r="N33" t="str">
        <f>IFERROR(IF(VLOOKUP($M33,'WR Projections'!$A:$K,5,FALSE)&gt;0,VLOOKUP(M33,'WR Projections'!$A:$K,2,FALSE),""),"")</f>
        <v>Jayden Reed</v>
      </c>
      <c r="O33" t="str">
        <f>IFERROR(IF(VLOOKUP($M33,'WR Projections'!$A:$K,5,FALSE)&gt;0,VLOOKUP(M33,'WR Projections'!$A:$K,3,FALSE),""),"")</f>
        <v>Michigan State</v>
      </c>
      <c r="P33" s="3">
        <f>IFERROR(IF(VLOOKUP($M33,'WR Projections'!$A:$K,5,FALSE)&gt;0,VLOOKUP(M33,'WR Projections'!$A:$K,5,FALSE),""),"")</f>
        <v>141.79038477374678</v>
      </c>
      <c r="Q33" s="3">
        <f>IFERROR(IF(VLOOKUP($M33,'WR Projections'!$A:$K,5,FALSE)&gt;0,VLOOKUP(M33,'WR Projections'!$A:$L,12,FALSE),""),"")</f>
        <v>4.6241115078323416</v>
      </c>
      <c r="S33">
        <v>31</v>
      </c>
      <c r="T33" t="str">
        <f>IFERROR(IF(VLOOKUP($S33,'TE Projections'!$A:$K,5,FALSE)&gt;0,VLOOKUP(S33,'TE Projections'!$A:$K,2,FALSE),""),"")</f>
        <v>Kemore Gamble</v>
      </c>
      <c r="U33" t="str">
        <f>IFERROR(IF(VLOOKUP($S33,'TE Projections'!$A:$K,5,FALSE)&gt;0,VLOOKUP(S33,'TE Projections'!$A:$K,3,FALSE),""),"")</f>
        <v>Florida</v>
      </c>
      <c r="V33" s="3">
        <f>IFERROR(IF(VLOOKUP($S33,'TE Projections'!$A:$K,5,FALSE)&gt;0,VLOOKUP(S33,'TE Projections'!$A:$K,5,FALSE),""),"")</f>
        <v>62.534471251963097</v>
      </c>
      <c r="W33" s="3">
        <f>IFERROR(IF(VLOOKUP($S33,'TE Projections'!$A:$K,5,FALSE)&gt;0,VLOOKUP(S33,'TE Projections'!$A:$L,12,FALSE),""),"")</f>
        <v>-34.015866693441382</v>
      </c>
    </row>
    <row r="34" spans="1:23" x14ac:dyDescent="0.25">
      <c r="A34">
        <v>32</v>
      </c>
      <c r="B34" t="str">
        <f>IFERROR(IF(VLOOKUP($A34,'QB Projections'!$A:$L,5,FALSE)&gt;0,VLOOKUP($A34,'QB Projections'!$A:$L,2,FALSE),""),"")</f>
        <v>Spencer Sanders</v>
      </c>
      <c r="C34" t="str">
        <f>IFERROR(IF(VLOOKUP($A34,'QB Projections'!$A:$L,5,FALSE)&gt;0,VLOOKUP($A34,'QB Projections'!$A:$L,3,FALSE),""),"")</f>
        <v>Oklahoma State</v>
      </c>
      <c r="D34" s="3">
        <f>IFERROR(IF(VLOOKUP($A34,'QB Projections'!$A:$L,5,FALSE)&gt;0,VLOOKUP($A34,'QB Projections'!$A:$L,5,FALSE),""),"")</f>
        <v>217.31485676653378</v>
      </c>
      <c r="E34" s="3">
        <f>IFERROR(IF(VLOOKUP($A34,'QB Projections'!$A:$L,5,FALSE)&gt;0,VLOOKUP($A34,'QB Projections'!$A:$L,12,FALSE),""),"")</f>
        <v>-19.224319689055104</v>
      </c>
      <c r="F34" s="17"/>
      <c r="G34">
        <v>32</v>
      </c>
      <c r="H34" t="str">
        <f>IFERROR(IF(VLOOKUP($G34,'RB Projections'!$A:$K,5,FALSE)&gt;0,VLOOKUP(G34,'RB Projections'!$A:$K,2,FALSE),""),"")</f>
        <v>Deshaun Fenwick</v>
      </c>
      <c r="I34" t="str">
        <f>IFERROR(IF(VLOOKUP($G34,'RB Projections'!$A:$K,5,FALSE)&gt;0,VLOOKUP(G34,'RB Projections'!$A:$K,3,FALSE),""),"")</f>
        <v>Oregon State</v>
      </c>
      <c r="J34" s="3">
        <f>IFERROR(IF(VLOOKUP($G34,'RB Projections'!$A:$K,5,FALSE)&gt;0,VLOOKUP(G34,'RB Projections'!$A:$K,5,FALSE),""),"")</f>
        <v>159.84856942012524</v>
      </c>
      <c r="K34" s="3">
        <f>IFERROR(IF(VLOOKUP($G34,'RB Projections'!$A:$K,5,FALSE)&gt;0,VLOOKUP(G34,'RB Projections'!$A:$L,12,FALSE),""),"")</f>
        <v>22.682296154210807</v>
      </c>
      <c r="M34">
        <v>32</v>
      </c>
      <c r="N34" t="str">
        <f>IFERROR(IF(VLOOKUP($M34,'WR Projections'!$A:$K,5,FALSE)&gt;0,VLOOKUP(M34,'WR Projections'!$A:$K,2,FALSE),""),"")</f>
        <v>Theo Wease</v>
      </c>
      <c r="O34" t="str">
        <f>IFERROR(IF(VLOOKUP($M34,'WR Projections'!$A:$K,5,FALSE)&gt;0,VLOOKUP(M34,'WR Projections'!$A:$K,3,FALSE),""),"")</f>
        <v>Oklahoma</v>
      </c>
      <c r="P34" s="3">
        <f>IFERROR(IF(VLOOKUP($M34,'WR Projections'!$A:$K,5,FALSE)&gt;0,VLOOKUP(M34,'WR Projections'!$A:$K,5,FALSE),""),"")</f>
        <v>138.41531695615475</v>
      </c>
      <c r="Q34" s="3">
        <f>IFERROR(IF(VLOOKUP($M34,'WR Projections'!$A:$K,5,FALSE)&gt;0,VLOOKUP(M34,'WR Projections'!$A:$L,12,FALSE),""),"")</f>
        <v>1.2490436902403157</v>
      </c>
      <c r="S34">
        <v>32</v>
      </c>
      <c r="T34" t="str">
        <f>IFERROR(IF(VLOOKUP($S34,'TE Projections'!$A:$K,5,FALSE)&gt;0,VLOOKUP(S34,'TE Projections'!$A:$K,2,FALSE),""),"")</f>
        <v>Dylan Parham</v>
      </c>
      <c r="U34" t="str">
        <f>IFERROR(IF(VLOOKUP($S34,'TE Projections'!$A:$K,5,FALSE)&gt;0,VLOOKUP(S34,'TE Projections'!$A:$K,3,FALSE),""),"")</f>
        <v>North Carolina State</v>
      </c>
      <c r="V34" s="3">
        <f>IFERROR(IF(VLOOKUP($S34,'TE Projections'!$A:$K,5,FALSE)&gt;0,VLOOKUP(S34,'TE Projections'!$A:$K,5,FALSE),""),"")</f>
        <v>54.555031051485948</v>
      </c>
      <c r="W34" s="3">
        <f>IFERROR(IF(VLOOKUP($S34,'TE Projections'!$A:$K,5,FALSE)&gt;0,VLOOKUP(S34,'TE Projections'!$A:$L,12,FALSE),""),"")</f>
        <v>-41.995306893918531</v>
      </c>
    </row>
    <row r="35" spans="1:23" x14ac:dyDescent="0.25">
      <c r="A35">
        <v>33</v>
      </c>
      <c r="B35" t="str">
        <f>IFERROR(IF(VLOOKUP($A35,'QB Projections'!$A:$L,5,FALSE)&gt;0,VLOOKUP($A35,'QB Projections'!$A:$L,2,FALSE),""),"")</f>
        <v>Charlie Brewer</v>
      </c>
      <c r="C35" t="str">
        <f>IFERROR(IF(VLOOKUP($A35,'QB Projections'!$A:$L,5,FALSE)&gt;0,VLOOKUP($A35,'QB Projections'!$A:$L,3,FALSE),""),"")</f>
        <v>Utah</v>
      </c>
      <c r="D35" s="3">
        <f>IFERROR(IF(VLOOKUP($A35,'QB Projections'!$A:$L,5,FALSE)&gt;0,VLOOKUP($A35,'QB Projections'!$A:$L,5,FALSE),""),"")</f>
        <v>213.88474597698297</v>
      </c>
      <c r="E35" s="3">
        <f>IFERROR(IF(VLOOKUP($A35,'QB Projections'!$A:$L,5,FALSE)&gt;0,VLOOKUP($A35,'QB Projections'!$A:$L,12,FALSE),""),"")</f>
        <v>-22.654430478605914</v>
      </c>
      <c r="F35" s="17"/>
      <c r="G35">
        <v>33</v>
      </c>
      <c r="H35" t="str">
        <f>IFERROR(IF(VLOOKUP($G35,'RB Projections'!$A:$K,5,FALSE)&gt;0,VLOOKUP(G35,'RB Projections'!$A:$K,2,FALSE),""),"")</f>
        <v>Kevin Mensah</v>
      </c>
      <c r="I35" t="str">
        <f>IFERROR(IF(VLOOKUP($G35,'RB Projections'!$A:$K,5,FALSE)&gt;0,VLOOKUP(G35,'RB Projections'!$A:$K,3,FALSE),""),"")</f>
        <v>Connecticut</v>
      </c>
      <c r="J35" s="3">
        <f>IFERROR(IF(VLOOKUP($G35,'RB Projections'!$A:$K,5,FALSE)&gt;0,VLOOKUP(G35,'RB Projections'!$A:$K,5,FALSE),""),"")</f>
        <v>157.97693391017174</v>
      </c>
      <c r="K35" s="3">
        <f>IFERROR(IF(VLOOKUP($G35,'RB Projections'!$A:$K,5,FALSE)&gt;0,VLOOKUP(G35,'RB Projections'!$A:$L,12,FALSE),""),"")</f>
        <v>20.8106606442573</v>
      </c>
      <c r="M35">
        <v>33</v>
      </c>
      <c r="N35" t="str">
        <f>IFERROR(IF(VLOOKUP($M35,'WR Projections'!$A:$K,5,FALSE)&gt;0,VLOOKUP(M35,'WR Projections'!$A:$K,2,FALSE),""),"")</f>
        <v>Agiye Hall</v>
      </c>
      <c r="O35" t="str">
        <f>IFERROR(IF(VLOOKUP($M35,'WR Projections'!$A:$K,5,FALSE)&gt;0,VLOOKUP(M35,'WR Projections'!$A:$K,3,FALSE),""),"")</f>
        <v>Alabama</v>
      </c>
      <c r="P35" s="3">
        <f>IFERROR(IF(VLOOKUP($M35,'WR Projections'!$A:$K,5,FALSE)&gt;0,VLOOKUP(M35,'WR Projections'!$A:$K,5,FALSE),""),"")</f>
        <v>138.09896939274134</v>
      </c>
      <c r="Q35" s="3">
        <f>IFERROR(IF(VLOOKUP($M35,'WR Projections'!$A:$K,5,FALSE)&gt;0,VLOOKUP(M35,'WR Projections'!$A:$L,12,FALSE),""),"")</f>
        <v>0.93269612682689995</v>
      </c>
      <c r="S35">
        <v>33</v>
      </c>
      <c r="T35" t="str">
        <f>IFERROR(IF(VLOOKUP($S35,'TE Projections'!$A:$K,5,FALSE)&gt;0,VLOOKUP(S35,'TE Projections'!$A:$K,2,FALSE),""),"")</f>
        <v>Ben Sims</v>
      </c>
      <c r="U35" t="str">
        <f>IFERROR(IF(VLOOKUP($S35,'TE Projections'!$A:$K,5,FALSE)&gt;0,VLOOKUP(S35,'TE Projections'!$A:$K,3,FALSE),""),"")</f>
        <v>Baylor</v>
      </c>
      <c r="V35" s="3">
        <f>IFERROR(IF(VLOOKUP($S35,'TE Projections'!$A:$K,5,FALSE)&gt;0,VLOOKUP(S35,'TE Projections'!$A:$K,5,FALSE),""),"")</f>
        <v>54.494845482949081</v>
      </c>
      <c r="W35" s="3">
        <f>IFERROR(IF(VLOOKUP($S35,'TE Projections'!$A:$K,5,FALSE)&gt;0,VLOOKUP(S35,'TE Projections'!$A:$L,12,FALSE),""),"")</f>
        <v>-42.055492462455398</v>
      </c>
    </row>
    <row r="36" spans="1:23" x14ac:dyDescent="0.25">
      <c r="A36">
        <v>34</v>
      </c>
      <c r="B36" t="str">
        <f>IFERROR(IF(VLOOKUP($A36,'QB Projections'!$A:$L,5,FALSE)&gt;0,VLOOKUP($A36,'QB Projections'!$A:$L,2,FALSE),""),"")</f>
        <v>KJ Jefferson</v>
      </c>
      <c r="C36" t="str">
        <f>IFERROR(IF(VLOOKUP($A36,'QB Projections'!$A:$L,5,FALSE)&gt;0,VLOOKUP($A36,'QB Projections'!$A:$L,3,FALSE),""),"")</f>
        <v>Arkansas</v>
      </c>
      <c r="D36" s="3">
        <f>IFERROR(IF(VLOOKUP($A36,'QB Projections'!$A:$L,5,FALSE)&gt;0,VLOOKUP($A36,'QB Projections'!$A:$L,5,FALSE),""),"")</f>
        <v>213.79162125717508</v>
      </c>
      <c r="E36" s="3">
        <f>IFERROR(IF(VLOOKUP($A36,'QB Projections'!$A:$L,5,FALSE)&gt;0,VLOOKUP($A36,'QB Projections'!$A:$L,12,FALSE),""),"")</f>
        <v>-22.747555198413803</v>
      </c>
      <c r="F36" s="17"/>
      <c r="G36">
        <v>34</v>
      </c>
      <c r="H36" t="str">
        <f>IFERROR(IF(VLOOKUP($G36,'RB Projections'!$A:$K,5,FALSE)&gt;0,VLOOKUP(G36,'RB Projections'!$A:$K,2,FALSE),""),"")</f>
        <v>Kennedy Brooks</v>
      </c>
      <c r="I36" t="str">
        <f>IFERROR(IF(VLOOKUP($G36,'RB Projections'!$A:$K,5,FALSE)&gt;0,VLOOKUP(G36,'RB Projections'!$A:$K,3,FALSE),""),"")</f>
        <v>Oklahoma</v>
      </c>
      <c r="J36" s="3">
        <f>IFERROR(IF(VLOOKUP($G36,'RB Projections'!$A:$K,5,FALSE)&gt;0,VLOOKUP(G36,'RB Projections'!$A:$K,5,FALSE),""),"")</f>
        <v>157.82206703899217</v>
      </c>
      <c r="K36" s="3">
        <f>IFERROR(IF(VLOOKUP($G36,'RB Projections'!$A:$K,5,FALSE)&gt;0,VLOOKUP(G36,'RB Projections'!$A:$L,12,FALSE),""),"")</f>
        <v>20.655793773077736</v>
      </c>
      <c r="M36">
        <v>34</v>
      </c>
      <c r="N36" t="str">
        <f>IFERROR(IF(VLOOKUP($M36,'WR Projections'!$A:$K,5,FALSE)&gt;0,VLOOKUP(M36,'WR Projections'!$A:$K,2,FALSE),""),"")</f>
        <v>Xavier Hutchinson</v>
      </c>
      <c r="O36" t="str">
        <f>IFERROR(IF(VLOOKUP($M36,'WR Projections'!$A:$K,5,FALSE)&gt;0,VLOOKUP(M36,'WR Projections'!$A:$K,3,FALSE),""),"")</f>
        <v>Iowa State</v>
      </c>
      <c r="P36" s="3">
        <f>IFERROR(IF(VLOOKUP($M36,'WR Projections'!$A:$K,5,FALSE)&gt;0,VLOOKUP(M36,'WR Projections'!$A:$K,5,FALSE),""),"")</f>
        <v>137.19106081471278</v>
      </c>
      <c r="Q36" s="3">
        <f>IFERROR(IF(VLOOKUP($M36,'WR Projections'!$A:$K,5,FALSE)&gt;0,VLOOKUP(M36,'WR Projections'!$A:$L,12,FALSE),""),"")</f>
        <v>2.4787548798346076E-2</v>
      </c>
      <c r="S36">
        <v>34</v>
      </c>
      <c r="T36" t="str">
        <f>IFERROR(IF(VLOOKUP($S36,'TE Projections'!$A:$K,5,FALSE)&gt;0,VLOOKUP(S36,'TE Projections'!$A:$K,2,FALSE),""),"")</f>
        <v>Austin Allen</v>
      </c>
      <c r="U36" t="str">
        <f>IFERROR(IF(VLOOKUP($S36,'TE Projections'!$A:$K,5,FALSE)&gt;0,VLOOKUP(S36,'TE Projections'!$A:$K,3,FALSE),""),"")</f>
        <v>Nebraska</v>
      </c>
      <c r="V36" s="3">
        <f>IFERROR(IF(VLOOKUP($S36,'TE Projections'!$A:$K,5,FALSE)&gt;0,VLOOKUP(S36,'TE Projections'!$A:$K,5,FALSE),""),"")</f>
        <v>53.812739978973241</v>
      </c>
      <c r="W36" s="3">
        <f>IFERROR(IF(VLOOKUP($S36,'TE Projections'!$A:$K,5,FALSE)&gt;0,VLOOKUP(S36,'TE Projections'!$A:$L,12,FALSE),""),"")</f>
        <v>-42.737597966431238</v>
      </c>
    </row>
    <row r="37" spans="1:23" x14ac:dyDescent="0.25">
      <c r="A37">
        <v>35</v>
      </c>
      <c r="B37" t="str">
        <f>IFERROR(IF(VLOOKUP($A37,'QB Projections'!$A:$L,5,FALSE)&gt;0,VLOOKUP($A37,'QB Projections'!$A:$L,2,FALSE),""),"")</f>
        <v>McKenzie Milton</v>
      </c>
      <c r="C37" t="str">
        <f>IFERROR(IF(VLOOKUP($A37,'QB Projections'!$A:$L,5,FALSE)&gt;0,VLOOKUP($A37,'QB Projections'!$A:$L,3,FALSE),""),"")</f>
        <v>Florida State</v>
      </c>
      <c r="D37" s="3">
        <f>IFERROR(IF(VLOOKUP($A37,'QB Projections'!$A:$L,5,FALSE)&gt;0,VLOOKUP($A37,'QB Projections'!$A:$L,5,FALSE),""),"")</f>
        <v>213.2591340504384</v>
      </c>
      <c r="E37" s="3">
        <f>IFERROR(IF(VLOOKUP($A37,'QB Projections'!$A:$L,5,FALSE)&gt;0,VLOOKUP($A37,'QB Projections'!$A:$L,12,FALSE),""),"")</f>
        <v>-23.280042405150478</v>
      </c>
      <c r="F37" s="17"/>
      <c r="G37">
        <v>35</v>
      </c>
      <c r="H37" t="str">
        <f>IFERROR(IF(VLOOKUP($G37,'RB Projections'!$A:$K,5,FALSE)&gt;0,VLOOKUP(G37,'RB Projections'!$A:$K,2,FALSE),""),"")</f>
        <v>Stephen Carr</v>
      </c>
      <c r="I37" t="str">
        <f>IFERROR(IF(VLOOKUP($G37,'RB Projections'!$A:$K,5,FALSE)&gt;0,VLOOKUP(G37,'RB Projections'!$A:$K,3,FALSE),""),"")</f>
        <v>Indiana</v>
      </c>
      <c r="J37" s="3">
        <f>IFERROR(IF(VLOOKUP($G37,'RB Projections'!$A:$K,5,FALSE)&gt;0,VLOOKUP(G37,'RB Projections'!$A:$K,5,FALSE),""),"")</f>
        <v>156.77573662856602</v>
      </c>
      <c r="K37" s="3">
        <f>IFERROR(IF(VLOOKUP($G37,'RB Projections'!$A:$K,5,FALSE)&gt;0,VLOOKUP(G37,'RB Projections'!$A:$L,12,FALSE),""),"")</f>
        <v>19.609463362651585</v>
      </c>
      <c r="M37">
        <v>35</v>
      </c>
      <c r="N37" t="str">
        <f>IFERROR(IF(VLOOKUP($M37,'WR Projections'!$A:$K,5,FALSE)&gt;0,VLOOKUP(M37,'WR Projections'!$A:$K,2,FALSE),""),"")</f>
        <v>Rakim Jarrett</v>
      </c>
      <c r="O37" t="str">
        <f>IFERROR(IF(VLOOKUP($M37,'WR Projections'!$A:$K,5,FALSE)&gt;0,VLOOKUP(M37,'WR Projections'!$A:$K,3,FALSE),""),"")</f>
        <v>Maryland</v>
      </c>
      <c r="P37" s="3">
        <f>IFERROR(IF(VLOOKUP($M37,'WR Projections'!$A:$K,5,FALSE)&gt;0,VLOOKUP(M37,'WR Projections'!$A:$K,5,FALSE),""),"")</f>
        <v>137.16627426591444</v>
      </c>
      <c r="Q37" s="3">
        <f>IFERROR(IF(VLOOKUP($M37,'WR Projections'!$A:$K,5,FALSE)&gt;0,VLOOKUP(M37,'WR Projections'!$A:$L,12,FALSE),""),"")</f>
        <v>9.9999999999999995E-7</v>
      </c>
      <c r="S37">
        <v>35</v>
      </c>
      <c r="T37" t="str">
        <f>IFERROR(IF(VLOOKUP($S37,'TE Projections'!$A:$K,5,FALSE)&gt;0,VLOOKUP(S37,'TE Projections'!$A:$K,2,FALSE),""),"")</f>
        <v>Cam McDonald</v>
      </c>
      <c r="U37" t="str">
        <f>IFERROR(IF(VLOOKUP($S37,'TE Projections'!$A:$K,5,FALSE)&gt;0,VLOOKUP(S37,'TE Projections'!$A:$K,3,FALSE),""),"")</f>
        <v>Florida State</v>
      </c>
      <c r="V37" s="3">
        <f>IFERROR(IF(VLOOKUP($S37,'TE Projections'!$A:$K,5,FALSE)&gt;0,VLOOKUP(S37,'TE Projections'!$A:$K,5,FALSE),""),"")</f>
        <v>53.540353604904276</v>
      </c>
      <c r="W37" s="3">
        <f>IFERROR(IF(VLOOKUP($S37,'TE Projections'!$A:$K,5,FALSE)&gt;0,VLOOKUP(S37,'TE Projections'!$A:$L,12,FALSE),""),"")</f>
        <v>-43.009984340500203</v>
      </c>
    </row>
    <row r="38" spans="1:23" x14ac:dyDescent="0.25">
      <c r="A38">
        <v>36</v>
      </c>
      <c r="B38" t="str">
        <f>IFERROR(IF(VLOOKUP($A38,'QB Projections'!$A:$L,5,FALSE)&gt;0,VLOOKUP($A38,'QB Projections'!$A:$L,2,FALSE),""),"")</f>
        <v>Anthony Brown</v>
      </c>
      <c r="C38" t="str">
        <f>IFERROR(IF(VLOOKUP($A38,'QB Projections'!$A:$L,5,FALSE)&gt;0,VLOOKUP($A38,'QB Projections'!$A:$L,3,FALSE),""),"")</f>
        <v>Oregon</v>
      </c>
      <c r="D38" s="3">
        <f>IFERROR(IF(VLOOKUP($A38,'QB Projections'!$A:$L,5,FALSE)&gt;0,VLOOKUP($A38,'QB Projections'!$A:$L,5,FALSE),""),"")</f>
        <v>211.00764528641372</v>
      </c>
      <c r="E38" s="3">
        <f>IFERROR(IF(VLOOKUP($A38,'QB Projections'!$A:$L,5,FALSE)&gt;0,VLOOKUP($A38,'QB Projections'!$A:$L,12,FALSE),""),"")</f>
        <v>-25.531531169175164</v>
      </c>
      <c r="F38" s="17"/>
      <c r="G38">
        <v>36</v>
      </c>
      <c r="H38" t="str">
        <f>IFERROR(IF(VLOOKUP($G38,'RB Projections'!$A:$K,5,FALSE)&gt;0,VLOOKUP(G38,'RB Projections'!$A:$K,2,FALSE),""),"")</f>
        <v>Trelon Smith</v>
      </c>
      <c r="I38" t="str">
        <f>IFERROR(IF(VLOOKUP($G38,'RB Projections'!$A:$K,5,FALSE)&gt;0,VLOOKUP(G38,'RB Projections'!$A:$K,3,FALSE),""),"")</f>
        <v>Arkansas</v>
      </c>
      <c r="J38" s="3">
        <f>IFERROR(IF(VLOOKUP($G38,'RB Projections'!$A:$K,5,FALSE)&gt;0,VLOOKUP(G38,'RB Projections'!$A:$K,5,FALSE),""),"")</f>
        <v>155.23210252164967</v>
      </c>
      <c r="K38" s="3">
        <f>IFERROR(IF(VLOOKUP($G38,'RB Projections'!$A:$K,5,FALSE)&gt;0,VLOOKUP(G38,'RB Projections'!$A:$L,12,FALSE),""),"")</f>
        <v>18.065829255735228</v>
      </c>
      <c r="M38">
        <v>36</v>
      </c>
      <c r="N38" t="str">
        <f>IFERROR(IF(VLOOKUP($M38,'WR Projections'!$A:$K,5,FALSE)&gt;0,VLOOKUP(M38,'WR Projections'!$A:$K,2,FALSE),""),"")</f>
        <v>Joshua Moore</v>
      </c>
      <c r="O38" t="str">
        <f>IFERROR(IF(VLOOKUP($M38,'WR Projections'!$A:$K,5,FALSE)&gt;0,VLOOKUP(M38,'WR Projections'!$A:$K,3,FALSE),""),"")</f>
        <v>Texas</v>
      </c>
      <c r="P38" s="3">
        <f>IFERROR(IF(VLOOKUP($M38,'WR Projections'!$A:$K,5,FALSE)&gt;0,VLOOKUP(M38,'WR Projections'!$A:$K,5,FALSE),""),"")</f>
        <v>135.68070720980853</v>
      </c>
      <c r="Q38" s="3">
        <f>IFERROR(IF(VLOOKUP($M38,'WR Projections'!$A:$K,5,FALSE)&gt;0,VLOOKUP(M38,'WR Projections'!$A:$L,12,FALSE),""),"")</f>
        <v>-1.4855660561059072</v>
      </c>
      <c r="S38">
        <v>36</v>
      </c>
      <c r="T38" t="str">
        <f>IFERROR(IF(VLOOKUP($S38,'TE Projections'!$A:$K,5,FALSE)&gt;0,VLOOKUP(S38,'TE Projections'!$A:$K,2,FALSE),""),"")</f>
        <v>Niko Hea</v>
      </c>
      <c r="U38" t="str">
        <f>IFERROR(IF(VLOOKUP($S38,'TE Projections'!$A:$K,5,FALSE)&gt;0,VLOOKUP(S38,'TE Projections'!$A:$K,3,FALSE),""),"")</f>
        <v>Missouri</v>
      </c>
      <c r="V38" s="3">
        <f>IFERROR(IF(VLOOKUP($S38,'TE Projections'!$A:$K,5,FALSE)&gt;0,VLOOKUP(S38,'TE Projections'!$A:$K,5,FALSE),""),"")</f>
        <v>53.238369738193356</v>
      </c>
      <c r="W38" s="3">
        <f>IFERROR(IF(VLOOKUP($S38,'TE Projections'!$A:$K,5,FALSE)&gt;0,VLOOKUP(S38,'TE Projections'!$A:$L,12,FALSE),""),"")</f>
        <v>-43.311968207211123</v>
      </c>
    </row>
    <row r="39" spans="1:23" x14ac:dyDescent="0.25">
      <c r="A39">
        <v>37</v>
      </c>
      <c r="B39" t="str">
        <f>IFERROR(IF(VLOOKUP($A39,'QB Projections'!$A:$L,5,FALSE)&gt;0,VLOOKUP($A39,'QB Projections'!$A:$L,2,FALSE),""),"")</f>
        <v>Taulia Tagovailoa</v>
      </c>
      <c r="C39" t="str">
        <f>IFERROR(IF(VLOOKUP($A39,'QB Projections'!$A:$L,5,FALSE)&gt;0,VLOOKUP($A39,'QB Projections'!$A:$L,3,FALSE),""),"")</f>
        <v>Maryland</v>
      </c>
      <c r="D39" s="3">
        <f>IFERROR(IF(VLOOKUP($A39,'QB Projections'!$A:$L,5,FALSE)&gt;0,VLOOKUP($A39,'QB Projections'!$A:$L,5,FALSE),""),"")</f>
        <v>209.93289790764157</v>
      </c>
      <c r="E39" s="3">
        <f>IFERROR(IF(VLOOKUP($A39,'QB Projections'!$A:$L,5,FALSE)&gt;0,VLOOKUP($A39,'QB Projections'!$A:$L,12,FALSE),""),"")</f>
        <v>-26.606278547947309</v>
      </c>
      <c r="F39" s="17"/>
      <c r="G39">
        <v>37</v>
      </c>
      <c r="H39" t="str">
        <f>IFERROR(IF(VLOOKUP($G39,'RB Projections'!$A:$K,5,FALSE)&gt;0,VLOOKUP(G39,'RB Projections'!$A:$K,2,FALSE),""),"")</f>
        <v>Jashaun Corbin</v>
      </c>
      <c r="I39" t="str">
        <f>IFERROR(IF(VLOOKUP($G39,'RB Projections'!$A:$K,5,FALSE)&gt;0,VLOOKUP(G39,'RB Projections'!$A:$K,3,FALSE),""),"")</f>
        <v>Florida State</v>
      </c>
      <c r="J39" s="3">
        <f>IFERROR(IF(VLOOKUP($G39,'RB Projections'!$A:$K,5,FALSE)&gt;0,VLOOKUP(G39,'RB Projections'!$A:$K,5,FALSE),""),"")</f>
        <v>153.32705533402864</v>
      </c>
      <c r="K39" s="3">
        <f>IFERROR(IF(VLOOKUP($G39,'RB Projections'!$A:$K,5,FALSE)&gt;0,VLOOKUP(G39,'RB Projections'!$A:$L,12,FALSE),""),"")</f>
        <v>16.160782068114205</v>
      </c>
      <c r="M39">
        <v>37</v>
      </c>
      <c r="N39" t="str">
        <f>IFERROR(IF(VLOOKUP($M39,'WR Projections'!$A:$K,5,FALSE)&gt;0,VLOOKUP(M39,'WR Projections'!$A:$K,2,FALSE),""),"")</f>
        <v>Cam Johnson</v>
      </c>
      <c r="O39" t="str">
        <f>IFERROR(IF(VLOOKUP($M39,'WR Projections'!$A:$K,5,FALSE)&gt;0,VLOOKUP(M39,'WR Projections'!$A:$K,3,FALSE),""),"")</f>
        <v>Vanderbilt</v>
      </c>
      <c r="P39" s="3">
        <f>IFERROR(IF(VLOOKUP($M39,'WR Projections'!$A:$K,5,FALSE)&gt;0,VLOOKUP(M39,'WR Projections'!$A:$K,5,FALSE),""),"")</f>
        <v>135.62297543423216</v>
      </c>
      <c r="Q39" s="3">
        <f>IFERROR(IF(VLOOKUP($M39,'WR Projections'!$A:$K,5,FALSE)&gt;0,VLOOKUP(M39,'WR Projections'!$A:$L,12,FALSE),""),"")</f>
        <v>-1.5432978316822787</v>
      </c>
      <c r="S39">
        <v>37</v>
      </c>
      <c r="T39" t="str">
        <f>IFERROR(IF(VLOOKUP($S39,'TE Projections'!$A:$K,5,FALSE)&gt;0,VLOOKUP(S39,'TE Projections'!$A:$K,2,FALSE),""),"")</f>
        <v>Jake Marwede</v>
      </c>
      <c r="U39" t="str">
        <f>IFERROR(IF(VLOOKUP($S39,'TE Projections'!$A:$K,5,FALSE)&gt;0,VLOOKUP(S39,'TE Projections'!$A:$K,3,FALSE),""),"")</f>
        <v>Duke</v>
      </c>
      <c r="V39" s="3">
        <f>IFERROR(IF(VLOOKUP($S39,'TE Projections'!$A:$K,5,FALSE)&gt;0,VLOOKUP(S39,'TE Projections'!$A:$K,5,FALSE),""),"")</f>
        <v>52.74556718302798</v>
      </c>
      <c r="W39" s="3">
        <f>IFERROR(IF(VLOOKUP($S39,'TE Projections'!$A:$K,5,FALSE)&gt;0,VLOOKUP(S39,'TE Projections'!$A:$L,12,FALSE),""),"")</f>
        <v>-43.804770762376499</v>
      </c>
    </row>
    <row r="40" spans="1:23" x14ac:dyDescent="0.25">
      <c r="A40">
        <v>38</v>
      </c>
      <c r="B40" t="str">
        <f>IFERROR(IF(VLOOKUP($A40,'QB Projections'!$A:$L,5,FALSE)&gt;0,VLOOKUP($A40,'QB Projections'!$A:$L,2,FALSE),""),"")</f>
        <v>Jayden de Laura</v>
      </c>
      <c r="C40" t="str">
        <f>IFERROR(IF(VLOOKUP($A40,'QB Projections'!$A:$L,5,FALSE)&gt;0,VLOOKUP($A40,'QB Projections'!$A:$L,3,FALSE),""),"")</f>
        <v>Washington State</v>
      </c>
      <c r="D40" s="3">
        <f>IFERROR(IF(VLOOKUP($A40,'QB Projections'!$A:$L,5,FALSE)&gt;0,VLOOKUP($A40,'QB Projections'!$A:$L,5,FALSE),""),"")</f>
        <v>209.80568074179808</v>
      </c>
      <c r="E40" s="3">
        <f>IFERROR(IF(VLOOKUP($A40,'QB Projections'!$A:$L,5,FALSE)&gt;0,VLOOKUP($A40,'QB Projections'!$A:$L,12,FALSE),""),"")</f>
        <v>-26.733495713790798</v>
      </c>
      <c r="F40" s="17"/>
      <c r="G40">
        <v>38</v>
      </c>
      <c r="H40" t="str">
        <f>IFERROR(IF(VLOOKUP($G40,'RB Projections'!$A:$K,5,FALSE)&gt;0,VLOOKUP(G40,'RB Projections'!$A:$K,2,FALSE),""),"")</f>
        <v>Jalen Mitchell</v>
      </c>
      <c r="I40" t="str">
        <f>IFERROR(IF(VLOOKUP($G40,'RB Projections'!$A:$K,5,FALSE)&gt;0,VLOOKUP(G40,'RB Projections'!$A:$K,3,FALSE),""),"")</f>
        <v>Louisville</v>
      </c>
      <c r="J40" s="3">
        <f>IFERROR(IF(VLOOKUP($G40,'RB Projections'!$A:$K,5,FALSE)&gt;0,VLOOKUP(G40,'RB Projections'!$A:$K,5,FALSE),""),"")</f>
        <v>151.95177506454323</v>
      </c>
      <c r="K40" s="3">
        <f>IFERROR(IF(VLOOKUP($G40,'RB Projections'!$A:$K,5,FALSE)&gt;0,VLOOKUP(G40,'RB Projections'!$A:$L,12,FALSE),""),"")</f>
        <v>14.785501798628788</v>
      </c>
      <c r="M40">
        <v>38</v>
      </c>
      <c r="N40" t="str">
        <f>IFERROR(IF(VLOOKUP($M40,'WR Projections'!$A:$K,5,FALSE)&gt;0,VLOOKUP(M40,'WR Projections'!$A:$K,2,FALSE),""),"")</f>
        <v>Charleston Rambo</v>
      </c>
      <c r="O40" t="str">
        <f>IFERROR(IF(VLOOKUP($M40,'WR Projections'!$A:$K,5,FALSE)&gt;0,VLOOKUP(M40,'WR Projections'!$A:$K,3,FALSE),""),"")</f>
        <v>Miami (FL)</v>
      </c>
      <c r="P40" s="3">
        <f>IFERROR(IF(VLOOKUP($M40,'WR Projections'!$A:$K,5,FALSE)&gt;0,VLOOKUP(M40,'WR Projections'!$A:$K,5,FALSE),""),"")</f>
        <v>134.41380482301017</v>
      </c>
      <c r="Q40" s="3">
        <f>IFERROR(IF(VLOOKUP($M40,'WR Projections'!$A:$K,5,FALSE)&gt;0,VLOOKUP(M40,'WR Projections'!$A:$L,12,FALSE),""),"")</f>
        <v>-2.752468442904271</v>
      </c>
      <c r="S40">
        <v>38</v>
      </c>
      <c r="T40" t="str">
        <f>IFERROR(IF(VLOOKUP($S40,'TE Projections'!$A:$K,5,FALSE)&gt;0,VLOOKUP(S40,'TE Projections'!$A:$K,2,FALSE),""),"")</f>
        <v>Johnny Huntley</v>
      </c>
      <c r="U40" t="str">
        <f>IFERROR(IF(VLOOKUP($S40,'TE Projections'!$A:$K,5,FALSE)&gt;0,VLOOKUP(S40,'TE Projections'!$A:$K,3,FALSE),""),"")</f>
        <v>Liberty</v>
      </c>
      <c r="V40" s="3">
        <f>IFERROR(IF(VLOOKUP($S40,'TE Projections'!$A:$K,5,FALSE)&gt;0,VLOOKUP(S40,'TE Projections'!$A:$K,5,FALSE),""),"")</f>
        <v>52.348327484340992</v>
      </c>
      <c r="W40" s="3">
        <f>IFERROR(IF(VLOOKUP($S40,'TE Projections'!$A:$K,5,FALSE)&gt;0,VLOOKUP(S40,'TE Projections'!$A:$L,12,FALSE),""),"")</f>
        <v>-44.202010461063487</v>
      </c>
    </row>
    <row r="41" spans="1:23" x14ac:dyDescent="0.25">
      <c r="A41">
        <v>39</v>
      </c>
      <c r="B41" t="str">
        <f>IFERROR(IF(VLOOKUP($A41,'QB Projections'!$A:$L,5,FALSE)&gt;0,VLOOKUP($A41,'QB Projections'!$A:$L,2,FALSE),""),"")</f>
        <v>Will Rogers</v>
      </c>
      <c r="C41" t="str">
        <f>IFERROR(IF(VLOOKUP($A41,'QB Projections'!$A:$L,5,FALSE)&gt;0,VLOOKUP($A41,'QB Projections'!$A:$L,3,FALSE),""),"")</f>
        <v>Mississippi State</v>
      </c>
      <c r="D41" s="3">
        <f>IFERROR(IF(VLOOKUP($A41,'QB Projections'!$A:$L,5,FALSE)&gt;0,VLOOKUP($A41,'QB Projections'!$A:$L,5,FALSE),""),"")</f>
        <v>200.98656422308596</v>
      </c>
      <c r="E41" s="3">
        <f>IFERROR(IF(VLOOKUP($A41,'QB Projections'!$A:$L,5,FALSE)&gt;0,VLOOKUP($A41,'QB Projections'!$A:$L,12,FALSE),""),"")</f>
        <v>-35.552612232502923</v>
      </c>
      <c r="F41" s="17"/>
      <c r="G41">
        <v>39</v>
      </c>
      <c r="H41" t="str">
        <f>IFERROR(IF(VLOOKUP($G41,'RB Projections'!$A:$K,5,FALSE)&gt;0,VLOOKUP(G41,'RB Projections'!$A:$K,2,FALSE),""),"")</f>
        <v>Jo'quavious Marks</v>
      </c>
      <c r="I41" t="str">
        <f>IFERROR(IF(VLOOKUP($G41,'RB Projections'!$A:$K,5,FALSE)&gt;0,VLOOKUP(G41,'RB Projections'!$A:$K,3,FALSE),""),"")</f>
        <v>Mississippi State</v>
      </c>
      <c r="J41" s="3">
        <f>IFERROR(IF(VLOOKUP($G41,'RB Projections'!$A:$K,5,FALSE)&gt;0,VLOOKUP(G41,'RB Projections'!$A:$K,5,FALSE),""),"")</f>
        <v>151.11966373800183</v>
      </c>
      <c r="K41" s="3">
        <f>IFERROR(IF(VLOOKUP($G41,'RB Projections'!$A:$K,5,FALSE)&gt;0,VLOOKUP(G41,'RB Projections'!$A:$L,12,FALSE),""),"")</f>
        <v>13.953390472087394</v>
      </c>
      <c r="M41">
        <v>39</v>
      </c>
      <c r="N41" t="str">
        <f>IFERROR(IF(VLOOKUP($M41,'WR Projections'!$A:$K,5,FALSE)&gt;0,VLOOKUP(M41,'WR Projections'!$A:$K,2,FALSE),""),"")</f>
        <v>Kaylon Geiger</v>
      </c>
      <c r="O41" t="str">
        <f>IFERROR(IF(VLOOKUP($M41,'WR Projections'!$A:$K,5,FALSE)&gt;0,VLOOKUP(M41,'WR Projections'!$A:$K,3,FALSE),""),"")</f>
        <v>Texas Tech</v>
      </c>
      <c r="P41" s="3">
        <f>IFERROR(IF(VLOOKUP($M41,'WR Projections'!$A:$K,5,FALSE)&gt;0,VLOOKUP(M41,'WR Projections'!$A:$K,5,FALSE),""),"")</f>
        <v>134.01914619519346</v>
      </c>
      <c r="Q41" s="3">
        <f>IFERROR(IF(VLOOKUP($M41,'WR Projections'!$A:$K,5,FALSE)&gt;0,VLOOKUP(M41,'WR Projections'!$A:$L,12,FALSE),""),"")</f>
        <v>-3.1471270707209813</v>
      </c>
      <c r="S41">
        <v>39</v>
      </c>
      <c r="T41" t="str">
        <f>IFERROR(IF(VLOOKUP($S41,'TE Projections'!$A:$K,5,FALSE)&gt;0,VLOOKUP(S41,'TE Projections'!$A:$K,2,FALSE),""),"")</f>
        <v>Jay Rose</v>
      </c>
      <c r="U41" t="str">
        <f>IFERROR(IF(VLOOKUP($S41,'TE Projections'!$A:$K,5,FALSE)&gt;0,VLOOKUP(S41,'TE Projections'!$A:$K,3,FALSE),""),"")</f>
        <v>Connecticut</v>
      </c>
      <c r="V41" s="3">
        <f>IFERROR(IF(VLOOKUP($S41,'TE Projections'!$A:$K,5,FALSE)&gt;0,VLOOKUP(S41,'TE Projections'!$A:$K,5,FALSE),""),"")</f>
        <v>51.360044359265629</v>
      </c>
      <c r="W41" s="3">
        <f>IFERROR(IF(VLOOKUP($S41,'TE Projections'!$A:$K,5,FALSE)&gt;0,VLOOKUP(S41,'TE Projections'!$A:$L,12,FALSE),""),"")</f>
        <v>-45.19029358613885</v>
      </c>
    </row>
    <row r="42" spans="1:23" x14ac:dyDescent="0.25">
      <c r="A42">
        <v>40</v>
      </c>
      <c r="B42" t="str">
        <f>IFERROR(IF(VLOOKUP($A42,'QB Projections'!$A:$L,5,FALSE)&gt;0,VLOOKUP($A42,'QB Projections'!$A:$L,2,FALSE),""),"")</f>
        <v>Jayden Daniels</v>
      </c>
      <c r="C42" t="str">
        <f>IFERROR(IF(VLOOKUP($A42,'QB Projections'!$A:$L,5,FALSE)&gt;0,VLOOKUP($A42,'QB Projections'!$A:$L,3,FALSE),""),"")</f>
        <v>Arizona State</v>
      </c>
      <c r="D42" s="3">
        <f>IFERROR(IF(VLOOKUP($A42,'QB Projections'!$A:$L,5,FALSE)&gt;0,VLOOKUP($A42,'QB Projections'!$A:$L,5,FALSE),""),"")</f>
        <v>199.91566995231531</v>
      </c>
      <c r="E42" s="3">
        <f>IFERROR(IF(VLOOKUP($A42,'QB Projections'!$A:$L,5,FALSE)&gt;0,VLOOKUP($A42,'QB Projections'!$A:$L,12,FALSE),""),"")</f>
        <v>-36.623506503273575</v>
      </c>
      <c r="F42" s="17"/>
      <c r="G42">
        <v>40</v>
      </c>
      <c r="H42" t="str">
        <f>IFERROR(IF(VLOOKUP($G42,'RB Projections'!$A:$K,5,FALSE)&gt;0,VLOOKUP(G42,'RB Projections'!$A:$K,2,FALSE),""),"")</f>
        <v>Jalen Berger</v>
      </c>
      <c r="I42" t="str">
        <f>IFERROR(IF(VLOOKUP($G42,'RB Projections'!$A:$K,5,FALSE)&gt;0,VLOOKUP(G42,'RB Projections'!$A:$K,3,FALSE),""),"")</f>
        <v>Wisconsin</v>
      </c>
      <c r="J42" s="3">
        <f>IFERROR(IF(VLOOKUP($G42,'RB Projections'!$A:$K,5,FALSE)&gt;0,VLOOKUP(G42,'RB Projections'!$A:$K,5,FALSE),""),"")</f>
        <v>150.18033710552299</v>
      </c>
      <c r="K42" s="3">
        <f>IFERROR(IF(VLOOKUP($G42,'RB Projections'!$A:$K,5,FALSE)&gt;0,VLOOKUP(G42,'RB Projections'!$A:$L,12,FALSE),""),"")</f>
        <v>13.014063839608555</v>
      </c>
      <c r="M42">
        <v>40</v>
      </c>
      <c r="N42" t="str">
        <f>IFERROR(IF(VLOOKUP($M42,'WR Projections'!$A:$K,5,FALSE)&gt;0,VLOOKUP(M42,'WR Projections'!$A:$K,2,FALSE),""),"")</f>
        <v>Taylor Morin</v>
      </c>
      <c r="O42" t="str">
        <f>IFERROR(IF(VLOOKUP($M42,'WR Projections'!$A:$K,5,FALSE)&gt;0,VLOOKUP(M42,'WR Projections'!$A:$K,3,FALSE),""),"")</f>
        <v>Wake Forest</v>
      </c>
      <c r="P42" s="3">
        <f>IFERROR(IF(VLOOKUP($M42,'WR Projections'!$A:$K,5,FALSE)&gt;0,VLOOKUP(M42,'WR Projections'!$A:$K,5,FALSE),""),"")</f>
        <v>132.13957655023756</v>
      </c>
      <c r="Q42" s="3">
        <f>IFERROR(IF(VLOOKUP($M42,'WR Projections'!$A:$K,5,FALSE)&gt;0,VLOOKUP(M42,'WR Projections'!$A:$L,12,FALSE),""),"")</f>
        <v>-5.0266967156768745</v>
      </c>
      <c r="S42">
        <v>40</v>
      </c>
      <c r="T42" t="str">
        <f>IFERROR(IF(VLOOKUP($S42,'TE Projections'!$A:$K,5,FALSE)&gt;0,VLOOKUP(S42,'TE Projections'!$A:$K,2,FALSE),""),"")</f>
        <v>Luke Benson</v>
      </c>
      <c r="U42" t="str">
        <f>IFERROR(IF(VLOOKUP($S42,'TE Projections'!$A:$K,5,FALSE)&gt;0,VLOOKUP(S42,'TE Projections'!$A:$K,3,FALSE),""),"")</f>
        <v>Syracuse</v>
      </c>
      <c r="V42" s="3">
        <f>IFERROR(IF(VLOOKUP($S42,'TE Projections'!$A:$K,5,FALSE)&gt;0,VLOOKUP(S42,'TE Projections'!$A:$K,5,FALSE),""),"")</f>
        <v>51.318114953324411</v>
      </c>
      <c r="W42" s="3">
        <f>IFERROR(IF(VLOOKUP($S42,'TE Projections'!$A:$K,5,FALSE)&gt;0,VLOOKUP(S42,'TE Projections'!$A:$L,12,FALSE),""),"")</f>
        <v>-45.232222992080068</v>
      </c>
    </row>
    <row r="43" spans="1:23" x14ac:dyDescent="0.25">
      <c r="A43">
        <v>41</v>
      </c>
      <c r="B43" t="str">
        <f>IFERROR(IF(VLOOKUP($A43,'QB Projections'!$A:$L,5,FALSE)&gt;0,VLOOKUP($A43,'QB Projections'!$A:$L,2,FALSE),""),"")</f>
        <v>Jonah Johnson</v>
      </c>
      <c r="C43" t="str">
        <f>IFERROR(IF(VLOOKUP($A43,'QB Projections'!$A:$L,5,FALSE)&gt;0,VLOOKUP($A43,'QB Projections'!$A:$L,3,FALSE),""),"")</f>
        <v>New Mexico State</v>
      </c>
      <c r="D43" s="3">
        <f>IFERROR(IF(VLOOKUP($A43,'QB Projections'!$A:$L,5,FALSE)&gt;0,VLOOKUP($A43,'QB Projections'!$A:$L,5,FALSE),""),"")</f>
        <v>199.91529557986078</v>
      </c>
      <c r="E43" s="3">
        <f>IFERROR(IF(VLOOKUP($A43,'QB Projections'!$A:$L,5,FALSE)&gt;0,VLOOKUP($A43,'QB Projections'!$A:$L,12,FALSE),""),"")</f>
        <v>-36.623880875728105</v>
      </c>
      <c r="F43" s="17"/>
      <c r="G43">
        <v>41</v>
      </c>
      <c r="H43" t="str">
        <f>IFERROR(IF(VLOOKUP($G43,'RB Projections'!$A:$K,5,FALSE)&gt;0,VLOOKUP(G43,'RB Projections'!$A:$K,2,FALSE),""),"")</f>
        <v>Michael Wiley</v>
      </c>
      <c r="I43" t="str">
        <f>IFERROR(IF(VLOOKUP($G43,'RB Projections'!$A:$K,5,FALSE)&gt;0,VLOOKUP(G43,'RB Projections'!$A:$K,3,FALSE),""),"")</f>
        <v>Arizona</v>
      </c>
      <c r="J43" s="3">
        <f>IFERROR(IF(VLOOKUP($G43,'RB Projections'!$A:$K,5,FALSE)&gt;0,VLOOKUP(G43,'RB Projections'!$A:$K,5,FALSE),""),"")</f>
        <v>149.97587406875692</v>
      </c>
      <c r="K43" s="3">
        <f>IFERROR(IF(VLOOKUP($G43,'RB Projections'!$A:$K,5,FALSE)&gt;0,VLOOKUP(G43,'RB Projections'!$A:$L,12,FALSE),""),"")</f>
        <v>12.809600802842484</v>
      </c>
      <c r="M43">
        <v>41</v>
      </c>
      <c r="N43" t="str">
        <f>IFERROR(IF(VLOOKUP($M43,'WR Projections'!$A:$K,5,FALSE)&gt;0,VLOOKUP(M43,'WR Projections'!$A:$K,2,FALSE),""),"")</f>
        <v>Keke Chism</v>
      </c>
      <c r="O43" t="str">
        <f>IFERROR(IF(VLOOKUP($M43,'WR Projections'!$A:$K,5,FALSE)&gt;0,VLOOKUP(M43,'WR Projections'!$A:$K,3,FALSE),""),"")</f>
        <v>Missouri</v>
      </c>
      <c r="P43" s="3">
        <f>IFERROR(IF(VLOOKUP($M43,'WR Projections'!$A:$K,5,FALSE)&gt;0,VLOOKUP(M43,'WR Projections'!$A:$K,5,FALSE),""),"")</f>
        <v>132.11438034738575</v>
      </c>
      <c r="Q43" s="3">
        <f>IFERROR(IF(VLOOKUP($M43,'WR Projections'!$A:$K,5,FALSE)&gt;0,VLOOKUP(M43,'WR Projections'!$A:$L,12,FALSE),""),"")</f>
        <v>-5.0518929185286909</v>
      </c>
      <c r="S43" s="98" t="s">
        <v>681</v>
      </c>
      <c r="T43" s="98"/>
      <c r="U43" s="98"/>
      <c r="V43" s="98"/>
      <c r="W43" s="98"/>
    </row>
    <row r="44" spans="1:23" x14ac:dyDescent="0.25">
      <c r="A44">
        <v>42</v>
      </c>
      <c r="B44" t="str">
        <f>IFERROR(IF(VLOOKUP($A44,'QB Projections'!$A:$L,5,FALSE)&gt;0,VLOOKUP($A44,'QB Projections'!$A:$L,2,FALSE),""),"")</f>
        <v>Noah Vedral</v>
      </c>
      <c r="C44" t="str">
        <f>IFERROR(IF(VLOOKUP($A44,'QB Projections'!$A:$L,5,FALSE)&gt;0,VLOOKUP($A44,'QB Projections'!$A:$L,3,FALSE),""),"")</f>
        <v>Rutgers</v>
      </c>
      <c r="D44" s="3">
        <f>IFERROR(IF(VLOOKUP($A44,'QB Projections'!$A:$L,5,FALSE)&gt;0,VLOOKUP($A44,'QB Projections'!$A:$L,5,FALSE),""),"")</f>
        <v>196.45216316879876</v>
      </c>
      <c r="E44" s="3">
        <f>IFERROR(IF(VLOOKUP($A44,'QB Projections'!$A:$L,5,FALSE)&gt;0,VLOOKUP($A44,'QB Projections'!$A:$L,12,FALSE),""),"")</f>
        <v>-40.087013286790125</v>
      </c>
      <c r="F44" s="17"/>
      <c r="G44">
        <v>42</v>
      </c>
      <c r="H44" t="str">
        <f>IFERROR(IF(VLOOKUP($G44,'RB Projections'!$A:$K,5,FALSE)&gt;0,VLOOKUP(G44,'RB Projections'!$A:$K,2,FALSE),""),"")</f>
        <v>DeaMonte Trayanum</v>
      </c>
      <c r="I44" t="str">
        <f>IFERROR(IF(VLOOKUP($G44,'RB Projections'!$A:$K,5,FALSE)&gt;0,VLOOKUP(G44,'RB Projections'!$A:$K,3,FALSE),""),"")</f>
        <v>Arizona State</v>
      </c>
      <c r="J44" s="3">
        <f>IFERROR(IF(VLOOKUP($G44,'RB Projections'!$A:$K,5,FALSE)&gt;0,VLOOKUP(G44,'RB Projections'!$A:$K,5,FALSE),""),"")</f>
        <v>146.36676727516542</v>
      </c>
      <c r="K44" s="3">
        <f>IFERROR(IF(VLOOKUP($G44,'RB Projections'!$A:$K,5,FALSE)&gt;0,VLOOKUP(G44,'RB Projections'!$A:$L,12,FALSE),""),"")</f>
        <v>9.2004940092509759</v>
      </c>
      <c r="M44">
        <v>42</v>
      </c>
      <c r="N44" t="str">
        <f>IFERROR(IF(VLOOKUP($M44,'WR Projections'!$A:$K,5,FALSE)&gt;0,VLOOKUP(M44,'WR Projections'!$A:$K,2,FALSE),""),"")</f>
        <v>Cameron Ross</v>
      </c>
      <c r="O44" t="str">
        <f>IFERROR(IF(VLOOKUP($M44,'WR Projections'!$A:$K,5,FALSE)&gt;0,VLOOKUP(M44,'WR Projections'!$A:$K,3,FALSE),""),"")</f>
        <v>Connecticut</v>
      </c>
      <c r="P44" s="3">
        <f>IFERROR(IF(VLOOKUP($M44,'WR Projections'!$A:$K,5,FALSE)&gt;0,VLOOKUP(M44,'WR Projections'!$A:$K,5,FALSE),""),"")</f>
        <v>131.53623680429558</v>
      </c>
      <c r="Q44" s="3">
        <f>IFERROR(IF(VLOOKUP($M44,'WR Projections'!$A:$K,5,FALSE)&gt;0,VLOOKUP(M44,'WR Projections'!$A:$L,12,FALSE),""),"")</f>
        <v>-5.6300364616188547</v>
      </c>
      <c r="S44" s="1" t="s">
        <v>669</v>
      </c>
      <c r="T44" s="1" t="s">
        <v>676</v>
      </c>
      <c r="U44" s="1" t="s">
        <v>0</v>
      </c>
      <c r="V44" s="10" t="s">
        <v>160</v>
      </c>
      <c r="W44" s="1" t="s">
        <v>677</v>
      </c>
    </row>
    <row r="45" spans="1:23" x14ac:dyDescent="0.25">
      <c r="A45">
        <v>43</v>
      </c>
      <c r="B45" t="str">
        <f>IFERROR(IF(VLOOKUP($A45,'QB Projections'!$A:$L,5,FALSE)&gt;0,VLOOKUP($A45,'QB Projections'!$A:$L,2,FALSE),""),"")</f>
        <v>Devin Leary</v>
      </c>
      <c r="C45" t="str">
        <f>IFERROR(IF(VLOOKUP($A45,'QB Projections'!$A:$L,5,FALSE)&gt;0,VLOOKUP($A45,'QB Projections'!$A:$L,3,FALSE),""),"")</f>
        <v>North Carolina State</v>
      </c>
      <c r="D45" s="3">
        <f>IFERROR(IF(VLOOKUP($A45,'QB Projections'!$A:$L,5,FALSE)&gt;0,VLOOKUP($A45,'QB Projections'!$A:$L,5,FALSE),""),"")</f>
        <v>194.13784913676216</v>
      </c>
      <c r="E45" s="3">
        <f>IFERROR(IF(VLOOKUP($A45,'QB Projections'!$A:$L,5,FALSE)&gt;0,VLOOKUP($A45,'QB Projections'!$A:$L,12,FALSE),""),"")</f>
        <v>-42.401327318826731</v>
      </c>
      <c r="F45" s="17"/>
      <c r="G45">
        <v>43</v>
      </c>
      <c r="H45" t="str">
        <f>IFERROR(IF(VLOOKUP($G45,'RB Projections'!$A:$K,5,FALSE)&gt;0,VLOOKUP(G45,'RB Projections'!$A:$K,2,FALSE),""),"")</f>
        <v>TreVeyon Henderson</v>
      </c>
      <c r="I45" t="str">
        <f>IFERROR(IF(VLOOKUP($G45,'RB Projections'!$A:$K,5,FALSE)&gt;0,VLOOKUP(G45,'RB Projections'!$A:$K,3,FALSE),""),"")</f>
        <v>Ohio State</v>
      </c>
      <c r="J45" s="3">
        <f>IFERROR(IF(VLOOKUP($G45,'RB Projections'!$A:$K,5,FALSE)&gt;0,VLOOKUP(G45,'RB Projections'!$A:$K,5,FALSE),""),"")</f>
        <v>145.78185240119376</v>
      </c>
      <c r="K45" s="3">
        <f>IFERROR(IF(VLOOKUP($G45,'RB Projections'!$A:$K,5,FALSE)&gt;0,VLOOKUP(G45,'RB Projections'!$A:$L,12,FALSE),""),"")</f>
        <v>8.6155791352793205</v>
      </c>
      <c r="M45">
        <v>43</v>
      </c>
      <c r="N45" t="str">
        <f>IFERROR(IF(VLOOKUP($M45,'WR Projections'!$A:$K,5,FALSE)&gt;0,VLOOKUP(M45,'WR Projections'!$A:$K,2,FALSE),""),"")</f>
        <v>Emeka Emezie</v>
      </c>
      <c r="O45" t="str">
        <f>IFERROR(IF(VLOOKUP($M45,'WR Projections'!$A:$K,5,FALSE)&gt;0,VLOOKUP(M45,'WR Projections'!$A:$K,3,FALSE),""),"")</f>
        <v>North Carolina State</v>
      </c>
      <c r="P45" s="3">
        <f>IFERROR(IF(VLOOKUP($M45,'WR Projections'!$A:$K,5,FALSE)&gt;0,VLOOKUP(M45,'WR Projections'!$A:$K,5,FALSE),""),"")</f>
        <v>130.95569988005863</v>
      </c>
      <c r="Q45" s="3">
        <f>IFERROR(IF(VLOOKUP($M45,'WR Projections'!$A:$K,5,FALSE)&gt;0,VLOOKUP(M45,'WR Projections'!$A:$L,12,FALSE),""),"")</f>
        <v>-6.210573385855807</v>
      </c>
      <c r="S45">
        <v>1</v>
      </c>
      <c r="T45" t="str">
        <f>IFERROR(IF(VLOOKUP($S45,'K Projections'!$A:$K,6,FALSE)&gt;0,VLOOKUP(S45,'K Projections'!$A:$K,2,FALSE),""),"")</f>
        <v>Gabe Brkic</v>
      </c>
      <c r="U45" t="str">
        <f>IFERROR(IF(VLOOKUP($S45,'K Projections'!$A:$K,6,FALSE)&gt;0,VLOOKUP(S45,'K Projections'!$A:$K,3,FALSE),""),"")</f>
        <v>Oklahoma</v>
      </c>
      <c r="V45" s="3">
        <f>IFERROR(IF(VLOOKUP($S45,'K Projections'!$A:$K,6,FALSE)&gt;0,VLOOKUP(S45,'K Projections'!$A:$K,6,FALSE),""),"")</f>
        <v>135.30000000000004</v>
      </c>
      <c r="W45" s="3">
        <f>IFERROR(IF(VLOOKUP($S45,'K Projections'!$A:$K,6,FALSE)&gt;0,VLOOKUP(S45,'K Projections'!$A:$L,7,FALSE),""),"")</f>
        <v>20.30000000000004</v>
      </c>
    </row>
    <row r="46" spans="1:23" x14ac:dyDescent="0.25">
      <c r="A46">
        <v>44</v>
      </c>
      <c r="B46" t="str">
        <f>IFERROR(IF(VLOOKUP($A46,'QB Projections'!$A:$L,5,FALSE)&gt;0,VLOOKUP($A46,'QB Projections'!$A:$L,2,FALSE),""),"")</f>
        <v>Jack Coan</v>
      </c>
      <c r="C46" t="str">
        <f>IFERROR(IF(VLOOKUP($A46,'QB Projections'!$A:$L,5,FALSE)&gt;0,VLOOKUP($A46,'QB Projections'!$A:$L,3,FALSE),""),"")</f>
        <v>Notre Dame</v>
      </c>
      <c r="D46" s="3">
        <f>IFERROR(IF(VLOOKUP($A46,'QB Projections'!$A:$L,5,FALSE)&gt;0,VLOOKUP($A46,'QB Projections'!$A:$L,5,FALSE),""),"")</f>
        <v>191.27223128779193</v>
      </c>
      <c r="E46" s="3">
        <f>IFERROR(IF(VLOOKUP($A46,'QB Projections'!$A:$L,5,FALSE)&gt;0,VLOOKUP($A46,'QB Projections'!$A:$L,12,FALSE),""),"")</f>
        <v>-45.266945167796962</v>
      </c>
      <c r="F46" s="17"/>
      <c r="G46">
        <v>44</v>
      </c>
      <c r="H46" t="str">
        <f>IFERROR(IF(VLOOKUP($G46,'RB Projections'!$A:$K,5,FALSE)&gt;0,VLOOKUP(G46,'RB Projections'!$A:$K,2,FALSE),""),"")</f>
        <v>Sean Tucker</v>
      </c>
      <c r="I46" t="str">
        <f>IFERROR(IF(VLOOKUP($G46,'RB Projections'!$A:$K,5,FALSE)&gt;0,VLOOKUP(G46,'RB Projections'!$A:$K,3,FALSE),""),"")</f>
        <v>Syracuse</v>
      </c>
      <c r="J46" s="3">
        <f>IFERROR(IF(VLOOKUP($G46,'RB Projections'!$A:$K,5,FALSE)&gt;0,VLOOKUP(G46,'RB Projections'!$A:$K,5,FALSE),""),"")</f>
        <v>145.33535830332488</v>
      </c>
      <c r="K46" s="3">
        <f>IFERROR(IF(VLOOKUP($G46,'RB Projections'!$A:$K,5,FALSE)&gt;0,VLOOKUP(G46,'RB Projections'!$A:$L,12,FALSE),""),"")</f>
        <v>8.1690850374104418</v>
      </c>
      <c r="M46">
        <v>44</v>
      </c>
      <c r="N46" t="str">
        <f>IFERROR(IF(VLOOKUP($M46,'WR Projections'!$A:$K,5,FALSE)&gt;0,VLOOKUP(M46,'WR Projections'!$A:$K,2,FALSE),""),"")</f>
        <v>Ronnie Bell</v>
      </c>
      <c r="O46" t="str">
        <f>IFERROR(IF(VLOOKUP($M46,'WR Projections'!$A:$K,5,FALSE)&gt;0,VLOOKUP(M46,'WR Projections'!$A:$K,3,FALSE),""),"")</f>
        <v>Michigan</v>
      </c>
      <c r="P46" s="3">
        <f>IFERROR(IF(VLOOKUP($M46,'WR Projections'!$A:$K,5,FALSE)&gt;0,VLOOKUP(M46,'WR Projections'!$A:$K,5,FALSE),""),"")</f>
        <v>129.80951327860311</v>
      </c>
      <c r="Q46" s="3">
        <f>IFERROR(IF(VLOOKUP($M46,'WR Projections'!$A:$K,5,FALSE)&gt;0,VLOOKUP(M46,'WR Projections'!$A:$L,12,FALSE),""),"")</f>
        <v>-7.3567599873113325</v>
      </c>
      <c r="S46">
        <v>2</v>
      </c>
      <c r="T46" t="str">
        <f>IFERROR(IF(VLOOKUP($S46,'K Projections'!$A:$K,6,FALSE)&gt;0,VLOOKUP(S46,'K Projections'!$A:$K,2,FALSE),""),"")</f>
        <v>Nick Sciba</v>
      </c>
      <c r="U46" t="str">
        <f>IFERROR(IF(VLOOKUP($S46,'K Projections'!$A:$K,6,FALSE)&gt;0,VLOOKUP(S46,'K Projections'!$A:$K,3,FALSE),""),"")</f>
        <v>Wake Forest</v>
      </c>
      <c r="V46" s="3">
        <f>IFERROR(IF(VLOOKUP($S46,'K Projections'!$A:$K,6,FALSE)&gt;0,VLOOKUP(S46,'K Projections'!$A:$K,6,FALSE),""),"")</f>
        <v>132</v>
      </c>
      <c r="W46" s="3">
        <f>IFERROR(IF(VLOOKUP($S46,'K Projections'!$A:$K,6,FALSE)&gt;0,VLOOKUP(S46,'K Projections'!$A:$L,7,FALSE),""),"")</f>
        <v>17</v>
      </c>
    </row>
    <row r="47" spans="1:23" x14ac:dyDescent="0.25">
      <c r="A47">
        <v>45</v>
      </c>
      <c r="B47" t="str">
        <f>IFERROR(IF(VLOOKUP($A47,'QB Projections'!$A:$L,5,FALSE)&gt;0,VLOOKUP($A47,'QB Projections'!$A:$L,2,FALSE),""),"")</f>
        <v>Jeff Sims</v>
      </c>
      <c r="C47" t="str">
        <f>IFERROR(IF(VLOOKUP($A47,'QB Projections'!$A:$L,5,FALSE)&gt;0,VLOOKUP($A47,'QB Projections'!$A:$L,3,FALSE),""),"")</f>
        <v>Georgia Tech</v>
      </c>
      <c r="D47" s="3">
        <f>IFERROR(IF(VLOOKUP($A47,'QB Projections'!$A:$L,5,FALSE)&gt;0,VLOOKUP($A47,'QB Projections'!$A:$L,5,FALSE),""),"")</f>
        <v>189.14169827352433</v>
      </c>
      <c r="E47" s="3">
        <f>IFERROR(IF(VLOOKUP($A47,'QB Projections'!$A:$L,5,FALSE)&gt;0,VLOOKUP($A47,'QB Projections'!$A:$L,12,FALSE),""),"")</f>
        <v>-47.39747818206456</v>
      </c>
      <c r="F47" s="17"/>
      <c r="G47">
        <v>45</v>
      </c>
      <c r="H47" t="str">
        <f>IFERROR(IF(VLOOKUP($G47,'RB Projections'!$A:$K,5,FALSE)&gt;0,VLOOKUP(G47,'RB Projections'!$A:$K,2,FALSE),""),"")</f>
        <v>Zach Evans</v>
      </c>
      <c r="I47" t="str">
        <f>IFERROR(IF(VLOOKUP($G47,'RB Projections'!$A:$K,5,FALSE)&gt;0,VLOOKUP(G47,'RB Projections'!$A:$K,3,FALSE),""),"")</f>
        <v>TCU</v>
      </c>
      <c r="J47" s="3">
        <f>IFERROR(IF(VLOOKUP($G47,'RB Projections'!$A:$K,5,FALSE)&gt;0,VLOOKUP(G47,'RB Projections'!$A:$K,5,FALSE),""),"")</f>
        <v>145.2118286401147</v>
      </c>
      <c r="K47" s="3">
        <f>IFERROR(IF(VLOOKUP($G47,'RB Projections'!$A:$K,5,FALSE)&gt;0,VLOOKUP(G47,'RB Projections'!$A:$L,12,FALSE),""),"")</f>
        <v>8.0455553742002639</v>
      </c>
      <c r="M47">
        <v>45</v>
      </c>
      <c r="N47" t="str">
        <f>IFERROR(IF(VLOOKUP($M47,'WR Projections'!$A:$K,5,FALSE)&gt;0,VLOOKUP(M47,'WR Projections'!$A:$K,2,FALSE),""),"")</f>
        <v>Elijah Canion</v>
      </c>
      <c r="O47" t="str">
        <f>IFERROR(IF(VLOOKUP($M47,'WR Projections'!$A:$K,5,FALSE)&gt;0,VLOOKUP(M47,'WR Projections'!$A:$K,3,FALSE),""),"")</f>
        <v>Auburn</v>
      </c>
      <c r="P47" s="3">
        <f>IFERROR(IF(VLOOKUP($M47,'WR Projections'!$A:$K,5,FALSE)&gt;0,VLOOKUP(M47,'WR Projections'!$A:$K,5,FALSE),""),"")</f>
        <v>127.83578821782365</v>
      </c>
      <c r="Q47" s="3">
        <f>IFERROR(IF(VLOOKUP($M47,'WR Projections'!$A:$K,5,FALSE)&gt;0,VLOOKUP(M47,'WR Projections'!$A:$L,12,FALSE),""),"")</f>
        <v>-9.3304850480907913</v>
      </c>
      <c r="S47">
        <v>3</v>
      </c>
      <c r="T47" t="str">
        <f>IFERROR(IF(VLOOKUP($S47,'K Projections'!$A:$K,6,FALSE)&gt;0,VLOOKUP(S47,'K Projections'!$A:$K,2,FALSE),""),"")</f>
        <v>Anders Carlson</v>
      </c>
      <c r="U47" t="str">
        <f>IFERROR(IF(VLOOKUP($S47,'K Projections'!$A:$K,6,FALSE)&gt;0,VLOOKUP(S47,'K Projections'!$A:$K,3,FALSE),""),"")</f>
        <v>Auburn</v>
      </c>
      <c r="V47" s="3">
        <f>IFERROR(IF(VLOOKUP($S47,'K Projections'!$A:$K,6,FALSE)&gt;0,VLOOKUP(S47,'K Projections'!$A:$K,6,FALSE),""),"")</f>
        <v>127.99999999999999</v>
      </c>
      <c r="W47" s="3">
        <f>IFERROR(IF(VLOOKUP($S47,'K Projections'!$A:$K,6,FALSE)&gt;0,VLOOKUP(S47,'K Projections'!$A:$L,7,FALSE),""),"")</f>
        <v>12.999999999999986</v>
      </c>
    </row>
    <row r="48" spans="1:23" x14ac:dyDescent="0.25">
      <c r="A48">
        <v>46</v>
      </c>
      <c r="B48" t="str">
        <f>IFERROR(IF(VLOOKUP($A48,'QB Projections'!$A:$L,5,FALSE)&gt;0,VLOOKUP($A48,'QB Projections'!$A:$L,2,FALSE),""),"")</f>
        <v>Dylan Morris</v>
      </c>
      <c r="C48" t="str">
        <f>IFERROR(IF(VLOOKUP($A48,'QB Projections'!$A:$L,5,FALSE)&gt;0,VLOOKUP($A48,'QB Projections'!$A:$L,3,FALSE),""),"")</f>
        <v>Washington</v>
      </c>
      <c r="D48" s="3">
        <f>IFERROR(IF(VLOOKUP($A48,'QB Projections'!$A:$L,5,FALSE)&gt;0,VLOOKUP($A48,'QB Projections'!$A:$L,5,FALSE),""),"")</f>
        <v>188.15842176624784</v>
      </c>
      <c r="E48" s="3">
        <f>IFERROR(IF(VLOOKUP($A48,'QB Projections'!$A:$L,5,FALSE)&gt;0,VLOOKUP($A48,'QB Projections'!$A:$L,12,FALSE),""),"")</f>
        <v>-48.380754689341046</v>
      </c>
      <c r="F48" s="17"/>
      <c r="G48">
        <v>46</v>
      </c>
      <c r="H48" t="str">
        <f>IFERROR(IF(VLOOKUP($G48,'RB Projections'!$A:$K,5,FALSE)&gt;0,VLOOKUP(G48,'RB Projections'!$A:$K,2,FALSE),""),"")</f>
        <v>O'Maury Samuels</v>
      </c>
      <c r="I48" t="str">
        <f>IFERROR(IF(VLOOKUP($G48,'RB Projections'!$A:$K,5,FALSE)&gt;0,VLOOKUP(G48,'RB Projections'!$A:$K,3,FALSE),""),"")</f>
        <v>New Mexico State</v>
      </c>
      <c r="J48" s="3">
        <f>IFERROR(IF(VLOOKUP($G48,'RB Projections'!$A:$K,5,FALSE)&gt;0,VLOOKUP(G48,'RB Projections'!$A:$K,5,FALSE),""),"")</f>
        <v>144.73776250434707</v>
      </c>
      <c r="K48" s="3">
        <f>IFERROR(IF(VLOOKUP($G48,'RB Projections'!$A:$K,5,FALSE)&gt;0,VLOOKUP(G48,'RB Projections'!$A:$L,12,FALSE),""),"")</f>
        <v>7.571489238432636</v>
      </c>
      <c r="M48">
        <v>46</v>
      </c>
      <c r="N48" t="str">
        <f>IFERROR(IF(VLOOKUP($M48,'WR Projections'!$A:$K,5,FALSE)&gt;0,VLOOKUP(M48,'WR Projections'!$A:$K,2,FALSE),""),"")</f>
        <v>Jermain Burton</v>
      </c>
      <c r="O48" t="str">
        <f>IFERROR(IF(VLOOKUP($M48,'WR Projections'!$A:$K,5,FALSE)&gt;0,VLOOKUP(M48,'WR Projections'!$A:$K,3,FALSE),""),"")</f>
        <v>Georgia</v>
      </c>
      <c r="P48" s="3">
        <f>IFERROR(IF(VLOOKUP($M48,'WR Projections'!$A:$K,5,FALSE)&gt;0,VLOOKUP(M48,'WR Projections'!$A:$K,5,FALSE),""),"")</f>
        <v>127.15546200939772</v>
      </c>
      <c r="Q48" s="3">
        <f>IFERROR(IF(VLOOKUP($M48,'WR Projections'!$A:$K,5,FALSE)&gt;0,VLOOKUP(M48,'WR Projections'!$A:$L,12,FALSE),""),"")</f>
        <v>-10.010811256516716</v>
      </c>
      <c r="S48">
        <v>4</v>
      </c>
      <c r="T48" t="str">
        <f>IFERROR(IF(VLOOKUP($S48,'K Projections'!$A:$K,6,FALSE)&gt;0,VLOOKUP(S48,'K Projections'!$A:$K,2,FALSE),""),"")</f>
        <v>Cameron Dicker</v>
      </c>
      <c r="U48" t="str">
        <f>IFERROR(IF(VLOOKUP($S48,'K Projections'!$A:$K,6,FALSE)&gt;0,VLOOKUP(S48,'K Projections'!$A:$K,3,FALSE),""),"")</f>
        <v>Texas</v>
      </c>
      <c r="V48" s="3">
        <f>IFERROR(IF(VLOOKUP($S48,'K Projections'!$A:$K,6,FALSE)&gt;0,VLOOKUP(S48,'K Projections'!$A:$K,6,FALSE),""),"")</f>
        <v>124.66666666666667</v>
      </c>
      <c r="W48" s="3">
        <f>IFERROR(IF(VLOOKUP($S48,'K Projections'!$A:$K,6,FALSE)&gt;0,VLOOKUP(S48,'K Projections'!$A:$L,7,FALSE),""),"")</f>
        <v>9.6666666666666714</v>
      </c>
    </row>
    <row r="49" spans="1:23" x14ac:dyDescent="0.25">
      <c r="A49">
        <v>47</v>
      </c>
      <c r="B49" t="str">
        <f>IFERROR(IF(VLOOKUP($A49,'QB Projections'!$A:$L,5,FALSE)&gt;0,VLOOKUP($A49,'QB Projections'!$A:$L,2,FALSE),""),"")</f>
        <v>JT Shrout</v>
      </c>
      <c r="C49" t="str">
        <f>IFERROR(IF(VLOOKUP($A49,'QB Projections'!$A:$L,5,FALSE)&gt;0,VLOOKUP($A49,'QB Projections'!$A:$L,3,FALSE),""),"")</f>
        <v>Colorado</v>
      </c>
      <c r="D49" s="3">
        <f>IFERROR(IF(VLOOKUP($A49,'QB Projections'!$A:$L,5,FALSE)&gt;0,VLOOKUP($A49,'QB Projections'!$A:$L,5,FALSE),""),"")</f>
        <v>186.19177438307875</v>
      </c>
      <c r="E49" s="3">
        <f>IFERROR(IF(VLOOKUP($A49,'QB Projections'!$A:$L,5,FALSE)&gt;0,VLOOKUP($A49,'QB Projections'!$A:$L,12,FALSE),""),"")</f>
        <v>-50.347402072510135</v>
      </c>
      <c r="F49" s="17"/>
      <c r="G49">
        <v>47</v>
      </c>
      <c r="H49" t="str">
        <f>IFERROR(IF(VLOOKUP($G49,'RB Projections'!$A:$K,5,FALSE)&gt;0,VLOOKUP(G49,'RB Projections'!$A:$K,2,FALSE),""),"")</f>
        <v>Jase McClellan</v>
      </c>
      <c r="I49" t="str">
        <f>IFERROR(IF(VLOOKUP($G49,'RB Projections'!$A:$K,5,FALSE)&gt;0,VLOOKUP(G49,'RB Projections'!$A:$K,3,FALSE),""),"")</f>
        <v>Alabama</v>
      </c>
      <c r="J49" s="3">
        <f>IFERROR(IF(VLOOKUP($G49,'RB Projections'!$A:$K,5,FALSE)&gt;0,VLOOKUP(G49,'RB Projections'!$A:$K,5,FALSE),""),"")</f>
        <v>143.61375507335487</v>
      </c>
      <c r="K49" s="3">
        <f>IFERROR(IF(VLOOKUP($G49,'RB Projections'!$A:$K,5,FALSE)&gt;0,VLOOKUP(G49,'RB Projections'!$A:$L,12,FALSE),""),"")</f>
        <v>6.4474818074404281</v>
      </c>
      <c r="M49">
        <v>47</v>
      </c>
      <c r="N49" t="str">
        <f>IFERROR(IF(VLOOKUP($M49,'WR Projections'!$A:$K,5,FALSE)&gt;0,VLOOKUP(M49,'WR Projections'!$A:$K,2,FALSE),""),"")</f>
        <v>Parker Washington</v>
      </c>
      <c r="O49" t="str">
        <f>IFERROR(IF(VLOOKUP($M49,'WR Projections'!$A:$K,5,FALSE)&gt;0,VLOOKUP(M49,'WR Projections'!$A:$K,3,FALSE),""),"")</f>
        <v>Penn State</v>
      </c>
      <c r="P49" s="3">
        <f>IFERROR(IF(VLOOKUP($M49,'WR Projections'!$A:$K,5,FALSE)&gt;0,VLOOKUP(M49,'WR Projections'!$A:$K,5,FALSE),""),"")</f>
        <v>126.73378526053931</v>
      </c>
      <c r="Q49" s="3">
        <f>IFERROR(IF(VLOOKUP($M49,'WR Projections'!$A:$K,5,FALSE)&gt;0,VLOOKUP(M49,'WR Projections'!$A:$L,12,FALSE),""),"")</f>
        <v>-10.432488005375133</v>
      </c>
      <c r="S49">
        <v>5</v>
      </c>
      <c r="T49" t="str">
        <f>IFERROR(IF(VLOOKUP($S49,'K Projections'!$A:$K,6,FALSE)&gt;0,VLOOKUP(S49,'K Projections'!$A:$K,2,FALSE),""),"")</f>
        <v>Will Reichard</v>
      </c>
      <c r="U49" t="str">
        <f>IFERROR(IF(VLOOKUP($S49,'K Projections'!$A:$K,6,FALSE)&gt;0,VLOOKUP(S49,'K Projections'!$A:$K,3,FALSE),""),"")</f>
        <v>Alabama</v>
      </c>
      <c r="V49" s="3">
        <f>IFERROR(IF(VLOOKUP($S49,'K Projections'!$A:$K,6,FALSE)&gt;0,VLOOKUP(S49,'K Projections'!$A:$K,6,FALSE),""),"")</f>
        <v>116.41666666666667</v>
      </c>
      <c r="W49" s="3">
        <f>IFERROR(IF(VLOOKUP($S49,'K Projections'!$A:$K,6,FALSE)&gt;0,VLOOKUP(S49,'K Projections'!$A:$L,7,FALSE),""),"")</f>
        <v>1.4166666666666714</v>
      </c>
    </row>
    <row r="50" spans="1:23" x14ac:dyDescent="0.25">
      <c r="A50">
        <v>48</v>
      </c>
      <c r="B50" t="str">
        <f>IFERROR(IF(VLOOKUP($A50,'QB Projections'!$A:$L,5,FALSE)&gt;0,VLOOKUP($A50,'QB Projections'!$A:$L,2,FALSE),""),"")</f>
        <v>Jarret Doege</v>
      </c>
      <c r="C50" t="str">
        <f>IFERROR(IF(VLOOKUP($A50,'QB Projections'!$A:$L,5,FALSE)&gt;0,VLOOKUP($A50,'QB Projections'!$A:$L,3,FALSE),""),"")</f>
        <v>West Virginia</v>
      </c>
      <c r="D50" s="3">
        <f>IFERROR(IF(VLOOKUP($A50,'QB Projections'!$A:$L,5,FALSE)&gt;0,VLOOKUP($A50,'QB Projections'!$A:$L,5,FALSE),""),"")</f>
        <v>185.20400288436906</v>
      </c>
      <c r="E50" s="3">
        <f>IFERROR(IF(VLOOKUP($A50,'QB Projections'!$A:$L,5,FALSE)&gt;0,VLOOKUP($A50,'QB Projections'!$A:$L,12,FALSE),""),"")</f>
        <v>-51.335173571219826</v>
      </c>
      <c r="F50" s="17"/>
      <c r="G50">
        <v>48</v>
      </c>
      <c r="H50" t="str">
        <f>IFERROR(IF(VLOOKUP($G50,'RB Projections'!$A:$K,5,FALSE)&gt;0,VLOOKUP(G50,'RB Projections'!$A:$K,2,FALSE),""),"")</f>
        <v>Tayon Fleet-Davis</v>
      </c>
      <c r="I50" t="str">
        <f>IFERROR(IF(VLOOKUP($G50,'RB Projections'!$A:$K,5,FALSE)&gt;0,VLOOKUP(G50,'RB Projections'!$A:$K,3,FALSE),""),"")</f>
        <v>Maryland</v>
      </c>
      <c r="J50" s="3">
        <f>IFERROR(IF(VLOOKUP($G50,'RB Projections'!$A:$K,5,FALSE)&gt;0,VLOOKUP(G50,'RB Projections'!$A:$K,5,FALSE),""),"")</f>
        <v>143.55520746237178</v>
      </c>
      <c r="K50" s="3">
        <f>IFERROR(IF(VLOOKUP($G50,'RB Projections'!$A:$K,5,FALSE)&gt;0,VLOOKUP(G50,'RB Projections'!$A:$L,12,FALSE),""),"")</f>
        <v>6.3889341964573445</v>
      </c>
      <c r="M50">
        <v>48</v>
      </c>
      <c r="N50" t="str">
        <f>IFERROR(IF(VLOOKUP($M50,'WR Projections'!$A:$K,5,FALSE)&gt;0,VLOOKUP(M50,'WR Projections'!$A:$K,2,FALSE),""),"")</f>
        <v>Kwamie Lassiter II</v>
      </c>
      <c r="O50" t="str">
        <f>IFERROR(IF(VLOOKUP($M50,'WR Projections'!$A:$K,5,FALSE)&gt;0,VLOOKUP(M50,'WR Projections'!$A:$K,3,FALSE),""),"")</f>
        <v>Kansas</v>
      </c>
      <c r="P50" s="3">
        <f>IFERROR(IF(VLOOKUP($M50,'WR Projections'!$A:$K,5,FALSE)&gt;0,VLOOKUP(M50,'WR Projections'!$A:$K,5,FALSE),""),"")</f>
        <v>125.92058215983297</v>
      </c>
      <c r="Q50" s="3">
        <f>IFERROR(IF(VLOOKUP($M50,'WR Projections'!$A:$K,5,FALSE)&gt;0,VLOOKUP(M50,'WR Projections'!$A:$L,12,FALSE),""),"")</f>
        <v>-11.245691106081464</v>
      </c>
      <c r="S50">
        <v>6</v>
      </c>
      <c r="T50" t="str">
        <f>IFERROR(IF(VLOOKUP($S50,'K Projections'!$A:$K,6,FALSE)&gt;0,VLOOKUP(S50,'K Projections'!$A:$K,2,FALSE),""),"")</f>
        <v>Cade York</v>
      </c>
      <c r="U50" t="str">
        <f>IFERROR(IF(VLOOKUP($S50,'K Projections'!$A:$K,6,FALSE)&gt;0,VLOOKUP(S50,'K Projections'!$A:$K,3,FALSE),""),"")</f>
        <v>LSU</v>
      </c>
      <c r="V50" s="3">
        <f>IFERROR(IF(VLOOKUP($S50,'K Projections'!$A:$K,6,FALSE)&gt;0,VLOOKUP(S50,'K Projections'!$A:$K,6,FALSE),""),"")</f>
        <v>116</v>
      </c>
      <c r="W50" s="3">
        <f>IFERROR(IF(VLOOKUP($S50,'K Projections'!$A:$K,6,FALSE)&gt;0,VLOOKUP(S50,'K Projections'!$A:$L,7,FALSE),""),"")</f>
        <v>1</v>
      </c>
    </row>
    <row r="51" spans="1:23" x14ac:dyDescent="0.25">
      <c r="A51">
        <v>49</v>
      </c>
      <c r="B51" t="str">
        <f>IFERROR(IF(VLOOKUP($A51,'QB Projections'!$A:$L,5,FALSE)&gt;0,VLOOKUP($A51,'QB Projections'!$A:$L,2,FALSE),""),"")</f>
        <v>Skylar Thompson</v>
      </c>
      <c r="C51" t="str">
        <f>IFERROR(IF(VLOOKUP($A51,'QB Projections'!$A:$L,5,FALSE)&gt;0,VLOOKUP($A51,'QB Projections'!$A:$L,3,FALSE),""),"")</f>
        <v>Kansas State</v>
      </c>
      <c r="D51" s="3">
        <f>IFERROR(IF(VLOOKUP($A51,'QB Projections'!$A:$L,5,FALSE)&gt;0,VLOOKUP($A51,'QB Projections'!$A:$L,5,FALSE),""),"")</f>
        <v>182.24142783899254</v>
      </c>
      <c r="E51" s="3">
        <f>IFERROR(IF(VLOOKUP($A51,'QB Projections'!$A:$L,5,FALSE)&gt;0,VLOOKUP($A51,'QB Projections'!$A:$L,12,FALSE),""),"")</f>
        <v>-54.297748616596351</v>
      </c>
      <c r="F51" s="17"/>
      <c r="G51">
        <v>49</v>
      </c>
      <c r="H51" t="str">
        <f>IFERROR(IF(VLOOKUP($G51,'RB Projections'!$A:$K,5,FALSE)&gt;0,VLOOKUP(G51,'RB Projections'!$A:$K,2,FALSE),""),"")</f>
        <v>Juwuan Price</v>
      </c>
      <c r="I51" t="str">
        <f>IFERROR(IF(VLOOKUP($G51,'RB Projections'!$A:$K,5,FALSE)&gt;0,VLOOKUP(G51,'RB Projections'!$A:$K,3,FALSE),""),"")</f>
        <v>New Mexico State</v>
      </c>
      <c r="J51" s="3">
        <f>IFERROR(IF(VLOOKUP($G51,'RB Projections'!$A:$K,5,FALSE)&gt;0,VLOOKUP(G51,'RB Projections'!$A:$K,5,FALSE),""),"")</f>
        <v>142.15107867940225</v>
      </c>
      <c r="K51" s="3">
        <f>IFERROR(IF(VLOOKUP($G51,'RB Projections'!$A:$K,5,FALSE)&gt;0,VLOOKUP(G51,'RB Projections'!$A:$L,12,FALSE),""),"")</f>
        <v>4.9848054134878081</v>
      </c>
      <c r="M51">
        <v>49</v>
      </c>
      <c r="N51" t="str">
        <f>IFERROR(IF(VLOOKUP($M51,'WR Projections'!$A:$K,5,FALSE)&gt;0,VLOOKUP(M51,'WR Projections'!$A:$K,2,FALSE),""),"")</f>
        <v>Keytaon Thompson</v>
      </c>
      <c r="O51" t="str">
        <f>IFERROR(IF(VLOOKUP($M51,'WR Projections'!$A:$K,5,FALSE)&gt;0,VLOOKUP(M51,'WR Projections'!$A:$K,3,FALSE),""),"")</f>
        <v>Virginia</v>
      </c>
      <c r="P51" s="3">
        <f>IFERROR(IF(VLOOKUP($M51,'WR Projections'!$A:$K,5,FALSE)&gt;0,VLOOKUP(M51,'WR Projections'!$A:$K,5,FALSE),""),"")</f>
        <v>125.49067777544019</v>
      </c>
      <c r="Q51" s="3">
        <f>IFERROR(IF(VLOOKUP($M51,'WR Projections'!$A:$K,5,FALSE)&gt;0,VLOOKUP(M51,'WR Projections'!$A:$L,12,FALSE),""),"")</f>
        <v>-11.675595490474249</v>
      </c>
      <c r="S51">
        <v>7</v>
      </c>
      <c r="T51" t="str">
        <f>IFERROR(IF(VLOOKUP($S51,'K Projections'!$A:$K,6,FALSE)&gt;0,VLOOKUP(S51,'K Projections'!$A:$K,2,FALSE),""),"")</f>
        <v>Jack Podlesny</v>
      </c>
      <c r="U51" t="str">
        <f>IFERROR(IF(VLOOKUP($S51,'K Projections'!$A:$K,6,FALSE)&gt;0,VLOOKUP(S51,'K Projections'!$A:$K,3,FALSE),""),"")</f>
        <v>Georgia</v>
      </c>
      <c r="V51" s="3">
        <f>IFERROR(IF(VLOOKUP($S51,'K Projections'!$A:$K,6,FALSE)&gt;0,VLOOKUP(S51,'K Projections'!$A:$K,6,FALSE),""),"")</f>
        <v>115.75</v>
      </c>
      <c r="W51" s="3">
        <f>IFERROR(IF(VLOOKUP($S51,'K Projections'!$A:$K,6,FALSE)&gt;0,VLOOKUP(S51,'K Projections'!$A:$L,7,FALSE),""),"")</f>
        <v>0.75</v>
      </c>
    </row>
    <row r="52" spans="1:23" x14ac:dyDescent="0.25">
      <c r="A52">
        <v>50</v>
      </c>
      <c r="B52" t="str">
        <f>IFERROR(IF(VLOOKUP($A52,'QB Projections'!$A:$L,5,FALSE)&gt;0,VLOOKUP($A52,'QB Projections'!$A:$L,2,FALSE),""),"")</f>
        <v>Jack West</v>
      </c>
      <c r="C52" t="str">
        <f>IFERROR(IF(VLOOKUP($A52,'QB Projections'!$A:$L,5,FALSE)&gt;0,VLOOKUP($A52,'QB Projections'!$A:$L,3,FALSE),""),"")</f>
        <v>Stanford</v>
      </c>
      <c r="D52" s="3">
        <f>IFERROR(IF(VLOOKUP($A52,'QB Projections'!$A:$L,5,FALSE)&gt;0,VLOOKUP($A52,'QB Projections'!$A:$L,5,FALSE),""),"")</f>
        <v>179.56398879146704</v>
      </c>
      <c r="E52" s="3">
        <f>IFERROR(IF(VLOOKUP($A52,'QB Projections'!$A:$L,5,FALSE)&gt;0,VLOOKUP($A52,'QB Projections'!$A:$L,12,FALSE),""),"")</f>
        <v>-56.975187664121847</v>
      </c>
      <c r="F52" s="17"/>
      <c r="G52">
        <v>50</v>
      </c>
      <c r="H52" t="str">
        <f>IFERROR(IF(VLOOKUP($G52,'RB Projections'!$A:$K,5,FALSE)&gt;0,VLOOKUP(G52,'RB Projections'!$A:$K,2,FALSE),""),"")</f>
        <v>Evan Hull</v>
      </c>
      <c r="I52" t="str">
        <f>IFERROR(IF(VLOOKUP($G52,'RB Projections'!$A:$K,5,FALSE)&gt;0,VLOOKUP(G52,'RB Projections'!$A:$K,3,FALSE),""),"")</f>
        <v>Northwestern</v>
      </c>
      <c r="J52" s="3">
        <f>IFERROR(IF(VLOOKUP($G52,'RB Projections'!$A:$K,5,FALSE)&gt;0,VLOOKUP(G52,'RB Projections'!$A:$K,5,FALSE),""),"")</f>
        <v>141.79899018524046</v>
      </c>
      <c r="K52" s="3">
        <f>IFERROR(IF(VLOOKUP($G52,'RB Projections'!$A:$K,5,FALSE)&gt;0,VLOOKUP(G52,'RB Projections'!$A:$L,12,FALSE),""),"")</f>
        <v>4.6327169193260174</v>
      </c>
      <c r="M52">
        <v>50</v>
      </c>
      <c r="N52" t="str">
        <f>IFERROR(IF(VLOOKUP($M52,'WR Projections'!$A:$K,5,FALSE)&gt;0,VLOOKUP(M52,'WR Projections'!$A:$K,2,FALSE),""),"")</f>
        <v>Brennan Presley</v>
      </c>
      <c r="O52" t="str">
        <f>IFERROR(IF(VLOOKUP($M52,'WR Projections'!$A:$K,5,FALSE)&gt;0,VLOOKUP(M52,'WR Projections'!$A:$K,3,FALSE),""),"")</f>
        <v>Oklahoma State</v>
      </c>
      <c r="P52" s="3">
        <f>IFERROR(IF(VLOOKUP($M52,'WR Projections'!$A:$K,5,FALSE)&gt;0,VLOOKUP(M52,'WR Projections'!$A:$K,5,FALSE),""),"")</f>
        <v>124.75230119324875</v>
      </c>
      <c r="Q52" s="3">
        <f>IFERROR(IF(VLOOKUP($M52,'WR Projections'!$A:$K,5,FALSE)&gt;0,VLOOKUP(M52,'WR Projections'!$A:$L,12,FALSE),""),"")</f>
        <v>-12.413972072665684</v>
      </c>
      <c r="S52">
        <v>8</v>
      </c>
      <c r="T52" t="str">
        <f>IFERROR(IF(VLOOKUP($S52,'K Projections'!$A:$K,6,FALSE)&gt;0,VLOOKUP(S52,'K Projections'!$A:$K,2,FALSE),""),"")</f>
        <v>Jake Oldroyd</v>
      </c>
      <c r="U52" t="str">
        <f>IFERROR(IF(VLOOKUP($S52,'K Projections'!$A:$K,6,FALSE)&gt;0,VLOOKUP(S52,'K Projections'!$A:$K,3,FALSE),""),"")</f>
        <v>Brigham Young</v>
      </c>
      <c r="V52" s="3">
        <f>IFERROR(IF(VLOOKUP($S52,'K Projections'!$A:$K,6,FALSE)&gt;0,VLOOKUP(S52,'K Projections'!$A:$K,6,FALSE),""),"")</f>
        <v>115.5</v>
      </c>
      <c r="W52" s="3">
        <f>IFERROR(IF(VLOOKUP($S52,'K Projections'!$A:$K,6,FALSE)&gt;0,VLOOKUP(S52,'K Projections'!$A:$L,7,FALSE),""),"")</f>
        <v>0.5</v>
      </c>
    </row>
    <row r="53" spans="1:23" x14ac:dyDescent="0.25">
      <c r="A53">
        <v>51</v>
      </c>
      <c r="B53" t="str">
        <f>IFERROR(IF(VLOOKUP($A53,'QB Projections'!$A:$L,5,FALSE)&gt;0,VLOOKUP($A53,'QB Projections'!$A:$L,2,FALSE),""),"")</f>
        <v>Chase Garbers</v>
      </c>
      <c r="C53" t="str">
        <f>IFERROR(IF(VLOOKUP($A53,'QB Projections'!$A:$L,5,FALSE)&gt;0,VLOOKUP($A53,'QB Projections'!$A:$L,3,FALSE),""),"")</f>
        <v>California</v>
      </c>
      <c r="D53" s="3">
        <f>IFERROR(IF(VLOOKUP($A53,'QB Projections'!$A:$L,5,FALSE)&gt;0,VLOOKUP($A53,'QB Projections'!$A:$L,5,FALSE),""),"")</f>
        <v>178.66612862314068</v>
      </c>
      <c r="E53" s="3">
        <f>IFERROR(IF(VLOOKUP($A53,'QB Projections'!$A:$L,5,FALSE)&gt;0,VLOOKUP($A53,'QB Projections'!$A:$L,12,FALSE),""),"")</f>
        <v>-57.873047832448208</v>
      </c>
      <c r="F53" s="17"/>
      <c r="G53">
        <v>51</v>
      </c>
      <c r="H53" t="str">
        <f>IFERROR(IF(VLOOKUP($G53,'RB Projections'!$A:$K,5,FALSE)&gt;0,VLOOKUP(G53,'RB Projections'!$A:$K,2,FALSE),""),"")</f>
        <v>Jabari Small</v>
      </c>
      <c r="I53" t="str">
        <f>IFERROR(IF(VLOOKUP($G53,'RB Projections'!$A:$K,5,FALSE)&gt;0,VLOOKUP(G53,'RB Projections'!$A:$K,3,FALSE),""),"")</f>
        <v>Tennessee</v>
      </c>
      <c r="J53" s="3">
        <f>IFERROR(IF(VLOOKUP($G53,'RB Projections'!$A:$K,5,FALSE)&gt;0,VLOOKUP(G53,'RB Projections'!$A:$K,5,FALSE),""),"")</f>
        <v>139.58306010051655</v>
      </c>
      <c r="K53" s="3">
        <f>IFERROR(IF(VLOOKUP($G53,'RB Projections'!$A:$K,5,FALSE)&gt;0,VLOOKUP(G53,'RB Projections'!$A:$L,12,FALSE),""),"")</f>
        <v>2.4167868346021093</v>
      </c>
      <c r="M53">
        <v>51</v>
      </c>
      <c r="N53" t="str">
        <f>IFERROR(IF(VLOOKUP($M53,'WR Projections'!$A:$K,5,FALSE)&gt;0,VLOOKUP(M53,'WR Projections'!$A:$K,2,FALSE),""),"")</f>
        <v>Mike Harley</v>
      </c>
      <c r="O53" t="str">
        <f>IFERROR(IF(VLOOKUP($M53,'WR Projections'!$A:$K,5,FALSE)&gt;0,VLOOKUP(M53,'WR Projections'!$A:$K,3,FALSE),""),"")</f>
        <v>Miami (FL)</v>
      </c>
      <c r="P53" s="3">
        <f>IFERROR(IF(VLOOKUP($M53,'WR Projections'!$A:$K,5,FALSE)&gt;0,VLOOKUP(M53,'WR Projections'!$A:$K,5,FALSE),""),"")</f>
        <v>123.12125845176973</v>
      </c>
      <c r="Q53" s="3">
        <f>IFERROR(IF(VLOOKUP($M53,'WR Projections'!$A:$K,5,FALSE)&gt;0,VLOOKUP(M53,'WR Projections'!$A:$L,12,FALSE),""),"")</f>
        <v>-14.045014814144706</v>
      </c>
      <c r="S53">
        <v>9</v>
      </c>
      <c r="T53" t="str">
        <f>IFERROR(IF(VLOOKUP($S53,'K Projections'!$A:$K,6,FALSE)&gt;0,VLOOKUP(S53,'K Projections'!$A:$K,2,FALSE),""),"")</f>
        <v>BT Potter</v>
      </c>
      <c r="U53" t="str">
        <f>IFERROR(IF(VLOOKUP($S53,'K Projections'!$A:$K,6,FALSE)&gt;0,VLOOKUP(S53,'K Projections'!$A:$K,3,FALSE),""),"")</f>
        <v>Clemson</v>
      </c>
      <c r="V53" s="3">
        <f>IFERROR(IF(VLOOKUP($S53,'K Projections'!$A:$K,6,FALSE)&gt;0,VLOOKUP(S53,'K Projections'!$A:$K,6,FALSE),""),"")</f>
        <v>115.4</v>
      </c>
      <c r="W53" s="3">
        <f>IFERROR(IF(VLOOKUP($S53,'K Projections'!$A:$K,6,FALSE)&gt;0,VLOOKUP(S53,'K Projections'!$A:$L,7,FALSE),""),"")</f>
        <v>0.40000000000000568</v>
      </c>
    </row>
    <row r="54" spans="1:23" x14ac:dyDescent="0.25">
      <c r="A54">
        <v>52</v>
      </c>
      <c r="B54" t="str">
        <f>IFERROR(IF(VLOOKUP($A54,'QB Projections'!$A:$L,5,FALSE)&gt;0,VLOOKUP($A54,'QB Projections'!$A:$L,2,FALSE),""),"")</f>
        <v>Sam Hartman</v>
      </c>
      <c r="C54" t="str">
        <f>IFERROR(IF(VLOOKUP($A54,'QB Projections'!$A:$L,5,FALSE)&gt;0,VLOOKUP($A54,'QB Projections'!$A:$L,3,FALSE),""),"")</f>
        <v>Wake Forest</v>
      </c>
      <c r="D54" s="3">
        <f>IFERROR(IF(VLOOKUP($A54,'QB Projections'!$A:$L,5,FALSE)&gt;0,VLOOKUP($A54,'QB Projections'!$A:$L,5,FALSE),""),"")</f>
        <v>176.97832245059837</v>
      </c>
      <c r="E54" s="3">
        <f>IFERROR(IF(VLOOKUP($A54,'QB Projections'!$A:$L,5,FALSE)&gt;0,VLOOKUP($A54,'QB Projections'!$A:$L,12,FALSE),""),"")</f>
        <v>-59.560854004990517</v>
      </c>
      <c r="F54" s="17"/>
      <c r="G54">
        <v>52</v>
      </c>
      <c r="H54" t="str">
        <f>IFERROR(IF(VLOOKUP($G54,'RB Projections'!$A:$K,5,FALSE)&gt;0,VLOOKUP(G54,'RB Projections'!$A:$K,2,FALSE),""),"")</f>
        <v>Keaontay Ingram</v>
      </c>
      <c r="I54" t="str">
        <f>IFERROR(IF(VLOOKUP($G54,'RB Projections'!$A:$K,5,FALSE)&gt;0,VLOOKUP(G54,'RB Projections'!$A:$K,3,FALSE),""),"")</f>
        <v>USC</v>
      </c>
      <c r="J54" s="3">
        <f>IFERROR(IF(VLOOKUP($G54,'RB Projections'!$A:$K,5,FALSE)&gt;0,VLOOKUP(G54,'RB Projections'!$A:$K,5,FALSE),""),"")</f>
        <v>138.16753461282556</v>
      </c>
      <c r="K54" s="3">
        <f>IFERROR(IF(VLOOKUP($G54,'RB Projections'!$A:$K,5,FALSE)&gt;0,VLOOKUP(G54,'RB Projections'!$A:$L,12,FALSE),""),"")</f>
        <v>1.001261346911124</v>
      </c>
      <c r="M54">
        <v>52</v>
      </c>
      <c r="N54" t="str">
        <f>IFERROR(IF(VLOOKUP($M54,'WR Projections'!$A:$K,5,FALSE)&gt;0,VLOOKUP(M54,'WR Projections'!$A:$K,2,FALSE),""),"")</f>
        <v>Shai Werts</v>
      </c>
      <c r="O54" t="str">
        <f>IFERROR(IF(VLOOKUP($M54,'WR Projections'!$A:$K,5,FALSE)&gt;0,VLOOKUP(M54,'WR Projections'!$A:$K,3,FALSE),""),"")</f>
        <v>Louisville</v>
      </c>
      <c r="P54" s="3">
        <f>IFERROR(IF(VLOOKUP($M54,'WR Projections'!$A:$K,5,FALSE)&gt;0,VLOOKUP(M54,'WR Projections'!$A:$K,5,FALSE),""),"")</f>
        <v>122.51552490756265</v>
      </c>
      <c r="Q54" s="3">
        <f>IFERROR(IF(VLOOKUP($M54,'WR Projections'!$A:$K,5,FALSE)&gt;0,VLOOKUP(M54,'WR Projections'!$A:$L,12,FALSE),""),"")</f>
        <v>-14.650748358351789</v>
      </c>
      <c r="S54">
        <v>10</v>
      </c>
      <c r="T54" t="str">
        <f>IFERROR(IF(VLOOKUP($S54,'K Projections'!$A:$K,6,FALSE)&gt;0,VLOOKUP(S54,'K Projections'!$A:$K,2,FALSE),""),"")</f>
        <v>Charles Campbell</v>
      </c>
      <c r="U54" t="str">
        <f>IFERROR(IF(VLOOKUP($S54,'K Projections'!$A:$K,6,FALSE)&gt;0,VLOOKUP(S54,'K Projections'!$A:$K,3,FALSE),""),"")</f>
        <v>Indiana</v>
      </c>
      <c r="V54" s="3">
        <f>IFERROR(IF(VLOOKUP($S54,'K Projections'!$A:$K,6,FALSE)&gt;0,VLOOKUP(S54,'K Projections'!$A:$K,6,FALSE),""),"")</f>
        <v>115</v>
      </c>
      <c r="W54" s="3">
        <f>IFERROR(IF(VLOOKUP($S54,'K Projections'!$A:$K,6,FALSE)&gt;0,VLOOKUP(S54,'K Projections'!$A:$L,7,FALSE),""),"")</f>
        <v>0</v>
      </c>
    </row>
    <row r="55" spans="1:23" x14ac:dyDescent="0.25">
      <c r="A55">
        <v>53</v>
      </c>
      <c r="B55" t="str">
        <f>IFERROR(IF(VLOOKUP($A55,'QB Projections'!$A:$L,5,FALSE)&gt;0,VLOOKUP($A55,'QB Projections'!$A:$L,2,FALSE),""),"")</f>
        <v>Tristan Gebbia</v>
      </c>
      <c r="C55" t="str">
        <f>IFERROR(IF(VLOOKUP($A55,'QB Projections'!$A:$L,5,FALSE)&gt;0,VLOOKUP($A55,'QB Projections'!$A:$L,3,FALSE),""),"")</f>
        <v>Oregon State</v>
      </c>
      <c r="D55" s="3">
        <f>IFERROR(IF(VLOOKUP($A55,'QB Projections'!$A:$L,5,FALSE)&gt;0,VLOOKUP($A55,'QB Projections'!$A:$L,5,FALSE),""),"")</f>
        <v>175.90017200951885</v>
      </c>
      <c r="E55" s="3">
        <f>IFERROR(IF(VLOOKUP($A55,'QB Projections'!$A:$L,5,FALSE)&gt;0,VLOOKUP($A55,'QB Projections'!$A:$L,12,FALSE),""),"")</f>
        <v>-60.639004446070032</v>
      </c>
      <c r="F55" s="17"/>
      <c r="G55">
        <v>53</v>
      </c>
      <c r="H55" t="str">
        <f>IFERROR(IF(VLOOKUP($G55,'RB Projections'!$A:$K,5,FALSE)&gt;0,VLOOKUP(G55,'RB Projections'!$A:$K,2,FALSE),""),"")</f>
        <v>Isaih Pacheco</v>
      </c>
      <c r="I55" t="str">
        <f>IFERROR(IF(VLOOKUP($G55,'RB Projections'!$A:$K,5,FALSE)&gt;0,VLOOKUP(G55,'RB Projections'!$A:$K,3,FALSE),""),"")</f>
        <v>Rutgers</v>
      </c>
      <c r="J55" s="3">
        <f>IFERROR(IF(VLOOKUP($G55,'RB Projections'!$A:$K,5,FALSE)&gt;0,VLOOKUP(G55,'RB Projections'!$A:$K,5,FALSE),""),"")</f>
        <v>134.67487994065928</v>
      </c>
      <c r="K55" s="3">
        <f>IFERROR(IF(VLOOKUP($G55,'RB Projections'!$A:$K,5,FALSE)&gt;0,VLOOKUP(G55,'RB Projections'!$A:$L,12,FALSE),""),"")</f>
        <v>-2.4913933252551574</v>
      </c>
      <c r="M55">
        <v>53</v>
      </c>
      <c r="N55" t="str">
        <f>IFERROR(IF(VLOOKUP($M55,'WR Projections'!$A:$K,5,FALSE)&gt;0,VLOOKUP(M55,'WR Projections'!$A:$K,2,FALSE),""),"")</f>
        <v>Dontario Drummond</v>
      </c>
      <c r="O55" t="str">
        <f>IFERROR(IF(VLOOKUP($M55,'WR Projections'!$A:$K,5,FALSE)&gt;0,VLOOKUP(M55,'WR Projections'!$A:$K,3,FALSE),""),"")</f>
        <v>Ole Miss</v>
      </c>
      <c r="P55" s="3">
        <f>IFERROR(IF(VLOOKUP($M55,'WR Projections'!$A:$K,5,FALSE)&gt;0,VLOOKUP(M55,'WR Projections'!$A:$K,5,FALSE),""),"")</f>
        <v>122.46930301910881</v>
      </c>
      <c r="Q55" s="3">
        <f>IFERROR(IF(VLOOKUP($M55,'WR Projections'!$A:$K,5,FALSE)&gt;0,VLOOKUP(M55,'WR Projections'!$A:$L,12,FALSE),""),"")</f>
        <v>-14.696970246805632</v>
      </c>
      <c r="S55">
        <v>11</v>
      </c>
      <c r="T55" t="str">
        <f>IFERROR(IF(VLOOKUP($S55,'K Projections'!$A:$K,6,FALSE)&gt;0,VLOOKUP(S55,'K Projections'!$A:$K,2,FALSE),""),"")</f>
        <v>Matt Coghlin</v>
      </c>
      <c r="U55" t="str">
        <f>IFERROR(IF(VLOOKUP($S55,'K Projections'!$A:$K,6,FALSE)&gt;0,VLOOKUP(S55,'K Projections'!$A:$K,3,FALSE),""),"")</f>
        <v>Michigan State</v>
      </c>
      <c r="V55" s="3">
        <f>IFERROR(IF(VLOOKUP($S55,'K Projections'!$A:$K,6,FALSE)&gt;0,VLOOKUP(S55,'K Projections'!$A:$K,6,FALSE),""),"")</f>
        <v>114.4</v>
      </c>
      <c r="W55" s="3">
        <f>IFERROR(IF(VLOOKUP($S55,'K Projections'!$A:$K,6,FALSE)&gt;0,VLOOKUP(S55,'K Projections'!$A:$L,7,FALSE),""),"")</f>
        <v>-0.59999999999999432</v>
      </c>
    </row>
    <row r="56" spans="1:23" x14ac:dyDescent="0.25">
      <c r="A56">
        <v>54</v>
      </c>
      <c r="B56" t="str">
        <f>IFERROR(IF(VLOOKUP($A56,'QB Projections'!$A:$L,5,FALSE)&gt;0,VLOOKUP($A56,'QB Projections'!$A:$L,2,FALSE),""),"")</f>
        <v>Brandon Peters</v>
      </c>
      <c r="C56" t="str">
        <f>IFERROR(IF(VLOOKUP($A56,'QB Projections'!$A:$L,5,FALSE)&gt;0,VLOOKUP($A56,'QB Projections'!$A:$L,3,FALSE),""),"")</f>
        <v>Illinois</v>
      </c>
      <c r="D56" s="3">
        <f>IFERROR(IF(VLOOKUP($A56,'QB Projections'!$A:$L,5,FALSE)&gt;0,VLOOKUP($A56,'QB Projections'!$A:$L,5,FALSE),""),"")</f>
        <v>174.72843926468636</v>
      </c>
      <c r="E56" s="3">
        <f>IFERROR(IF(VLOOKUP($A56,'QB Projections'!$A:$L,5,FALSE)&gt;0,VLOOKUP($A56,'QB Projections'!$A:$L,12,FALSE),""),"")</f>
        <v>-61.810737190902529</v>
      </c>
      <c r="F56" s="17"/>
      <c r="G56">
        <v>54</v>
      </c>
      <c r="H56" t="str">
        <f>IFERROR(IF(VLOOKUP($G56,'RB Projections'!$A:$K,5,FALSE)&gt;0,VLOOKUP(G56,'RB Projections'!$A:$K,2,FALSE),""),"")</f>
        <v>Xavier White</v>
      </c>
      <c r="I56" t="str">
        <f>IFERROR(IF(VLOOKUP($G56,'RB Projections'!$A:$K,5,FALSE)&gt;0,VLOOKUP(G56,'RB Projections'!$A:$K,3,FALSE),""),"")</f>
        <v>Texas Tech</v>
      </c>
      <c r="J56" s="3">
        <f>IFERROR(IF(VLOOKUP($G56,'RB Projections'!$A:$K,5,FALSE)&gt;0,VLOOKUP(G56,'RB Projections'!$A:$K,5,FALSE),""),"")</f>
        <v>132.10271520960623</v>
      </c>
      <c r="K56" s="3">
        <f>IFERROR(IF(VLOOKUP($G56,'RB Projections'!$A:$K,5,FALSE)&gt;0,VLOOKUP(G56,'RB Projections'!$A:$L,12,FALSE),""),"")</f>
        <v>-5.0635580563082074</v>
      </c>
      <c r="M56">
        <v>54</v>
      </c>
      <c r="N56" t="str">
        <f>IFERROR(IF(VLOOKUP($M56,'WR Projections'!$A:$K,5,FALSE)&gt;0,VLOOKUP(M56,'WR Projections'!$A:$K,2,FALSE),""),"")</f>
        <v>Miles Marshall</v>
      </c>
      <c r="O56" t="str">
        <f>IFERROR(IF(VLOOKUP($M56,'WR Projections'!$A:$K,5,FALSE)&gt;0,VLOOKUP(M56,'WR Projections'!$A:$K,3,FALSE),""),"")</f>
        <v>Indiana</v>
      </c>
      <c r="P56" s="3">
        <f>IFERROR(IF(VLOOKUP($M56,'WR Projections'!$A:$K,5,FALSE)&gt;0,VLOOKUP(M56,'WR Projections'!$A:$K,5,FALSE),""),"")</f>
        <v>122.45802686940354</v>
      </c>
      <c r="Q56" s="3">
        <f>IFERROR(IF(VLOOKUP($M56,'WR Projections'!$A:$K,5,FALSE)&gt;0,VLOOKUP(M56,'WR Projections'!$A:$L,12,FALSE),""),"")</f>
        <v>-14.7082463965109</v>
      </c>
      <c r="S56">
        <v>12</v>
      </c>
      <c r="T56" t="str">
        <f>IFERROR(IF(VLOOKUP($S56,'K Projections'!$A:$K,6,FALSE)&gt;0,VLOOKUP(S56,'K Projections'!$A:$K,2,FALSE),""),"")</f>
        <v>Harrison Mevis</v>
      </c>
      <c r="U56" t="str">
        <f>IFERROR(IF(VLOOKUP($S56,'K Projections'!$A:$K,6,FALSE)&gt;0,VLOOKUP(S56,'K Projections'!$A:$K,3,FALSE),""),"")</f>
        <v>Missouri</v>
      </c>
      <c r="V56" s="3">
        <f>IFERROR(IF(VLOOKUP($S56,'K Projections'!$A:$K,6,FALSE)&gt;0,VLOOKUP(S56,'K Projections'!$A:$K,6,FALSE),""),"")</f>
        <v>113.30000000000001</v>
      </c>
      <c r="W56" s="3">
        <f>IFERROR(IF(VLOOKUP($S56,'K Projections'!$A:$K,6,FALSE)&gt;0,VLOOKUP(S56,'K Projections'!$A:$L,7,FALSE),""),"")</f>
        <v>-1.6999999999999886</v>
      </c>
    </row>
    <row r="57" spans="1:23" x14ac:dyDescent="0.25">
      <c r="A57">
        <v>55</v>
      </c>
      <c r="B57" t="str">
        <f>IFERROR(IF(VLOOKUP($A57,'QB Projections'!$A:$L,5,FALSE)&gt;0,VLOOKUP($A57,'QB Projections'!$A:$L,2,FALSE),""),"")</f>
        <v>Payton Thorne</v>
      </c>
      <c r="C57" t="str">
        <f>IFERROR(IF(VLOOKUP($A57,'QB Projections'!$A:$L,5,FALSE)&gt;0,VLOOKUP($A57,'QB Projections'!$A:$L,3,FALSE),""),"")</f>
        <v>Michigan State</v>
      </c>
      <c r="D57" s="3">
        <f>IFERROR(IF(VLOOKUP($A57,'QB Projections'!$A:$L,5,FALSE)&gt;0,VLOOKUP($A57,'QB Projections'!$A:$L,5,FALSE),""),"")</f>
        <v>172.63891155999593</v>
      </c>
      <c r="E57" s="3">
        <f>IFERROR(IF(VLOOKUP($A57,'QB Projections'!$A:$L,5,FALSE)&gt;0,VLOOKUP($A57,'QB Projections'!$A:$L,12,FALSE),""),"")</f>
        <v>-63.900264895592954</v>
      </c>
      <c r="F57" s="17"/>
      <c r="G57">
        <v>55</v>
      </c>
      <c r="H57" t="str">
        <f>IFERROR(IF(VLOOKUP($G57,'RB Projections'!$A:$K,5,FALSE)&gt;0,VLOOKUP(G57,'RB Projections'!$A:$K,2,FALSE),""),"")</f>
        <v>Lopini Katoa</v>
      </c>
      <c r="I57" t="str">
        <f>IFERROR(IF(VLOOKUP($G57,'RB Projections'!$A:$K,5,FALSE)&gt;0,VLOOKUP(G57,'RB Projections'!$A:$K,3,FALSE),""),"")</f>
        <v>Brigham Young</v>
      </c>
      <c r="J57" s="3">
        <f>IFERROR(IF(VLOOKUP($G57,'RB Projections'!$A:$K,5,FALSE)&gt;0,VLOOKUP(G57,'RB Projections'!$A:$K,5,FALSE),""),"")</f>
        <v>130.47141650454444</v>
      </c>
      <c r="K57" s="3">
        <f>IFERROR(IF(VLOOKUP($G57,'RB Projections'!$A:$K,5,FALSE)&gt;0,VLOOKUP(G57,'RB Projections'!$A:$L,12,FALSE),""),"")</f>
        <v>-6.6948567613700023</v>
      </c>
      <c r="M57">
        <v>55</v>
      </c>
      <c r="N57" t="str">
        <f>IFERROR(IF(VLOOKUP($M57,'WR Projections'!$A:$K,5,FALSE)&gt;0,VLOOKUP(M57,'WR Projections'!$A:$K,2,FALSE),""),"")</f>
        <v>Braydon Johnson</v>
      </c>
      <c r="O57" t="str">
        <f>IFERROR(IF(VLOOKUP($M57,'WR Projections'!$A:$K,5,FALSE)&gt;0,VLOOKUP(M57,'WR Projections'!$A:$K,3,FALSE),""),"")</f>
        <v>Oklahoma State</v>
      </c>
      <c r="P57" s="3">
        <f>IFERROR(IF(VLOOKUP($M57,'WR Projections'!$A:$K,5,FALSE)&gt;0,VLOOKUP(M57,'WR Projections'!$A:$K,5,FALSE),""),"")</f>
        <v>122.41531695615477</v>
      </c>
      <c r="Q57" s="3">
        <f>IFERROR(IF(VLOOKUP($M57,'WR Projections'!$A:$K,5,FALSE)&gt;0,VLOOKUP(M57,'WR Projections'!$A:$L,12,FALSE),""),"")</f>
        <v>-14.750956309759671</v>
      </c>
      <c r="S57">
        <v>13</v>
      </c>
      <c r="T57" t="str">
        <f>IFERROR(IF(VLOOKUP($S57,'K Projections'!$A:$K,6,FALSE)&gt;0,VLOOKUP(S57,'K Projections'!$A:$K,2,FALSE),""),"")</f>
        <v>Ben Sauls</v>
      </c>
      <c r="U57" t="str">
        <f>IFERROR(IF(VLOOKUP($S57,'K Projections'!$A:$K,6,FALSE)&gt;0,VLOOKUP(S57,'K Projections'!$A:$K,3,FALSE),""),"")</f>
        <v>Pittsburgh</v>
      </c>
      <c r="V57" s="3">
        <f>IFERROR(IF(VLOOKUP($S57,'K Projections'!$A:$K,6,FALSE)&gt;0,VLOOKUP(S57,'K Projections'!$A:$K,6,FALSE),""),"")</f>
        <v>110</v>
      </c>
      <c r="W57" s="3">
        <f>IFERROR(IF(VLOOKUP($S57,'K Projections'!$A:$K,6,FALSE)&gt;0,VLOOKUP(S57,'K Projections'!$A:$L,7,FALSE),""),"")</f>
        <v>-5</v>
      </c>
    </row>
    <row r="58" spans="1:23" x14ac:dyDescent="0.25">
      <c r="A58">
        <v>56</v>
      </c>
      <c r="B58" t="str">
        <f>IFERROR(IF(VLOOKUP($A58,'QB Projections'!$A:$L,5,FALSE)&gt;0,VLOOKUP($A58,'QB Projections'!$A:$L,2,FALSE),""),"")</f>
        <v>Joe Milton III</v>
      </c>
      <c r="C58" t="str">
        <f>IFERROR(IF(VLOOKUP($A58,'QB Projections'!$A:$L,5,FALSE)&gt;0,VLOOKUP($A58,'QB Projections'!$A:$L,3,FALSE),""),"")</f>
        <v>Tennessee</v>
      </c>
      <c r="D58" s="3">
        <f>IFERROR(IF(VLOOKUP($A58,'QB Projections'!$A:$L,5,FALSE)&gt;0,VLOOKUP($A58,'QB Projections'!$A:$L,5,FALSE),""),"")</f>
        <v>172.52215420205096</v>
      </c>
      <c r="E58" s="3">
        <f>IFERROR(IF(VLOOKUP($A58,'QB Projections'!$A:$L,5,FALSE)&gt;0,VLOOKUP($A58,'QB Projections'!$A:$L,12,FALSE),""),"")</f>
        <v>-64.017022253537931</v>
      </c>
      <c r="F58" s="17"/>
      <c r="G58">
        <v>56</v>
      </c>
      <c r="H58" t="str">
        <f>IFERROR(IF(VLOOKUP($G58,'RB Projections'!$A:$K,5,FALSE)&gt;0,VLOOKUP(G58,'RB Projections'!$A:$K,2,FALSE),""),"")</f>
        <v>Hassan Haskins</v>
      </c>
      <c r="I58" t="str">
        <f>IFERROR(IF(VLOOKUP($G58,'RB Projections'!$A:$K,5,FALSE)&gt;0,VLOOKUP(G58,'RB Projections'!$A:$K,3,FALSE),""),"")</f>
        <v>Michigan</v>
      </c>
      <c r="J58" s="3">
        <f>IFERROR(IF(VLOOKUP($G58,'RB Projections'!$A:$K,5,FALSE)&gt;0,VLOOKUP(G58,'RB Projections'!$A:$K,5,FALSE),""),"")</f>
        <v>129.19272674344779</v>
      </c>
      <c r="K58" s="3">
        <f>IFERROR(IF(VLOOKUP($G58,'RB Projections'!$A:$K,5,FALSE)&gt;0,VLOOKUP(G58,'RB Projections'!$A:$L,12,FALSE),""),"")</f>
        <v>-7.9735465224666457</v>
      </c>
      <c r="M58">
        <v>56</v>
      </c>
      <c r="N58" t="str">
        <f>IFERROR(IF(VLOOKUP($M58,'WR Projections'!$A:$K,5,FALSE)&gt;0,VLOOKUP(M58,'WR Projections'!$A:$K,2,FALSE),""),"")</f>
        <v>George Pickens</v>
      </c>
      <c r="O58" t="str">
        <f>IFERROR(IF(VLOOKUP($M58,'WR Projections'!$A:$K,5,FALSE)&gt;0,VLOOKUP(M58,'WR Projections'!$A:$K,3,FALSE),""),"")</f>
        <v>Georgia</v>
      </c>
      <c r="P58" s="3">
        <f>IFERROR(IF(VLOOKUP($M58,'WR Projections'!$A:$K,5,FALSE)&gt;0,VLOOKUP(M58,'WR Projections'!$A:$K,5,FALSE),""),"")</f>
        <v>121.38015205115407</v>
      </c>
      <c r="Q58" s="3">
        <f>IFERROR(IF(VLOOKUP($M58,'WR Projections'!$A:$K,5,FALSE)&gt;0,VLOOKUP(M58,'WR Projections'!$A:$L,12,FALSE),""),"")</f>
        <v>-15.786121214760369</v>
      </c>
      <c r="S58">
        <v>14</v>
      </c>
      <c r="T58" t="str">
        <f>IFERROR(IF(VLOOKUP($S58,'K Projections'!$A:$K,6,FALSE)&gt;0,VLOOKUP(S58,'K Projections'!$A:$K,2,FALSE),""),"")</f>
        <v>Alex Hale</v>
      </c>
      <c r="U58" t="str">
        <f>IFERROR(IF(VLOOKUP($S58,'K Projections'!$A:$K,6,FALSE)&gt;0,VLOOKUP(S58,'K Projections'!$A:$K,3,FALSE),""),"")</f>
        <v>Oklahoma State</v>
      </c>
      <c r="V58" s="3">
        <f>IFERROR(IF(VLOOKUP($S58,'K Projections'!$A:$K,6,FALSE)&gt;0,VLOOKUP(S58,'K Projections'!$A:$K,6,FALSE),""),"")</f>
        <v>108.16666666666667</v>
      </c>
      <c r="W58" s="3">
        <f>IFERROR(IF(VLOOKUP($S58,'K Projections'!$A:$K,6,FALSE)&gt;0,VLOOKUP(S58,'K Projections'!$A:$L,7,FALSE),""),"")</f>
        <v>-6.8333333333333286</v>
      </c>
    </row>
    <row r="59" spans="1:23" x14ac:dyDescent="0.25">
      <c r="A59">
        <v>57</v>
      </c>
      <c r="B59" t="str">
        <f>IFERROR(IF(VLOOKUP($A59,'QB Projections'!$A:$L,5,FALSE)&gt;0,VLOOKUP($A59,'QB Projections'!$A:$L,2,FALSE),""),"")</f>
        <v>Will Levis</v>
      </c>
      <c r="C59" t="str">
        <f>IFERROR(IF(VLOOKUP($A59,'QB Projections'!$A:$L,5,FALSE)&gt;0,VLOOKUP($A59,'QB Projections'!$A:$L,3,FALSE),""),"")</f>
        <v>Kentucky</v>
      </c>
      <c r="D59" s="3">
        <f>IFERROR(IF(VLOOKUP($A59,'QB Projections'!$A:$L,5,FALSE)&gt;0,VLOOKUP($A59,'QB Projections'!$A:$L,5,FALSE),""),"")</f>
        <v>172.14755008648748</v>
      </c>
      <c r="E59" s="3">
        <f>IFERROR(IF(VLOOKUP($A59,'QB Projections'!$A:$L,5,FALSE)&gt;0,VLOOKUP($A59,'QB Projections'!$A:$L,12,FALSE),""),"")</f>
        <v>-64.391626369101402</v>
      </c>
      <c r="F59" s="17"/>
      <c r="G59">
        <v>57</v>
      </c>
      <c r="H59" t="str">
        <f>IFERROR(IF(VLOOKUP($G59,'RB Projections'!$A:$K,5,FALSE)&gt;0,VLOOKUP(G59,'RB Projections'!$A:$K,2,FALSE),""),"")</f>
        <v>Cam'Ron Harris</v>
      </c>
      <c r="I59" t="str">
        <f>IFERROR(IF(VLOOKUP($G59,'RB Projections'!$A:$K,5,FALSE)&gt;0,VLOOKUP(G59,'RB Projections'!$A:$K,3,FALSE),""),"")</f>
        <v>Miami (FL)</v>
      </c>
      <c r="J59" s="3">
        <f>IFERROR(IF(VLOOKUP($G59,'RB Projections'!$A:$K,5,FALSE)&gt;0,VLOOKUP(G59,'RB Projections'!$A:$K,5,FALSE),""),"")</f>
        <v>128.22881773567363</v>
      </c>
      <c r="K59" s="3">
        <f>IFERROR(IF(VLOOKUP($G59,'RB Projections'!$A:$K,5,FALSE)&gt;0,VLOOKUP(G59,'RB Projections'!$A:$L,12,FALSE),""),"")</f>
        <v>-8.9374555302408094</v>
      </c>
      <c r="M59">
        <v>57</v>
      </c>
      <c r="N59" t="str">
        <f>IFERROR(IF(VLOOKUP($M59,'WR Projections'!$A:$K,5,FALSE)&gt;0,VLOOKUP(M59,'WR Projections'!$A:$K,2,FALSE),""),"")</f>
        <v>Tre Turner</v>
      </c>
      <c r="O59" t="str">
        <f>IFERROR(IF(VLOOKUP($M59,'WR Projections'!$A:$K,5,FALSE)&gt;0,VLOOKUP(M59,'WR Projections'!$A:$K,3,FALSE),""),"")</f>
        <v>Virginia Tech</v>
      </c>
      <c r="P59" s="3">
        <f>IFERROR(IF(VLOOKUP($M59,'WR Projections'!$A:$K,5,FALSE)&gt;0,VLOOKUP(M59,'WR Projections'!$A:$K,5,FALSE),""),"")</f>
        <v>120.73649682501151</v>
      </c>
      <c r="Q59" s="3">
        <f>IFERROR(IF(VLOOKUP($M59,'WR Projections'!$A:$K,5,FALSE)&gt;0,VLOOKUP(M59,'WR Projections'!$A:$L,12,FALSE),""),"")</f>
        <v>-16.429776440902923</v>
      </c>
      <c r="S59">
        <v>15</v>
      </c>
      <c r="T59" t="str">
        <f>IFERROR(IF(VLOOKUP($S59,'K Projections'!$A:$K,6,FALSE)&gt;0,VLOOKUP(S59,'K Projections'!$A:$K,2,FALSE),""),"")</f>
        <v>Jadon Redding</v>
      </c>
      <c r="U59" t="str">
        <f>IFERROR(IF(VLOOKUP($S59,'K Projections'!$A:$K,6,FALSE)&gt;0,VLOOKUP(S59,'K Projections'!$A:$K,3,FALSE),""),"")</f>
        <v>Utah</v>
      </c>
      <c r="V59" s="3">
        <f>IFERROR(IF(VLOOKUP($S59,'K Projections'!$A:$K,6,FALSE)&gt;0,VLOOKUP(S59,'K Projections'!$A:$K,6,FALSE),""),"")</f>
        <v>107.80000000000001</v>
      </c>
      <c r="W59" s="3">
        <f>IFERROR(IF(VLOOKUP($S59,'K Projections'!$A:$K,6,FALSE)&gt;0,VLOOKUP(S59,'K Projections'!$A:$L,7,FALSE),""),"")</f>
        <v>-7.1999999999999886</v>
      </c>
    </row>
    <row r="60" spans="1:23" x14ac:dyDescent="0.25">
      <c r="A60">
        <v>58</v>
      </c>
      <c r="B60" t="str">
        <f>IFERROR(IF(VLOOKUP($A60,'QB Projections'!$A:$L,5,FALSE)&gt;0,VLOOKUP($A60,'QB Projections'!$A:$L,2,FALSE),""),"")</f>
        <v>Tommy DeVito</v>
      </c>
      <c r="C60" t="str">
        <f>IFERROR(IF(VLOOKUP($A60,'QB Projections'!$A:$L,5,FALSE)&gt;0,VLOOKUP($A60,'QB Projections'!$A:$L,3,FALSE),""),"")</f>
        <v>Syracuse</v>
      </c>
      <c r="D60" s="3">
        <f>IFERROR(IF(VLOOKUP($A60,'QB Projections'!$A:$L,5,FALSE)&gt;0,VLOOKUP($A60,'QB Projections'!$A:$L,5,FALSE),""),"")</f>
        <v>170.45769197253321</v>
      </c>
      <c r="E60" s="3">
        <f>IFERROR(IF(VLOOKUP($A60,'QB Projections'!$A:$L,5,FALSE)&gt;0,VLOOKUP($A60,'QB Projections'!$A:$L,12,FALSE),""),"")</f>
        <v>-66.081484483055675</v>
      </c>
      <c r="F60" s="17"/>
      <c r="G60">
        <v>58</v>
      </c>
      <c r="H60" t="str">
        <f>IFERROR(IF(VLOOKUP($G60,'RB Projections'!$A:$K,5,FALSE)&gt;0,VLOOKUP(G60,'RB Projections'!$A:$K,2,FALSE),""),"")</f>
        <v>Brittain Brown</v>
      </c>
      <c r="I60" t="str">
        <f>IFERROR(IF(VLOOKUP($G60,'RB Projections'!$A:$K,5,FALSE)&gt;0,VLOOKUP(G60,'RB Projections'!$A:$K,3,FALSE),""),"")</f>
        <v>UCLA</v>
      </c>
      <c r="J60" s="3">
        <f>IFERROR(IF(VLOOKUP($G60,'RB Projections'!$A:$K,5,FALSE)&gt;0,VLOOKUP(G60,'RB Projections'!$A:$K,5,FALSE),""),"")</f>
        <v>126.66003264389083</v>
      </c>
      <c r="K60" s="3">
        <f>IFERROR(IF(VLOOKUP($G60,'RB Projections'!$A:$K,5,FALSE)&gt;0,VLOOKUP(G60,'RB Projections'!$A:$L,12,FALSE),""),"")</f>
        <v>-10.50624062202361</v>
      </c>
      <c r="M60">
        <v>58</v>
      </c>
      <c r="N60" t="str">
        <f>IFERROR(IF(VLOOKUP($M60,'WR Projections'!$A:$K,5,FALSE)&gt;0,VLOOKUP(M60,'WR Projections'!$A:$K,2,FALSE),""),"")</f>
        <v>Malachi Carter</v>
      </c>
      <c r="O60" t="str">
        <f>IFERROR(IF(VLOOKUP($M60,'WR Projections'!$A:$K,5,FALSE)&gt;0,VLOOKUP(M60,'WR Projections'!$A:$K,3,FALSE),""),"")</f>
        <v>Georgia Tech</v>
      </c>
      <c r="P60" s="3">
        <f>IFERROR(IF(VLOOKUP($M60,'WR Projections'!$A:$K,5,FALSE)&gt;0,VLOOKUP(M60,'WR Projections'!$A:$K,5,FALSE),""),"")</f>
        <v>120.3325419853218</v>
      </c>
      <c r="Q60" s="3">
        <f>IFERROR(IF(VLOOKUP($M60,'WR Projections'!$A:$K,5,FALSE)&gt;0,VLOOKUP(M60,'WR Projections'!$A:$L,12,FALSE),""),"")</f>
        <v>-16.833731280592641</v>
      </c>
      <c r="S60">
        <v>16</v>
      </c>
      <c r="T60" t="str">
        <f>IFERROR(IF(VLOOKUP($S60,'K Projections'!$A:$K,6,FALSE)&gt;0,VLOOKUP(S60,'K Projections'!$A:$K,2,FALSE),""),"")</f>
        <v>Chris Howard</v>
      </c>
      <c r="U60" t="str">
        <f>IFERROR(IF(VLOOKUP($S60,'K Projections'!$A:$K,6,FALSE)&gt;0,VLOOKUP(S60,'K Projections'!$A:$K,3,FALSE),""),"")</f>
        <v>Florida</v>
      </c>
      <c r="V60" s="3">
        <f>IFERROR(IF(VLOOKUP($S60,'K Projections'!$A:$K,6,FALSE)&gt;0,VLOOKUP(S60,'K Projections'!$A:$K,6,FALSE),""),"")</f>
        <v>106.61538461538461</v>
      </c>
      <c r="W60" s="3">
        <f>IFERROR(IF(VLOOKUP($S60,'K Projections'!$A:$K,6,FALSE)&gt;0,VLOOKUP(S60,'K Projections'!$A:$L,7,FALSE),""),"")</f>
        <v>-8.3846153846153868</v>
      </c>
    </row>
    <row r="61" spans="1:23" x14ac:dyDescent="0.25">
      <c r="A61">
        <v>59</v>
      </c>
      <c r="B61" t="str">
        <f>IFERROR(IF(VLOOKUP($A61,'QB Projections'!$A:$L,5,FALSE)&gt;0,VLOOKUP($A61,'QB Projections'!$A:$L,2,FALSE),""),"")</f>
        <v>Christian Anderson</v>
      </c>
      <c r="C61" t="str">
        <f>IFERROR(IF(VLOOKUP($A61,'QB Projections'!$A:$L,5,FALSE)&gt;0,VLOOKUP($A61,'QB Projections'!$A:$L,3,FALSE),""),"")</f>
        <v>Army</v>
      </c>
      <c r="D61" s="3">
        <f>IFERROR(IF(VLOOKUP($A61,'QB Projections'!$A:$L,5,FALSE)&gt;0,VLOOKUP($A61,'QB Projections'!$A:$L,5,FALSE),""),"")</f>
        <v>161.1687266757919</v>
      </c>
      <c r="E61" s="3">
        <f>IFERROR(IF(VLOOKUP($A61,'QB Projections'!$A:$L,5,FALSE)&gt;0,VLOOKUP($A61,'QB Projections'!$A:$L,12,FALSE),""),"")</f>
        <v>-75.370449779796985</v>
      </c>
      <c r="F61" s="17"/>
      <c r="G61">
        <v>59</v>
      </c>
      <c r="H61" t="str">
        <f>IFERROR(IF(VLOOKUP($G61,'RB Projections'!$A:$K,5,FALSE)&gt;0,VLOOKUP(G61,'RB Projections'!$A:$K,2,FALSE),""),"")</f>
        <v>Master Teague III</v>
      </c>
      <c r="I61" t="str">
        <f>IFERROR(IF(VLOOKUP($G61,'RB Projections'!$A:$K,5,FALSE)&gt;0,VLOOKUP(G61,'RB Projections'!$A:$K,3,FALSE),""),"")</f>
        <v>Ohio State</v>
      </c>
      <c r="J61" s="3">
        <f>IFERROR(IF(VLOOKUP($G61,'RB Projections'!$A:$K,5,FALSE)&gt;0,VLOOKUP(G61,'RB Projections'!$A:$K,5,FALSE),""),"")</f>
        <v>123.98096550116183</v>
      </c>
      <c r="K61" s="3">
        <f>IFERROR(IF(VLOOKUP($G61,'RB Projections'!$A:$K,5,FALSE)&gt;0,VLOOKUP(G61,'RB Projections'!$A:$L,12,FALSE),""),"")</f>
        <v>-13.185307764752606</v>
      </c>
      <c r="M61">
        <v>59</v>
      </c>
      <c r="N61" t="str">
        <f>IFERROR(IF(VLOOKUP($M61,'WR Projections'!$A:$K,5,FALSE)&gt;0,VLOOKUP(M61,'WR Projections'!$A:$K,2,FALSE),""),"")</f>
        <v>Thayer Thomas</v>
      </c>
      <c r="O61" t="str">
        <f>IFERROR(IF(VLOOKUP($M61,'WR Projections'!$A:$K,5,FALSE)&gt;0,VLOOKUP(M61,'WR Projections'!$A:$K,3,FALSE),""),"")</f>
        <v>North Carolina State</v>
      </c>
      <c r="P61" s="3">
        <f>IFERROR(IF(VLOOKUP($M61,'WR Projections'!$A:$K,5,FALSE)&gt;0,VLOOKUP(M61,'WR Projections'!$A:$K,5,FALSE),""),"")</f>
        <v>119.02522617231158</v>
      </c>
      <c r="Q61" s="3">
        <f>IFERROR(IF(VLOOKUP($M61,'WR Projections'!$A:$K,5,FALSE)&gt;0,VLOOKUP(M61,'WR Projections'!$A:$L,12,FALSE),""),"")</f>
        <v>-18.141047093602861</v>
      </c>
      <c r="S61">
        <v>17</v>
      </c>
      <c r="T61" t="str">
        <f>IFERROR(IF(VLOOKUP($S61,'K Projections'!$A:$K,6,FALSE)&gt;0,VLOOKUP(S61,'K Projections'!$A:$K,2,FALSE),""),"")</f>
        <v>Ambrosio Valentino</v>
      </c>
      <c r="U61" t="str">
        <f>IFERROR(IF(VLOOKUP($S61,'K Projections'!$A:$K,6,FALSE)&gt;0,VLOOKUP(S61,'K Projections'!$A:$K,3,FALSE),""),"")</f>
        <v>Rutgers</v>
      </c>
      <c r="V61" s="3">
        <f>IFERROR(IF(VLOOKUP($S61,'K Projections'!$A:$K,6,FALSE)&gt;0,VLOOKUP(S61,'K Projections'!$A:$K,6,FALSE),""),"")</f>
        <v>105.875</v>
      </c>
      <c r="W61" s="3">
        <f>IFERROR(IF(VLOOKUP($S61,'K Projections'!$A:$K,6,FALSE)&gt;0,VLOOKUP(S61,'K Projections'!$A:$L,7,FALSE),""),"")</f>
        <v>-9.125</v>
      </c>
    </row>
    <row r="62" spans="1:23" x14ac:dyDescent="0.25">
      <c r="A62">
        <v>60</v>
      </c>
      <c r="B62" t="str">
        <f>IFERROR(IF(VLOOKUP($A62,'QB Projections'!$A:$L,5,FALSE)&gt;0,VLOOKUP($A62,'QB Projections'!$A:$L,2,FALSE),""),"")</f>
        <v>Connor Bazelak</v>
      </c>
      <c r="C62" t="str">
        <f>IFERROR(IF(VLOOKUP($A62,'QB Projections'!$A:$L,5,FALSE)&gt;0,VLOOKUP($A62,'QB Projections'!$A:$L,3,FALSE),""),"")</f>
        <v>Missouri</v>
      </c>
      <c r="D62" s="3">
        <f>IFERROR(IF(VLOOKUP($A62,'QB Projections'!$A:$L,5,FALSE)&gt;0,VLOOKUP($A62,'QB Projections'!$A:$L,5,FALSE),""),"")</f>
        <v>152.55079268132977</v>
      </c>
      <c r="E62" s="3">
        <f>IFERROR(IF(VLOOKUP($A62,'QB Projections'!$A:$L,5,FALSE)&gt;0,VLOOKUP($A62,'QB Projections'!$A:$L,12,FALSE),""),"")</f>
        <v>-83.98838377425912</v>
      </c>
      <c r="F62" s="17"/>
      <c r="G62">
        <v>60</v>
      </c>
      <c r="H62" t="str">
        <f>IFERROR(IF(VLOOKUP($G62,'RB Projections'!$A:$K,5,FALSE)&gt;0,VLOOKUP(G62,'RB Projections'!$A:$K,2,FALSE),""),"")</f>
        <v>Sean McGrew</v>
      </c>
      <c r="I62" t="str">
        <f>IFERROR(IF(VLOOKUP($G62,'RB Projections'!$A:$K,5,FALSE)&gt;0,VLOOKUP(G62,'RB Projections'!$A:$K,3,FALSE),""),"")</f>
        <v>Washington</v>
      </c>
      <c r="J62" s="3">
        <f>IFERROR(IF(VLOOKUP($G62,'RB Projections'!$A:$K,5,FALSE)&gt;0,VLOOKUP(G62,'RB Projections'!$A:$K,5,FALSE),""),"")</f>
        <v>118.09485872977402</v>
      </c>
      <c r="K62" s="3">
        <f>IFERROR(IF(VLOOKUP($G62,'RB Projections'!$A:$K,5,FALSE)&gt;0,VLOOKUP(G62,'RB Projections'!$A:$L,12,FALSE),""),"")</f>
        <v>-19.07141453614042</v>
      </c>
      <c r="M62">
        <v>60</v>
      </c>
      <c r="N62" t="str">
        <f>IFERROR(IF(VLOOKUP($M62,'WR Projections'!$A:$K,5,FALSE)&gt;0,VLOOKUP(M62,'WR Projections'!$A:$K,2,FALSE),""),"")</f>
        <v>Braden Smith</v>
      </c>
      <c r="O62" t="str">
        <f>IFERROR(IF(VLOOKUP($M62,'WR Projections'!$A:$K,5,FALSE)&gt;0,VLOOKUP(M62,'WR Projections'!$A:$K,3,FALSE),""),"")</f>
        <v>Louisville</v>
      </c>
      <c r="P62" s="3">
        <f>IFERROR(IF(VLOOKUP($M62,'WR Projections'!$A:$K,5,FALSE)&gt;0,VLOOKUP(M62,'WR Projections'!$A:$K,5,FALSE),""),"")</f>
        <v>117.87569988005863</v>
      </c>
      <c r="Q62" s="3">
        <f>IFERROR(IF(VLOOKUP($M62,'WR Projections'!$A:$K,5,FALSE)&gt;0,VLOOKUP(M62,'WR Projections'!$A:$L,12,FALSE),""),"")</f>
        <v>-19.290573385855804</v>
      </c>
      <c r="S62">
        <v>18</v>
      </c>
      <c r="T62" t="str">
        <f>IFERROR(IF(VLOOKUP($S62,'K Projections'!$A:$K,6,FALSE)&gt;0,VLOOKUP(S62,'K Projections'!$A:$K,2,FALSE),""),"")</f>
        <v>John Parker Romo</v>
      </c>
      <c r="U62" t="str">
        <f>IFERROR(IF(VLOOKUP($S62,'K Projections'!$A:$K,6,FALSE)&gt;0,VLOOKUP(S62,'K Projections'!$A:$K,3,FALSE),""),"")</f>
        <v>Virginia Tech</v>
      </c>
      <c r="V62" s="3">
        <f>IFERROR(IF(VLOOKUP($S62,'K Projections'!$A:$K,6,FALSE)&gt;0,VLOOKUP(S62,'K Projections'!$A:$K,6,FALSE),""),"")</f>
        <v>103</v>
      </c>
      <c r="W62" s="3">
        <f>IFERROR(IF(VLOOKUP($S62,'K Projections'!$A:$K,6,FALSE)&gt;0,VLOOKUP(S62,'K Projections'!$A:$L,7,FALSE),""),"")</f>
        <v>-12</v>
      </c>
    </row>
    <row r="63" spans="1:23" x14ac:dyDescent="0.25">
      <c r="A63">
        <v>61</v>
      </c>
      <c r="B63" t="str">
        <f>IFERROR(IF(VLOOKUP($A63,'QB Projections'!$A:$L,5,FALSE)&gt;0,VLOOKUP($A63,'QB Projections'!$A:$L,2,FALSE),""),"")</f>
        <v>Will Plummer</v>
      </c>
      <c r="C63" t="str">
        <f>IFERROR(IF(VLOOKUP($A63,'QB Projections'!$A:$L,5,FALSE)&gt;0,VLOOKUP($A63,'QB Projections'!$A:$L,3,FALSE),""),"")</f>
        <v>Arizona</v>
      </c>
      <c r="D63" s="3">
        <f>IFERROR(IF(VLOOKUP($A63,'QB Projections'!$A:$L,5,FALSE)&gt;0,VLOOKUP($A63,'QB Projections'!$A:$L,5,FALSE),""),"")</f>
        <v>152.30419687245777</v>
      </c>
      <c r="E63" s="3">
        <f>IFERROR(IF(VLOOKUP($A63,'QB Projections'!$A:$L,5,FALSE)&gt;0,VLOOKUP($A63,'QB Projections'!$A:$L,12,FALSE),""),"")</f>
        <v>-84.234979583131121</v>
      </c>
      <c r="F63" s="17"/>
      <c r="G63">
        <v>61</v>
      </c>
      <c r="H63" t="str">
        <f>IFERROR(IF(VLOOKUP($G63,'RB Projections'!$A:$K,5,FALSE)&gt;0,VLOOKUP(G63,'RB Projections'!$A:$K,2,FALSE),""),"")</f>
        <v>Chez Mellusi</v>
      </c>
      <c r="I63" t="str">
        <f>IFERROR(IF(VLOOKUP($G63,'RB Projections'!$A:$K,5,FALSE)&gt;0,VLOOKUP(G63,'RB Projections'!$A:$K,3,FALSE),""),"")</f>
        <v>Wisconsin</v>
      </c>
      <c r="J63" s="3">
        <f>IFERROR(IF(VLOOKUP($G63,'RB Projections'!$A:$K,5,FALSE)&gt;0,VLOOKUP(G63,'RB Projections'!$A:$K,5,FALSE),""),"")</f>
        <v>116.50768494010869</v>
      </c>
      <c r="K63" s="3">
        <f>IFERROR(IF(VLOOKUP($G63,'RB Projections'!$A:$K,5,FALSE)&gt;0,VLOOKUP(G63,'RB Projections'!$A:$L,12,FALSE),""),"")</f>
        <v>-20.658588325805749</v>
      </c>
      <c r="M63">
        <v>61</v>
      </c>
      <c r="N63" t="str">
        <f>IFERROR(IF(VLOOKUP($M63,'WR Projections'!$A:$K,5,FALSE)&gt;0,VLOOKUP(M63,'WR Projections'!$A:$K,2,FALSE),""),"")</f>
        <v>Justin Shorter</v>
      </c>
      <c r="O63" t="str">
        <f>IFERROR(IF(VLOOKUP($M63,'WR Projections'!$A:$K,5,FALSE)&gt;0,VLOOKUP(M63,'WR Projections'!$A:$K,3,FALSE),""),"")</f>
        <v>Florida</v>
      </c>
      <c r="P63" s="3">
        <f>IFERROR(IF(VLOOKUP($M63,'WR Projections'!$A:$K,5,FALSE)&gt;0,VLOOKUP(M63,'WR Projections'!$A:$K,5,FALSE),""),"")</f>
        <v>117.77531695615474</v>
      </c>
      <c r="Q63" s="3">
        <f>IFERROR(IF(VLOOKUP($M63,'WR Projections'!$A:$K,5,FALSE)&gt;0,VLOOKUP(M63,'WR Projections'!$A:$L,12,FALSE),""),"")</f>
        <v>-19.390956309759698</v>
      </c>
      <c r="S63">
        <v>19</v>
      </c>
      <c r="T63" t="str">
        <f>IFERROR(IF(VLOOKUP($S63,'K Projections'!$A:$K,6,FALSE)&gt;0,VLOOKUP(S63,'K Projections'!$A:$K,2,FALSE),""),"")</f>
        <v>Charlie Kuhbander</v>
      </c>
      <c r="U63" t="str">
        <f>IFERROR(IF(VLOOKUP($S63,'K Projections'!$A:$K,6,FALSE)&gt;0,VLOOKUP(S63,'K Projections'!$A:$K,3,FALSE),""),"")</f>
        <v>Northwestern</v>
      </c>
      <c r="V63" s="3">
        <f>IFERROR(IF(VLOOKUP($S63,'K Projections'!$A:$K,6,FALSE)&gt;0,VLOOKUP(S63,'K Projections'!$A:$K,6,FALSE),""),"")</f>
        <v>102.66666666666667</v>
      </c>
      <c r="W63" s="3">
        <f>IFERROR(IF(VLOOKUP($S63,'K Projections'!$A:$K,6,FALSE)&gt;0,VLOOKUP(S63,'K Projections'!$A:$L,7,FALSE),""),"")</f>
        <v>-12.333333333333329</v>
      </c>
    </row>
    <row r="64" spans="1:23" x14ac:dyDescent="0.25">
      <c r="A64">
        <v>62</v>
      </c>
      <c r="B64" t="str">
        <f>IFERROR(IF(VLOOKUP($A64,'QB Projections'!$A:$L,5,FALSE)&gt;0,VLOOKUP($A64,'QB Projections'!$A:$L,2,FALSE),""),"")</f>
        <v>Spencer Petras</v>
      </c>
      <c r="C64" t="str">
        <f>IFERROR(IF(VLOOKUP($A64,'QB Projections'!$A:$L,5,FALSE)&gt;0,VLOOKUP($A64,'QB Projections'!$A:$L,3,FALSE),""),"")</f>
        <v>Iowa</v>
      </c>
      <c r="D64" s="3">
        <f>IFERROR(IF(VLOOKUP($A64,'QB Projections'!$A:$L,5,FALSE)&gt;0,VLOOKUP($A64,'QB Projections'!$A:$L,5,FALSE),""),"")</f>
        <v>148.2739156730461</v>
      </c>
      <c r="E64" s="3">
        <f>IFERROR(IF(VLOOKUP($A64,'QB Projections'!$A:$L,5,FALSE)&gt;0,VLOOKUP($A64,'QB Projections'!$A:$L,12,FALSE),""),"")</f>
        <v>-88.265260782542782</v>
      </c>
      <c r="F64" s="17"/>
      <c r="G64">
        <v>62</v>
      </c>
      <c r="H64" t="str">
        <f>IFERROR(IF(VLOOKUP($G64,'RB Projections'!$A:$K,5,FALSE)&gt;0,VLOOKUP(G64,'RB Projections'!$A:$K,2,FALSE),""),"")</f>
        <v>Noah Cain</v>
      </c>
      <c r="I64" t="str">
        <f>IFERROR(IF(VLOOKUP($G64,'RB Projections'!$A:$K,5,FALSE)&gt;0,VLOOKUP(G64,'RB Projections'!$A:$K,3,FALSE),""),"")</f>
        <v>Penn State</v>
      </c>
      <c r="J64" s="3">
        <f>IFERROR(IF(VLOOKUP($G64,'RB Projections'!$A:$K,5,FALSE)&gt;0,VLOOKUP(G64,'RB Projections'!$A:$K,5,FALSE),""),"")</f>
        <v>116.32014872995194</v>
      </c>
      <c r="K64" s="3">
        <f>IFERROR(IF(VLOOKUP($G64,'RB Projections'!$A:$K,5,FALSE)&gt;0,VLOOKUP(G64,'RB Projections'!$A:$L,12,FALSE),""),"")</f>
        <v>-20.846124535962499</v>
      </c>
      <c r="M64">
        <v>62</v>
      </c>
      <c r="N64" t="str">
        <f>IFERROR(IF(VLOOKUP($M64,'WR Projections'!$A:$K,5,FALSE)&gt;0,VLOOKUP(M64,'WR Projections'!$A:$K,2,FALSE),""),"")</f>
        <v>Luke Grimm</v>
      </c>
      <c r="O64" t="str">
        <f>IFERROR(IF(VLOOKUP($M64,'WR Projections'!$A:$K,5,FALSE)&gt;0,VLOOKUP(M64,'WR Projections'!$A:$K,3,FALSE),""),"")</f>
        <v>Kansas</v>
      </c>
      <c r="P64" s="3">
        <f>IFERROR(IF(VLOOKUP($M64,'WR Projections'!$A:$K,5,FALSE)&gt;0,VLOOKUP(M64,'WR Projections'!$A:$K,5,FALSE),""),"")</f>
        <v>117.20756857019219</v>
      </c>
      <c r="Q64" s="3">
        <f>IFERROR(IF(VLOOKUP($M64,'WR Projections'!$A:$K,5,FALSE)&gt;0,VLOOKUP(M64,'WR Projections'!$A:$L,12,FALSE),""),"")</f>
        <v>-19.958704695722243</v>
      </c>
      <c r="S64">
        <v>20</v>
      </c>
      <c r="T64" t="str">
        <f>IFERROR(IF(VLOOKUP($S64,'K Projections'!$A:$K,6,FALSE)&gt;0,VLOOKUP(S64,'K Projections'!$A:$K,2,FALSE),""),"")</f>
        <v>Caleb Shudak</v>
      </c>
      <c r="U64" t="str">
        <f>IFERROR(IF(VLOOKUP($S64,'K Projections'!$A:$K,6,FALSE)&gt;0,VLOOKUP(S64,'K Projections'!$A:$K,3,FALSE),""),"")</f>
        <v>Iowa</v>
      </c>
      <c r="V64" s="3">
        <f>IFERROR(IF(VLOOKUP($S64,'K Projections'!$A:$K,6,FALSE)&gt;0,VLOOKUP(S64,'K Projections'!$A:$K,6,FALSE),""),"")</f>
        <v>101</v>
      </c>
      <c r="W64" s="3">
        <f>IFERROR(IF(VLOOKUP($S64,'K Projections'!$A:$K,6,FALSE)&gt;0,VLOOKUP(S64,'K Projections'!$A:$L,7,FALSE),""),"")</f>
        <v>-14</v>
      </c>
    </row>
    <row r="65" spans="1:23" x14ac:dyDescent="0.25">
      <c r="A65">
        <v>63</v>
      </c>
      <c r="B65" t="str">
        <f>IFERROR(IF(VLOOKUP($A65,'QB Projections'!$A:$L,5,FALSE)&gt;0,VLOOKUP($A65,'QB Projections'!$A:$L,2,FALSE),""),"")</f>
        <v>Jason Bean</v>
      </c>
      <c r="C65" t="str">
        <f>IFERROR(IF(VLOOKUP($A65,'QB Projections'!$A:$L,5,FALSE)&gt;0,VLOOKUP($A65,'QB Projections'!$A:$L,3,FALSE),""),"")</f>
        <v>Kansas</v>
      </c>
      <c r="D65" s="3">
        <f>IFERROR(IF(VLOOKUP($A65,'QB Projections'!$A:$L,5,FALSE)&gt;0,VLOOKUP($A65,'QB Projections'!$A:$L,5,FALSE),""),"")</f>
        <v>148.00925473383833</v>
      </c>
      <c r="E65" s="3">
        <f>IFERROR(IF(VLOOKUP($A65,'QB Projections'!$A:$L,5,FALSE)&gt;0,VLOOKUP($A65,'QB Projections'!$A:$L,12,FALSE),""),"")</f>
        <v>-88.529921721750554</v>
      </c>
      <c r="F65" s="17"/>
      <c r="G65">
        <v>63</v>
      </c>
      <c r="H65" t="str">
        <f>IFERROR(IF(VLOOKUP($G65,'RB Projections'!$A:$K,5,FALSE)&gt;0,VLOOKUP(G65,'RB Projections'!$A:$K,2,FALSE),""),"")</f>
        <v>LD Brown</v>
      </c>
      <c r="I65" t="str">
        <f>IFERROR(IF(VLOOKUP($G65,'RB Projections'!$A:$K,5,FALSE)&gt;0,VLOOKUP(G65,'RB Projections'!$A:$K,3,FALSE),""),"")</f>
        <v>Oklahoma State</v>
      </c>
      <c r="J65" s="3">
        <f>IFERROR(IF(VLOOKUP($G65,'RB Projections'!$A:$K,5,FALSE)&gt;0,VLOOKUP(G65,'RB Projections'!$A:$K,5,FALSE),""),"")</f>
        <v>116.23216583574725</v>
      </c>
      <c r="K65" s="3">
        <f>IFERROR(IF(VLOOKUP($G65,'RB Projections'!$A:$K,5,FALSE)&gt;0,VLOOKUP(G65,'RB Projections'!$A:$L,12,FALSE),""),"")</f>
        <v>-20.934107430167185</v>
      </c>
      <c r="M65">
        <v>63</v>
      </c>
      <c r="N65" t="str">
        <f>IFERROR(IF(VLOOKUP($M65,'WR Projections'!$A:$K,5,FALSE)&gt;0,VLOOKUP(M65,'WR Projections'!$A:$K,2,FALSE),""),"")</f>
        <v>Stanley Berryhill III</v>
      </c>
      <c r="O65" t="str">
        <f>IFERROR(IF(VLOOKUP($M65,'WR Projections'!$A:$K,5,FALSE)&gt;0,VLOOKUP(M65,'WR Projections'!$A:$K,3,FALSE),""),"")</f>
        <v>Arizona</v>
      </c>
      <c r="P65" s="3">
        <f>IFERROR(IF(VLOOKUP($M65,'WR Projections'!$A:$K,5,FALSE)&gt;0,VLOOKUP(M65,'WR Projections'!$A:$K,5,FALSE),""),"")</f>
        <v>117.15817409901192</v>
      </c>
      <c r="Q65" s="3">
        <f>IFERROR(IF(VLOOKUP($M65,'WR Projections'!$A:$K,5,FALSE)&gt;0,VLOOKUP(M65,'WR Projections'!$A:$L,12,FALSE),""),"")</f>
        <v>-20.008099166902522</v>
      </c>
      <c r="S65">
        <v>21</v>
      </c>
      <c r="T65" t="str">
        <f>IFERROR(IF(VLOOKUP($S65,'K Projections'!$A:$K,6,FALSE)&gt;0,VLOOKUP(S65,'K Projections'!$A:$K,2,FALSE),""),"")</f>
        <v>Seth Small</v>
      </c>
      <c r="U65" t="str">
        <f>IFERROR(IF(VLOOKUP($S65,'K Projections'!$A:$K,6,FALSE)&gt;0,VLOOKUP(S65,'K Projections'!$A:$K,3,FALSE),""),"")</f>
        <v>Texas A&amp;M</v>
      </c>
      <c r="V65" s="3">
        <f>IFERROR(IF(VLOOKUP($S65,'K Projections'!$A:$K,6,FALSE)&gt;0,VLOOKUP(S65,'K Projections'!$A:$K,6,FALSE),""),"")</f>
        <v>100.83333333333333</v>
      </c>
      <c r="W65" s="3">
        <f>IFERROR(IF(VLOOKUP($S65,'K Projections'!$A:$K,6,FALSE)&gt;0,VLOOKUP(S65,'K Projections'!$A:$L,7,FALSE),""),"")</f>
        <v>-14.166666666666671</v>
      </c>
    </row>
    <row r="66" spans="1:23" x14ac:dyDescent="0.25">
      <c r="A66">
        <v>64</v>
      </c>
      <c r="B66" t="str">
        <f>IFERROR(IF(VLOOKUP($A66,'QB Projections'!$A:$L,5,FALSE)&gt;0,VLOOKUP($A66,'QB Projections'!$A:$L,2,FALSE),""),"")</f>
        <v>Luke Doty</v>
      </c>
      <c r="C66" t="str">
        <f>IFERROR(IF(VLOOKUP($A66,'QB Projections'!$A:$L,5,FALSE)&gt;0,VLOOKUP($A66,'QB Projections'!$A:$L,3,FALSE),""),"")</f>
        <v>South Carolina</v>
      </c>
      <c r="D66" s="3">
        <f>IFERROR(IF(VLOOKUP($A66,'QB Projections'!$A:$L,5,FALSE)&gt;0,VLOOKUP($A66,'QB Projections'!$A:$L,5,FALSE),""),"")</f>
        <v>142.47083792822923</v>
      </c>
      <c r="E66" s="3">
        <f>IFERROR(IF(VLOOKUP($A66,'QB Projections'!$A:$L,5,FALSE)&gt;0,VLOOKUP($A66,'QB Projections'!$A:$L,12,FALSE),""),"")</f>
        <v>-94.068338527359657</v>
      </c>
      <c r="F66" s="17"/>
      <c r="G66">
        <v>64</v>
      </c>
      <c r="H66" t="str">
        <f>IFERROR(IF(VLOOKUP($G66,'RB Projections'!$A:$K,5,FALSE)&gt;0,VLOOKUP(G66,'RB Projections'!$A:$K,2,FALSE),""),"")</f>
        <v>Kamari Pleasant</v>
      </c>
      <c r="I66" t="str">
        <f>IFERROR(IF(VLOOKUP($G66,'RB Projections'!$A:$K,5,FALSE)&gt;0,VLOOKUP(G66,'RB Projections'!$A:$K,3,FALSE),""),"")</f>
        <v>Washington</v>
      </c>
      <c r="J66" s="3">
        <f>IFERROR(IF(VLOOKUP($G66,'RB Projections'!$A:$K,5,FALSE)&gt;0,VLOOKUP(G66,'RB Projections'!$A:$K,5,FALSE),""),"")</f>
        <v>116.1849822614252</v>
      </c>
      <c r="K66" s="3">
        <f>IFERROR(IF(VLOOKUP($G66,'RB Projections'!$A:$K,5,FALSE)&gt;0,VLOOKUP(G66,'RB Projections'!$A:$L,12,FALSE),""),"")</f>
        <v>-20.981291004489233</v>
      </c>
      <c r="M66">
        <v>64</v>
      </c>
      <c r="N66" t="str">
        <f>IFERROR(IF(VLOOKUP($M66,'WR Projections'!$A:$K,5,FALSE)&gt;0,VLOOKUP(M66,'WR Projections'!$A:$K,2,FALSE),""),"")</f>
        <v>Jadon Haselwood</v>
      </c>
      <c r="O66" t="str">
        <f>IFERROR(IF(VLOOKUP($M66,'WR Projections'!$A:$K,5,FALSE)&gt;0,VLOOKUP(M66,'WR Projections'!$A:$K,3,FALSE),""),"")</f>
        <v>Oklahoma</v>
      </c>
      <c r="P66" s="3">
        <f>IFERROR(IF(VLOOKUP($M66,'WR Projections'!$A:$K,5,FALSE)&gt;0,VLOOKUP(M66,'WR Projections'!$A:$K,5,FALSE),""),"")</f>
        <v>117.09922700207956</v>
      </c>
      <c r="Q66" s="3">
        <f>IFERROR(IF(VLOOKUP($M66,'WR Projections'!$A:$K,5,FALSE)&gt;0,VLOOKUP(M66,'WR Projections'!$A:$L,12,FALSE),""),"")</f>
        <v>-20.067046263834879</v>
      </c>
      <c r="S66">
        <v>22</v>
      </c>
      <c r="T66" t="str">
        <f>IFERROR(IF(VLOOKUP($S66,'K Projections'!$A:$K,6,FALSE)&gt;0,VLOOKUP(S66,'K Projections'!$A:$K,2,FALSE),""),"")</f>
        <v>Christopher Dunn</v>
      </c>
      <c r="U66" t="str">
        <f>IFERROR(IF(VLOOKUP($S66,'K Projections'!$A:$K,6,FALSE)&gt;0,VLOOKUP(S66,'K Projections'!$A:$K,3,FALSE),""),"")</f>
        <v>North Carolina State</v>
      </c>
      <c r="V66" s="3">
        <f>IFERROR(IF(VLOOKUP($S66,'K Projections'!$A:$K,6,FALSE)&gt;0,VLOOKUP(S66,'K Projections'!$A:$K,6,FALSE),""),"")</f>
        <v>99</v>
      </c>
      <c r="W66" s="3">
        <f>IFERROR(IF(VLOOKUP($S66,'K Projections'!$A:$K,6,FALSE)&gt;0,VLOOKUP(S66,'K Projections'!$A:$L,7,FALSE),""),"")</f>
        <v>-15.999999000000001</v>
      </c>
    </row>
    <row r="67" spans="1:23" x14ac:dyDescent="0.25">
      <c r="A67">
        <v>65</v>
      </c>
      <c r="B67" t="str">
        <f>IFERROR(IF(VLOOKUP($A67,'QB Projections'!$A:$L,5,FALSE)&gt;0,VLOOKUP($A67,'QB Projections'!$A:$L,2,FALSE),""),"")</f>
        <v>Ken Seals</v>
      </c>
      <c r="C67" t="str">
        <f>IFERROR(IF(VLOOKUP($A67,'QB Projections'!$A:$L,5,FALSE)&gt;0,VLOOKUP($A67,'QB Projections'!$A:$L,3,FALSE),""),"")</f>
        <v>Vanderbilt</v>
      </c>
      <c r="D67" s="3">
        <f>IFERROR(IF(VLOOKUP($A67,'QB Projections'!$A:$L,5,FALSE)&gt;0,VLOOKUP($A67,'QB Projections'!$A:$L,5,FALSE),""),"")</f>
        <v>141.7501514357167</v>
      </c>
      <c r="E67" s="3">
        <f>IFERROR(IF(VLOOKUP($A67,'QB Projections'!$A:$L,5,FALSE)&gt;0,VLOOKUP($A67,'QB Projections'!$A:$L,12,FALSE),""),"")</f>
        <v>-94.789025019872184</v>
      </c>
      <c r="F67" s="17"/>
      <c r="G67">
        <v>65</v>
      </c>
      <c r="H67" t="str">
        <f>IFERROR(IF(VLOOKUP($G67,'RB Projections'!$A:$K,5,FALSE)&gt;0,VLOOKUP(G67,'RB Projections'!$A:$K,2,FALSE),""),"")</f>
        <v>Travis Levy</v>
      </c>
      <c r="I67" t="str">
        <f>IFERROR(IF(VLOOKUP($G67,'RB Projections'!$A:$K,5,FALSE)&gt;0,VLOOKUP(G67,'RB Projections'!$A:$K,3,FALSE),""),"")</f>
        <v>Boston College</v>
      </c>
      <c r="J67" s="3">
        <f>IFERROR(IF(VLOOKUP($G67,'RB Projections'!$A:$K,5,FALSE)&gt;0,VLOOKUP(G67,'RB Projections'!$A:$K,5,FALSE),""),"")</f>
        <v>115.75533826744319</v>
      </c>
      <c r="K67" s="3">
        <f>IFERROR(IF(VLOOKUP($G67,'RB Projections'!$A:$K,5,FALSE)&gt;0,VLOOKUP(G67,'RB Projections'!$A:$L,12,FALSE),""),"")</f>
        <v>-21.410934998471244</v>
      </c>
      <c r="M67">
        <v>65</v>
      </c>
      <c r="N67" t="str">
        <f>IFERROR(IF(VLOOKUP($M67,'WR Projections'!$A:$K,5,FALSE)&gt;0,VLOOKUP(M67,'WR Projections'!$A:$K,2,FALSE),""),"")</f>
        <v>Jonathan Mingo</v>
      </c>
      <c r="O67" t="str">
        <f>IFERROR(IF(VLOOKUP($M67,'WR Projections'!$A:$K,5,FALSE)&gt;0,VLOOKUP(M67,'WR Projections'!$A:$K,3,FALSE),""),"")</f>
        <v>Ole Miss</v>
      </c>
      <c r="P67" s="3">
        <f>IFERROR(IF(VLOOKUP($M67,'WR Projections'!$A:$K,5,FALSE)&gt;0,VLOOKUP(M67,'WR Projections'!$A:$K,5,FALSE),""),"")</f>
        <v>115.9175118010682</v>
      </c>
      <c r="Q67" s="3">
        <f>IFERROR(IF(VLOOKUP($M67,'WR Projections'!$A:$K,5,FALSE)&gt;0,VLOOKUP(M67,'WR Projections'!$A:$L,12,FALSE),""),"")</f>
        <v>-21.248761464846236</v>
      </c>
      <c r="S67">
        <v>23</v>
      </c>
      <c r="T67" t="str">
        <f>IFERROR(IF(VLOOKUP($S67,'K Projections'!$A:$K,6,FALSE)&gt;0,VLOOKUP(S67,'K Projections'!$A:$K,2,FALSE),""),"")</f>
        <v>Andres Borregales</v>
      </c>
      <c r="U67" t="str">
        <f>IFERROR(IF(VLOOKUP($S67,'K Projections'!$A:$K,6,FALSE)&gt;0,VLOOKUP(S67,'K Projections'!$A:$K,3,FALSE),""),"")</f>
        <v>Miami (FL)</v>
      </c>
      <c r="V67" s="3">
        <f>IFERROR(IF(VLOOKUP($S67,'K Projections'!$A:$K,6,FALSE)&gt;0,VLOOKUP(S67,'K Projections'!$A:$K,6,FALSE),""),"")</f>
        <v>99</v>
      </c>
      <c r="W67" s="3">
        <f>IFERROR(IF(VLOOKUP($S67,'K Projections'!$A:$K,6,FALSE)&gt;0,VLOOKUP(S67,'K Projections'!$A:$L,7,FALSE),""),"")</f>
        <v>-16</v>
      </c>
    </row>
    <row r="68" spans="1:23" x14ac:dyDescent="0.25">
      <c r="A68">
        <v>66</v>
      </c>
      <c r="B68" t="str">
        <f>IFERROR(IF(VLOOKUP($A68,'QB Projections'!$A:$L,5,FALSE)&gt;0,VLOOKUP($A68,'QB Projections'!$A:$L,2,FALSE),""),"")</f>
        <v>Graham Mertz</v>
      </c>
      <c r="C68" t="str">
        <f>IFERROR(IF(VLOOKUP($A68,'QB Projections'!$A:$L,5,FALSE)&gt;0,VLOOKUP($A68,'QB Projections'!$A:$L,3,FALSE),""),"")</f>
        <v>Wisconsin</v>
      </c>
      <c r="D68" s="3">
        <f>IFERROR(IF(VLOOKUP($A68,'QB Projections'!$A:$L,5,FALSE)&gt;0,VLOOKUP($A68,'QB Projections'!$A:$L,5,FALSE),""),"")</f>
        <v>138.77876824487728</v>
      </c>
      <c r="E68" s="3">
        <f>IFERROR(IF(VLOOKUP($A68,'QB Projections'!$A:$L,5,FALSE)&gt;0,VLOOKUP($A68,'QB Projections'!$A:$L,12,FALSE),""),"")</f>
        <v>-97.760408210711603</v>
      </c>
      <c r="F68" s="17"/>
      <c r="G68">
        <v>66</v>
      </c>
      <c r="H68" t="str">
        <f>IFERROR(IF(VLOOKUP($G68,'RB Projections'!$A:$K,5,FALSE)&gt;0,VLOOKUP(G68,'RB Projections'!$A:$K,2,FALSE),""),"")</f>
        <v>Dillon Johnson</v>
      </c>
      <c r="I68" t="str">
        <f>IFERROR(IF(VLOOKUP($G68,'RB Projections'!$A:$K,5,FALSE)&gt;0,VLOOKUP(G68,'RB Projections'!$A:$K,3,FALSE),""),"")</f>
        <v>Mississippi State</v>
      </c>
      <c r="J68" s="3">
        <f>IFERROR(IF(VLOOKUP($G68,'RB Projections'!$A:$K,5,FALSE)&gt;0,VLOOKUP(G68,'RB Projections'!$A:$K,5,FALSE),""),"")</f>
        <v>115.59462441640487</v>
      </c>
      <c r="K68" s="3">
        <f>IFERROR(IF(VLOOKUP($G68,'RB Projections'!$A:$K,5,FALSE)&gt;0,VLOOKUP(G68,'RB Projections'!$A:$L,12,FALSE),""),"")</f>
        <v>-21.571648849509568</v>
      </c>
      <c r="M68">
        <v>66</v>
      </c>
      <c r="N68" t="str">
        <f>IFERROR(IF(VLOOKUP($M68,'WR Projections'!$A:$K,5,FALSE)&gt;0,VLOOKUP(M68,'WR Projections'!$A:$K,2,FALSE),""),"")</f>
        <v>Britain Covey</v>
      </c>
      <c r="O68" t="str">
        <f>IFERROR(IF(VLOOKUP($M68,'WR Projections'!$A:$K,5,FALSE)&gt;0,VLOOKUP(M68,'WR Projections'!$A:$K,3,FALSE),""),"")</f>
        <v>Utah</v>
      </c>
      <c r="P68" s="3">
        <f>IFERROR(IF(VLOOKUP($M68,'WR Projections'!$A:$K,5,FALSE)&gt;0,VLOOKUP(M68,'WR Projections'!$A:$K,5,FALSE),""),"")</f>
        <v>114.87464583658492</v>
      </c>
      <c r="Q68" s="3">
        <f>IFERROR(IF(VLOOKUP($M68,'WR Projections'!$A:$K,5,FALSE)&gt;0,VLOOKUP(M68,'WR Projections'!$A:$L,12,FALSE),""),"")</f>
        <v>-22.29162742932952</v>
      </c>
      <c r="S68">
        <v>24</v>
      </c>
      <c r="T68" t="str">
        <f>IFERROR(IF(VLOOKUP($S68,'K Projections'!$A:$K,6,FALSE)&gt;0,VLOOKUP(S68,'K Projections'!$A:$K,2,FALSE),""),"")</f>
        <v>Griffin Kell</v>
      </c>
      <c r="U68" t="str">
        <f>IFERROR(IF(VLOOKUP($S68,'K Projections'!$A:$K,6,FALSE)&gt;0,VLOOKUP(S68,'K Projections'!$A:$K,3,FALSE),""),"")</f>
        <v>TCU</v>
      </c>
      <c r="V68" s="3">
        <f>IFERROR(IF(VLOOKUP($S68,'K Projections'!$A:$K,6,FALSE)&gt;0,VLOOKUP(S68,'K Projections'!$A:$K,6,FALSE),""),"")</f>
        <v>96.25</v>
      </c>
      <c r="W68" s="3">
        <f>IFERROR(IF(VLOOKUP($S68,'K Projections'!$A:$K,6,FALSE)&gt;0,VLOOKUP(S68,'K Projections'!$A:$L,7,FALSE),""),"")</f>
        <v>-18.75</v>
      </c>
    </row>
    <row r="69" spans="1:23" x14ac:dyDescent="0.25">
      <c r="A69">
        <v>67</v>
      </c>
      <c r="B69" t="str">
        <f>IFERROR(IF(VLOOKUP($A69,'QB Projections'!$A:$L,5,FALSE)&gt;0,VLOOKUP($A69,'QB Projections'!$A:$L,2,FALSE),""),"")</f>
        <v>Gunnar Holmberg</v>
      </c>
      <c r="C69" t="str">
        <f>IFERROR(IF(VLOOKUP($A69,'QB Projections'!$A:$L,5,FALSE)&gt;0,VLOOKUP($A69,'QB Projections'!$A:$L,3,FALSE),""),"")</f>
        <v>Duke</v>
      </c>
      <c r="D69" s="3">
        <f>IFERROR(IF(VLOOKUP($A69,'QB Projections'!$A:$L,5,FALSE)&gt;0,VLOOKUP($A69,'QB Projections'!$A:$L,5,FALSE),""),"")</f>
        <v>137.10896501853023</v>
      </c>
      <c r="E69" s="3">
        <f>IFERROR(IF(VLOOKUP($A69,'QB Projections'!$A:$L,5,FALSE)&gt;0,VLOOKUP($A69,'QB Projections'!$A:$L,12,FALSE),""),"")</f>
        <v>-99.430211437058659</v>
      </c>
      <c r="F69" s="17"/>
      <c r="G69">
        <v>67</v>
      </c>
      <c r="H69" t="str">
        <f>IFERROR(IF(VLOOKUP($G69,'RB Projections'!$A:$K,5,FALSE)&gt;0,VLOOKUP(G69,'RB Projections'!$A:$K,2,FALSE),""),"")</f>
        <v>Ricky Person Jr.</v>
      </c>
      <c r="I69" t="str">
        <f>IFERROR(IF(VLOOKUP($G69,'RB Projections'!$A:$K,5,FALSE)&gt;0,VLOOKUP(G69,'RB Projections'!$A:$K,3,FALSE),""),"")</f>
        <v>North Carolina State</v>
      </c>
      <c r="J69" s="3">
        <f>IFERROR(IF(VLOOKUP($G69,'RB Projections'!$A:$K,5,FALSE)&gt;0,VLOOKUP(G69,'RB Projections'!$A:$K,5,FALSE),""),"")</f>
        <v>113.06212405957145</v>
      </c>
      <c r="K69" s="3">
        <f>IFERROR(IF(VLOOKUP($G69,'RB Projections'!$A:$K,5,FALSE)&gt;0,VLOOKUP(G69,'RB Projections'!$A:$L,12,FALSE),""),"")</f>
        <v>-24.104149206342992</v>
      </c>
      <c r="M69">
        <v>67</v>
      </c>
      <c r="N69" t="str">
        <f>IFERROR(IF(VLOOKUP($M69,'WR Projections'!$A:$K,5,FALSE)&gt;0,VLOOKUP(M69,'WR Projections'!$A:$K,2,FALSE),""),"")</f>
        <v>Quentin Johnston</v>
      </c>
      <c r="O69" t="str">
        <f>IFERROR(IF(VLOOKUP($M69,'WR Projections'!$A:$K,5,FALSE)&gt;0,VLOOKUP(M69,'WR Projections'!$A:$K,3,FALSE),""),"")</f>
        <v>TCU</v>
      </c>
      <c r="P69" s="3">
        <f>IFERROR(IF(VLOOKUP($M69,'WR Projections'!$A:$K,5,FALSE)&gt;0,VLOOKUP(M69,'WR Projections'!$A:$K,5,FALSE),""),"")</f>
        <v>113.93756876841788</v>
      </c>
      <c r="Q69" s="3">
        <f>IFERROR(IF(VLOOKUP($M69,'WR Projections'!$A:$K,5,FALSE)&gt;0,VLOOKUP(M69,'WR Projections'!$A:$L,12,FALSE),""),"")</f>
        <v>-23.228704497496562</v>
      </c>
      <c r="S69">
        <v>25</v>
      </c>
      <c r="T69" t="str">
        <f>IFERROR(IF(VLOOKUP($S69,'K Projections'!$A:$K,6,FALSE)&gt;0,VLOOKUP(S69,'K Projections'!$A:$K,2,FALSE),""),"")</f>
        <v>Ty Zentner</v>
      </c>
      <c r="U69" t="str">
        <f>IFERROR(IF(VLOOKUP($S69,'K Projections'!$A:$K,6,FALSE)&gt;0,VLOOKUP(S69,'K Projections'!$A:$K,3,FALSE),""),"")</f>
        <v>Kansas State</v>
      </c>
      <c r="V69" s="3">
        <f>IFERROR(IF(VLOOKUP($S69,'K Projections'!$A:$K,6,FALSE)&gt;0,VLOOKUP(S69,'K Projections'!$A:$K,6,FALSE),""),"")</f>
        <v>95.699999999999989</v>
      </c>
      <c r="W69" s="3">
        <f>IFERROR(IF(VLOOKUP($S69,'K Projections'!$A:$K,6,FALSE)&gt;0,VLOOKUP(S69,'K Projections'!$A:$L,7,FALSE),""),"")</f>
        <v>-19.300000000000011</v>
      </c>
    </row>
    <row r="70" spans="1:23" x14ac:dyDescent="0.25">
      <c r="A70">
        <v>68</v>
      </c>
      <c r="B70" t="str">
        <f>IFERROR(IF(VLOOKUP($A70,'QB Projections'!$A:$L,5,FALSE)&gt;0,VLOOKUP($A70,'QB Projections'!$A:$L,2,FALSE),""),"")</f>
        <v>Tanner Morgan</v>
      </c>
      <c r="C70" t="str">
        <f>IFERROR(IF(VLOOKUP($A70,'QB Projections'!$A:$L,5,FALSE)&gt;0,VLOOKUP($A70,'QB Projections'!$A:$L,3,FALSE),""),"")</f>
        <v>Minnesota</v>
      </c>
      <c r="D70" s="3">
        <f>IFERROR(IF(VLOOKUP($A70,'QB Projections'!$A:$L,5,FALSE)&gt;0,VLOOKUP($A70,'QB Projections'!$A:$L,5,FALSE),""),"")</f>
        <v>128.90072162055577</v>
      </c>
      <c r="E70" s="3">
        <f>IFERROR(IF(VLOOKUP($A70,'QB Projections'!$A:$L,5,FALSE)&gt;0,VLOOKUP($A70,'QB Projections'!$A:$L,12,FALSE),""),"")</f>
        <v>-107.63845483503312</v>
      </c>
      <c r="F70" s="17"/>
      <c r="G70">
        <v>68</v>
      </c>
      <c r="H70" t="str">
        <f>IFERROR(IF(VLOOKUP($G70,'RB Projections'!$A:$K,5,FALSE)&gt;0,VLOOKUP(G70,'RB Projections'!$A:$K,2,FALSE),""),"")</f>
        <v>Tyrell Robinson</v>
      </c>
      <c r="I70" t="str">
        <f>IFERROR(IF(VLOOKUP($G70,'RB Projections'!$A:$K,5,FALSE)&gt;0,VLOOKUP(G70,'RB Projections'!$A:$K,3,FALSE),""),"")</f>
        <v>Army</v>
      </c>
      <c r="J70" s="3">
        <f>IFERROR(IF(VLOOKUP($G70,'RB Projections'!$A:$K,5,FALSE)&gt;0,VLOOKUP(G70,'RB Projections'!$A:$K,5,FALSE),""),"")</f>
        <v>112.80912003780361</v>
      </c>
      <c r="K70" s="3">
        <f>IFERROR(IF(VLOOKUP($G70,'RB Projections'!$A:$K,5,FALSE)&gt;0,VLOOKUP(G70,'RB Projections'!$A:$L,12,FALSE),""),"")</f>
        <v>-24.357153228110828</v>
      </c>
      <c r="M70">
        <v>68</v>
      </c>
      <c r="N70" t="str">
        <f>IFERROR(IF(VLOOKUP($M70,'WR Projections'!$A:$K,5,FALSE)&gt;0,VLOOKUP(M70,'WR Projections'!$A:$K,2,FALSE),""),"")</f>
        <v>Milton Wright</v>
      </c>
      <c r="O70" t="str">
        <f>IFERROR(IF(VLOOKUP($M70,'WR Projections'!$A:$K,5,FALSE)&gt;0,VLOOKUP(M70,'WR Projections'!$A:$K,3,FALSE),""),"")</f>
        <v>Purdue</v>
      </c>
      <c r="P70" s="3">
        <f>IFERROR(IF(VLOOKUP($M70,'WR Projections'!$A:$K,5,FALSE)&gt;0,VLOOKUP(M70,'WR Projections'!$A:$K,5,FALSE),""),"")</f>
        <v>112.73850513159819</v>
      </c>
      <c r="Q70" s="3">
        <f>IFERROR(IF(VLOOKUP($M70,'WR Projections'!$A:$K,5,FALSE)&gt;0,VLOOKUP(M70,'WR Projections'!$A:$L,12,FALSE),""),"")</f>
        <v>-24.427768134316249</v>
      </c>
      <c r="S70">
        <v>26</v>
      </c>
      <c r="T70" t="str">
        <f>IFERROR(IF(VLOOKUP($S70,'K Projections'!$A:$K,6,FALSE)&gt;0,VLOOKUP(S70,'K Projections'!$A:$K,2,FALSE),""),"")</f>
        <v>Alex Barbir</v>
      </c>
      <c r="U70" t="str">
        <f>IFERROR(IF(VLOOKUP($S70,'K Projections'!$A:$K,6,FALSE)&gt;0,VLOOKUP(S70,'K Projections'!$A:$K,3,FALSE),""),"")</f>
        <v>Liberty</v>
      </c>
      <c r="V70" s="3">
        <f>IFERROR(IF(VLOOKUP($S70,'K Projections'!$A:$K,6,FALSE)&gt;0,VLOOKUP(S70,'K Projections'!$A:$K,6,FALSE),""),"")</f>
        <v>95.333333333333329</v>
      </c>
      <c r="W70" s="3">
        <f>IFERROR(IF(VLOOKUP($S70,'K Projections'!$A:$K,6,FALSE)&gt;0,VLOOKUP(S70,'K Projections'!$A:$L,7,FALSE),""),"")</f>
        <v>-19.66666566666667</v>
      </c>
    </row>
    <row r="71" spans="1:23" x14ac:dyDescent="0.25">
      <c r="A71">
        <v>69</v>
      </c>
      <c r="B71" t="str">
        <f>IFERROR(IF(VLOOKUP($A71,'QB Projections'!$A:$L,5,FALSE)&gt;0,VLOOKUP($A71,'QB Projections'!$A:$L,2,FALSE),""),"")</f>
        <v>Hunter Johnson</v>
      </c>
      <c r="C71" t="str">
        <f>IFERROR(IF(VLOOKUP($A71,'QB Projections'!$A:$L,5,FALSE)&gt;0,VLOOKUP($A71,'QB Projections'!$A:$L,3,FALSE),""),"")</f>
        <v>Northwestern</v>
      </c>
      <c r="D71" s="3">
        <f>IFERROR(IF(VLOOKUP($A71,'QB Projections'!$A:$L,5,FALSE)&gt;0,VLOOKUP($A71,'QB Projections'!$A:$L,5,FALSE),""),"")</f>
        <v>114.86703160685769</v>
      </c>
      <c r="E71" s="3">
        <f>IFERROR(IF(VLOOKUP($A71,'QB Projections'!$A:$L,5,FALSE)&gt;0,VLOOKUP($A71,'QB Projections'!$A:$L,12,FALSE),""),"")</f>
        <v>-121.67214484873119</v>
      </c>
      <c r="F71" s="17"/>
      <c r="G71">
        <v>69</v>
      </c>
      <c r="H71" t="str">
        <f>IFERROR(IF(VLOOKUP($G71,'RB Projections'!$A:$K,5,FALSE)&gt;0,VLOOKUP(G71,'RB Projections'!$A:$K,2,FALSE),""),"")</f>
        <v>Travis Dye</v>
      </c>
      <c r="I71" t="str">
        <f>IFERROR(IF(VLOOKUP($G71,'RB Projections'!$A:$K,5,FALSE)&gt;0,VLOOKUP(G71,'RB Projections'!$A:$K,3,FALSE),""),"")</f>
        <v>Oregon</v>
      </c>
      <c r="J71" s="3">
        <f>IFERROR(IF(VLOOKUP($G71,'RB Projections'!$A:$K,5,FALSE)&gt;0,VLOOKUP(G71,'RB Projections'!$A:$K,5,FALSE),""),"")</f>
        <v>112.00183895622007</v>
      </c>
      <c r="K71" s="3">
        <f>IFERROR(IF(VLOOKUP($G71,'RB Projections'!$A:$K,5,FALSE)&gt;0,VLOOKUP(G71,'RB Projections'!$A:$L,12,FALSE),""),"")</f>
        <v>-25.164434309694368</v>
      </c>
      <c r="M71">
        <v>69</v>
      </c>
      <c r="N71" t="str">
        <f>IFERROR(IF(VLOOKUP($M71,'WR Projections'!$A:$K,5,FALSE)&gt;0,VLOOKUP(M71,'WR Projections'!$A:$K,2,FALSE),""),"")</f>
        <v>Kyle Phillips</v>
      </c>
      <c r="O71" t="str">
        <f>IFERROR(IF(VLOOKUP($M71,'WR Projections'!$A:$K,5,FALSE)&gt;0,VLOOKUP(M71,'WR Projections'!$A:$K,3,FALSE),""),"")</f>
        <v>UCLA</v>
      </c>
      <c r="P71" s="3">
        <f>IFERROR(IF(VLOOKUP($M71,'WR Projections'!$A:$K,5,FALSE)&gt;0,VLOOKUP(M71,'WR Projections'!$A:$K,5,FALSE),""),"")</f>
        <v>112.7157574919667</v>
      </c>
      <c r="Q71" s="3">
        <f>IFERROR(IF(VLOOKUP($M71,'WR Projections'!$A:$K,5,FALSE)&gt;0,VLOOKUP(M71,'WR Projections'!$A:$L,12,FALSE),""),"")</f>
        <v>-24.450515773947739</v>
      </c>
      <c r="S71">
        <v>27</v>
      </c>
      <c r="T71" t="str">
        <f>IFERROR(IF(VLOOKUP($S71,'K Projections'!$A:$K,6,FALSE)&gt;0,VLOOKUP(S71,'K Projections'!$A:$K,2,FALSE),""),"")</f>
        <v>Grayson Atkins</v>
      </c>
      <c r="U71" t="str">
        <f>IFERROR(IF(VLOOKUP($S71,'K Projections'!$A:$K,6,FALSE)&gt;0,VLOOKUP(S71,'K Projections'!$A:$K,3,FALSE),""),"")</f>
        <v>North Carolina</v>
      </c>
      <c r="V71" s="3">
        <f>IFERROR(IF(VLOOKUP($S71,'K Projections'!$A:$K,6,FALSE)&gt;0,VLOOKUP(S71,'K Projections'!$A:$K,6,FALSE),""),"")</f>
        <v>95.333333333333329</v>
      </c>
      <c r="W71" s="3">
        <f>IFERROR(IF(VLOOKUP($S71,'K Projections'!$A:$K,6,FALSE)&gt;0,VLOOKUP(S71,'K Projections'!$A:$L,7,FALSE),""),"")</f>
        <v>-19.666666666666671</v>
      </c>
    </row>
    <row r="72" spans="1:23" x14ac:dyDescent="0.25">
      <c r="A72">
        <v>70</v>
      </c>
      <c r="B72" t="str">
        <f>IFERROR(IF(VLOOKUP($A72,'QB Projections'!$A:$L,5,FALSE)&gt;0,VLOOKUP($A72,'QB Projections'!$A:$L,2,FALSE),""),"")</f>
        <v>Jack Zergiotis</v>
      </c>
      <c r="C72" t="str">
        <f>IFERROR(IF(VLOOKUP($A72,'QB Projections'!$A:$L,5,FALSE)&gt;0,VLOOKUP($A72,'QB Projections'!$A:$L,3,FALSE),""),"")</f>
        <v>Connecticut</v>
      </c>
      <c r="D72" s="3">
        <f>IFERROR(IF(VLOOKUP($A72,'QB Projections'!$A:$L,5,FALSE)&gt;0,VLOOKUP($A72,'QB Projections'!$A:$L,5,FALSE),""),"")</f>
        <v>107.33940826779957</v>
      </c>
      <c r="E72" s="3">
        <f>IFERROR(IF(VLOOKUP($A72,'QB Projections'!$A:$L,5,FALSE)&gt;0,VLOOKUP($A72,'QB Projections'!$A:$L,12,FALSE),""),"")</f>
        <v>-129.19976818778932</v>
      </c>
      <c r="F72" s="17"/>
      <c r="G72">
        <v>70</v>
      </c>
      <c r="H72" t="str">
        <f>IFERROR(IF(VLOOKUP($G72,'RB Projections'!$A:$K,5,FALSE)&gt;0,VLOOKUP(G72,'RB Projections'!$A:$K,2,FALSE),""),"")</f>
        <v>Robert Burns</v>
      </c>
      <c r="I72" t="str">
        <f>IFERROR(IF(VLOOKUP($G72,'RB Projections'!$A:$K,5,FALSE)&gt;0,VLOOKUP(G72,'RB Projections'!$A:$K,3,FALSE),""),"")</f>
        <v>Connecticut</v>
      </c>
      <c r="J72" s="3">
        <f>IFERROR(IF(VLOOKUP($G72,'RB Projections'!$A:$K,5,FALSE)&gt;0,VLOOKUP(G72,'RB Projections'!$A:$K,5,FALSE),""),"")</f>
        <v>111.88076878328788</v>
      </c>
      <c r="K72" s="3">
        <f>IFERROR(IF(VLOOKUP($G72,'RB Projections'!$A:$K,5,FALSE)&gt;0,VLOOKUP(G72,'RB Projections'!$A:$L,12,FALSE),""),"")</f>
        <v>-25.28550448262656</v>
      </c>
      <c r="M72">
        <v>70</v>
      </c>
      <c r="N72" t="str">
        <f>IFERROR(IF(VLOOKUP($M72,'WR Projections'!$A:$K,5,FALSE)&gt;0,VLOOKUP(M72,'WR Projections'!$A:$K,2,FALSE),""),"")</f>
        <v>CJ Lewis</v>
      </c>
      <c r="O72" t="str">
        <f>IFERROR(IF(VLOOKUP($M72,'WR Projections'!$A:$K,5,FALSE)&gt;0,VLOOKUP(M72,'WR Projections'!$A:$K,3,FALSE),""),"")</f>
        <v>Boston College</v>
      </c>
      <c r="P72" s="3">
        <f>IFERROR(IF(VLOOKUP($M72,'WR Projections'!$A:$K,5,FALSE)&gt;0,VLOOKUP(M72,'WR Projections'!$A:$K,5,FALSE),""),"")</f>
        <v>112.60338755021354</v>
      </c>
      <c r="Q72" s="3">
        <f>IFERROR(IF(VLOOKUP($M72,'WR Projections'!$A:$K,5,FALSE)&gt;0,VLOOKUP(M72,'WR Projections'!$A:$L,12,FALSE),""),"")</f>
        <v>-24.562885715700897</v>
      </c>
      <c r="S72">
        <v>28</v>
      </c>
      <c r="T72" t="str">
        <f>IFERROR(IF(VLOOKUP($S72,'K Projections'!$A:$K,6,FALSE)&gt;0,VLOOKUP(S72,'K Projections'!$A:$K,2,FALSE),""),"")</f>
        <v>Brandon Ruiz</v>
      </c>
      <c r="U72" t="str">
        <f>IFERROR(IF(VLOOKUP($S72,'K Projections'!$A:$K,6,FALSE)&gt;0,VLOOKUP(S72,'K Projections'!$A:$K,3,FALSE),""),"")</f>
        <v>Mississippi State</v>
      </c>
      <c r="V72" s="3">
        <f>IFERROR(IF(VLOOKUP($S72,'K Projections'!$A:$K,6,FALSE)&gt;0,VLOOKUP(S72,'K Projections'!$A:$K,6,FALSE),""),"")</f>
        <v>93.5</v>
      </c>
      <c r="W72" s="3">
        <f>IFERROR(IF(VLOOKUP($S72,'K Projections'!$A:$K,6,FALSE)&gt;0,VLOOKUP(S72,'K Projections'!$A:$L,7,FALSE),""),"")</f>
        <v>-21.5</v>
      </c>
    </row>
    <row r="73" spans="1:23" x14ac:dyDescent="0.25">
      <c r="A73">
        <v>71</v>
      </c>
      <c r="B73" t="str">
        <f>IFERROR(IF(VLOOKUP($A73,'QB Projections'!$A:$L,5,FALSE)&gt;0,VLOOKUP($A73,'QB Projections'!$A:$L,2,FALSE),""),"")</f>
        <v>Tyler Lytle</v>
      </c>
      <c r="C73" t="str">
        <f>IFERROR(IF(VLOOKUP($A73,'QB Projections'!$A:$L,5,FALSE)&gt;0,VLOOKUP($A73,'QB Projections'!$A:$L,3,FALSE),""),"")</f>
        <v>Massachusetts</v>
      </c>
      <c r="D73" s="3">
        <f>IFERROR(IF(VLOOKUP($A73,'QB Projections'!$A:$L,5,FALSE)&gt;0,VLOOKUP($A73,'QB Projections'!$A:$L,5,FALSE),""),"")</f>
        <v>104.31849588719156</v>
      </c>
      <c r="E73" s="3">
        <f>IFERROR(IF(VLOOKUP($A73,'QB Projections'!$A:$L,5,FALSE)&gt;0,VLOOKUP($A73,'QB Projections'!$A:$L,12,FALSE),""),"")</f>
        <v>-132.22068056839731</v>
      </c>
      <c r="F73" s="17"/>
      <c r="G73">
        <v>71</v>
      </c>
      <c r="H73" t="str">
        <f>IFERROR(IF(VLOOKUP($G73,'RB Projections'!$A:$K,5,FALSE)&gt;0,VLOOKUP(G73,'RB Projections'!$A:$K,2,FALSE),""),"")</f>
        <v>Trestan Ebner</v>
      </c>
      <c r="I73" t="str">
        <f>IFERROR(IF(VLOOKUP($G73,'RB Projections'!$A:$K,5,FALSE)&gt;0,VLOOKUP(G73,'RB Projections'!$A:$K,3,FALSE),""),"")</f>
        <v>Baylor</v>
      </c>
      <c r="J73" s="3">
        <f>IFERROR(IF(VLOOKUP($G73,'RB Projections'!$A:$K,5,FALSE)&gt;0,VLOOKUP(G73,'RB Projections'!$A:$K,5,FALSE),""),"")</f>
        <v>111.45334276497847</v>
      </c>
      <c r="K73" s="3">
        <f>IFERROR(IF(VLOOKUP($G73,'RB Projections'!$A:$K,5,FALSE)&gt;0,VLOOKUP(G73,'RB Projections'!$A:$L,12,FALSE),""),"")</f>
        <v>-25.712930500935965</v>
      </c>
      <c r="M73">
        <v>71</v>
      </c>
      <c r="N73" t="str">
        <f>IFERROR(IF(VLOOKUP($M73,'WR Projections'!$A:$K,5,FALSE)&gt;0,VLOOKUP(M73,'WR Projections'!$A:$K,2,FALSE),""),"")</f>
        <v>Chris Autman-Bell</v>
      </c>
      <c r="O73" t="str">
        <f>IFERROR(IF(VLOOKUP($M73,'WR Projections'!$A:$K,5,FALSE)&gt;0,VLOOKUP(M73,'WR Projections'!$A:$K,3,FALSE),""),"")</f>
        <v>Minnesota</v>
      </c>
      <c r="P73" s="3">
        <f>IFERROR(IF(VLOOKUP($M73,'WR Projections'!$A:$K,5,FALSE)&gt;0,VLOOKUP(M73,'WR Projections'!$A:$K,5,FALSE),""),"")</f>
        <v>111.98839951750085</v>
      </c>
      <c r="Q73" s="3">
        <f>IFERROR(IF(VLOOKUP($M73,'WR Projections'!$A:$K,5,FALSE)&gt;0,VLOOKUP(M73,'WR Projections'!$A:$L,12,FALSE),""),"")</f>
        <v>-25.177873748413585</v>
      </c>
      <c r="S73">
        <v>29</v>
      </c>
      <c r="T73" t="str">
        <f>IFERROR(IF(VLOOKUP($S73,'K Projections'!$A:$K,6,FALSE)&gt;0,VLOOKUP(S73,'K Projections'!$A:$K,2,FALSE),""),"")</f>
        <v>Aaron Boumerhi</v>
      </c>
      <c r="U73" t="str">
        <f>IFERROR(IF(VLOOKUP($S73,'K Projections'!$A:$K,6,FALSE)&gt;0,VLOOKUP(S73,'K Projections'!$A:$K,3,FALSE),""),"")</f>
        <v>Boston College</v>
      </c>
      <c r="V73" s="3">
        <f>IFERROR(IF(VLOOKUP($S73,'K Projections'!$A:$K,6,FALSE)&gt;0,VLOOKUP(S73,'K Projections'!$A:$K,6,FALSE),""),"")</f>
        <v>93</v>
      </c>
      <c r="W73" s="3">
        <f>IFERROR(IF(VLOOKUP($S73,'K Projections'!$A:$K,6,FALSE)&gt;0,VLOOKUP(S73,'K Projections'!$A:$L,7,FALSE),""),"")</f>
        <v>-22</v>
      </c>
    </row>
    <row r="74" spans="1:23" x14ac:dyDescent="0.25">
      <c r="A74">
        <v>72</v>
      </c>
      <c r="B74" t="str">
        <f>IFERROR(IF(VLOOKUP($A74,'QB Projections'!$A:$L,5,FALSE)&gt;0,VLOOKUP($A74,'QB Projections'!$A:$L,2,FALSE),""),"")</f>
        <v/>
      </c>
      <c r="C74" t="str">
        <f>IFERROR(IF(VLOOKUP($A74,'QB Projections'!$A:$L,5,FALSE)&gt;0,VLOOKUP($A74,'QB Projections'!$A:$L,3,FALSE),""),"")</f>
        <v/>
      </c>
      <c r="D74" s="3" t="str">
        <f>IFERROR(IF(VLOOKUP($A74,'QB Projections'!$A:$L,5,FALSE)&gt;0,VLOOKUP($A74,'QB Projections'!$A:$L,5,FALSE),""),"")</f>
        <v/>
      </c>
      <c r="E74" s="3" t="str">
        <f>IFERROR(IF(VLOOKUP($A74,'QB Projections'!$A:$L,5,FALSE)&gt;0,VLOOKUP($A74,'QB Projections'!$A:$L,12,FALSE),""),"")</f>
        <v/>
      </c>
      <c r="F74" s="17"/>
      <c r="G74">
        <v>72</v>
      </c>
      <c r="H74" t="str">
        <f>IFERROR(IF(VLOOKUP($G74,'RB Projections'!$A:$K,5,FALSE)&gt;0,VLOOKUP(G74,'RB Projections'!$A:$K,2,FALSE),""),"")</f>
        <v>Jalen Holston</v>
      </c>
      <c r="I74" t="str">
        <f>IFERROR(IF(VLOOKUP($G74,'RB Projections'!$A:$K,5,FALSE)&gt;0,VLOOKUP(G74,'RB Projections'!$A:$K,3,FALSE),""),"")</f>
        <v>Virginia Tech</v>
      </c>
      <c r="J74" s="3">
        <f>IFERROR(IF(VLOOKUP($G74,'RB Projections'!$A:$K,5,FALSE)&gt;0,VLOOKUP(G74,'RB Projections'!$A:$K,5,FALSE),""),"")</f>
        <v>110.67564506241229</v>
      </c>
      <c r="K74" s="3">
        <f>IFERROR(IF(VLOOKUP($G74,'RB Projections'!$A:$K,5,FALSE)&gt;0,VLOOKUP(G74,'RB Projections'!$A:$L,12,FALSE),""),"")</f>
        <v>-26.490628203502151</v>
      </c>
      <c r="M74">
        <v>72</v>
      </c>
      <c r="N74" t="str">
        <f>IFERROR(IF(VLOOKUP($M74,'WR Projections'!$A:$K,5,FALSE)&gt;0,VLOOKUP(M74,'WR Projections'!$A:$K,2,FALSE),""),"")</f>
        <v>Bryce Ford-Wheaton</v>
      </c>
      <c r="O74" t="str">
        <f>IFERROR(IF(VLOOKUP($M74,'WR Projections'!$A:$K,5,FALSE)&gt;0,VLOOKUP(M74,'WR Projections'!$A:$K,3,FALSE),""),"")</f>
        <v>West Virginia</v>
      </c>
      <c r="P74" s="3">
        <f>IFERROR(IF(VLOOKUP($M74,'WR Projections'!$A:$K,5,FALSE)&gt;0,VLOOKUP(M74,'WR Projections'!$A:$K,5,FALSE),""),"")</f>
        <v>111.93798750240623</v>
      </c>
      <c r="Q74" s="3">
        <f>IFERROR(IF(VLOOKUP($M74,'WR Projections'!$A:$K,5,FALSE)&gt;0,VLOOKUP(M74,'WR Projections'!$A:$L,12,FALSE),""),"")</f>
        <v>-25.228285763508207</v>
      </c>
      <c r="S74">
        <v>30</v>
      </c>
      <c r="T74" t="str">
        <f>IFERROR(IF(VLOOKUP($S74,'K Projections'!$A:$K,6,FALSE)&gt;0,VLOOKUP(S74,'K Projections'!$A:$K,2,FALSE),""),"")</f>
        <v>James Turner</v>
      </c>
      <c r="U74" t="str">
        <f>IFERROR(IF(VLOOKUP($S74,'K Projections'!$A:$K,6,FALSE)&gt;0,VLOOKUP(S74,'K Projections'!$A:$K,3,FALSE),""),"")</f>
        <v>Louisville</v>
      </c>
      <c r="V74" s="3">
        <f>IFERROR(IF(VLOOKUP($S74,'K Projections'!$A:$K,6,FALSE)&gt;0,VLOOKUP(S74,'K Projections'!$A:$K,6,FALSE),""),"")</f>
        <v>92.583333333333329</v>
      </c>
      <c r="W74" s="3">
        <f>IFERROR(IF(VLOOKUP($S74,'K Projections'!$A:$K,6,FALSE)&gt;0,VLOOKUP(S74,'K Projections'!$A:$L,7,FALSE),""),"")</f>
        <v>-22.416666666666671</v>
      </c>
    </row>
    <row r="75" spans="1:23" x14ac:dyDescent="0.25">
      <c r="A75">
        <v>73</v>
      </c>
      <c r="B75" t="str">
        <f>IFERROR(IF(VLOOKUP($A75,'QB Projections'!$A:$L,5,FALSE)&gt;0,VLOOKUP($A75,'QB Projections'!$A:$L,2,FALSE),""),"")</f>
        <v/>
      </c>
      <c r="C75" t="str">
        <f>IFERROR(IF(VLOOKUP($A75,'QB Projections'!$A:$L,5,FALSE)&gt;0,VLOOKUP($A75,'QB Projections'!$A:$L,3,FALSE),""),"")</f>
        <v/>
      </c>
      <c r="D75" s="3" t="str">
        <f>IFERROR(IF(VLOOKUP($A75,'QB Projections'!$A:$L,5,FALSE)&gt;0,VLOOKUP($A75,'QB Projections'!$A:$L,5,FALSE),""),"")</f>
        <v/>
      </c>
      <c r="E75" s="3" t="str">
        <f>IFERROR(IF(VLOOKUP($A75,'QB Projections'!$A:$L,5,FALSE)&gt;0,VLOOKUP($A75,'QB Projections'!$A:$L,12,FALSE),""),"")</f>
        <v/>
      </c>
      <c r="F75" s="17"/>
      <c r="G75">
        <v>73</v>
      </c>
      <c r="H75" t="str">
        <f>IFERROR(IF(VLOOKUP($G75,'RB Projections'!$A:$K,5,FALSE)&gt;0,VLOOKUP(G75,'RB Projections'!$A:$K,2,FALSE),""),"")</f>
        <v>Israel Abanikanda</v>
      </c>
      <c r="I75" t="str">
        <f>IFERROR(IF(VLOOKUP($G75,'RB Projections'!$A:$K,5,FALSE)&gt;0,VLOOKUP(G75,'RB Projections'!$A:$K,3,FALSE),""),"")</f>
        <v>Pittsburgh</v>
      </c>
      <c r="J75" s="3">
        <f>IFERROR(IF(VLOOKUP($G75,'RB Projections'!$A:$K,5,FALSE)&gt;0,VLOOKUP(G75,'RB Projections'!$A:$K,5,FALSE),""),"")</f>
        <v>110.2351245381339</v>
      </c>
      <c r="K75" s="3">
        <f>IFERROR(IF(VLOOKUP($G75,'RB Projections'!$A:$K,5,FALSE)&gt;0,VLOOKUP(G75,'RB Projections'!$A:$L,12,FALSE),""),"")</f>
        <v>-26.931148727780535</v>
      </c>
      <c r="M75">
        <v>73</v>
      </c>
      <c r="N75" t="str">
        <f>IFERROR(IF(VLOOKUP($M75,'WR Projections'!$A:$K,5,FALSE)&gt;0,VLOOKUP(M75,'WR Projections'!$A:$K,2,FALSE),""),"")</f>
        <v>Tay (Davontavean) Martin</v>
      </c>
      <c r="O75" t="str">
        <f>IFERROR(IF(VLOOKUP($M75,'WR Projections'!$A:$K,5,FALSE)&gt;0,VLOOKUP(M75,'WR Projections'!$A:$K,3,FALSE),""),"")</f>
        <v>Oklahoma State</v>
      </c>
      <c r="P75" s="3">
        <f>IFERROR(IF(VLOOKUP($M75,'WR Projections'!$A:$K,5,FALSE)&gt;0,VLOOKUP(M75,'WR Projections'!$A:$K,5,FALSE),""),"")</f>
        <v>111.22544353843324</v>
      </c>
      <c r="Q75" s="3">
        <f>IFERROR(IF(VLOOKUP($M75,'WR Projections'!$A:$K,5,FALSE)&gt;0,VLOOKUP(M75,'WR Projections'!$A:$L,12,FALSE),""),"")</f>
        <v>-25.940829727481198</v>
      </c>
      <c r="S75">
        <v>31</v>
      </c>
      <c r="T75" t="str">
        <f>IFERROR(IF(VLOOKUP($S75,'K Projections'!$A:$K,6,FALSE)&gt;0,VLOOKUP(S75,'K Projections'!$A:$K,2,FALSE),""),"")</f>
        <v>Charlie Ham</v>
      </c>
      <c r="U75" t="str">
        <f>IFERROR(IF(VLOOKUP($S75,'K Projections'!$A:$K,6,FALSE)&gt;0,VLOOKUP(S75,'K Projections'!$A:$K,3,FALSE),""),"")</f>
        <v>Duke</v>
      </c>
      <c r="V75" s="3">
        <f>IFERROR(IF(VLOOKUP($S75,'K Projections'!$A:$K,6,FALSE)&gt;0,VLOOKUP(S75,'K Projections'!$A:$K,6,FALSE),""),"")</f>
        <v>92.4</v>
      </c>
      <c r="W75" s="3">
        <f>IFERROR(IF(VLOOKUP($S75,'K Projections'!$A:$K,6,FALSE)&gt;0,VLOOKUP(S75,'K Projections'!$A:$L,7,FALSE),""),"")</f>
        <v>-22.599999999999994</v>
      </c>
    </row>
    <row r="76" spans="1:23" x14ac:dyDescent="0.25">
      <c r="A76">
        <v>74</v>
      </c>
      <c r="B76" t="str">
        <f>IFERROR(IF(VLOOKUP($A76,'QB Projections'!$A:$L,5,FALSE)&gt;0,VLOOKUP($A76,'QB Projections'!$A:$L,2,FALSE),""),"")</f>
        <v/>
      </c>
      <c r="C76" t="str">
        <f>IFERROR(IF(VLOOKUP($A76,'QB Projections'!$A:$L,5,FALSE)&gt;0,VLOOKUP($A76,'QB Projections'!$A:$L,3,FALSE),""),"")</f>
        <v/>
      </c>
      <c r="D76" s="3" t="str">
        <f>IFERROR(IF(VLOOKUP($A76,'QB Projections'!$A:$L,5,FALSE)&gt;0,VLOOKUP($A76,'QB Projections'!$A:$L,5,FALSE),""),"")</f>
        <v/>
      </c>
      <c r="E76" s="3" t="str">
        <f>IFERROR(IF(VLOOKUP($A76,'QB Projections'!$A:$L,5,FALSE)&gt;0,VLOOKUP($A76,'QB Projections'!$A:$L,12,FALSE),""),"")</f>
        <v/>
      </c>
      <c r="F76" s="17"/>
      <c r="G76">
        <v>74</v>
      </c>
      <c r="H76" t="str">
        <f>IFERROR(IF(VLOOKUP($G76,'RB Projections'!$A:$K,5,FALSE)&gt;0,VLOOKUP(G76,'RB Projections'!$A:$K,2,FALSE),""),"")</f>
        <v>Wayne Taulapapa</v>
      </c>
      <c r="I76" t="str">
        <f>IFERROR(IF(VLOOKUP($G76,'RB Projections'!$A:$K,5,FALSE)&gt;0,VLOOKUP(G76,'RB Projections'!$A:$K,3,FALSE),""),"")</f>
        <v>Virginia</v>
      </c>
      <c r="J76" s="3">
        <f>IFERROR(IF(VLOOKUP($G76,'RB Projections'!$A:$K,5,FALSE)&gt;0,VLOOKUP(G76,'RB Projections'!$A:$K,5,FALSE),""),"")</f>
        <v>109.9689135542028</v>
      </c>
      <c r="K76" s="3">
        <f>IFERROR(IF(VLOOKUP($G76,'RB Projections'!$A:$K,5,FALSE)&gt;0,VLOOKUP(G76,'RB Projections'!$A:$L,12,FALSE),""),"")</f>
        <v>-27.197359711711638</v>
      </c>
      <c r="M76">
        <v>74</v>
      </c>
      <c r="N76" t="str">
        <f>IFERROR(IF(VLOOKUP($M76,'WR Projections'!$A:$K,5,FALSE)&gt;0,VLOOKUP(M76,'WR Projections'!$A:$K,2,FALSE),""),"")</f>
        <v>Tayvion Robinson</v>
      </c>
      <c r="O76" t="str">
        <f>IFERROR(IF(VLOOKUP($M76,'WR Projections'!$A:$K,5,FALSE)&gt;0,VLOOKUP(M76,'WR Projections'!$A:$K,3,FALSE),""),"")</f>
        <v>Virginia Tech</v>
      </c>
      <c r="P76" s="3">
        <f>IFERROR(IF(VLOOKUP($M76,'WR Projections'!$A:$K,5,FALSE)&gt;0,VLOOKUP(M76,'WR Projections'!$A:$K,5,FALSE),""),"")</f>
        <v>110.55339302413758</v>
      </c>
      <c r="Q76" s="3">
        <f>IFERROR(IF(VLOOKUP($M76,'WR Projections'!$A:$K,5,FALSE)&gt;0,VLOOKUP(M76,'WR Projections'!$A:$L,12,FALSE),""),"")</f>
        <v>-26.61288024177686</v>
      </c>
      <c r="S76">
        <v>32</v>
      </c>
      <c r="T76" t="str">
        <f>IFERROR(IF(VLOOKUP($S76,'K Projections'!$A:$K,6,FALSE)&gt;0,VLOOKUP(S76,'K Projections'!$A:$K,2,FALSE),""),"")</f>
        <v>Andrew Boyle</v>
      </c>
      <c r="U76" t="str">
        <f>IFERROR(IF(VLOOKUP($S76,'K Projections'!$A:$K,6,FALSE)&gt;0,VLOOKUP(S76,'K Projections'!$A:$K,3,FALSE),""),"")</f>
        <v>Washington State</v>
      </c>
      <c r="V76" s="3">
        <f>IFERROR(IF(VLOOKUP($S76,'K Projections'!$A:$K,6,FALSE)&gt;0,VLOOKUP(S76,'K Projections'!$A:$K,6,FALSE),""),"")</f>
        <v>90</v>
      </c>
      <c r="W76" s="3">
        <f>IFERROR(IF(VLOOKUP($S76,'K Projections'!$A:$K,6,FALSE)&gt;0,VLOOKUP(S76,'K Projections'!$A:$L,7,FALSE),""),"")</f>
        <v>-25</v>
      </c>
    </row>
    <row r="77" spans="1:23" x14ac:dyDescent="0.25">
      <c r="A77">
        <v>75</v>
      </c>
      <c r="B77" t="str">
        <f>IFERROR(IF(VLOOKUP($A77,'QB Projections'!$A:$L,5,FALSE)&gt;0,VLOOKUP($A77,'QB Projections'!$A:$L,2,FALSE),""),"")</f>
        <v/>
      </c>
      <c r="C77" t="str">
        <f>IFERROR(IF(VLOOKUP($A77,'QB Projections'!$A:$L,5,FALSE)&gt;0,VLOOKUP($A77,'QB Projections'!$A:$L,3,FALSE),""),"")</f>
        <v/>
      </c>
      <c r="D77" s="3" t="str">
        <f>IFERROR(IF(VLOOKUP($A77,'QB Projections'!$A:$L,5,FALSE)&gt;0,VLOOKUP($A77,'QB Projections'!$A:$L,5,FALSE),""),"")</f>
        <v/>
      </c>
      <c r="E77" s="3" t="str">
        <f>IFERROR(IF(VLOOKUP($A77,'QB Projections'!$A:$L,5,FALSE)&gt;0,VLOOKUP($A77,'QB Projections'!$A:$L,12,FALSE),""),"")</f>
        <v/>
      </c>
      <c r="F77" s="17"/>
      <c r="G77">
        <v>75</v>
      </c>
      <c r="H77" t="str">
        <f>IFERROR(IF(VLOOKUP($G77,'RB Projections'!$A:$K,5,FALSE)&gt;0,VLOOKUP(G77,'RB Projections'!$A:$K,2,FALSE),""),"")</f>
        <v>Chase Brown</v>
      </c>
      <c r="I77" t="str">
        <f>IFERROR(IF(VLOOKUP($G77,'RB Projections'!$A:$K,5,FALSE)&gt;0,VLOOKUP(G77,'RB Projections'!$A:$K,3,FALSE),""),"")</f>
        <v>Illinois</v>
      </c>
      <c r="J77" s="3">
        <f>IFERROR(IF(VLOOKUP($G77,'RB Projections'!$A:$K,5,FALSE)&gt;0,VLOOKUP(G77,'RB Projections'!$A:$K,5,FALSE),""),"")</f>
        <v>107.64201600430881</v>
      </c>
      <c r="K77" s="3">
        <f>IFERROR(IF(VLOOKUP($G77,'RB Projections'!$A:$K,5,FALSE)&gt;0,VLOOKUP(G77,'RB Projections'!$A:$L,12,FALSE),""),"")</f>
        <v>-29.524257261605623</v>
      </c>
      <c r="M77">
        <v>75</v>
      </c>
      <c r="N77" t="str">
        <f>IFERROR(IF(VLOOKUP($M77,'WR Projections'!$A:$K,5,FALSE)&gt;0,VLOOKUP(M77,'WR Projections'!$A:$K,2,FALSE),""),"")</f>
        <v>Ontaria Wilson</v>
      </c>
      <c r="O77" t="str">
        <f>IFERROR(IF(VLOOKUP($M77,'WR Projections'!$A:$K,5,FALSE)&gt;0,VLOOKUP(M77,'WR Projections'!$A:$K,3,FALSE),""),"")</f>
        <v>Florida State</v>
      </c>
      <c r="P77" s="3">
        <f>IFERROR(IF(VLOOKUP($M77,'WR Projections'!$A:$K,5,FALSE)&gt;0,VLOOKUP(M77,'WR Projections'!$A:$K,5,FALSE),""),"")</f>
        <v>110.52696517368781</v>
      </c>
      <c r="Q77" s="3">
        <f>IFERROR(IF(VLOOKUP($M77,'WR Projections'!$A:$K,5,FALSE)&gt;0,VLOOKUP(M77,'WR Projections'!$A:$L,12,FALSE),""),"")</f>
        <v>-26.639308092226624</v>
      </c>
      <c r="T77" t="str">
        <f>IFERROR(IF(VLOOKUP($S77,'K Projections'!$A:$K,6,FALSE)&gt;0,VLOOKUP(S77,'K Projections'!$A:$K,2,FALSE),""),"")</f>
        <v/>
      </c>
      <c r="U77" t="str">
        <f>IFERROR(IF(VLOOKUP($S77,'K Projections'!$A:$K,6,FALSE)&gt;0,VLOOKUP(S77,'K Projections'!$A:$K,3,FALSE),""),"")</f>
        <v/>
      </c>
      <c r="V77" s="3" t="str">
        <f>IFERROR(IF(VLOOKUP($S77,'K Projections'!$A:$K,6,FALSE)&gt;0,VLOOKUP(S77,'K Projections'!$A:$K,6,FALSE),""),"")</f>
        <v/>
      </c>
      <c r="W77" s="3" t="str">
        <f>IFERROR(IF(VLOOKUP($S77,'K Projections'!$A:$K,6,FALSE)&gt;0,VLOOKUP(S77,'K Projections'!$A:$L,7,FALSE),""),"")</f>
        <v/>
      </c>
    </row>
    <row r="78" spans="1:23" x14ac:dyDescent="0.25">
      <c r="A78">
        <v>76</v>
      </c>
      <c r="B78" t="str">
        <f>IFERROR(IF(VLOOKUP($A78,'QB Projections'!$A:$L,5,FALSE)&gt;0,VLOOKUP($A78,'QB Projections'!$A:$L,2,FALSE),""),"")</f>
        <v/>
      </c>
      <c r="C78" t="str">
        <f>IFERROR(IF(VLOOKUP($A78,'QB Projections'!$A:$L,5,FALSE)&gt;0,VLOOKUP($A78,'QB Projections'!$A:$L,3,FALSE),""),"")</f>
        <v/>
      </c>
      <c r="D78" s="3" t="str">
        <f>IFERROR(IF(VLOOKUP($A78,'QB Projections'!$A:$L,5,FALSE)&gt;0,VLOOKUP($A78,'QB Projections'!$A:$L,5,FALSE),""),"")</f>
        <v/>
      </c>
      <c r="E78" s="3" t="str">
        <f>IFERROR(IF(VLOOKUP($A78,'QB Projections'!$A:$L,5,FALSE)&gt;0,VLOOKUP($A78,'QB Projections'!$A:$L,12,FALSE),""),"")</f>
        <v/>
      </c>
      <c r="F78" s="17"/>
      <c r="G78">
        <v>76</v>
      </c>
      <c r="H78" t="str">
        <f>IFERROR(IF(VLOOKUP($G78,'RB Projections'!$A:$K,5,FALSE)&gt;0,VLOOKUP(G78,'RB Projections'!$A:$K,2,FALSE),""),"")</f>
        <v>James Cook</v>
      </c>
      <c r="I78" t="str">
        <f>IFERROR(IF(VLOOKUP($G78,'RB Projections'!$A:$K,5,FALSE)&gt;0,VLOOKUP(G78,'RB Projections'!$A:$K,3,FALSE),""),"")</f>
        <v>Georgia</v>
      </c>
      <c r="J78" s="3">
        <f>IFERROR(IF(VLOOKUP($G78,'RB Projections'!$A:$K,5,FALSE)&gt;0,VLOOKUP(G78,'RB Projections'!$A:$K,5,FALSE),""),"")</f>
        <v>107.63013692528452</v>
      </c>
      <c r="K78" s="3">
        <f>IFERROR(IF(VLOOKUP($G78,'RB Projections'!$A:$K,5,FALSE)&gt;0,VLOOKUP(G78,'RB Projections'!$A:$L,12,FALSE),""),"")</f>
        <v>-29.53613634062992</v>
      </c>
      <c r="M78">
        <v>76</v>
      </c>
      <c r="N78" t="str">
        <f>IFERROR(IF(VLOOKUP($M78,'WR Projections'!$A:$K,5,FALSE)&gt;0,VLOOKUP(M78,'WR Projections'!$A:$K,2,FALSE),""),"")</f>
        <v>DJ Stubbs</v>
      </c>
      <c r="O78" t="str">
        <f>IFERROR(IF(VLOOKUP($M78,'WR Projections'!$A:$K,5,FALSE)&gt;0,VLOOKUP(M78,'WR Projections'!$A:$K,3,FALSE),""),"")</f>
        <v>Liberty</v>
      </c>
      <c r="P78" s="3">
        <f>IFERROR(IF(VLOOKUP($M78,'WR Projections'!$A:$K,5,FALSE)&gt;0,VLOOKUP(M78,'WR Projections'!$A:$K,5,FALSE),""),"")</f>
        <v>109.79824124791523</v>
      </c>
      <c r="Q78" s="3">
        <f>IFERROR(IF(VLOOKUP($M78,'WR Projections'!$A:$K,5,FALSE)&gt;0,VLOOKUP(M78,'WR Projections'!$A:$L,12,FALSE),""),"")</f>
        <v>-27.368032017999209</v>
      </c>
      <c r="T78" t="str">
        <f>IFERROR(IF(VLOOKUP($S78,'K Projections'!$A:$K,6,FALSE)&gt;0,VLOOKUP(S78,'K Projections'!$A:$K,2,FALSE),""),"")</f>
        <v/>
      </c>
      <c r="U78" t="str">
        <f>IFERROR(IF(VLOOKUP($S78,'K Projections'!$A:$K,6,FALSE)&gt;0,VLOOKUP(S78,'K Projections'!$A:$K,3,FALSE),""),"")</f>
        <v/>
      </c>
      <c r="V78" s="3" t="str">
        <f>IFERROR(IF(VLOOKUP($S78,'K Projections'!$A:$K,6,FALSE)&gt;0,VLOOKUP(S78,'K Projections'!$A:$K,6,FALSE),""),"")</f>
        <v/>
      </c>
      <c r="W78" s="3" t="str">
        <f>IFERROR(IF(VLOOKUP($S78,'K Projections'!$A:$K,6,FALSE)&gt;0,VLOOKUP(S78,'K Projections'!$A:$L,7,FALSE),""),"")</f>
        <v/>
      </c>
    </row>
    <row r="79" spans="1:23" x14ac:dyDescent="0.25">
      <c r="A79">
        <v>77</v>
      </c>
      <c r="B79" t="str">
        <f>IFERROR(IF(VLOOKUP($A79,'QB Projections'!$A:$L,5,FALSE)&gt;0,VLOOKUP($A79,'QB Projections'!$A:$L,2,FALSE),""),"")</f>
        <v/>
      </c>
      <c r="C79" t="str">
        <f>IFERROR(IF(VLOOKUP($A79,'QB Projections'!$A:$L,5,FALSE)&gt;0,VLOOKUP($A79,'QB Projections'!$A:$L,3,FALSE),""),"")</f>
        <v/>
      </c>
      <c r="D79" s="3" t="str">
        <f>IFERROR(IF(VLOOKUP($A79,'QB Projections'!$A:$L,5,FALSE)&gt;0,VLOOKUP($A79,'QB Projections'!$A:$L,5,FALSE),""),"")</f>
        <v/>
      </c>
      <c r="E79" s="3" t="str">
        <f>IFERROR(IF(VLOOKUP($A79,'QB Projections'!$A:$L,5,FALSE)&gt;0,VLOOKUP($A79,'QB Projections'!$A:$L,12,FALSE),""),"")</f>
        <v/>
      </c>
      <c r="F79" s="17"/>
      <c r="G79">
        <v>77</v>
      </c>
      <c r="H79" t="str">
        <f>IFERROR(IF(VLOOKUP($G79,'RB Projections'!$A:$K,5,FALSE)&gt;0,VLOOKUP(G79,'RB Projections'!$A:$K,2,FALSE),""),"")</f>
        <v>Kenneth Walker III</v>
      </c>
      <c r="I79" t="str">
        <f>IFERROR(IF(VLOOKUP($G79,'RB Projections'!$A:$K,5,FALSE)&gt;0,VLOOKUP(G79,'RB Projections'!$A:$K,3,FALSE),""),"")</f>
        <v>Michigan State</v>
      </c>
      <c r="J79" s="3">
        <f>IFERROR(IF(VLOOKUP($G79,'RB Projections'!$A:$K,5,FALSE)&gt;0,VLOOKUP(G79,'RB Projections'!$A:$K,5,FALSE),""),"")</f>
        <v>106.89510716872424</v>
      </c>
      <c r="K79" s="3">
        <f>IFERROR(IF(VLOOKUP($G79,'RB Projections'!$A:$K,5,FALSE)&gt;0,VLOOKUP(G79,'RB Projections'!$A:$L,12,FALSE),""),"")</f>
        <v>-30.2711660971902</v>
      </c>
      <c r="M79">
        <v>77</v>
      </c>
      <c r="N79" t="str">
        <f>IFERROR(IF(VLOOKUP($M79,'WR Projections'!$A:$K,5,FALSE)&gt;0,VLOOKUP(M79,'WR Projections'!$A:$K,2,FALSE),""),"")</f>
        <v>Anthony Queeley</v>
      </c>
      <c r="O79" t="str">
        <f>IFERROR(IF(VLOOKUP($M79,'WR Projections'!$A:$K,5,FALSE)&gt;0,VLOOKUP(M79,'WR Projections'!$A:$K,3,FALSE),""),"")</f>
        <v>Syracuse</v>
      </c>
      <c r="P79" s="3">
        <f>IFERROR(IF(VLOOKUP($M79,'WR Projections'!$A:$K,5,FALSE)&gt;0,VLOOKUP(M79,'WR Projections'!$A:$K,5,FALSE),""),"")</f>
        <v>108.43074508918762</v>
      </c>
      <c r="Q79" s="3">
        <f>IFERROR(IF(VLOOKUP($M79,'WR Projections'!$A:$K,5,FALSE)&gt;0,VLOOKUP(M79,'WR Projections'!$A:$L,12,FALSE),""),"")</f>
        <v>-28.735528176726813</v>
      </c>
      <c r="T79" t="str">
        <f>IFERROR(IF(VLOOKUP($S79,'K Projections'!$A:$K,6,FALSE)&gt;0,VLOOKUP(S79,'K Projections'!$A:$K,2,FALSE),""),"")</f>
        <v/>
      </c>
      <c r="U79" t="str">
        <f>IFERROR(IF(VLOOKUP($S79,'K Projections'!$A:$K,6,FALSE)&gt;0,VLOOKUP(S79,'K Projections'!$A:$K,3,FALSE),""),"")</f>
        <v/>
      </c>
      <c r="V79" s="3" t="str">
        <f>IFERROR(IF(VLOOKUP($S79,'K Projections'!$A:$K,6,FALSE)&gt;0,VLOOKUP(S79,'K Projections'!$A:$K,6,FALSE),""),"")</f>
        <v/>
      </c>
      <c r="W79" s="3" t="str">
        <f>IFERROR(IF(VLOOKUP($S79,'K Projections'!$A:$K,6,FALSE)&gt;0,VLOOKUP(S79,'K Projections'!$A:$L,7,FALSE),""),"")</f>
        <v/>
      </c>
    </row>
    <row r="80" spans="1:23" x14ac:dyDescent="0.25">
      <c r="A80">
        <v>78</v>
      </c>
      <c r="B80" t="str">
        <f>IFERROR(IF(VLOOKUP($A80,'QB Projections'!$A:$L,5,FALSE)&gt;0,VLOOKUP($A80,'QB Projections'!$A:$L,2,FALSE),""),"")</f>
        <v/>
      </c>
      <c r="C80" t="str">
        <f>IFERROR(IF(VLOOKUP($A80,'QB Projections'!$A:$L,5,FALSE)&gt;0,VLOOKUP($A80,'QB Projections'!$A:$L,3,FALSE),""),"")</f>
        <v/>
      </c>
      <c r="D80" s="3" t="str">
        <f>IFERROR(IF(VLOOKUP($A80,'QB Projections'!$A:$L,5,FALSE)&gt;0,VLOOKUP($A80,'QB Projections'!$A:$L,5,FALSE),""),"")</f>
        <v/>
      </c>
      <c r="E80" s="3" t="str">
        <f>IFERROR(IF(VLOOKUP($A80,'QB Projections'!$A:$L,5,FALSE)&gt;0,VLOOKUP($A80,'QB Projections'!$A:$L,12,FALSE),""),"")</f>
        <v/>
      </c>
      <c r="F80" s="17"/>
      <c r="G80">
        <v>78</v>
      </c>
      <c r="H80" t="str">
        <f>IFERROR(IF(VLOOKUP($G80,'RB Projections'!$A:$K,5,FALSE)&gt;0,VLOOKUP(G80,'RB Projections'!$A:$K,2,FALSE),""),"")</f>
        <v>Tyrion Davis-Price</v>
      </c>
      <c r="I80" t="str">
        <f>IFERROR(IF(VLOOKUP($G80,'RB Projections'!$A:$K,5,FALSE)&gt;0,VLOOKUP(G80,'RB Projections'!$A:$K,3,FALSE),""),"")</f>
        <v>LSU</v>
      </c>
      <c r="J80" s="3">
        <f>IFERROR(IF(VLOOKUP($G80,'RB Projections'!$A:$K,5,FALSE)&gt;0,VLOOKUP(G80,'RB Projections'!$A:$K,5,FALSE),""),"")</f>
        <v>106.88610282422088</v>
      </c>
      <c r="K80" s="3">
        <f>IFERROR(IF(VLOOKUP($G80,'RB Projections'!$A:$K,5,FALSE)&gt;0,VLOOKUP(G80,'RB Projections'!$A:$L,12,FALSE),""),"")</f>
        <v>-30.280170441693553</v>
      </c>
      <c r="M80">
        <v>78</v>
      </c>
      <c r="N80" t="str">
        <f>IFERROR(IF(VLOOKUP($M80,'WR Projections'!$A:$K,5,FALSE)&gt;0,VLOOKUP(M80,'WR Projections'!$A:$K,2,FALSE),""),"")</f>
        <v>Kearis Jackson</v>
      </c>
      <c r="O80" t="str">
        <f>IFERROR(IF(VLOOKUP($M80,'WR Projections'!$A:$K,5,FALSE)&gt;0,VLOOKUP(M80,'WR Projections'!$A:$K,3,FALSE),""),"")</f>
        <v>Georgia</v>
      </c>
      <c r="P80" s="3">
        <f>IFERROR(IF(VLOOKUP($M80,'WR Projections'!$A:$K,5,FALSE)&gt;0,VLOOKUP(M80,'WR Projections'!$A:$K,5,FALSE),""),"")</f>
        <v>108.05416818444317</v>
      </c>
      <c r="Q80" s="3">
        <f>IFERROR(IF(VLOOKUP($M80,'WR Projections'!$A:$K,5,FALSE)&gt;0,VLOOKUP(M80,'WR Projections'!$A:$L,12,FALSE),""),"")</f>
        <v>-29.112105081471267</v>
      </c>
      <c r="T80" t="str">
        <f>IFERROR(IF(VLOOKUP($S80,'K Projections'!$A:$K,6,FALSE)&gt;0,VLOOKUP(S80,'K Projections'!$A:$K,2,FALSE),""),"")</f>
        <v/>
      </c>
      <c r="U80" t="str">
        <f>IFERROR(IF(VLOOKUP($S80,'K Projections'!$A:$K,6,FALSE)&gt;0,VLOOKUP(S80,'K Projections'!$A:$K,3,FALSE),""),"")</f>
        <v/>
      </c>
      <c r="V80" s="3" t="str">
        <f>IFERROR(IF(VLOOKUP($S80,'K Projections'!$A:$K,6,FALSE)&gt;0,VLOOKUP(S80,'K Projections'!$A:$K,6,FALSE),""),"")</f>
        <v/>
      </c>
      <c r="W80" s="3" t="str">
        <f>IFERROR(IF(VLOOKUP($S80,'K Projections'!$A:$K,6,FALSE)&gt;0,VLOOKUP(S80,'K Projections'!$A:$L,7,FALSE),""),"")</f>
        <v/>
      </c>
    </row>
    <row r="81" spans="1:23" x14ac:dyDescent="0.25">
      <c r="A81">
        <v>79</v>
      </c>
      <c r="B81" t="str">
        <f>IFERROR(IF(VLOOKUP($A81,'QB Projections'!$A:$L,5,FALSE)&gt;0,VLOOKUP($A81,'QB Projections'!$A:$L,2,FALSE),""),"")</f>
        <v/>
      </c>
      <c r="C81" t="str">
        <f>IFERROR(IF(VLOOKUP($A81,'QB Projections'!$A:$L,5,FALSE)&gt;0,VLOOKUP($A81,'QB Projections'!$A:$L,3,FALSE),""),"")</f>
        <v/>
      </c>
      <c r="D81" s="3" t="str">
        <f>IFERROR(IF(VLOOKUP($A81,'QB Projections'!$A:$L,5,FALSE)&gt;0,VLOOKUP($A81,'QB Projections'!$A:$L,5,FALSE),""),"")</f>
        <v/>
      </c>
      <c r="E81" s="3" t="str">
        <f>IFERROR(IF(VLOOKUP($A81,'QB Projections'!$A:$L,5,FALSE)&gt;0,VLOOKUP($A81,'QB Projections'!$A:$L,12,FALSE),""),"")</f>
        <v/>
      </c>
      <c r="F81" s="17"/>
      <c r="G81">
        <v>79</v>
      </c>
      <c r="H81" t="str">
        <f>IFERROR(IF(VLOOKUP($G81,'RB Projections'!$A:$K,5,FALSE)&gt;0,VLOOKUP(G81,'RB Projections'!$A:$K,2,FALSE),""),"")</f>
        <v>Dameon Pierce</v>
      </c>
      <c r="I81" t="str">
        <f>IFERROR(IF(VLOOKUP($G81,'RB Projections'!$A:$K,5,FALSE)&gt;0,VLOOKUP(G81,'RB Projections'!$A:$K,3,FALSE),""),"")</f>
        <v>Florida</v>
      </c>
      <c r="J81" s="3">
        <f>IFERROR(IF(VLOOKUP($G81,'RB Projections'!$A:$K,5,FALSE)&gt;0,VLOOKUP(G81,'RB Projections'!$A:$K,5,FALSE),""),"")</f>
        <v>106.60145189319407</v>
      </c>
      <c r="K81" s="3">
        <f>IFERROR(IF(VLOOKUP($G81,'RB Projections'!$A:$K,5,FALSE)&gt;0,VLOOKUP(G81,'RB Projections'!$A:$L,12,FALSE),""),"")</f>
        <v>-30.56482137272037</v>
      </c>
      <c r="M81">
        <v>79</v>
      </c>
      <c r="N81" t="str">
        <f>IFERROR(IF(VLOOKUP($M81,'WR Projections'!$A:$K,5,FALSE)&gt;0,VLOOKUP(M81,'WR Projections'!$A:$K,2,FALSE),""),"")</f>
        <v>Winston Wright Jr.</v>
      </c>
      <c r="O81" t="str">
        <f>IFERROR(IF(VLOOKUP($M81,'WR Projections'!$A:$K,5,FALSE)&gt;0,VLOOKUP(M81,'WR Projections'!$A:$K,3,FALSE),""),"")</f>
        <v>West Virginia</v>
      </c>
      <c r="P81" s="3">
        <f>IFERROR(IF(VLOOKUP($M81,'WR Projections'!$A:$K,5,FALSE)&gt;0,VLOOKUP(M81,'WR Projections'!$A:$K,5,FALSE),""),"")</f>
        <v>107.77837224549319</v>
      </c>
      <c r="Q81" s="3">
        <f>IFERROR(IF(VLOOKUP($M81,'WR Projections'!$A:$K,5,FALSE)&gt;0,VLOOKUP(M81,'WR Projections'!$A:$L,12,FALSE),""),"")</f>
        <v>-29.38790102042125</v>
      </c>
      <c r="T81" t="str">
        <f>IFERROR(IF(VLOOKUP($S81,'K Projections'!$A:$K,6,FALSE)&gt;0,VLOOKUP(S81,'K Projections'!$A:$K,2,FALSE),""),"")</f>
        <v/>
      </c>
      <c r="U81" t="str">
        <f>IFERROR(IF(VLOOKUP($S81,'K Projections'!$A:$K,6,FALSE)&gt;0,VLOOKUP(S81,'K Projections'!$A:$K,3,FALSE),""),"")</f>
        <v/>
      </c>
      <c r="V81" s="3" t="str">
        <f>IFERROR(IF(VLOOKUP($S81,'K Projections'!$A:$K,6,FALSE)&gt;0,VLOOKUP(S81,'K Projections'!$A:$K,6,FALSE),""),"")</f>
        <v/>
      </c>
      <c r="W81" s="3" t="str">
        <f>IFERROR(IF(VLOOKUP($S81,'K Projections'!$A:$K,6,FALSE)&gt;0,VLOOKUP(S81,'K Projections'!$A:$L,7,FALSE),""),"")</f>
        <v/>
      </c>
    </row>
    <row r="82" spans="1:23" x14ac:dyDescent="0.25">
      <c r="A82">
        <v>80</v>
      </c>
      <c r="B82" t="str">
        <f>IFERROR(IF(VLOOKUP($A82,'QB Projections'!$A:$L,5,FALSE)&gt;0,VLOOKUP($A82,'QB Projections'!$A:$L,2,FALSE),""),"")</f>
        <v/>
      </c>
      <c r="C82" t="str">
        <f>IFERROR(IF(VLOOKUP($A82,'QB Projections'!$A:$L,5,FALSE)&gt;0,VLOOKUP($A82,'QB Projections'!$A:$L,3,FALSE),""),"")</f>
        <v/>
      </c>
      <c r="D82" s="3" t="str">
        <f>IFERROR(IF(VLOOKUP($A82,'QB Projections'!$A:$L,5,FALSE)&gt;0,VLOOKUP($A82,'QB Projections'!$A:$L,5,FALSE),""),"")</f>
        <v/>
      </c>
      <c r="E82" s="3" t="str">
        <f>IFERROR(IF(VLOOKUP($A82,'QB Projections'!$A:$L,5,FALSE)&gt;0,VLOOKUP($A82,'QB Projections'!$A:$L,12,FALSE),""),"")</f>
        <v/>
      </c>
      <c r="F82" s="17"/>
      <c r="G82">
        <v>80</v>
      </c>
      <c r="H82" t="str">
        <f>IFERROR(IF(VLOOKUP($G82,'RB Projections'!$A:$K,5,FALSE)&gt;0,VLOOKUP(G82,'RB Projections'!$A:$K,2,FALSE),""),"")</f>
        <v>Kobe Pace</v>
      </c>
      <c r="I82" t="str">
        <f>IFERROR(IF(VLOOKUP($G82,'RB Projections'!$A:$K,5,FALSE)&gt;0,VLOOKUP(G82,'RB Projections'!$A:$K,3,FALSE),""),"")</f>
        <v>Clemson</v>
      </c>
      <c r="J82" s="3">
        <f>IFERROR(IF(VLOOKUP($G82,'RB Projections'!$A:$K,5,FALSE)&gt;0,VLOOKUP(G82,'RB Projections'!$A:$K,5,FALSE),""),"")</f>
        <v>106.09233608283455</v>
      </c>
      <c r="K82" s="3">
        <f>IFERROR(IF(VLOOKUP($G82,'RB Projections'!$A:$K,5,FALSE)&gt;0,VLOOKUP(G82,'RB Projections'!$A:$L,12,FALSE),""),"")</f>
        <v>-31.073937183079888</v>
      </c>
      <c r="M82">
        <v>80</v>
      </c>
      <c r="N82" t="str">
        <f>IFERROR(IF(VLOOKUP($M82,'WR Projections'!$A:$K,5,FALSE)&gt;0,VLOOKUP(M82,'WR Projections'!$A:$K,2,FALSE),""),"")</f>
        <v>Frank Ladson Jr.</v>
      </c>
      <c r="O82" t="str">
        <f>IFERROR(IF(VLOOKUP($M82,'WR Projections'!$A:$K,5,FALSE)&gt;0,VLOOKUP(M82,'WR Projections'!$A:$K,3,FALSE),""),"")</f>
        <v>Clemson</v>
      </c>
      <c r="P82" s="3">
        <f>IFERROR(IF(VLOOKUP($M82,'WR Projections'!$A:$K,5,FALSE)&gt;0,VLOOKUP(M82,'WR Projections'!$A:$K,5,FALSE),""),"")</f>
        <v>107.13010666390259</v>
      </c>
      <c r="Q82" s="3">
        <f>IFERROR(IF(VLOOKUP($M82,'WR Projections'!$A:$K,5,FALSE)&gt;0,VLOOKUP(M82,'WR Projections'!$A:$L,12,FALSE),""),"")</f>
        <v>-30.036166602011843</v>
      </c>
      <c r="T82" t="str">
        <f>IFERROR(IF(VLOOKUP($S82,'K Projections'!$A:$K,6,FALSE)&gt;0,VLOOKUP(S82,'K Projections'!$A:$K,2,FALSE),""),"")</f>
        <v/>
      </c>
      <c r="U82" t="str">
        <f>IFERROR(IF(VLOOKUP($S82,'K Projections'!$A:$K,6,FALSE)&gt;0,VLOOKUP(S82,'K Projections'!$A:$K,3,FALSE),""),"")</f>
        <v/>
      </c>
      <c r="V82" s="3" t="str">
        <f>IFERROR(IF(VLOOKUP($S82,'K Projections'!$A:$K,6,FALSE)&gt;0,VLOOKUP(S82,'K Projections'!$A:$K,6,FALSE),""),"")</f>
        <v/>
      </c>
      <c r="W82" s="3" t="str">
        <f>IFERROR(IF(VLOOKUP($S82,'K Projections'!$A:$K,6,FALSE)&gt;0,VLOOKUP(S82,'K Projections'!$A:$L,7,FALSE),""),"")</f>
        <v/>
      </c>
    </row>
    <row r="83" spans="1:23" x14ac:dyDescent="0.25">
      <c r="A83">
        <v>81</v>
      </c>
      <c r="B83" t="str">
        <f>IFERROR(IF(VLOOKUP($A83,'QB Projections'!$A:$L,5,FALSE)&gt;0,VLOOKUP($A83,'QB Projections'!$A:$L,2,FALSE),""),"")</f>
        <v/>
      </c>
      <c r="C83" t="str">
        <f>IFERROR(IF(VLOOKUP($A83,'QB Projections'!$A:$L,5,FALSE)&gt;0,VLOOKUP($A83,'QB Projections'!$A:$L,3,FALSE),""),"")</f>
        <v/>
      </c>
      <c r="D83" s="3" t="str">
        <f>IFERROR(IF(VLOOKUP($A83,'QB Projections'!$A:$L,5,FALSE)&gt;0,VLOOKUP($A83,'QB Projections'!$A:$L,5,FALSE),""),"")</f>
        <v/>
      </c>
      <c r="E83" s="3" t="str">
        <f>IFERROR(IF(VLOOKUP($A83,'QB Projections'!$A:$L,5,FALSE)&gt;0,VLOOKUP($A83,'QB Projections'!$A:$L,12,FALSE),""),"")</f>
        <v/>
      </c>
      <c r="F83" s="17"/>
      <c r="G83">
        <v>81</v>
      </c>
      <c r="H83" t="str">
        <f>IFERROR(IF(VLOOKUP($G83,'RB Projections'!$A:$K,5,FALSE)&gt;0,VLOOKUP(G83,'RB Projections'!$A:$K,2,FALSE),""),"")</f>
        <v>Micah Bernard</v>
      </c>
      <c r="I83" t="str">
        <f>IFERROR(IF(VLOOKUP($G83,'RB Projections'!$A:$K,5,FALSE)&gt;0,VLOOKUP(G83,'RB Projections'!$A:$K,3,FALSE),""),"")</f>
        <v>Utah</v>
      </c>
      <c r="J83" s="3">
        <f>IFERROR(IF(VLOOKUP($G83,'RB Projections'!$A:$K,5,FALSE)&gt;0,VLOOKUP(G83,'RB Projections'!$A:$K,5,FALSE),""),"")</f>
        <v>103.68435163439935</v>
      </c>
      <c r="K83" s="3">
        <f>IFERROR(IF(VLOOKUP($G83,'RB Projections'!$A:$K,5,FALSE)&gt;0,VLOOKUP(G83,'RB Projections'!$A:$L,12,FALSE),""),"")</f>
        <v>-33.481921631515092</v>
      </c>
      <c r="M83">
        <v>81</v>
      </c>
      <c r="N83" t="str">
        <f>IFERROR(IF(VLOOKUP($M83,'WR Projections'!$A:$K,5,FALSE)&gt;0,VLOOKUP(M83,'WR Projections'!$A:$K,2,FALSE),""),"")</f>
        <v>RJ Sneed</v>
      </c>
      <c r="O83" t="str">
        <f>IFERROR(IF(VLOOKUP($M83,'WR Projections'!$A:$K,5,FALSE)&gt;0,VLOOKUP(M83,'WR Projections'!$A:$K,3,FALSE),""),"")</f>
        <v>Baylor</v>
      </c>
      <c r="P83" s="3">
        <f>IFERROR(IF(VLOOKUP($M83,'WR Projections'!$A:$K,5,FALSE)&gt;0,VLOOKUP(M83,'WR Projections'!$A:$K,5,FALSE),""),"")</f>
        <v>106.46716808181135</v>
      </c>
      <c r="Q83" s="3">
        <f>IFERROR(IF(VLOOKUP($M83,'WR Projections'!$A:$K,5,FALSE)&gt;0,VLOOKUP(M83,'WR Projections'!$A:$L,12,FALSE),""),"")</f>
        <v>-30.699105184103086</v>
      </c>
      <c r="T83" t="str">
        <f>IFERROR(IF(VLOOKUP($S83,'K Projections'!$A:$K,6,FALSE)&gt;0,VLOOKUP(S83,'K Projections'!$A:$K,2,FALSE),""),"")</f>
        <v/>
      </c>
      <c r="U83" t="str">
        <f>IFERROR(IF(VLOOKUP($S83,'K Projections'!$A:$K,6,FALSE)&gt;0,VLOOKUP(S83,'K Projections'!$A:$K,3,FALSE),""),"")</f>
        <v/>
      </c>
      <c r="V83" s="3" t="str">
        <f>IFERROR(IF(VLOOKUP($S83,'K Projections'!$A:$K,6,FALSE)&gt;0,VLOOKUP(S83,'K Projections'!$A:$K,6,FALSE),""),"")</f>
        <v/>
      </c>
      <c r="W83" s="3" t="str">
        <f>IFERROR(IF(VLOOKUP($S83,'K Projections'!$A:$K,6,FALSE)&gt;0,VLOOKUP(S83,'K Projections'!$A:$L,7,FALSE),""),"")</f>
        <v/>
      </c>
    </row>
    <row r="84" spans="1:23" x14ac:dyDescent="0.25">
      <c r="A84">
        <v>82</v>
      </c>
      <c r="B84" t="str">
        <f>IFERROR(IF(VLOOKUP($A84,'QB Projections'!$A:$L,5,FALSE)&gt;0,VLOOKUP($A84,'QB Projections'!$A:$L,2,FALSE),""),"")</f>
        <v/>
      </c>
      <c r="C84" t="str">
        <f>IFERROR(IF(VLOOKUP($A84,'QB Projections'!$A:$L,5,FALSE)&gt;0,VLOOKUP($A84,'QB Projections'!$A:$L,3,FALSE),""),"")</f>
        <v/>
      </c>
      <c r="D84" s="3" t="str">
        <f>IFERROR(IF(VLOOKUP($A84,'QB Projections'!$A:$L,5,FALSE)&gt;0,VLOOKUP($A84,'QB Projections'!$A:$L,5,FALSE),""),"")</f>
        <v/>
      </c>
      <c r="E84" s="3" t="str">
        <f>IFERROR(IF(VLOOKUP($A84,'QB Projections'!$A:$L,5,FALSE)&gt;0,VLOOKUP($A84,'QB Projections'!$A:$L,12,FALSE),""),"")</f>
        <v/>
      </c>
      <c r="F84" s="17"/>
      <c r="G84">
        <v>82</v>
      </c>
      <c r="H84" t="str">
        <f>IFERROR(IF(VLOOKUP($G84,'RB Projections'!$A:$K,5,FALSE)&gt;0,VLOOKUP(G84,'RB Projections'!$A:$K,2,FALSE),""),"")</f>
        <v>MarShawn Lloyd</v>
      </c>
      <c r="I84" t="str">
        <f>IFERROR(IF(VLOOKUP($G84,'RB Projections'!$A:$K,5,FALSE)&gt;0,VLOOKUP(G84,'RB Projections'!$A:$K,3,FALSE),""),"")</f>
        <v>South Carolina</v>
      </c>
      <c r="J84" s="3">
        <f>IFERROR(IF(VLOOKUP($G84,'RB Projections'!$A:$K,5,FALSE)&gt;0,VLOOKUP(G84,'RB Projections'!$A:$K,5,FALSE),""),"")</f>
        <v>100.6643183750373</v>
      </c>
      <c r="K84" s="3">
        <f>IFERROR(IF(VLOOKUP($G84,'RB Projections'!$A:$K,5,FALSE)&gt;0,VLOOKUP(G84,'RB Projections'!$A:$L,12,FALSE),""),"")</f>
        <v>-36.501954890877144</v>
      </c>
      <c r="M84">
        <v>82</v>
      </c>
      <c r="N84" t="str">
        <f>IFERROR(IF(VLOOKUP($M84,'WR Projections'!$A:$K,5,FALSE)&gt;0,VLOOKUP(M84,'WR Projections'!$A:$K,2,FALSE),""),"")</f>
        <v>Jalin Hyatt</v>
      </c>
      <c r="O84" t="str">
        <f>IFERROR(IF(VLOOKUP($M84,'WR Projections'!$A:$K,5,FALSE)&gt;0,VLOOKUP(M84,'WR Projections'!$A:$K,3,FALSE),""),"")</f>
        <v>Tennessee</v>
      </c>
      <c r="P84" s="3">
        <f>IFERROR(IF(VLOOKUP($M84,'WR Projections'!$A:$K,5,FALSE)&gt;0,VLOOKUP(M84,'WR Projections'!$A:$K,5,FALSE),""),"")</f>
        <v>105.51536576300693</v>
      </c>
      <c r="Q84" s="3">
        <f>IFERROR(IF(VLOOKUP($M84,'WR Projections'!$A:$K,5,FALSE)&gt;0,VLOOKUP(M84,'WR Projections'!$A:$L,12,FALSE),""),"")</f>
        <v>-31.650907502907511</v>
      </c>
      <c r="T84" t="str">
        <f>IFERROR(IF(VLOOKUP($S84,'K Projections'!$A:$K,6,FALSE)&gt;0,VLOOKUP(S84,'K Projections'!$A:$K,2,FALSE),""),"")</f>
        <v/>
      </c>
      <c r="U84" t="str">
        <f>IFERROR(IF(VLOOKUP($S84,'K Projections'!$A:$K,6,FALSE)&gt;0,VLOOKUP(S84,'K Projections'!$A:$K,3,FALSE),""),"")</f>
        <v/>
      </c>
      <c r="V84" s="3" t="str">
        <f>IFERROR(IF(VLOOKUP($S84,'K Projections'!$A:$K,6,FALSE)&gt;0,VLOOKUP(S84,'K Projections'!$A:$K,6,FALSE),""),"")</f>
        <v/>
      </c>
      <c r="W84" s="3" t="str">
        <f>IFERROR(IF(VLOOKUP($S84,'K Projections'!$A:$K,6,FALSE)&gt;0,VLOOKUP(S84,'K Projections'!$A:$L,7,FALSE),""),"")</f>
        <v/>
      </c>
    </row>
    <row r="85" spans="1:23" x14ac:dyDescent="0.25">
      <c r="A85">
        <v>83</v>
      </c>
      <c r="B85" t="str">
        <f>IFERROR(IF(VLOOKUP($A85,'QB Projections'!$A:$L,5,FALSE)&gt;0,VLOOKUP($A85,'QB Projections'!$A:$L,2,FALSE),""),"")</f>
        <v/>
      </c>
      <c r="C85" t="str">
        <f>IFERROR(IF(VLOOKUP($A85,'QB Projections'!$A:$L,5,FALSE)&gt;0,VLOOKUP($A85,'QB Projections'!$A:$L,3,FALSE),""),"")</f>
        <v/>
      </c>
      <c r="D85" s="3" t="str">
        <f>IFERROR(IF(VLOOKUP($A85,'QB Projections'!$A:$L,5,FALSE)&gt;0,VLOOKUP($A85,'QB Projections'!$A:$L,5,FALSE),""),"")</f>
        <v/>
      </c>
      <c r="E85" s="3" t="str">
        <f>IFERROR(IF(VLOOKUP($A85,'QB Projections'!$A:$L,5,FALSE)&gt;0,VLOOKUP($A85,'QB Projections'!$A:$L,12,FALSE),""),"")</f>
        <v/>
      </c>
      <c r="F85" s="17"/>
      <c r="G85">
        <v>83</v>
      </c>
      <c r="H85" t="str">
        <f>IFERROR(IF(VLOOKUP($G85,'RB Projections'!$A:$K,5,FALSE)&gt;0,VLOOKUP(G85,'RB Projections'!$A:$K,2,FALSE),""),"")</f>
        <v>Roschon Johnson</v>
      </c>
      <c r="I85" t="str">
        <f>IFERROR(IF(VLOOKUP($G85,'RB Projections'!$A:$K,5,FALSE)&gt;0,VLOOKUP(G85,'RB Projections'!$A:$K,3,FALSE),""),"")</f>
        <v>Texas</v>
      </c>
      <c r="J85" s="3">
        <f>IFERROR(IF(VLOOKUP($G85,'RB Projections'!$A:$K,5,FALSE)&gt;0,VLOOKUP(G85,'RB Projections'!$A:$K,5,FALSE),""),"")</f>
        <v>99.945049486663393</v>
      </c>
      <c r="K85" s="3">
        <f>IFERROR(IF(VLOOKUP($G85,'RB Projections'!$A:$K,5,FALSE)&gt;0,VLOOKUP(G85,'RB Projections'!$A:$L,12,FALSE),""),"")</f>
        <v>-37.221223779251048</v>
      </c>
      <c r="M85">
        <v>83</v>
      </c>
      <c r="N85" t="str">
        <f>IFERROR(IF(VLOOKUP($M85,'WR Projections'!$A:$K,5,FALSE)&gt;0,VLOOKUP(M85,'WR Projections'!$A:$K,2,FALSE),""),"")</f>
        <v>JJ Jefferson</v>
      </c>
      <c r="O85" t="str">
        <f>IFERROR(IF(VLOOKUP($M85,'WR Projections'!$A:$K,5,FALSE)&gt;0,VLOOKUP(M85,'WR Projections'!$A:$K,3,FALSE),""),"")</f>
        <v>Northwestern</v>
      </c>
      <c r="P85" s="3">
        <f>IFERROR(IF(VLOOKUP($M85,'WR Projections'!$A:$K,5,FALSE)&gt;0,VLOOKUP(M85,'WR Projections'!$A:$K,5,FALSE),""),"")</f>
        <v>105.28421498984335</v>
      </c>
      <c r="Q85" s="3">
        <f>IFERROR(IF(VLOOKUP($M85,'WR Projections'!$A:$K,5,FALSE)&gt;0,VLOOKUP(M85,'WR Projections'!$A:$L,12,FALSE),""),"")</f>
        <v>-31.882058276071088</v>
      </c>
      <c r="T85" t="str">
        <f>IFERROR(IF(VLOOKUP($S85,'K Projections'!$A:$K,6,FALSE)&gt;0,VLOOKUP(S85,'K Projections'!$A:$K,2,FALSE),""),"")</f>
        <v/>
      </c>
      <c r="U85" t="str">
        <f>IFERROR(IF(VLOOKUP($S85,'K Projections'!$A:$K,6,FALSE)&gt;0,VLOOKUP(S85,'K Projections'!$A:$K,3,FALSE),""),"")</f>
        <v/>
      </c>
      <c r="V85" s="3" t="str">
        <f>IFERROR(IF(VLOOKUP($S85,'K Projections'!$A:$K,6,FALSE)&gt;0,VLOOKUP(S85,'K Projections'!$A:$K,6,FALSE),""),"")</f>
        <v/>
      </c>
      <c r="W85" s="3" t="str">
        <f>IFERROR(IF(VLOOKUP($S85,'K Projections'!$A:$K,6,FALSE)&gt;0,VLOOKUP(S85,'K Projections'!$A:$L,7,FALSE),""),"")</f>
        <v/>
      </c>
    </row>
    <row r="86" spans="1:23" x14ac:dyDescent="0.25">
      <c r="A86">
        <v>84</v>
      </c>
      <c r="B86" t="str">
        <f>IFERROR(IF(VLOOKUP($A86,'QB Projections'!$A:$L,5,FALSE)&gt;0,VLOOKUP($A86,'QB Projections'!$A:$L,2,FALSE),""),"")</f>
        <v/>
      </c>
      <c r="C86" t="str">
        <f>IFERROR(IF(VLOOKUP($A86,'QB Projections'!$A:$L,5,FALSE)&gt;0,VLOOKUP($A86,'QB Projections'!$A:$L,3,FALSE),""),"")</f>
        <v/>
      </c>
      <c r="D86" s="3" t="str">
        <f>IFERROR(IF(VLOOKUP($A86,'QB Projections'!$A:$L,5,FALSE)&gt;0,VLOOKUP($A86,'QB Projections'!$A:$L,5,FALSE),""),"")</f>
        <v/>
      </c>
      <c r="E86" s="3" t="str">
        <f>IFERROR(IF(VLOOKUP($A86,'QB Projections'!$A:$L,5,FALSE)&gt;0,VLOOKUP($A86,'QB Projections'!$A:$L,12,FALSE),""),"")</f>
        <v/>
      </c>
      <c r="F86" s="17"/>
      <c r="G86">
        <v>84</v>
      </c>
      <c r="H86" t="str">
        <f>IFERROR(IF(VLOOKUP($G86,'RB Projections'!$A:$K,5,FALSE)&gt;0,VLOOKUP(G86,'RB Projections'!$A:$K,2,FALSE),""),"")</f>
        <v>Lawrance Toafili</v>
      </c>
      <c r="I86" t="str">
        <f>IFERROR(IF(VLOOKUP($G86,'RB Projections'!$A:$K,5,FALSE)&gt;0,VLOOKUP(G86,'RB Projections'!$A:$K,3,FALSE),""),"")</f>
        <v>Florida State</v>
      </c>
      <c r="J86" s="3">
        <f>IFERROR(IF(VLOOKUP($G86,'RB Projections'!$A:$K,5,FALSE)&gt;0,VLOOKUP(G86,'RB Projections'!$A:$K,5,FALSE),""),"")</f>
        <v>98.829554077465374</v>
      </c>
      <c r="K86" s="3">
        <f>IFERROR(IF(VLOOKUP($G86,'RB Projections'!$A:$K,5,FALSE)&gt;0,VLOOKUP(G86,'RB Projections'!$A:$L,12,FALSE),""),"")</f>
        <v>-38.336719188449067</v>
      </c>
      <c r="M86">
        <v>84</v>
      </c>
      <c r="N86" t="str">
        <f>IFERROR(IF(VLOOKUP($M86,'WR Projections'!$A:$K,5,FALSE)&gt;0,VLOOKUP(M86,'WR Projections'!$A:$K,2,FALSE),""),"")</f>
        <v>Tyrone Tracy Jr.</v>
      </c>
      <c r="O86" t="str">
        <f>IFERROR(IF(VLOOKUP($M86,'WR Projections'!$A:$K,5,FALSE)&gt;0,VLOOKUP(M86,'WR Projections'!$A:$K,3,FALSE),""),"")</f>
        <v>Iowa</v>
      </c>
      <c r="P86" s="3">
        <f>IFERROR(IF(VLOOKUP($M86,'WR Projections'!$A:$K,5,FALSE)&gt;0,VLOOKUP(M86,'WR Projections'!$A:$K,5,FALSE),""),"")</f>
        <v>105.04587289792454</v>
      </c>
      <c r="Q86" s="3">
        <f>IFERROR(IF(VLOOKUP($M86,'WR Projections'!$A:$K,5,FALSE)&gt;0,VLOOKUP(M86,'WR Projections'!$A:$L,12,FALSE),""),"")</f>
        <v>-32.120400367989902</v>
      </c>
      <c r="T86" t="str">
        <f>IFERROR(IF(VLOOKUP($S86,'K Projections'!$A:$K,6,FALSE)&gt;0,VLOOKUP(S86,'K Projections'!$A:$K,2,FALSE),""),"")</f>
        <v/>
      </c>
      <c r="U86" t="str">
        <f>IFERROR(IF(VLOOKUP($S86,'K Projections'!$A:$K,6,FALSE)&gt;0,VLOOKUP(S86,'K Projections'!$A:$K,3,FALSE),""),"")</f>
        <v/>
      </c>
      <c r="V86" s="3" t="str">
        <f>IFERROR(IF(VLOOKUP($S86,'K Projections'!$A:$K,6,FALSE)&gt;0,VLOOKUP(S86,'K Projections'!$A:$K,6,FALSE),""),"")</f>
        <v/>
      </c>
      <c r="W86" s="3" t="str">
        <f>IFERROR(IF(VLOOKUP($S86,'K Projections'!$A:$K,6,FALSE)&gt;0,VLOOKUP(S86,'K Projections'!$A:$L,7,FALSE),""),"")</f>
        <v/>
      </c>
    </row>
    <row r="87" spans="1:23" x14ac:dyDescent="0.25">
      <c r="A87">
        <v>85</v>
      </c>
      <c r="B87" t="str">
        <f>IFERROR(IF(VLOOKUP($A87,'QB Projections'!$A:$L,5,FALSE)&gt;0,VLOOKUP($A87,'QB Projections'!$A:$L,2,FALSE),""),"")</f>
        <v/>
      </c>
      <c r="C87" t="str">
        <f>IFERROR(IF(VLOOKUP($A87,'QB Projections'!$A:$L,5,FALSE)&gt;0,VLOOKUP($A87,'QB Projections'!$A:$L,3,FALSE),""),"")</f>
        <v/>
      </c>
      <c r="D87" s="3" t="str">
        <f>IFERROR(IF(VLOOKUP($A87,'QB Projections'!$A:$L,5,FALSE)&gt;0,VLOOKUP($A87,'QB Projections'!$A:$L,5,FALSE),""),"")</f>
        <v/>
      </c>
      <c r="E87" s="3" t="str">
        <f>IFERROR(IF(VLOOKUP($A87,'QB Projections'!$A:$L,5,FALSE)&gt;0,VLOOKUP($A87,'QB Projections'!$A:$L,12,FALSE),""),"")</f>
        <v/>
      </c>
      <c r="F87" s="17"/>
      <c r="G87">
        <v>85</v>
      </c>
      <c r="H87" t="str">
        <f>IFERROR(IF(VLOOKUP($G87,'RB Projections'!$A:$K,5,FALSE)&gt;0,VLOOKUP(G87,'RB Projections'!$A:$K,2,FALSE),""),"")</f>
        <v>TJ Green</v>
      </c>
      <c r="I87" t="str">
        <f>IFERROR(IF(VLOOKUP($G87,'RB Projections'!$A:$K,5,FALSE)&gt;0,VLOOKUP(G87,'RB Projections'!$A:$K,3,FALSE),""),"")</f>
        <v>Liberty</v>
      </c>
      <c r="J87" s="3">
        <f>IFERROR(IF(VLOOKUP($G87,'RB Projections'!$A:$K,5,FALSE)&gt;0,VLOOKUP(G87,'RB Projections'!$A:$K,5,FALSE),""),"")</f>
        <v>97.657176547197068</v>
      </c>
      <c r="K87" s="3">
        <f>IFERROR(IF(VLOOKUP($G87,'RB Projections'!$A:$K,5,FALSE)&gt;0,VLOOKUP(G87,'RB Projections'!$A:$L,12,FALSE),""),"")</f>
        <v>-39.509096718717373</v>
      </c>
      <c r="M87">
        <v>85</v>
      </c>
      <c r="N87" t="str">
        <f>IFERROR(IF(VLOOKUP($M87,'WR Projections'!$A:$K,5,FALSE)&gt;0,VLOOKUP(M87,'WR Projections'!$A:$K,2,FALSE),""),"")</f>
        <v>Jalil Farooq</v>
      </c>
      <c r="O87" t="str">
        <f>IFERROR(IF(VLOOKUP($M87,'WR Projections'!$A:$K,5,FALSE)&gt;0,VLOOKUP(M87,'WR Projections'!$A:$K,3,FALSE),""),"")</f>
        <v>Oklahoma</v>
      </c>
      <c r="P87" s="3">
        <f>IFERROR(IF(VLOOKUP($M87,'WR Projections'!$A:$K,5,FALSE)&gt;0,VLOOKUP(M87,'WR Projections'!$A:$K,5,FALSE),""),"")</f>
        <v>105.01148771711607</v>
      </c>
      <c r="Q87" s="3">
        <f>IFERROR(IF(VLOOKUP($M87,'WR Projections'!$A:$K,5,FALSE)&gt;0,VLOOKUP(M87,'WR Projections'!$A:$L,12,FALSE),""),"")</f>
        <v>-32.154785548798372</v>
      </c>
      <c r="T87" t="str">
        <f>IFERROR(IF(VLOOKUP($S87,'K Projections'!$A:$K,6,FALSE)&gt;0,VLOOKUP(S87,'K Projections'!$A:$K,2,FALSE),""),"")</f>
        <v/>
      </c>
      <c r="U87" t="str">
        <f>IFERROR(IF(VLOOKUP($S87,'K Projections'!$A:$K,6,FALSE)&gt;0,VLOOKUP(S87,'K Projections'!$A:$K,3,FALSE),""),"")</f>
        <v/>
      </c>
      <c r="V87" s="3" t="str">
        <f>IFERROR(IF(VLOOKUP($S87,'K Projections'!$A:$K,6,FALSE)&gt;0,VLOOKUP(S87,'K Projections'!$A:$K,6,FALSE),""),"")</f>
        <v/>
      </c>
      <c r="W87" s="3" t="str">
        <f>IFERROR(IF(VLOOKUP($S87,'K Projections'!$A:$K,6,FALSE)&gt;0,VLOOKUP(S87,'K Projections'!$A:$L,7,FALSE),""),"")</f>
        <v/>
      </c>
    </row>
    <row r="88" spans="1:23" x14ac:dyDescent="0.25">
      <c r="A88">
        <v>86</v>
      </c>
      <c r="B88" t="str">
        <f>IFERROR(IF(VLOOKUP($A88,'QB Projections'!$A:$L,5,FALSE)&gt;0,VLOOKUP($A88,'QB Projections'!$A:$L,2,FALSE),""),"")</f>
        <v/>
      </c>
      <c r="C88" t="str">
        <f>IFERROR(IF(VLOOKUP($A88,'QB Projections'!$A:$L,5,FALSE)&gt;0,VLOOKUP($A88,'QB Projections'!$A:$L,3,FALSE),""),"")</f>
        <v/>
      </c>
      <c r="D88" s="3" t="str">
        <f>IFERROR(IF(VLOOKUP($A88,'QB Projections'!$A:$L,5,FALSE)&gt;0,VLOOKUP($A88,'QB Projections'!$A:$L,5,FALSE),""),"")</f>
        <v/>
      </c>
      <c r="E88" s="3" t="str">
        <f>IFERROR(IF(VLOOKUP($A88,'QB Projections'!$A:$L,5,FALSE)&gt;0,VLOOKUP($A88,'QB Projections'!$A:$L,12,FALSE),""),"")</f>
        <v/>
      </c>
      <c r="F88" s="17"/>
      <c r="G88">
        <v>86</v>
      </c>
      <c r="H88" t="str">
        <f>IFERROR(IF(VLOOKUP($G88,'RB Projections'!$A:$K,5,FALSE)&gt;0,VLOOKUP(G88,'RB Projections'!$A:$K,2,FALSE),""),"")</f>
        <v>Raheem Blackshear</v>
      </c>
      <c r="I88" t="str">
        <f>IFERROR(IF(VLOOKUP($G88,'RB Projections'!$A:$K,5,FALSE)&gt;0,VLOOKUP(G88,'RB Projections'!$A:$K,3,FALSE),""),"")</f>
        <v>Virginia Tech</v>
      </c>
      <c r="J88" s="3">
        <f>IFERROR(IF(VLOOKUP($G88,'RB Projections'!$A:$K,5,FALSE)&gt;0,VLOOKUP(G88,'RB Projections'!$A:$K,5,FALSE),""),"")</f>
        <v>96.922155864385033</v>
      </c>
      <c r="K88" s="3">
        <f>IFERROR(IF(VLOOKUP($G88,'RB Projections'!$A:$K,5,FALSE)&gt;0,VLOOKUP(G88,'RB Projections'!$A:$L,12,FALSE),""),"")</f>
        <v>-40.244117401529408</v>
      </c>
      <c r="M88">
        <v>86</v>
      </c>
      <c r="N88" t="str">
        <f>IFERROR(IF(VLOOKUP($M88,'WR Projections'!$A:$K,5,FALSE)&gt;0,VLOOKUP(M88,'WR Projections'!$A:$K,2,FALSE),""),"")</f>
        <v>Gary Bryant Jr.</v>
      </c>
      <c r="O88" t="str">
        <f>IFERROR(IF(VLOOKUP($M88,'WR Projections'!$A:$K,5,FALSE)&gt;0,VLOOKUP(M88,'WR Projections'!$A:$K,3,FALSE),""),"")</f>
        <v>USC</v>
      </c>
      <c r="P88" s="3">
        <f>IFERROR(IF(VLOOKUP($M88,'WR Projections'!$A:$K,5,FALSE)&gt;0,VLOOKUP(M88,'WR Projections'!$A:$K,5,FALSE),""),"")</f>
        <v>104.79131695615476</v>
      </c>
      <c r="Q88" s="3">
        <f>IFERROR(IF(VLOOKUP($M88,'WR Projections'!$A:$K,5,FALSE)&gt;0,VLOOKUP(M88,'WR Projections'!$A:$L,12,FALSE),""),"")</f>
        <v>-32.374956309759682</v>
      </c>
      <c r="T88" t="str">
        <f>IFERROR(IF(VLOOKUP($S88,'K Projections'!$A:$K,6,FALSE)&gt;0,VLOOKUP(S88,'K Projections'!$A:$K,2,FALSE),""),"")</f>
        <v/>
      </c>
      <c r="U88" t="str">
        <f>IFERROR(IF(VLOOKUP($S88,'K Projections'!$A:$K,6,FALSE)&gt;0,VLOOKUP(S88,'K Projections'!$A:$K,3,FALSE),""),"")</f>
        <v/>
      </c>
      <c r="V88" s="3" t="str">
        <f>IFERROR(IF(VLOOKUP($S88,'K Projections'!$A:$K,6,FALSE)&gt;0,VLOOKUP(S88,'K Projections'!$A:$K,6,FALSE),""),"")</f>
        <v/>
      </c>
      <c r="W88" s="3" t="str">
        <f>IFERROR(IF(VLOOKUP($S88,'K Projections'!$A:$K,6,FALSE)&gt;0,VLOOKUP(S88,'K Projections'!$A:$L,7,FALSE),""),"")</f>
        <v/>
      </c>
    </row>
    <row r="89" spans="1:23" x14ac:dyDescent="0.25">
      <c r="A89">
        <v>87</v>
      </c>
      <c r="B89" t="str">
        <f>IFERROR(IF(VLOOKUP($A89,'QB Projections'!$A:$L,5,FALSE)&gt;0,VLOOKUP($A89,'QB Projections'!$A:$L,2,FALSE),""),"")</f>
        <v/>
      </c>
      <c r="C89" t="str">
        <f>IFERROR(IF(VLOOKUP($A89,'QB Projections'!$A:$L,5,FALSE)&gt;0,VLOOKUP($A89,'QB Projections'!$A:$L,3,FALSE),""),"")</f>
        <v/>
      </c>
      <c r="D89" s="3" t="str">
        <f>IFERROR(IF(VLOOKUP($A89,'QB Projections'!$A:$L,5,FALSE)&gt;0,VLOOKUP($A89,'QB Projections'!$A:$L,5,FALSE),""),"")</f>
        <v/>
      </c>
      <c r="E89" s="3" t="str">
        <f>IFERROR(IF(VLOOKUP($A89,'QB Projections'!$A:$L,5,FALSE)&gt;0,VLOOKUP($A89,'QB Projections'!$A:$L,12,FALSE),""),"")</f>
        <v/>
      </c>
      <c r="F89" s="17"/>
      <c r="G89">
        <v>87</v>
      </c>
      <c r="H89" t="str">
        <f>IFERROR(IF(VLOOKUP($G89,'RB Projections'!$A:$K,5,FALSE)&gt;0,VLOOKUP(G89,'RB Projections'!$A:$K,2,FALSE),""),"")</f>
        <v>Velton Gardner</v>
      </c>
      <c r="I89" t="str">
        <f>IFERROR(IF(VLOOKUP($G89,'RB Projections'!$A:$K,5,FALSE)&gt;0,VLOOKUP(G89,'RB Projections'!$A:$K,3,FALSE),""),"")</f>
        <v>Kansas</v>
      </c>
      <c r="J89" s="3">
        <f>IFERROR(IF(VLOOKUP($G89,'RB Projections'!$A:$K,5,FALSE)&gt;0,VLOOKUP(G89,'RB Projections'!$A:$K,5,FALSE),""),"")</f>
        <v>96.075208705165849</v>
      </c>
      <c r="K89" s="3">
        <f>IFERROR(IF(VLOOKUP($G89,'RB Projections'!$A:$K,5,FALSE)&gt;0,VLOOKUP(G89,'RB Projections'!$A:$L,12,FALSE),""),"")</f>
        <v>-41.091064560748592</v>
      </c>
      <c r="M89">
        <v>87</v>
      </c>
      <c r="N89" t="str">
        <f>IFERROR(IF(VLOOKUP($M89,'WR Projections'!$A:$K,5,FALSE)&gt;0,VLOOKUP(M89,'WR Projections'!$A:$K,2,FALSE),""),"")</f>
        <v>Tauskie Dove</v>
      </c>
      <c r="O89" t="str">
        <f>IFERROR(IF(VLOOKUP($M89,'WR Projections'!$A:$K,5,FALSE)&gt;0,VLOOKUP(M89,'WR Projections'!$A:$K,3,FALSE),""),"")</f>
        <v>Missouri</v>
      </c>
      <c r="P89" s="3">
        <f>IFERROR(IF(VLOOKUP($M89,'WR Projections'!$A:$K,5,FALSE)&gt;0,VLOOKUP(M89,'WR Projections'!$A:$K,5,FALSE),""),"")</f>
        <v>104.51208280396251</v>
      </c>
      <c r="Q89" s="3">
        <f>IFERROR(IF(VLOOKUP($M89,'WR Projections'!$A:$K,5,FALSE)&gt;0,VLOOKUP(M89,'WR Projections'!$A:$L,12,FALSE),""),"")</f>
        <v>-32.654190461951927</v>
      </c>
      <c r="T89" t="str">
        <f>IFERROR(IF(VLOOKUP($S89,'K Projections'!$A:$K,6,FALSE)&gt;0,VLOOKUP(S89,'K Projections'!$A:$K,2,FALSE),""),"")</f>
        <v/>
      </c>
      <c r="U89" t="str">
        <f>IFERROR(IF(VLOOKUP($S89,'K Projections'!$A:$K,6,FALSE)&gt;0,VLOOKUP(S89,'K Projections'!$A:$K,3,FALSE),""),"")</f>
        <v/>
      </c>
      <c r="V89" s="3" t="str">
        <f>IFERROR(IF(VLOOKUP($S89,'K Projections'!$A:$K,6,FALSE)&gt;0,VLOOKUP(S89,'K Projections'!$A:$K,6,FALSE),""),"")</f>
        <v/>
      </c>
      <c r="W89" s="3" t="str">
        <f>IFERROR(IF(VLOOKUP($S89,'K Projections'!$A:$K,6,FALSE)&gt;0,VLOOKUP(S89,'K Projections'!$A:$L,7,FALSE),""),"")</f>
        <v/>
      </c>
    </row>
    <row r="90" spans="1:23" x14ac:dyDescent="0.25">
      <c r="A90">
        <v>88</v>
      </c>
      <c r="B90" t="str">
        <f>IFERROR(IF(VLOOKUP($A90,'QB Projections'!$A:$L,5,FALSE)&gt;0,VLOOKUP($A90,'QB Projections'!$A:$L,2,FALSE),""),"")</f>
        <v/>
      </c>
      <c r="C90" t="str">
        <f>IFERROR(IF(VLOOKUP($A90,'QB Projections'!$A:$L,5,FALSE)&gt;0,VLOOKUP($A90,'QB Projections'!$A:$L,3,FALSE),""),"")</f>
        <v/>
      </c>
      <c r="D90" s="3" t="str">
        <f>IFERROR(IF(VLOOKUP($A90,'QB Projections'!$A:$L,5,FALSE)&gt;0,VLOOKUP($A90,'QB Projections'!$A:$L,5,FALSE),""),"")</f>
        <v/>
      </c>
      <c r="E90" s="3" t="str">
        <f>IFERROR(IF(VLOOKUP($A90,'QB Projections'!$A:$L,5,FALSE)&gt;0,VLOOKUP($A90,'QB Projections'!$A:$L,12,FALSE),""),"")</f>
        <v/>
      </c>
      <c r="F90" s="17"/>
      <c r="G90">
        <v>88</v>
      </c>
      <c r="H90" t="str">
        <f>IFERROR(IF(VLOOKUP($G90,'RB Projections'!$A:$K,5,FALSE)&gt;0,VLOOKUP(G90,'RB Projections'!$A:$K,2,FALSE),""),"")</f>
        <v>Devon Achane</v>
      </c>
      <c r="I90" t="str">
        <f>IFERROR(IF(VLOOKUP($G90,'RB Projections'!$A:$K,5,FALSE)&gt;0,VLOOKUP(G90,'RB Projections'!$A:$K,3,FALSE),""),"")</f>
        <v>Texas A&amp;M</v>
      </c>
      <c r="J90" s="3">
        <f>IFERROR(IF(VLOOKUP($G90,'RB Projections'!$A:$K,5,FALSE)&gt;0,VLOOKUP(G90,'RB Projections'!$A:$K,5,FALSE),""),"")</f>
        <v>95.804434480269961</v>
      </c>
      <c r="K90" s="3">
        <f>IFERROR(IF(VLOOKUP($G90,'RB Projections'!$A:$K,5,FALSE)&gt;0,VLOOKUP(G90,'RB Projections'!$A:$L,12,FALSE),""),"")</f>
        <v>-41.36183878564448</v>
      </c>
      <c r="M90">
        <v>88</v>
      </c>
      <c r="N90" t="str">
        <f>IFERROR(IF(VLOOKUP($M90,'WR Projections'!$A:$K,5,FALSE)&gt;0,VLOOKUP(M90,'WR Projections'!$A:$K,2,FALSE),""),"")</f>
        <v>Jacob Copeland</v>
      </c>
      <c r="O90" t="str">
        <f>IFERROR(IF(VLOOKUP($M90,'WR Projections'!$A:$K,5,FALSE)&gt;0,VLOOKUP(M90,'WR Projections'!$A:$K,3,FALSE),""),"")</f>
        <v>Florida</v>
      </c>
      <c r="P90" s="3">
        <f>IFERROR(IF(VLOOKUP($M90,'WR Projections'!$A:$K,5,FALSE)&gt;0,VLOOKUP(M90,'WR Projections'!$A:$K,5,FALSE),""),"")</f>
        <v>103.70094186258561</v>
      </c>
      <c r="Q90" s="3">
        <f>IFERROR(IF(VLOOKUP($M90,'WR Projections'!$A:$K,5,FALSE)&gt;0,VLOOKUP(M90,'WR Projections'!$A:$L,12,FALSE),""),"")</f>
        <v>-33.465331403328832</v>
      </c>
    </row>
    <row r="91" spans="1:23" x14ac:dyDescent="0.25">
      <c r="A91">
        <v>89</v>
      </c>
      <c r="B91" t="str">
        <f>IFERROR(IF(VLOOKUP($A91,'QB Projections'!$A:$L,5,FALSE)&gt;0,VLOOKUP($A91,'QB Projections'!$A:$L,2,FALSE),""),"")</f>
        <v/>
      </c>
      <c r="C91" t="str">
        <f>IFERROR(IF(VLOOKUP($A91,'QB Projections'!$A:$L,5,FALSE)&gt;0,VLOOKUP($A91,'QB Projections'!$A:$L,3,FALSE),""),"")</f>
        <v/>
      </c>
      <c r="D91" s="3" t="str">
        <f>IFERROR(IF(VLOOKUP($A91,'QB Projections'!$A:$L,5,FALSE)&gt;0,VLOOKUP($A91,'QB Projections'!$A:$L,5,FALSE),""),"")</f>
        <v/>
      </c>
      <c r="E91" s="3" t="str">
        <f>IFERROR(IF(VLOOKUP($A91,'QB Projections'!$A:$L,5,FALSE)&gt;0,VLOOKUP($A91,'QB Projections'!$A:$L,12,FALSE),""),"")</f>
        <v/>
      </c>
      <c r="F91" s="17"/>
      <c r="G91">
        <v>89</v>
      </c>
      <c r="H91" t="str">
        <f>IFERROR(IF(VLOOKUP($G91,'RB Projections'!$A:$K,5,FALSE)&gt;0,VLOOKUP(G91,'RB Projections'!$A:$K,2,FALSE),""),"")</f>
        <v>John Emery Jr.</v>
      </c>
      <c r="I91" t="str">
        <f>IFERROR(IF(VLOOKUP($G91,'RB Projections'!$A:$K,5,FALSE)&gt;0,VLOOKUP(G91,'RB Projections'!$A:$K,3,FALSE),""),"")</f>
        <v>LSU</v>
      </c>
      <c r="J91" s="3">
        <f>IFERROR(IF(VLOOKUP($G91,'RB Projections'!$A:$K,5,FALSE)&gt;0,VLOOKUP(G91,'RB Projections'!$A:$K,5,FALSE),""),"")</f>
        <v>91.410080257794874</v>
      </c>
      <c r="K91" s="3">
        <f>IFERROR(IF(VLOOKUP($G91,'RB Projections'!$A:$K,5,FALSE)&gt;0,VLOOKUP(G91,'RB Projections'!$A:$L,12,FALSE),""),"")</f>
        <v>-45.756193008119567</v>
      </c>
      <c r="M91">
        <v>89</v>
      </c>
      <c r="N91" t="str">
        <f>IFERROR(IF(VLOOKUP($M91,'WR Projections'!$A:$K,5,FALSE)&gt;0,VLOOKUP(M91,'WR Projections'!$A:$K,2,FALSE),""),"")</f>
        <v>Trevon Bradford</v>
      </c>
      <c r="O91" t="str">
        <f>IFERROR(IF(VLOOKUP($M91,'WR Projections'!$A:$K,5,FALSE)&gt;0,VLOOKUP(M91,'WR Projections'!$A:$K,3,FALSE),""),"")</f>
        <v>Oregon State</v>
      </c>
      <c r="P91" s="3">
        <f>IFERROR(IF(VLOOKUP($M91,'WR Projections'!$A:$K,5,FALSE)&gt;0,VLOOKUP(M91,'WR Projections'!$A:$K,5,FALSE),""),"")</f>
        <v>103.4494218080532</v>
      </c>
      <c r="Q91" s="3">
        <f>IFERROR(IF(VLOOKUP($M91,'WR Projections'!$A:$K,5,FALSE)&gt;0,VLOOKUP(M91,'WR Projections'!$A:$L,12,FALSE),""),"")</f>
        <v>-33.716851457861239</v>
      </c>
    </row>
    <row r="92" spans="1:23" x14ac:dyDescent="0.25">
      <c r="A92">
        <v>90</v>
      </c>
      <c r="B92" t="str">
        <f>IFERROR(IF(VLOOKUP($A92,'QB Projections'!$A:$L,5,FALSE)&gt;0,VLOOKUP($A92,'QB Projections'!$A:$L,2,FALSE),""),"")</f>
        <v/>
      </c>
      <c r="C92" t="str">
        <f>IFERROR(IF(VLOOKUP($A92,'QB Projections'!$A:$L,5,FALSE)&gt;0,VLOOKUP($A92,'QB Projections'!$A:$L,3,FALSE),""),"")</f>
        <v/>
      </c>
      <c r="D92" s="3" t="str">
        <f>IFERROR(IF(VLOOKUP($A92,'QB Projections'!$A:$L,5,FALSE)&gt;0,VLOOKUP($A92,'QB Projections'!$A:$L,5,FALSE),""),"")</f>
        <v/>
      </c>
      <c r="E92" s="3" t="str">
        <f>IFERROR(IF(VLOOKUP($A92,'QB Projections'!$A:$L,5,FALSE)&gt;0,VLOOKUP($A92,'QB Projections'!$A:$L,12,FALSE),""),"")</f>
        <v/>
      </c>
      <c r="F92" s="17"/>
      <c r="G92">
        <v>90</v>
      </c>
      <c r="H92" t="str">
        <f>IFERROR(IF(VLOOKUP($G92,'RB Projections'!$A:$K,5,FALSE)&gt;0,VLOOKUP(G92,'RB Projections'!$A:$K,2,FALSE),""),"")</f>
        <v>Henry Parrish Jr.</v>
      </c>
      <c r="I92" t="str">
        <f>IFERROR(IF(VLOOKUP($G92,'RB Projections'!$A:$K,5,FALSE)&gt;0,VLOOKUP(G92,'RB Projections'!$A:$K,3,FALSE),""),"")</f>
        <v>Ole Miss</v>
      </c>
      <c r="J92" s="3">
        <f>IFERROR(IF(VLOOKUP($G92,'RB Projections'!$A:$K,5,FALSE)&gt;0,VLOOKUP(G92,'RB Projections'!$A:$K,5,FALSE),""),"")</f>
        <v>89.410487977599516</v>
      </c>
      <c r="K92" s="3">
        <f>IFERROR(IF(VLOOKUP($G92,'RB Projections'!$A:$K,5,FALSE)&gt;0,VLOOKUP(G92,'RB Projections'!$A:$L,12,FALSE),""),"")</f>
        <v>-47.755785288314925</v>
      </c>
      <c r="M92">
        <v>90</v>
      </c>
      <c r="N92" t="str">
        <f>IFERROR(IF(VLOOKUP($M92,'WR Projections'!$A:$K,5,FALSE)&gt;0,VLOOKUP(M92,'WR Projections'!$A:$K,2,FALSE),""),"")</f>
        <v>Josh Ali</v>
      </c>
      <c r="O92" t="str">
        <f>IFERROR(IF(VLOOKUP($M92,'WR Projections'!$A:$K,5,FALSE)&gt;0,VLOOKUP(M92,'WR Projections'!$A:$K,3,FALSE),""),"")</f>
        <v>Kentucky</v>
      </c>
      <c r="P92" s="3">
        <f>IFERROR(IF(VLOOKUP($M92,'WR Projections'!$A:$K,5,FALSE)&gt;0,VLOOKUP(M92,'WR Projections'!$A:$K,5,FALSE),""),"")</f>
        <v>103.01914619519346</v>
      </c>
      <c r="Q92" s="3">
        <f>IFERROR(IF(VLOOKUP($M92,'WR Projections'!$A:$K,5,FALSE)&gt;0,VLOOKUP(M92,'WR Projections'!$A:$L,12,FALSE),""),"")</f>
        <v>-34.147127070720984</v>
      </c>
    </row>
    <row r="93" spans="1:23" x14ac:dyDescent="0.25">
      <c r="A93">
        <v>91</v>
      </c>
      <c r="B93" t="str">
        <f>IFERROR(IF(VLOOKUP($A93,'QB Projections'!$A:$L,5,FALSE)&gt;0,VLOOKUP($A93,'QB Projections'!$A:$L,2,FALSE),""),"")</f>
        <v/>
      </c>
      <c r="C93" t="str">
        <f>IFERROR(IF(VLOOKUP($A93,'QB Projections'!$A:$L,5,FALSE)&gt;0,VLOOKUP($A93,'QB Projections'!$A:$L,3,FALSE),""),"")</f>
        <v/>
      </c>
      <c r="D93" s="3" t="str">
        <f>IFERROR(IF(VLOOKUP($A93,'QB Projections'!$A:$L,5,FALSE)&gt;0,VLOOKUP($A93,'QB Projections'!$A:$L,5,FALSE),""),"")</f>
        <v/>
      </c>
      <c r="E93" s="3" t="str">
        <f>IFERROR(IF(VLOOKUP($A93,'QB Projections'!$A:$L,5,FALSE)&gt;0,VLOOKUP($A93,'QB Projections'!$A:$L,12,FALSE),""),"")</f>
        <v/>
      </c>
      <c r="F93" s="17"/>
      <c r="G93">
        <v>91</v>
      </c>
      <c r="H93" t="str">
        <f>IFERROR(IF(VLOOKUP($G93,'RB Projections'!$A:$K,5,FALSE)&gt;0,VLOOKUP(G93,'RB Projections'!$A:$K,2,FALSE),""),"")</f>
        <v>Dezmon Jackson</v>
      </c>
      <c r="I93" t="str">
        <f>IFERROR(IF(VLOOKUP($G93,'RB Projections'!$A:$K,5,FALSE)&gt;0,VLOOKUP(G93,'RB Projections'!$A:$K,3,FALSE),""),"")</f>
        <v>Oklahoma State</v>
      </c>
      <c r="J93" s="3">
        <f>IFERROR(IF(VLOOKUP($G93,'RB Projections'!$A:$K,5,FALSE)&gt;0,VLOOKUP(G93,'RB Projections'!$A:$K,5,FALSE),""),"")</f>
        <v>88.280077401638565</v>
      </c>
      <c r="K93" s="3">
        <f>IFERROR(IF(VLOOKUP($G93,'RB Projections'!$A:$K,5,FALSE)&gt;0,VLOOKUP(G93,'RB Projections'!$A:$L,12,FALSE),""),"")</f>
        <v>-48.886195864275876</v>
      </c>
      <c r="M93">
        <v>91</v>
      </c>
      <c r="N93" t="str">
        <f>IFERROR(IF(VLOOKUP($M93,'WR Projections'!$A:$K,5,FALSE)&gt;0,VLOOKUP(M93,'WR Projections'!$A:$K,2,FALSE),""),"")</f>
        <v>Joey Hobert</v>
      </c>
      <c r="O93" t="str">
        <f>IFERROR(IF(VLOOKUP($M93,'WR Projections'!$A:$K,5,FALSE)&gt;0,VLOOKUP(M93,'WR Projections'!$A:$K,3,FALSE),""),"")</f>
        <v>Washington State</v>
      </c>
      <c r="P93" s="3">
        <f>IFERROR(IF(VLOOKUP($M93,'WR Projections'!$A:$K,5,FALSE)&gt;0,VLOOKUP(M93,'WR Projections'!$A:$K,5,FALSE),""),"")</f>
        <v>102.41531695615478</v>
      </c>
      <c r="Q93" s="3">
        <f>IFERROR(IF(VLOOKUP($M93,'WR Projections'!$A:$K,5,FALSE)&gt;0,VLOOKUP(M93,'WR Projections'!$A:$L,12,FALSE),""),"")</f>
        <v>-34.750956309759658</v>
      </c>
    </row>
    <row r="94" spans="1:23" x14ac:dyDescent="0.25">
      <c r="A94">
        <v>92</v>
      </c>
      <c r="B94" t="str">
        <f>IFERROR(IF(VLOOKUP($A94,'QB Projections'!$A:$L,5,FALSE)&gt;0,VLOOKUP($A94,'QB Projections'!$A:$L,2,FALSE),""),"")</f>
        <v/>
      </c>
      <c r="C94" t="str">
        <f>IFERROR(IF(VLOOKUP($A94,'QB Projections'!$A:$L,5,FALSE)&gt;0,VLOOKUP($A94,'QB Projections'!$A:$L,3,FALSE),""),"")</f>
        <v/>
      </c>
      <c r="D94" s="3" t="str">
        <f>IFERROR(IF(VLOOKUP($A94,'QB Projections'!$A:$L,5,FALSE)&gt;0,VLOOKUP($A94,'QB Projections'!$A:$L,5,FALSE),""),"")</f>
        <v/>
      </c>
      <c r="E94" s="3" t="str">
        <f>IFERROR(IF(VLOOKUP($A94,'QB Projections'!$A:$L,5,FALSE)&gt;0,VLOOKUP($A94,'QB Projections'!$A:$L,12,FALSE),""),"")</f>
        <v/>
      </c>
      <c r="F94" s="17"/>
      <c r="G94">
        <v>92</v>
      </c>
      <c r="H94" t="str">
        <f>IFERROR(IF(VLOOKUP($G94,'RB Projections'!$A:$K,5,FALSE)&gt;0,VLOOKUP(G94,'RB Projections'!$A:$K,2,FALSE),""),"")</f>
        <v>Joshua Mack</v>
      </c>
      <c r="I94" t="str">
        <f>IFERROR(IF(VLOOKUP($G94,'RB Projections'!$A:$K,5,FALSE)&gt;0,VLOOKUP(G94,'RB Projections'!$A:$K,3,FALSE),""),"")</f>
        <v>Liberty</v>
      </c>
      <c r="J94" s="3">
        <f>IFERROR(IF(VLOOKUP($G94,'RB Projections'!$A:$K,5,FALSE)&gt;0,VLOOKUP(G94,'RB Projections'!$A:$K,5,FALSE),""),"")</f>
        <v>88.236096181842498</v>
      </c>
      <c r="K94" s="3">
        <f>IFERROR(IF(VLOOKUP($G94,'RB Projections'!$A:$K,5,FALSE)&gt;0,VLOOKUP(G94,'RB Projections'!$A:$L,12,FALSE),""),"")</f>
        <v>-48.930177084071943</v>
      </c>
      <c r="M94">
        <v>92</v>
      </c>
      <c r="N94" t="str">
        <f>IFERROR(IF(VLOOKUP($M94,'WR Projections'!$A:$K,5,FALSE)&gt;0,VLOOKUP(M94,'WR Projections'!$A:$K,2,FALSE),""),"")</f>
        <v>Myles Price</v>
      </c>
      <c r="O94" t="str">
        <f>IFERROR(IF(VLOOKUP($M94,'WR Projections'!$A:$K,5,FALSE)&gt;0,VLOOKUP(M94,'WR Projections'!$A:$K,3,FALSE),""),"")</f>
        <v>Texas Tech</v>
      </c>
      <c r="P94" s="3">
        <f>IFERROR(IF(VLOOKUP($M94,'WR Projections'!$A:$K,5,FALSE)&gt;0,VLOOKUP(M94,'WR Projections'!$A:$K,5,FALSE),""),"")</f>
        <v>100.81366799249859</v>
      </c>
      <c r="Q94" s="3">
        <f>IFERROR(IF(VLOOKUP($M94,'WR Projections'!$A:$K,5,FALSE)&gt;0,VLOOKUP(M94,'WR Projections'!$A:$L,12,FALSE),""),"")</f>
        <v>-36.352605273415847</v>
      </c>
    </row>
    <row r="95" spans="1:23" x14ac:dyDescent="0.25">
      <c r="A95">
        <v>93</v>
      </c>
      <c r="B95" t="str">
        <f>IFERROR(IF(VLOOKUP($A95,'QB Projections'!$A:$L,5,FALSE)&gt;0,VLOOKUP($A95,'QB Projections'!$A:$L,2,FALSE),""),"")</f>
        <v/>
      </c>
      <c r="C95" t="str">
        <f>IFERROR(IF(VLOOKUP($A95,'QB Projections'!$A:$L,5,FALSE)&gt;0,VLOOKUP($A95,'QB Projections'!$A:$L,3,FALSE),""),"")</f>
        <v/>
      </c>
      <c r="D95" s="3" t="str">
        <f>IFERROR(IF(VLOOKUP($A95,'QB Projections'!$A:$L,5,FALSE)&gt;0,VLOOKUP($A95,'QB Projections'!$A:$L,5,FALSE),""),"")</f>
        <v/>
      </c>
      <c r="E95" s="3" t="str">
        <f>IFERROR(IF(VLOOKUP($A95,'QB Projections'!$A:$L,5,FALSE)&gt;0,VLOOKUP($A95,'QB Projections'!$A:$L,12,FALSE),""),"")</f>
        <v/>
      </c>
      <c r="F95" s="17"/>
      <c r="G95">
        <v>93</v>
      </c>
      <c r="H95" t="str">
        <f>IFERROR(IF(VLOOKUP($G95,'RB Projections'!$A:$K,5,FALSE)&gt;0,VLOOKUP(G95,'RB Projections'!$A:$K,2,FALSE),""),"")</f>
        <v>Abram Smith</v>
      </c>
      <c r="I95" t="str">
        <f>IFERROR(IF(VLOOKUP($G95,'RB Projections'!$A:$K,5,FALSE)&gt;0,VLOOKUP(G95,'RB Projections'!$A:$K,3,FALSE),""),"")</f>
        <v>Baylor</v>
      </c>
      <c r="J95" s="3">
        <f>IFERROR(IF(VLOOKUP($G95,'RB Projections'!$A:$K,5,FALSE)&gt;0,VLOOKUP(G95,'RB Projections'!$A:$K,5,FALSE),""),"")</f>
        <v>87.94144240196475</v>
      </c>
      <c r="K95" s="3">
        <f>IFERROR(IF(VLOOKUP($G95,'RB Projections'!$A:$K,5,FALSE)&gt;0,VLOOKUP(G95,'RB Projections'!$A:$L,12,FALSE),""),"")</f>
        <v>-49.224830863949691</v>
      </c>
      <c r="M95">
        <v>93</v>
      </c>
      <c r="N95" t="str">
        <f>IFERROR(IF(VLOOKUP($M95,'WR Projections'!$A:$K,5,FALSE)&gt;0,VLOOKUP(M95,'WR Projections'!$A:$K,2,FALSE),""),"")</f>
        <v>Ra'Shaun Henry</v>
      </c>
      <c r="O95" t="str">
        <f>IFERROR(IF(VLOOKUP($M95,'WR Projections'!$A:$K,5,FALSE)&gt;0,VLOOKUP(M95,'WR Projections'!$A:$K,3,FALSE),""),"")</f>
        <v>Virginia</v>
      </c>
      <c r="P95" s="3">
        <f>IFERROR(IF(VLOOKUP($M95,'WR Projections'!$A:$K,5,FALSE)&gt;0,VLOOKUP(M95,'WR Projections'!$A:$K,5,FALSE),""),"")</f>
        <v>100.40765847807739</v>
      </c>
      <c r="Q95" s="3">
        <f>IFERROR(IF(VLOOKUP($M95,'WR Projections'!$A:$K,5,FALSE)&gt;0,VLOOKUP(M95,'WR Projections'!$A:$L,12,FALSE),""),"")</f>
        <v>-36.758614787837047</v>
      </c>
    </row>
    <row r="96" spans="1:23" x14ac:dyDescent="0.25">
      <c r="A96">
        <v>94</v>
      </c>
      <c r="B96" t="str">
        <f>IFERROR(IF(VLOOKUP($A96,'QB Projections'!$A:$L,5,FALSE)&gt;0,VLOOKUP($A96,'QB Projections'!$A:$L,2,FALSE),""),"")</f>
        <v/>
      </c>
      <c r="C96" t="str">
        <f>IFERROR(IF(VLOOKUP($A96,'QB Projections'!$A:$L,5,FALSE)&gt;0,VLOOKUP($A96,'QB Projections'!$A:$L,3,FALSE),""),"")</f>
        <v/>
      </c>
      <c r="D96" s="3" t="str">
        <f>IFERROR(IF(VLOOKUP($A96,'QB Projections'!$A:$L,5,FALSE)&gt;0,VLOOKUP($A96,'QB Projections'!$A:$L,5,FALSE),""),"")</f>
        <v/>
      </c>
      <c r="E96" s="3" t="str">
        <f>IFERROR(IF(VLOOKUP($A96,'QB Projections'!$A:$L,5,FALSE)&gt;0,VLOOKUP($A96,'QB Projections'!$A:$L,12,FALSE),""),"")</f>
        <v/>
      </c>
      <c r="F96" s="17"/>
      <c r="G96">
        <v>94</v>
      </c>
      <c r="H96" t="str">
        <f>IFERROR(IF(VLOOKUP($G96,'RB Projections'!$A:$K,5,FALSE)&gt;0,VLOOKUP(G96,'RB Projections'!$A:$K,2,FALSE),""),"")</f>
        <v>Christian Turner</v>
      </c>
      <c r="I96" t="str">
        <f>IFERROR(IF(VLOOKUP($G96,'RB Projections'!$A:$K,5,FALSE)&gt;0,VLOOKUP(G96,'RB Projections'!$A:$K,3,FALSE),""),"")</f>
        <v>Wake Forest</v>
      </c>
      <c r="J96" s="3">
        <f>IFERROR(IF(VLOOKUP($G96,'RB Projections'!$A:$K,5,FALSE)&gt;0,VLOOKUP(G96,'RB Projections'!$A:$K,5,FALSE),""),"")</f>
        <v>87.31429276566827</v>
      </c>
      <c r="K96" s="3">
        <f>IFERROR(IF(VLOOKUP($G96,'RB Projections'!$A:$K,5,FALSE)&gt;0,VLOOKUP(G96,'RB Projections'!$A:$L,12,FALSE),""),"")</f>
        <v>-49.851980500246171</v>
      </c>
      <c r="M96">
        <v>94</v>
      </c>
      <c r="N96" t="str">
        <f>IFERROR(IF(VLOOKUP($M96,'WR Projections'!$A:$K,5,FALSE)&gt;0,VLOOKUP(M96,'WR Projections'!$A:$K,2,FALSE),""),"")</f>
        <v>Austin Williams</v>
      </c>
      <c r="O96" t="str">
        <f>IFERROR(IF(VLOOKUP($M96,'WR Projections'!$A:$K,5,FALSE)&gt;0,VLOOKUP(M96,'WR Projections'!$A:$K,3,FALSE),""),"")</f>
        <v>Mississippi State</v>
      </c>
      <c r="P96" s="3">
        <f>IFERROR(IF(VLOOKUP($M96,'WR Projections'!$A:$K,5,FALSE)&gt;0,VLOOKUP(M96,'WR Projections'!$A:$K,5,FALSE),""),"")</f>
        <v>100.02188273846483</v>
      </c>
      <c r="Q96" s="3">
        <f>IFERROR(IF(VLOOKUP($M96,'WR Projections'!$A:$K,5,FALSE)&gt;0,VLOOKUP(M96,'WR Projections'!$A:$L,12,FALSE),""),"")</f>
        <v>-37.144390527449616</v>
      </c>
    </row>
    <row r="97" spans="1:17" x14ac:dyDescent="0.25">
      <c r="A97">
        <v>95</v>
      </c>
      <c r="B97" t="str">
        <f>IFERROR(IF(VLOOKUP($A97,'QB Projections'!$A:$L,5,FALSE)&gt;0,VLOOKUP($A97,'QB Projections'!$A:$L,2,FALSE),""),"")</f>
        <v/>
      </c>
      <c r="C97" t="str">
        <f>IFERROR(IF(VLOOKUP($A97,'QB Projections'!$A:$L,5,FALSE)&gt;0,VLOOKUP($A97,'QB Projections'!$A:$L,3,FALSE),""),"")</f>
        <v/>
      </c>
      <c r="D97" s="3" t="str">
        <f>IFERROR(IF(VLOOKUP($A97,'QB Projections'!$A:$L,5,FALSE)&gt;0,VLOOKUP($A97,'QB Projections'!$A:$L,5,FALSE),""),"")</f>
        <v/>
      </c>
      <c r="E97" s="3" t="str">
        <f>IFERROR(IF(VLOOKUP($A97,'QB Projections'!$A:$L,5,FALSE)&gt;0,VLOOKUP($A97,'QB Projections'!$A:$L,12,FALSE),""),"")</f>
        <v/>
      </c>
      <c r="F97" s="17"/>
      <c r="G97">
        <v>95</v>
      </c>
      <c r="H97" t="str">
        <f>IFERROR(IF(VLOOKUP($G97,'RB Projections'!$A:$K,5,FALSE)&gt;0,VLOOKUP(G97,'RB Projections'!$A:$K,2,FALSE),""),"")</f>
        <v>Snoop Conner</v>
      </c>
      <c r="I97" t="str">
        <f>IFERROR(IF(VLOOKUP($G97,'RB Projections'!$A:$K,5,FALSE)&gt;0,VLOOKUP(G97,'RB Projections'!$A:$K,3,FALSE),""),"")</f>
        <v>Ole Miss</v>
      </c>
      <c r="J97" s="3">
        <f>IFERROR(IF(VLOOKUP($G97,'RB Projections'!$A:$K,5,FALSE)&gt;0,VLOOKUP(G97,'RB Projections'!$A:$K,5,FALSE),""),"")</f>
        <v>86.549410482051229</v>
      </c>
      <c r="K97" s="3">
        <f>IFERROR(IF(VLOOKUP($G97,'RB Projections'!$A:$K,5,FALSE)&gt;0,VLOOKUP(G97,'RB Projections'!$A:$L,12,FALSE),""),"")</f>
        <v>-50.616862783863212</v>
      </c>
      <c r="M97">
        <v>95</v>
      </c>
      <c r="N97" t="str">
        <f>IFERROR(IF(VLOOKUP($M97,'WR Projections'!$A:$K,5,FALSE)&gt;0,VLOOKUP(M97,'WR Projections'!$A:$K,2,FALSE),""),"")</f>
        <v>Billy Kemp IV</v>
      </c>
      <c r="O97" t="str">
        <f>IFERROR(IF(VLOOKUP($M97,'WR Projections'!$A:$K,5,FALSE)&gt;0,VLOOKUP(M97,'WR Projections'!$A:$K,3,FALSE),""),"")</f>
        <v>Virginia</v>
      </c>
      <c r="P97" s="3">
        <f>IFERROR(IF(VLOOKUP($M97,'WR Projections'!$A:$K,5,FALSE)&gt;0,VLOOKUP(M97,'WR Projections'!$A:$K,5,FALSE),""),"")</f>
        <v>99.879246448798654</v>
      </c>
      <c r="Q97" s="3">
        <f>IFERROR(IF(VLOOKUP($M97,'WR Projections'!$A:$K,5,FALSE)&gt;0,VLOOKUP(M97,'WR Projections'!$A:$L,12,FALSE),""),"")</f>
        <v>-37.287026817115787</v>
      </c>
    </row>
    <row r="98" spans="1:17" x14ac:dyDescent="0.25">
      <c r="A98">
        <v>96</v>
      </c>
      <c r="B98" t="str">
        <f>IFERROR(IF(VLOOKUP($A98,'QB Projections'!$A:$L,5,FALSE)&gt;0,VLOOKUP($A98,'QB Projections'!$A:$L,2,FALSE),""),"")</f>
        <v/>
      </c>
      <c r="C98" t="str">
        <f>IFERROR(IF(VLOOKUP($A98,'QB Projections'!$A:$L,5,FALSE)&gt;0,VLOOKUP($A98,'QB Projections'!$A:$L,3,FALSE),""),"")</f>
        <v/>
      </c>
      <c r="D98" s="3" t="str">
        <f>IFERROR(IF(VLOOKUP($A98,'QB Projections'!$A:$L,5,FALSE)&gt;0,VLOOKUP($A98,'QB Projections'!$A:$L,5,FALSE),""),"")</f>
        <v/>
      </c>
      <c r="E98" s="3" t="str">
        <f>IFERROR(IF(VLOOKUP($A98,'QB Projections'!$A:$L,5,FALSE)&gt;0,VLOOKUP($A98,'QB Projections'!$A:$L,12,FALSE),""),"")</f>
        <v/>
      </c>
      <c r="F98" s="17"/>
      <c r="G98">
        <v>96</v>
      </c>
      <c r="H98" t="str">
        <f>IFERROR(IF(VLOOKUP($G98,'RB Projections'!$A:$K,5,FALSE)&gt;0,VLOOKUP(G98,'RB Projections'!$A:$K,2,FALSE),""),"")</f>
        <v>Kavosiey Smoke</v>
      </c>
      <c r="I98" t="str">
        <f>IFERROR(IF(VLOOKUP($G98,'RB Projections'!$A:$K,5,FALSE)&gt;0,VLOOKUP(G98,'RB Projections'!$A:$K,3,FALSE),""),"")</f>
        <v>Kentucky</v>
      </c>
      <c r="J98" s="3">
        <f>IFERROR(IF(VLOOKUP($G98,'RB Projections'!$A:$K,5,FALSE)&gt;0,VLOOKUP(G98,'RB Projections'!$A:$K,5,FALSE),""),"")</f>
        <v>86.442570089502695</v>
      </c>
      <c r="K98" s="3">
        <f>IFERROR(IF(VLOOKUP($G98,'RB Projections'!$A:$K,5,FALSE)&gt;0,VLOOKUP(G98,'RB Projections'!$A:$L,12,FALSE),""),"")</f>
        <v>-50.723703176411746</v>
      </c>
      <c r="M98">
        <v>96</v>
      </c>
      <c r="N98" t="str">
        <f>IFERROR(IF(VLOOKUP($M98,'WR Projections'!$A:$K,5,FALSE)&gt;0,VLOOKUP(M98,'WR Projections'!$A:$K,2,FALSE),""),"")</f>
        <v>Devin Carter</v>
      </c>
      <c r="O98" t="str">
        <f>IFERROR(IF(VLOOKUP($M98,'WR Projections'!$A:$K,5,FALSE)&gt;0,VLOOKUP(M98,'WR Projections'!$A:$K,3,FALSE),""),"")</f>
        <v>North Carolina State</v>
      </c>
      <c r="P98" s="3">
        <f>IFERROR(IF(VLOOKUP($M98,'WR Projections'!$A:$K,5,FALSE)&gt;0,VLOOKUP(M98,'WR Projections'!$A:$K,5,FALSE),""),"")</f>
        <v>99.742445026875743</v>
      </c>
      <c r="Q98" s="3">
        <f>IFERROR(IF(VLOOKUP($M98,'WR Projections'!$A:$K,5,FALSE)&gt;0,VLOOKUP(M98,'WR Projections'!$A:$L,12,FALSE),""),"")</f>
        <v>-37.423828239038698</v>
      </c>
    </row>
    <row r="99" spans="1:17" x14ac:dyDescent="0.25">
      <c r="A99">
        <v>97</v>
      </c>
      <c r="B99" t="str">
        <f>IFERROR(IF(VLOOKUP($A99,'QB Projections'!$A:$L,5,FALSE)&gt;0,VLOOKUP($A99,'QB Projections'!$A:$L,2,FALSE),""),"")</f>
        <v/>
      </c>
      <c r="C99" t="str">
        <f>IFERROR(IF(VLOOKUP($A99,'QB Projections'!$A:$L,5,FALSE)&gt;0,VLOOKUP($A99,'QB Projections'!$A:$L,3,FALSE),""),"")</f>
        <v/>
      </c>
      <c r="D99" s="3" t="str">
        <f>IFERROR(IF(VLOOKUP($A99,'QB Projections'!$A:$L,5,FALSE)&gt;0,VLOOKUP($A99,'QB Projections'!$A:$L,5,FALSE),""),"")</f>
        <v/>
      </c>
      <c r="E99" s="3" t="str">
        <f>IFERROR(IF(VLOOKUP($A99,'QB Projections'!$A:$L,5,FALSE)&gt;0,VLOOKUP($A99,'QB Projections'!$A:$L,12,FALSE),""),"")</f>
        <v/>
      </c>
      <c r="F99" s="17"/>
      <c r="G99">
        <v>97</v>
      </c>
      <c r="H99" t="str">
        <f>IFERROR(IF(VLOOKUP($G99,'RB Projections'!$A:$K,5,FALSE)&gt;0,VLOOKUP(G99,'RB Projections'!$A:$K,2,FALSE),""),"")</f>
        <v>Kendre Miller</v>
      </c>
      <c r="I99" t="str">
        <f>IFERROR(IF(VLOOKUP($G99,'RB Projections'!$A:$K,5,FALSE)&gt;0,VLOOKUP(G99,'RB Projections'!$A:$K,3,FALSE),""),"")</f>
        <v>TCU</v>
      </c>
      <c r="J99" s="3">
        <f>IFERROR(IF(VLOOKUP($G99,'RB Projections'!$A:$K,5,FALSE)&gt;0,VLOOKUP(G99,'RB Projections'!$A:$K,5,FALSE),""),"")</f>
        <v>86.233876967399326</v>
      </c>
      <c r="K99" s="3">
        <f>IFERROR(IF(VLOOKUP($G99,'RB Projections'!$A:$K,5,FALSE)&gt;0,VLOOKUP(G99,'RB Projections'!$A:$L,12,FALSE),""),"")</f>
        <v>-50.932396298515116</v>
      </c>
      <c r="M99">
        <v>97</v>
      </c>
      <c r="N99" t="str">
        <f>IFERROR(IF(VLOOKUP($M99,'WR Projections'!$A:$K,5,FALSE)&gt;0,VLOOKUP(M99,'WR Projections'!$A:$K,2,FALSE),""),"")</f>
        <v>Demetris Robertson</v>
      </c>
      <c r="O99" t="str">
        <f>IFERROR(IF(VLOOKUP($M99,'WR Projections'!$A:$K,5,FALSE)&gt;0,VLOOKUP(M99,'WR Projections'!$A:$K,3,FALSE),""),"")</f>
        <v>Auburn</v>
      </c>
      <c r="P99" s="3">
        <f>IFERROR(IF(VLOOKUP($M99,'WR Projections'!$A:$K,5,FALSE)&gt;0,VLOOKUP(M99,'WR Projections'!$A:$K,5,FALSE),""),"")</f>
        <v>99.663850753502217</v>
      </c>
      <c r="Q99" s="3">
        <f>IFERROR(IF(VLOOKUP($M99,'WR Projections'!$A:$K,5,FALSE)&gt;0,VLOOKUP(M99,'WR Projections'!$A:$L,12,FALSE),""),"")</f>
        <v>-37.502422512412224</v>
      </c>
    </row>
    <row r="100" spans="1:17" x14ac:dyDescent="0.25">
      <c r="A100">
        <v>98</v>
      </c>
      <c r="B100" t="str">
        <f>IFERROR(IF(VLOOKUP($A100,'QB Projections'!$A:$L,5,FALSE)&gt;0,VLOOKUP($A100,'QB Projections'!$A:$L,2,FALSE),""),"")</f>
        <v/>
      </c>
      <c r="C100" t="str">
        <f>IFERROR(IF(VLOOKUP($A100,'QB Projections'!$A:$L,5,FALSE)&gt;0,VLOOKUP($A100,'QB Projections'!$A:$L,3,FALSE),""),"")</f>
        <v/>
      </c>
      <c r="D100" s="3" t="str">
        <f>IFERROR(IF(VLOOKUP($A100,'QB Projections'!$A:$L,5,FALSE)&gt;0,VLOOKUP($A100,'QB Projections'!$A:$L,5,FALSE),""),"")</f>
        <v/>
      </c>
      <c r="E100" s="3" t="str">
        <f>IFERROR(IF(VLOOKUP($A100,'QB Projections'!$A:$L,5,FALSE)&gt;0,VLOOKUP($A100,'QB Projections'!$A:$L,12,FALSE),""),"")</f>
        <v/>
      </c>
      <c r="F100" s="17"/>
      <c r="G100">
        <v>98</v>
      </c>
      <c r="H100" t="str">
        <f>IFERROR(IF(VLOOKUP($G100,'RB Projections'!$A:$K,5,FALSE)&gt;0,VLOOKUP(G100,'RB Projections'!$A:$K,2,FALSE),""),"")</f>
        <v>Elijah Young</v>
      </c>
      <c r="I100" t="str">
        <f>IFERROR(IF(VLOOKUP($G100,'RB Projections'!$A:$K,5,FALSE)&gt;0,VLOOKUP(G100,'RB Projections'!$A:$K,3,FALSE),""),"")</f>
        <v>Missouri</v>
      </c>
      <c r="J100" s="3">
        <f>IFERROR(IF(VLOOKUP($G100,'RB Projections'!$A:$K,5,FALSE)&gt;0,VLOOKUP(G100,'RB Projections'!$A:$K,5,FALSE),""),"")</f>
        <v>86.130980455997545</v>
      </c>
      <c r="K100" s="3">
        <f>IFERROR(IF(VLOOKUP($G100,'RB Projections'!$A:$K,5,FALSE)&gt;0,VLOOKUP(G100,'RB Projections'!$A:$L,12,FALSE),""),"")</f>
        <v>-51.035292809916896</v>
      </c>
      <c r="M100">
        <v>98</v>
      </c>
      <c r="N100" t="str">
        <f>IFERROR(IF(VLOOKUP($M100,'WR Projections'!$A:$K,5,FALSE)&gt;0,VLOOKUP(M100,'WR Projections'!$A:$K,2,FALSE),""),"")</f>
        <v>Michael Wilson</v>
      </c>
      <c r="O100" t="str">
        <f>IFERROR(IF(VLOOKUP($M100,'WR Projections'!$A:$K,5,FALSE)&gt;0,VLOOKUP(M100,'WR Projections'!$A:$K,3,FALSE),""),"")</f>
        <v>Stanford</v>
      </c>
      <c r="P100" s="3">
        <f>IFERROR(IF(VLOOKUP($M100,'WR Projections'!$A:$K,5,FALSE)&gt;0,VLOOKUP(M100,'WR Projections'!$A:$K,5,FALSE),""),"")</f>
        <v>99.250314702574869</v>
      </c>
      <c r="Q100" s="3">
        <f>IFERROR(IF(VLOOKUP($M100,'WR Projections'!$A:$K,5,FALSE)&gt;0,VLOOKUP(M100,'WR Projections'!$A:$L,12,FALSE),""),"")</f>
        <v>-37.915958563339572</v>
      </c>
    </row>
    <row r="101" spans="1:17" x14ac:dyDescent="0.25">
      <c r="A101">
        <v>99</v>
      </c>
      <c r="B101" t="str">
        <f>IFERROR(IF(VLOOKUP($A101,'QB Projections'!$A:$L,5,FALSE)&gt;0,VLOOKUP($A101,'QB Projections'!$A:$L,2,FALSE),""),"")</f>
        <v/>
      </c>
      <c r="C101" t="str">
        <f>IFERROR(IF(VLOOKUP($A101,'QB Projections'!$A:$L,5,FALSE)&gt;0,VLOOKUP($A101,'QB Projections'!$A:$L,3,FALSE),""),"")</f>
        <v/>
      </c>
      <c r="D101" s="3" t="str">
        <f>IFERROR(IF(VLOOKUP($A101,'QB Projections'!$A:$L,5,FALSE)&gt;0,VLOOKUP($A101,'QB Projections'!$A:$L,5,FALSE),""),"")</f>
        <v/>
      </c>
      <c r="E101" s="3" t="str">
        <f>IFERROR(IF(VLOOKUP($A101,'QB Projections'!$A:$L,5,FALSE)&gt;0,VLOOKUP($A101,'QB Projections'!$A:$L,12,FALSE),""),"")</f>
        <v/>
      </c>
      <c r="F101" s="17"/>
      <c r="G101">
        <v>99</v>
      </c>
      <c r="H101" t="str">
        <f>IFERROR(IF(VLOOKUP($G101,'RB Projections'!$A:$K,5,FALSE)&gt;0,VLOOKUP(G101,'RB Projections'!$A:$K,2,FALSE),""),"")</f>
        <v>BJ Baylor</v>
      </c>
      <c r="I101" t="str">
        <f>IFERROR(IF(VLOOKUP($G101,'RB Projections'!$A:$K,5,FALSE)&gt;0,VLOOKUP(G101,'RB Projections'!$A:$K,3,FALSE),""),"")</f>
        <v>Oregon State</v>
      </c>
      <c r="J101" s="3">
        <f>IFERROR(IF(VLOOKUP($G101,'RB Projections'!$A:$K,5,FALSE)&gt;0,VLOOKUP(G101,'RB Projections'!$A:$K,5,FALSE),""),"")</f>
        <v>85.640760595374729</v>
      </c>
      <c r="K101" s="3">
        <f>IFERROR(IF(VLOOKUP($G101,'RB Projections'!$A:$K,5,FALSE)&gt;0,VLOOKUP(G101,'RB Projections'!$A:$L,12,FALSE),""),"")</f>
        <v>-51.525512670539712</v>
      </c>
      <c r="M101">
        <v>99</v>
      </c>
      <c r="N101" t="str">
        <f>IFERROR(IF(VLOOKUP($M101,'WR Projections'!$A:$K,5,FALSE)&gt;0,VLOOKUP(M101,'WR Projections'!$A:$K,2,FALSE),""),"")</f>
        <v>Malik Heath</v>
      </c>
      <c r="O101" t="str">
        <f>IFERROR(IF(VLOOKUP($M101,'WR Projections'!$A:$K,5,FALSE)&gt;0,VLOOKUP(M101,'WR Projections'!$A:$K,3,FALSE),""),"")</f>
        <v>Mississippi State</v>
      </c>
      <c r="P101" s="3">
        <f>IFERROR(IF(VLOOKUP($M101,'WR Projections'!$A:$K,5,FALSE)&gt;0,VLOOKUP(M101,'WR Projections'!$A:$K,5,FALSE),""),"")</f>
        <v>99.079168430569084</v>
      </c>
      <c r="Q101" s="3">
        <f>IFERROR(IF(VLOOKUP($M101,'WR Projections'!$A:$K,5,FALSE)&gt;0,VLOOKUP(M101,'WR Projections'!$A:$L,12,FALSE),""),"")</f>
        <v>-38.087104835345357</v>
      </c>
    </row>
    <row r="102" spans="1:17" ht="15.75" thickBot="1" x14ac:dyDescent="0.3">
      <c r="A102">
        <v>100</v>
      </c>
      <c r="B102" t="str">
        <f>IFERROR(IF(VLOOKUP($A102,'QB Projections'!$A:$L,5,FALSE)&gt;0,VLOOKUP($A102,'QB Projections'!$A:$L,2,FALSE),""),"")</f>
        <v/>
      </c>
      <c r="C102" t="str">
        <f>IFERROR(IF(VLOOKUP($A102,'QB Projections'!$A:$L,5,FALSE)&gt;0,VLOOKUP($A102,'QB Projections'!$A:$L,3,FALSE),""),"")</f>
        <v/>
      </c>
      <c r="D102" s="3" t="str">
        <f>IFERROR(IF(VLOOKUP($A102,'QB Projections'!$A:$L,5,FALSE)&gt;0,VLOOKUP($A102,'QB Projections'!$A:$L,5,FALSE),""),"")</f>
        <v/>
      </c>
      <c r="E102" s="3" t="str">
        <f>IFERROR(IF(VLOOKUP($A102,'QB Projections'!$A:$L,5,FALSE)&gt;0,VLOOKUP($A102,'QB Projections'!$A:$L,12,FALSE),""),"")</f>
        <v/>
      </c>
      <c r="F102" s="17"/>
      <c r="G102">
        <v>100</v>
      </c>
      <c r="H102" t="str">
        <f>IFERROR(IF(VLOOKUP($G102,'RB Projections'!$A:$K,5,FALSE)&gt;0,VLOOKUP(G102,'RB Projections'!$A:$K,2,FALSE),""),"")</f>
        <v>Jordan Waters</v>
      </c>
      <c r="I102" t="str">
        <f>IFERROR(IF(VLOOKUP($G102,'RB Projections'!$A:$K,5,FALSE)&gt;0,VLOOKUP(G102,'RB Projections'!$A:$K,3,FALSE),""),"")</f>
        <v>Duke</v>
      </c>
      <c r="J102" s="3">
        <f>IFERROR(IF(VLOOKUP($G102,'RB Projections'!$A:$K,5,FALSE)&gt;0,VLOOKUP(G102,'RB Projections'!$A:$K,5,FALSE),""),"")</f>
        <v>85.62763867925149</v>
      </c>
      <c r="K102" s="3">
        <f>IFERROR(IF(VLOOKUP($G102,'RB Projections'!$A:$K,5,FALSE)&gt;0,VLOOKUP(G102,'RB Projections'!$A:$L,12,FALSE),""),"")</f>
        <v>-51.538634586662951</v>
      </c>
      <c r="M102">
        <v>100</v>
      </c>
      <c r="N102" t="str">
        <f>IFERROR(IF(VLOOKUP($M102,'WR Projections'!$A:$K,5,FALSE)&gt;0,VLOOKUP(M102,'WR Projections'!$A:$K,2,FALSE),""),"")</f>
        <v>Trey Cleveland</v>
      </c>
      <c r="O102" t="str">
        <f>IFERROR(IF(VLOOKUP($M102,'WR Projections'!$A:$K,5,FALSE)&gt;0,VLOOKUP(M102,'WR Projections'!$A:$K,3,FALSE),""),"")</f>
        <v>Texas Tech</v>
      </c>
      <c r="P102" s="3">
        <f>IFERROR(IF(VLOOKUP($M102,'WR Projections'!$A:$K,5,FALSE)&gt;0,VLOOKUP(M102,'WR Projections'!$A:$K,5,FALSE),""),"")</f>
        <v>97.346097463462314</v>
      </c>
      <c r="Q102" s="3">
        <f>IFERROR(IF(VLOOKUP($M102,'WR Projections'!$A:$K,5,FALSE)&gt;0,VLOOKUP(M102,'WR Projections'!$A:$L,12,FALSE),""),"")</f>
        <v>-39.820175802452127</v>
      </c>
    </row>
    <row r="103" spans="1:17" ht="15.75" thickBot="1" x14ac:dyDescent="0.3">
      <c r="A103" s="92" t="s">
        <v>685</v>
      </c>
      <c r="B103" s="93"/>
      <c r="C103" s="93"/>
      <c r="D103" s="93"/>
      <c r="E103" s="93"/>
      <c r="F103" s="93"/>
      <c r="G103" s="93"/>
      <c r="H103" s="93"/>
      <c r="I103" s="93"/>
      <c r="J103" s="93"/>
      <c r="K103" s="94"/>
      <c r="L103" s="18"/>
      <c r="M103">
        <v>101</v>
      </c>
      <c r="N103" t="str">
        <f>IFERROR(IF(VLOOKUP($M103,'WR Projections'!$A:$K,5,FALSE)&gt;0,VLOOKUP(M103,'WR Projections'!$A:$K,2,FALSE),""),"")</f>
        <v>Ze'Vian Capers</v>
      </c>
      <c r="O103" t="str">
        <f>IFERROR(IF(VLOOKUP($M103,'WR Projections'!$A:$K,5,FALSE)&gt;0,VLOOKUP(M103,'WR Projections'!$A:$K,3,FALSE),""),"")</f>
        <v>Auburn</v>
      </c>
      <c r="P103" s="3">
        <f>IFERROR(IF(VLOOKUP($M103,'WR Projections'!$A:$K,5,FALSE)&gt;0,VLOOKUP(M103,'WR Projections'!$A:$K,5,FALSE),""),"")</f>
        <v>97.141016455447186</v>
      </c>
      <c r="Q103" s="3">
        <f>IFERROR(IF(VLOOKUP($M103,'WR Projections'!$A:$K,5,FALSE)&gt;0,VLOOKUP(M103,'WR Projections'!$A:$L,12,FALSE),""),"")</f>
        <v>-40.025256810467255</v>
      </c>
    </row>
    <row r="104" spans="1:17" x14ac:dyDescent="0.25">
      <c r="A104" s="1" t="s">
        <v>669</v>
      </c>
      <c r="B104" s="1" t="s">
        <v>0</v>
      </c>
      <c r="C104" s="19"/>
      <c r="D104" s="15"/>
      <c r="E104" s="15"/>
      <c r="F104" s="15"/>
      <c r="G104" s="1" t="s">
        <v>669</v>
      </c>
      <c r="H104" s="1" t="s">
        <v>0</v>
      </c>
      <c r="J104" s="3"/>
      <c r="K104" s="3"/>
      <c r="M104">
        <v>102</v>
      </c>
      <c r="N104" t="str">
        <f>IFERROR(IF(VLOOKUP($M104,'WR Projections'!$A:$K,5,FALSE)&gt;0,VLOOKUP(M104,'WR Projections'!$A:$K,2,FALSE),""),"")</f>
        <v>Makai Polk</v>
      </c>
      <c r="O104" t="str">
        <f>IFERROR(IF(VLOOKUP($M104,'WR Projections'!$A:$K,5,FALSE)&gt;0,VLOOKUP(M104,'WR Projections'!$A:$K,3,FALSE),""),"")</f>
        <v>Mississippi State</v>
      </c>
      <c r="P104" s="3">
        <f>IFERROR(IF(VLOOKUP($M104,'WR Projections'!$A:$K,5,FALSE)&gt;0,VLOOKUP(M104,'WR Projections'!$A:$K,5,FALSE),""),"")</f>
        <v>96.47575141042158</v>
      </c>
      <c r="Q104" s="3">
        <f>IFERROR(IF(VLOOKUP($M104,'WR Projections'!$A:$K,5,FALSE)&gt;0,VLOOKUP(M104,'WR Projections'!$A:$L,12,FALSE),""),"")</f>
        <v>-40.690521855492861</v>
      </c>
    </row>
    <row r="105" spans="1:17" x14ac:dyDescent="0.25">
      <c r="A105">
        <v>1</v>
      </c>
      <c r="B105" t="str">
        <f>IFERROR(VLOOKUP(A105,'DEF Ranks'!$A:$B,2,FALSE),"")</f>
        <v>Georgia</v>
      </c>
      <c r="D105" s="20"/>
      <c r="E105" s="20"/>
      <c r="F105" s="20"/>
      <c r="G105">
        <v>23</v>
      </c>
      <c r="H105" t="str">
        <f>IFERROR(VLOOKUP(G105,'DEF Ranks'!$A:$B,2,FALSE),"")</f>
        <v>Oklahoma State</v>
      </c>
      <c r="J105" s="3"/>
      <c r="K105" s="3"/>
      <c r="M105">
        <v>103</v>
      </c>
      <c r="N105" t="str">
        <f>IFERROR(IF(VLOOKUP($M105,'WR Projections'!$A:$K,5,FALSE)&gt;0,VLOOKUP(M105,'WR Projections'!$A:$K,2,FALSE),""),"")</f>
        <v>Jaylon Redd</v>
      </c>
      <c r="O105" t="str">
        <f>IFERROR(IF(VLOOKUP($M105,'WR Projections'!$A:$K,5,FALSE)&gt;0,VLOOKUP(M105,'WR Projections'!$A:$K,3,FALSE),""),"")</f>
        <v>Oregon</v>
      </c>
      <c r="P105" s="3">
        <f>IFERROR(IF(VLOOKUP($M105,'WR Projections'!$A:$K,5,FALSE)&gt;0,VLOOKUP(M105,'WR Projections'!$A:$K,5,FALSE),""),"")</f>
        <v>96.158718007616741</v>
      </c>
      <c r="Q105" s="3">
        <f>IFERROR(IF(VLOOKUP($M105,'WR Projections'!$A:$K,5,FALSE)&gt;0,VLOOKUP(M105,'WR Projections'!$A:$L,12,FALSE),""),"")</f>
        <v>-41.0075552582977</v>
      </c>
    </row>
    <row r="106" spans="1:17" x14ac:dyDescent="0.25">
      <c r="A106">
        <v>2</v>
      </c>
      <c r="B106" t="str">
        <f>IFERROR(VLOOKUP(A106,'DEF Ranks'!$A:$B,2,FALSE),"")</f>
        <v>Alabama</v>
      </c>
      <c r="D106" s="20"/>
      <c r="E106" s="20"/>
      <c r="F106" s="20"/>
      <c r="G106">
        <v>24</v>
      </c>
      <c r="H106" t="str">
        <f>IFERROR(VLOOKUP(G106,'DEF Ranks'!$A:$B,2,FALSE),"")</f>
        <v>TCU</v>
      </c>
      <c r="J106" s="3"/>
      <c r="K106" s="3"/>
      <c r="M106">
        <v>104</v>
      </c>
      <c r="N106" t="str">
        <f>IFERROR(IF(VLOOKUP($M106,'WR Projections'!$A:$K,5,FALSE)&gt;0,VLOOKUP(M106,'WR Projections'!$A:$K,2,FALSE),""),"")</f>
        <v>Dontayvion Wicks</v>
      </c>
      <c r="O106" t="str">
        <f>IFERROR(IF(VLOOKUP($M106,'WR Projections'!$A:$K,5,FALSE)&gt;0,VLOOKUP(M106,'WR Projections'!$A:$K,3,FALSE),""),"")</f>
        <v>Virginia</v>
      </c>
      <c r="P106" s="3">
        <f>IFERROR(IF(VLOOKUP($M106,'WR Projections'!$A:$K,5,FALSE)&gt;0,VLOOKUP(M106,'WR Projections'!$A:$K,5,FALSE),""),"")</f>
        <v>95.800442006130339</v>
      </c>
      <c r="Q106" s="3">
        <f>IFERROR(IF(VLOOKUP($M106,'WR Projections'!$A:$K,5,FALSE)&gt;0,VLOOKUP(M106,'WR Projections'!$A:$L,12,FALSE),""),"")</f>
        <v>-41.365831259784102</v>
      </c>
    </row>
    <row r="107" spans="1:17" x14ac:dyDescent="0.25">
      <c r="A107">
        <v>3</v>
      </c>
      <c r="B107" t="str">
        <f>IFERROR(VLOOKUP(A107,'DEF Ranks'!$A:$B,2,FALSE),"")</f>
        <v>Northwestern</v>
      </c>
      <c r="D107" s="20"/>
      <c r="E107" s="20"/>
      <c r="F107" s="20"/>
      <c r="G107">
        <v>25</v>
      </c>
      <c r="H107" t="str">
        <f>IFERROR(VLOOKUP(G107,'DEF Ranks'!$A:$B,2,FALSE),"")</f>
        <v>Tennessee</v>
      </c>
      <c r="J107" s="3"/>
      <c r="K107" s="3"/>
      <c r="M107">
        <v>105</v>
      </c>
      <c r="N107" t="str">
        <f>IFERROR(IF(VLOOKUP($M107,'WR Projections'!$A:$K,5,FALSE)&gt;0,VLOOKUP(M107,'WR Projections'!$A:$K,2,FALSE),""),"")</f>
        <v>Ricky White</v>
      </c>
      <c r="O107" t="str">
        <f>IFERROR(IF(VLOOKUP($M107,'WR Projections'!$A:$K,5,FALSE)&gt;0,VLOOKUP(M107,'WR Projections'!$A:$K,3,FALSE),""),"")</f>
        <v>Michigan State</v>
      </c>
      <c r="P107" s="3">
        <f>IFERROR(IF(VLOOKUP($M107,'WR Projections'!$A:$K,5,FALSE)&gt;0,VLOOKUP(M107,'WR Projections'!$A:$K,5,FALSE),""),"")</f>
        <v>95.747408156012611</v>
      </c>
      <c r="Q107" s="3">
        <f>IFERROR(IF(VLOOKUP($M107,'WR Projections'!$A:$K,5,FALSE)&gt;0,VLOOKUP(M107,'WR Projections'!$A:$L,12,FALSE),""),"")</f>
        <v>-41.41886510990183</v>
      </c>
    </row>
    <row r="108" spans="1:17" x14ac:dyDescent="0.25">
      <c r="A108">
        <v>4</v>
      </c>
      <c r="B108" t="str">
        <f>IFERROR(VLOOKUP(A108,'DEF Ranks'!$A:$B,2,FALSE),"")</f>
        <v>Ohio State</v>
      </c>
      <c r="D108" s="20"/>
      <c r="E108" s="20"/>
      <c r="F108" s="20"/>
      <c r="G108">
        <v>26</v>
      </c>
      <c r="H108" t="str">
        <f>IFERROR(VLOOKUP(G108,'DEF Ranks'!$A:$B,2,FALSE),"")</f>
        <v>Nebraska</v>
      </c>
      <c r="J108" s="3"/>
      <c r="K108" s="3"/>
      <c r="M108">
        <v>106</v>
      </c>
      <c r="N108" t="str">
        <f>IFERROR(IF(VLOOKUP($M108,'WR Projections'!$A:$K,5,FALSE)&gt;0,VLOOKUP(M108,'WR Projections'!$A:$K,2,FALSE),""),"")</f>
        <v>Velus Jones Jr.</v>
      </c>
      <c r="O108" t="str">
        <f>IFERROR(IF(VLOOKUP($M108,'WR Projections'!$A:$K,5,FALSE)&gt;0,VLOOKUP(M108,'WR Projections'!$A:$K,3,FALSE),""),"")</f>
        <v>Tennessee</v>
      </c>
      <c r="P108" s="3">
        <f>IFERROR(IF(VLOOKUP($M108,'WR Projections'!$A:$K,5,FALSE)&gt;0,VLOOKUP(M108,'WR Projections'!$A:$K,5,FALSE),""),"")</f>
        <v>95.507297613192037</v>
      </c>
      <c r="Q108" s="3">
        <f>IFERROR(IF(VLOOKUP($M108,'WR Projections'!$A:$K,5,FALSE)&gt;0,VLOOKUP(M108,'WR Projections'!$A:$L,12,FALSE),""),"")</f>
        <v>-41.658975652722404</v>
      </c>
    </row>
    <row r="109" spans="1:17" x14ac:dyDescent="0.25">
      <c r="A109">
        <v>5</v>
      </c>
      <c r="B109" t="str">
        <f>IFERROR(VLOOKUP(A109,'DEF Ranks'!$A:$B,2,FALSE),"")</f>
        <v>Wisconsin</v>
      </c>
      <c r="D109" s="20"/>
      <c r="E109" s="20"/>
      <c r="F109" s="20"/>
      <c r="G109">
        <v>27</v>
      </c>
      <c r="H109" t="str">
        <f>IFERROR(VLOOKUP(G109,'DEF Ranks'!$A:$B,2,FALSE),"")</f>
        <v>Michigan State</v>
      </c>
      <c r="J109" s="3"/>
      <c r="K109" s="3"/>
      <c r="M109">
        <v>107</v>
      </c>
      <c r="N109" t="str">
        <f>IFERROR(IF(VLOOKUP($M109,'WR Projections'!$A:$K,5,FALSE)&gt;0,VLOOKUP(M109,'WR Projections'!$A:$K,2,FALSE),""),"")</f>
        <v>EJ Williams</v>
      </c>
      <c r="O109" t="str">
        <f>IFERROR(IF(VLOOKUP($M109,'WR Projections'!$A:$K,5,FALSE)&gt;0,VLOOKUP(M109,'WR Projections'!$A:$K,3,FALSE),""),"")</f>
        <v>Clemson</v>
      </c>
      <c r="P109" s="3">
        <f>IFERROR(IF(VLOOKUP($M109,'WR Projections'!$A:$K,5,FALSE)&gt;0,VLOOKUP(M109,'WR Projections'!$A:$K,5,FALSE),""),"")</f>
        <v>95.346097463462314</v>
      </c>
      <c r="Q109" s="3">
        <f>IFERROR(IF(VLOOKUP($M109,'WR Projections'!$A:$K,5,FALSE)&gt;0,VLOOKUP(M109,'WR Projections'!$A:$L,12,FALSE),""),"")</f>
        <v>-41.820175802452127</v>
      </c>
    </row>
    <row r="110" spans="1:17" x14ac:dyDescent="0.25">
      <c r="A110">
        <v>6</v>
      </c>
      <c r="B110" t="str">
        <f>IFERROR(VLOOKUP(A110,'DEF Ranks'!$A:$B,2,FALSE),"")</f>
        <v>Clemson</v>
      </c>
      <c r="D110" s="20"/>
      <c r="E110" s="20"/>
      <c r="F110" s="20"/>
      <c r="G110">
        <v>28</v>
      </c>
      <c r="H110" t="str">
        <f>IFERROR(VLOOKUP(G110,'DEF Ranks'!$A:$B,2,FALSE),"")</f>
        <v>Michigan</v>
      </c>
      <c r="J110" s="3"/>
      <c r="K110" s="3"/>
      <c r="M110">
        <v>108</v>
      </c>
      <c r="N110" t="str">
        <f>IFERROR(IF(VLOOKUP($M110,'WR Projections'!$A:$K,5,FALSE)&gt;0,VLOOKUP(M110,'WR Projections'!$A:$K,2,FALSE),""),"")</f>
        <v>Brenden Rice</v>
      </c>
      <c r="O110" t="str">
        <f>IFERROR(IF(VLOOKUP($M110,'WR Projections'!$A:$K,5,FALSE)&gt;0,VLOOKUP(M110,'WR Projections'!$A:$K,3,FALSE),""),"")</f>
        <v>Colorado</v>
      </c>
      <c r="P110" s="3">
        <f>IFERROR(IF(VLOOKUP($M110,'WR Projections'!$A:$K,5,FALSE)&gt;0,VLOOKUP(M110,'WR Projections'!$A:$K,5,FALSE),""),"")</f>
        <v>95.189935723731637</v>
      </c>
      <c r="Q110" s="3">
        <f>IFERROR(IF(VLOOKUP($M110,'WR Projections'!$A:$K,5,FALSE)&gt;0,VLOOKUP(M110,'WR Projections'!$A:$L,12,FALSE),""),"")</f>
        <v>-41.976337542182804</v>
      </c>
    </row>
    <row r="111" spans="1:17" x14ac:dyDescent="0.25">
      <c r="A111">
        <v>7</v>
      </c>
      <c r="B111" t="str">
        <f>IFERROR(VLOOKUP(A111,'DEF Ranks'!$A:$B,2,FALSE),"")</f>
        <v>Iowa</v>
      </c>
      <c r="D111" s="20"/>
      <c r="E111" s="20"/>
      <c r="F111" s="20"/>
      <c r="G111">
        <v>29</v>
      </c>
      <c r="H111" t="str">
        <f>IFERROR(VLOOKUP(G111,'DEF Ranks'!$A:$B,2,FALSE),"")</f>
        <v>Arizona State</v>
      </c>
      <c r="J111" s="3"/>
      <c r="K111" s="3"/>
      <c r="M111">
        <v>109</v>
      </c>
      <c r="N111" t="str">
        <f>IFERROR(IF(VLOOKUP($M111,'WR Projections'!$A:$K,5,FALSE)&gt;0,VLOOKUP(M111,'WR Projections'!$A:$K,2,FALSE),""),"")</f>
        <v>Shameen Jones</v>
      </c>
      <c r="O111" t="str">
        <f>IFERROR(IF(VLOOKUP($M111,'WR Projections'!$A:$K,5,FALSE)&gt;0,VLOOKUP(M111,'WR Projections'!$A:$K,3,FALSE),""),"")</f>
        <v>Rutgers</v>
      </c>
      <c r="P111" s="3">
        <f>IFERROR(IF(VLOOKUP($M111,'WR Projections'!$A:$K,5,FALSE)&gt;0,VLOOKUP(M111,'WR Projections'!$A:$K,5,FALSE),""),"")</f>
        <v>94.838546555570304</v>
      </c>
      <c r="Q111" s="3">
        <f>IFERROR(IF(VLOOKUP($M111,'WR Projections'!$A:$K,5,FALSE)&gt;0,VLOOKUP(M111,'WR Projections'!$A:$L,12,FALSE),""),"")</f>
        <v>-42.327726710344137</v>
      </c>
    </row>
    <row r="112" spans="1:17" x14ac:dyDescent="0.25">
      <c r="A112">
        <v>8</v>
      </c>
      <c r="B112" t="str">
        <f>IFERROR(VLOOKUP(A112,'DEF Ranks'!$A:$B,2,FALSE),"")</f>
        <v>Penn State</v>
      </c>
      <c r="D112" s="20"/>
      <c r="E112" s="20"/>
      <c r="F112" s="20"/>
      <c r="G112">
        <v>30</v>
      </c>
      <c r="H112" t="str">
        <f>IFERROR(VLOOKUP(G112,'DEF Ranks'!$A:$B,2,FALSE),"")</f>
        <v>Brigham Young</v>
      </c>
      <c r="J112" s="3"/>
      <c r="K112" s="3"/>
      <c r="M112">
        <v>110</v>
      </c>
      <c r="N112" t="str">
        <f>IFERROR(IF(VLOOKUP($M112,'WR Projections'!$A:$K,5,FALSE)&gt;0,VLOOKUP(M112,'WR Projections'!$A:$K,2,FALSE),""),"")</f>
        <v>Dimitri Stanley</v>
      </c>
      <c r="O112" t="str">
        <f>IFERROR(IF(VLOOKUP($M112,'WR Projections'!$A:$K,5,FALSE)&gt;0,VLOOKUP(M112,'WR Projections'!$A:$K,3,FALSE),""),"")</f>
        <v>Colorado</v>
      </c>
      <c r="P112" s="3">
        <f>IFERROR(IF(VLOOKUP($M112,'WR Projections'!$A:$K,5,FALSE)&gt;0,VLOOKUP(M112,'WR Projections'!$A:$K,5,FALSE),""),"")</f>
        <v>94.784702087217497</v>
      </c>
      <c r="Q112" s="3">
        <f>IFERROR(IF(VLOOKUP($M112,'WR Projections'!$A:$K,5,FALSE)&gt;0,VLOOKUP(M112,'WR Projections'!$A:$L,12,FALSE),""),"")</f>
        <v>-42.381571178696944</v>
      </c>
    </row>
    <row r="113" spans="1:17" x14ac:dyDescent="0.25">
      <c r="A113">
        <v>9</v>
      </c>
      <c r="B113" t="str">
        <f>IFERROR(VLOOKUP(A113,'DEF Ranks'!$A:$B,2,FALSE),"")</f>
        <v>Oklahoma</v>
      </c>
      <c r="D113" s="20"/>
      <c r="E113" s="20"/>
      <c r="F113" s="20"/>
      <c r="G113">
        <v>31</v>
      </c>
      <c r="H113" t="str">
        <f>IFERROR(VLOOKUP(G113,'DEF Ranks'!$A:$B,2,FALSE),"")</f>
        <v>Auburn</v>
      </c>
      <c r="M113">
        <v>111</v>
      </c>
      <c r="N113" t="str">
        <f>IFERROR(IF(VLOOKUP($M113,'WR Projections'!$A:$K,5,FALSE)&gt;0,VLOOKUP(M113,'WR Projections'!$A:$K,2,FALSE),""),"")</f>
        <v>Chase Lane</v>
      </c>
      <c r="O113" t="str">
        <f>IFERROR(IF(VLOOKUP($M113,'WR Projections'!$A:$K,5,FALSE)&gt;0,VLOOKUP(M113,'WR Projections'!$A:$K,3,FALSE),""),"")</f>
        <v>Texas A&amp;M</v>
      </c>
      <c r="P113" s="3">
        <f>IFERROR(IF(VLOOKUP($M113,'WR Projections'!$A:$K,5,FALSE)&gt;0,VLOOKUP(M113,'WR Projections'!$A:$K,5,FALSE),""),"")</f>
        <v>94.699104793212214</v>
      </c>
      <c r="Q113" s="3">
        <f>IFERROR(IF(VLOOKUP($M113,'WR Projections'!$A:$K,5,FALSE)&gt;0,VLOOKUP(M113,'WR Projections'!$A:$L,12,FALSE),""),"")</f>
        <v>-42.467168472702227</v>
      </c>
    </row>
    <row r="114" spans="1:17" x14ac:dyDescent="0.25">
      <c r="A114">
        <v>10</v>
      </c>
      <c r="B114" t="str">
        <f>IFERROR(VLOOKUP(A114,'DEF Ranks'!$A:$B,2,FALSE),"")</f>
        <v>Indiana</v>
      </c>
      <c r="D114" s="20"/>
      <c r="E114" s="20"/>
      <c r="F114" s="20"/>
      <c r="G114">
        <v>32</v>
      </c>
      <c r="H114" t="str">
        <f>IFERROR(VLOOKUP(G114,'DEF Ranks'!$A:$B,2,FALSE),"")</f>
        <v>West Virginia</v>
      </c>
      <c r="M114">
        <v>112</v>
      </c>
      <c r="N114" t="str">
        <f>IFERROR(IF(VLOOKUP($M114,'WR Projections'!$A:$K,5,FALSE)&gt;0,VLOOKUP(M114,'WR Projections'!$A:$K,2,FALSE),""),"")</f>
        <v>Chris Pierce Jr.</v>
      </c>
      <c r="O114" t="str">
        <f>IFERROR(IF(VLOOKUP($M114,'WR Projections'!$A:$K,5,FALSE)&gt;0,VLOOKUP(M114,'WR Projections'!$A:$K,3,FALSE),""),"")</f>
        <v>Vanderbilt</v>
      </c>
      <c r="P114" s="3">
        <f>IFERROR(IF(VLOOKUP($M114,'WR Projections'!$A:$K,5,FALSE)&gt;0,VLOOKUP(M114,'WR Projections'!$A:$K,5,FALSE),""),"")</f>
        <v>93.753990254337197</v>
      </c>
      <c r="Q114" s="3">
        <f>IFERROR(IF(VLOOKUP($M114,'WR Projections'!$A:$K,5,FALSE)&gt;0,VLOOKUP(M114,'WR Projections'!$A:$L,12,FALSE),""),"")</f>
        <v>-43.412283011577244</v>
      </c>
    </row>
    <row r="115" spans="1:17" x14ac:dyDescent="0.25">
      <c r="A115">
        <v>11</v>
      </c>
      <c r="B115" t="str">
        <f>IFERROR(VLOOKUP(A115,'DEF Ranks'!$A:$B,2,FALSE),"")</f>
        <v>Minnesota</v>
      </c>
      <c r="D115" s="20"/>
      <c r="E115" s="20"/>
      <c r="F115" s="20"/>
      <c r="G115">
        <v>33</v>
      </c>
      <c r="H115" t="str">
        <f>IFERROR(VLOOKUP(G115,'DEF Ranks'!$A:$B,2,FALSE),"")</f>
        <v>Texas</v>
      </c>
      <c r="M115">
        <v>113</v>
      </c>
      <c r="N115" t="str">
        <f>IFERROR(IF(VLOOKUP($M115,'WR Projections'!$A:$K,5,FALSE)&gt;0,VLOOKUP(M115,'WR Projections'!$A:$K,2,FALSE),""),"")</f>
        <v>Kobay White</v>
      </c>
      <c r="O115" t="str">
        <f>IFERROR(IF(VLOOKUP($M115,'WR Projections'!$A:$K,5,FALSE)&gt;0,VLOOKUP(M115,'WR Projections'!$A:$K,3,FALSE),""),"")</f>
        <v>Boston College</v>
      </c>
      <c r="P115" s="3">
        <f>IFERROR(IF(VLOOKUP($M115,'WR Projections'!$A:$K,5,FALSE)&gt;0,VLOOKUP(M115,'WR Projections'!$A:$K,5,FALSE),""),"")</f>
        <v>93.450714652355998</v>
      </c>
      <c r="Q115" s="3">
        <f>IFERROR(IF(VLOOKUP($M115,'WR Projections'!$A:$K,5,FALSE)&gt;0,VLOOKUP(M115,'WR Projections'!$A:$L,12,FALSE),""),"")</f>
        <v>-43.715558613558443</v>
      </c>
    </row>
    <row r="116" spans="1:17" x14ac:dyDescent="0.25">
      <c r="A116">
        <v>12</v>
      </c>
      <c r="B116" t="str">
        <f>IFERROR(VLOOKUP(A116,'DEF Ranks'!$A:$B,2,FALSE),"")</f>
        <v>Kentucky</v>
      </c>
      <c r="D116" s="20"/>
      <c r="E116" s="20"/>
      <c r="F116" s="20"/>
      <c r="G116">
        <v>34</v>
      </c>
      <c r="H116" t="str">
        <f>IFERROR(VLOOKUP(G116,'DEF Ranks'!$A:$B,2,FALSE),"")</f>
        <v>North Carolina</v>
      </c>
      <c r="M116">
        <v>114</v>
      </c>
      <c r="N116" t="str">
        <f>IFERROR(IF(VLOOKUP($M116,'WR Projections'!$A:$K,5,FALSE)&gt;0,VLOOKUP(M116,'WR Projections'!$A:$K,2,FALSE),""),"")</f>
        <v>Melquise Stovall</v>
      </c>
      <c r="O116" t="str">
        <f>IFERROR(IF(VLOOKUP($M116,'WR Projections'!$A:$K,5,FALSE)&gt;0,VLOOKUP(M116,'WR Projections'!$A:$K,3,FALSE),""),"")</f>
        <v>Pittsburgh</v>
      </c>
      <c r="P116" s="3">
        <f>IFERROR(IF(VLOOKUP($M116,'WR Projections'!$A:$K,5,FALSE)&gt;0,VLOOKUP(M116,'WR Projections'!$A:$K,5,FALSE),""),"")</f>
        <v>93.447556083598116</v>
      </c>
      <c r="Q116" s="3">
        <f>IFERROR(IF(VLOOKUP($M116,'WR Projections'!$A:$K,5,FALSE)&gt;0,VLOOKUP(M116,'WR Projections'!$A:$L,12,FALSE),""),"")</f>
        <v>-43.718717182316325</v>
      </c>
    </row>
    <row r="117" spans="1:17" x14ac:dyDescent="0.25">
      <c r="A117">
        <v>13</v>
      </c>
      <c r="B117" t="str">
        <f>IFERROR(VLOOKUP(A117,'DEF Ranks'!$A:$B,2,FALSE),"")</f>
        <v>Utah</v>
      </c>
      <c r="D117" s="20"/>
      <c r="E117" s="20"/>
      <c r="F117" s="20"/>
      <c r="G117">
        <v>35</v>
      </c>
      <c r="H117" t="str">
        <f>IFERROR(VLOOKUP(G117,'DEF Ranks'!$A:$B,2,FALSE),"")</f>
        <v>Purdue</v>
      </c>
      <c r="M117">
        <v>115</v>
      </c>
      <c r="N117" t="str">
        <f>IFERROR(IF(VLOOKUP($M117,'WR Projections'!$A:$K,5,FALSE)&gt;0,VLOOKUP(M117,'WR Projections'!$A:$K,2,FALSE),""),"")</f>
        <v>Terrell Bynum</v>
      </c>
      <c r="O117" t="str">
        <f>IFERROR(IF(VLOOKUP($M117,'WR Projections'!$A:$K,5,FALSE)&gt;0,VLOOKUP(M117,'WR Projections'!$A:$K,3,FALSE),""),"")</f>
        <v>Washington</v>
      </c>
      <c r="P117" s="3">
        <f>IFERROR(IF(VLOOKUP($M117,'WR Projections'!$A:$K,5,FALSE)&gt;0,VLOOKUP(M117,'WR Projections'!$A:$K,5,FALSE),""),"")</f>
        <v>93.347158635254445</v>
      </c>
      <c r="Q117" s="3">
        <f>IFERROR(IF(VLOOKUP($M117,'WR Projections'!$A:$K,5,FALSE)&gt;0,VLOOKUP(M117,'WR Projections'!$A:$L,12,FALSE),""),"")</f>
        <v>-43.819114630659996</v>
      </c>
    </row>
    <row r="118" spans="1:17" x14ac:dyDescent="0.25">
      <c r="A118">
        <v>14</v>
      </c>
      <c r="B118" t="str">
        <f>IFERROR(VLOOKUP(A118,'DEF Ranks'!$A:$B,2,FALSE),"")</f>
        <v>Notre Dame</v>
      </c>
      <c r="D118" s="20"/>
      <c r="E118" s="20"/>
      <c r="F118" s="20"/>
      <c r="G118">
        <v>36</v>
      </c>
      <c r="H118" t="str">
        <f>IFERROR(VLOOKUP(G118,'DEF Ranks'!$A:$B,2,FALSE),"")</f>
        <v>Rutgers</v>
      </c>
      <c r="M118">
        <v>116</v>
      </c>
      <c r="N118" t="str">
        <f>IFERROR(IF(VLOOKUP($M118,'WR Projections'!$A:$K,5,FALSE)&gt;0,VLOOKUP(M118,'WR Projections'!$A:$K,2,FALSE),""),"")</f>
        <v>Tahj Washington</v>
      </c>
      <c r="O118" t="str">
        <f>IFERROR(IF(VLOOKUP($M118,'WR Projections'!$A:$K,5,FALSE)&gt;0,VLOOKUP(M118,'WR Projections'!$A:$K,3,FALSE),""),"")</f>
        <v>USC</v>
      </c>
      <c r="P118" s="3">
        <f>IFERROR(IF(VLOOKUP($M118,'WR Projections'!$A:$K,5,FALSE)&gt;0,VLOOKUP(M118,'WR Projections'!$A:$K,5,FALSE),""),"")</f>
        <v>93.170514405362326</v>
      </c>
      <c r="Q118" s="3">
        <f>IFERROR(IF(VLOOKUP($M118,'WR Projections'!$A:$K,5,FALSE)&gt;0,VLOOKUP(M118,'WR Projections'!$A:$L,12,FALSE),""),"")</f>
        <v>-43.995758860552115</v>
      </c>
    </row>
    <row r="119" spans="1:17" x14ac:dyDescent="0.25">
      <c r="A119">
        <v>15</v>
      </c>
      <c r="B119" t="str">
        <f>IFERROR(VLOOKUP(A119,'DEF Ranks'!$A:$B,2,FALSE),"")</f>
        <v>Washington</v>
      </c>
      <c r="D119" s="20"/>
      <c r="E119" s="20"/>
      <c r="F119" s="20"/>
      <c r="G119">
        <v>37</v>
      </c>
      <c r="H119" t="str">
        <f>IFERROR(VLOOKUP(G119,'DEF Ranks'!$A:$B,2,FALSE),"")</f>
        <v>Ole Miss</v>
      </c>
      <c r="M119">
        <v>117</v>
      </c>
      <c r="N119" t="str">
        <f>IFERROR(IF(VLOOKUP($M119,'WR Projections'!$A:$K,5,FALSE)&gt;0,VLOOKUP(M119,'WR Projections'!$A:$K,2,FALSE),""),"")</f>
        <v>Eli Pancol</v>
      </c>
      <c r="O119" t="str">
        <f>IFERROR(IF(VLOOKUP($M119,'WR Projections'!$A:$K,5,FALSE)&gt;0,VLOOKUP(M119,'WR Projections'!$A:$K,3,FALSE),""),"")</f>
        <v>Duke</v>
      </c>
      <c r="P119" s="3">
        <f>IFERROR(IF(VLOOKUP($M119,'WR Projections'!$A:$K,5,FALSE)&gt;0,VLOOKUP(M119,'WR Projections'!$A:$K,5,FALSE),""),"")</f>
        <v>92.959957672965686</v>
      </c>
      <c r="Q119" s="3">
        <f>IFERROR(IF(VLOOKUP($M119,'WR Projections'!$A:$K,5,FALSE)&gt;0,VLOOKUP(M119,'WR Projections'!$A:$L,12,FALSE),""),"")</f>
        <v>-44.206315592948755</v>
      </c>
    </row>
    <row r="120" spans="1:17" x14ac:dyDescent="0.25">
      <c r="A120">
        <v>16</v>
      </c>
      <c r="B120" t="str">
        <f>IFERROR(VLOOKUP(A120,'DEF Ranks'!$A:$B,2,FALSE),"")</f>
        <v>Iowa State</v>
      </c>
      <c r="G120">
        <v>38</v>
      </c>
      <c r="H120" t="str">
        <f>IFERROR(VLOOKUP(G120,'DEF Ranks'!$A:$B,2,FALSE),"")</f>
        <v>Illinois</v>
      </c>
      <c r="M120">
        <v>118</v>
      </c>
      <c r="N120" t="str">
        <f>IFERROR(IF(VLOOKUP($M120,'WR Projections'!$A:$K,5,FALSE)&gt;0,VLOOKUP(M120,'WR Projections'!$A:$K,2,FALSE),""),"")</f>
        <v>Brian Hightower</v>
      </c>
      <c r="O120" t="str">
        <f>IFERROR(IF(VLOOKUP($M120,'WR Projections'!$A:$K,5,FALSE)&gt;0,VLOOKUP(M120,'WR Projections'!$A:$K,3,FALSE),""),"")</f>
        <v>Illinois</v>
      </c>
      <c r="P120" s="3">
        <f>IFERROR(IF(VLOOKUP($M120,'WR Projections'!$A:$K,5,FALSE)&gt;0,VLOOKUP(M120,'WR Projections'!$A:$K,5,FALSE),""),"")</f>
        <v>92.460369677854445</v>
      </c>
      <c r="Q120" s="3">
        <f>IFERROR(IF(VLOOKUP($M120,'WR Projections'!$A:$K,5,FALSE)&gt;0,VLOOKUP(M120,'WR Projections'!$A:$L,12,FALSE),""),"")</f>
        <v>-44.705903588059996</v>
      </c>
    </row>
    <row r="121" spans="1:17" x14ac:dyDescent="0.25">
      <c r="A121">
        <v>17</v>
      </c>
      <c r="B121" t="str">
        <f>IFERROR(VLOOKUP(A121,'DEF Ranks'!$A:$B,2,FALSE),"")</f>
        <v>Texas A&amp;M</v>
      </c>
      <c r="G121">
        <v>39</v>
      </c>
      <c r="H121" t="str">
        <f>IFERROR(VLOOKUP(G121,'DEF Ranks'!$A:$B,2,FALSE),"")</f>
        <v>Virginia</v>
      </c>
      <c r="M121">
        <v>119</v>
      </c>
      <c r="N121" t="str">
        <f>IFERROR(IF(VLOOKUP($M121,'WR Projections'!$A:$K,5,FALSE)&gt;0,VLOOKUP(M121,'WR Projections'!$A:$K,2,FALSE),""),"")</f>
        <v>Slade Bolden</v>
      </c>
      <c r="O121" t="str">
        <f>IFERROR(IF(VLOOKUP($M121,'WR Projections'!$A:$K,5,FALSE)&gt;0,VLOOKUP(M121,'WR Projections'!$A:$K,3,FALSE),""),"")</f>
        <v>Alabama</v>
      </c>
      <c r="P121" s="3">
        <f>IFERROR(IF(VLOOKUP($M121,'WR Projections'!$A:$K,5,FALSE)&gt;0,VLOOKUP(M121,'WR Projections'!$A:$K,5,FALSE),""),"")</f>
        <v>92.027233897055112</v>
      </c>
      <c r="Q121" s="3">
        <f>IFERROR(IF(VLOOKUP($M121,'WR Projections'!$A:$K,5,FALSE)&gt;0,VLOOKUP(M121,'WR Projections'!$A:$L,12,FALSE),""),"")</f>
        <v>-45.139039368859329</v>
      </c>
    </row>
    <row r="122" spans="1:17" x14ac:dyDescent="0.25">
      <c r="A122">
        <v>18</v>
      </c>
      <c r="B122" t="str">
        <f>IFERROR(VLOOKUP(A122,'DEF Ranks'!$A:$B,2,FALSE),"")</f>
        <v>Army</v>
      </c>
      <c r="G122">
        <v>40</v>
      </c>
      <c r="H122" t="str">
        <f>IFERROR(VLOOKUP(G122,'DEF Ranks'!$A:$B,2,FALSE),"")</f>
        <v>Miami (FL)</v>
      </c>
      <c r="M122">
        <v>120</v>
      </c>
      <c r="N122" t="str">
        <f>IFERROR(IF(VLOOKUP($M122,'WR Projections'!$A:$K,5,FALSE)&gt;0,VLOOKUP(M122,'WR Projections'!$A:$K,2,FALSE),""),"")</f>
        <v>De'Vion Warren</v>
      </c>
      <c r="O122" t="str">
        <f>IFERROR(IF(VLOOKUP($M122,'WR Projections'!$A:$K,5,FALSE)&gt;0,VLOOKUP(M122,'WR Projections'!$A:$K,3,FALSE),""),"")</f>
        <v>Arkansas</v>
      </c>
      <c r="P122" s="3">
        <f>IFERROR(IF(VLOOKUP($M122,'WR Projections'!$A:$K,5,FALSE)&gt;0,VLOOKUP(M122,'WR Projections'!$A:$K,5,FALSE),""),"")</f>
        <v>91.76142377590574</v>
      </c>
      <c r="Q122" s="3">
        <f>IFERROR(IF(VLOOKUP($M122,'WR Projections'!$A:$K,5,FALSE)&gt;0,VLOOKUP(M122,'WR Projections'!$A:$L,12,FALSE),""),"")</f>
        <v>-45.404849490008701</v>
      </c>
    </row>
    <row r="123" spans="1:17" x14ac:dyDescent="0.25">
      <c r="A123">
        <v>19</v>
      </c>
      <c r="B123" t="str">
        <f>IFERROR(VLOOKUP(A123,'DEF Ranks'!$A:$B,2,FALSE),"")</f>
        <v>Missouri</v>
      </c>
      <c r="G123">
        <v>41</v>
      </c>
      <c r="H123" t="str">
        <f>IFERROR(VLOOKUP(G123,'DEF Ranks'!$A:$B,2,FALSE),"")</f>
        <v>USC</v>
      </c>
      <c r="M123">
        <v>121</v>
      </c>
      <c r="N123" t="str">
        <f>IFERROR(IF(VLOOKUP($M123,'WR Projections'!$A:$K,5,FALSE)&gt;0,VLOOKUP(M123,'WR Projections'!$A:$K,2,FALSE),""),"")</f>
        <v>Amir Abdur-Rahman</v>
      </c>
      <c r="O123" t="str">
        <f>IFERROR(IF(VLOOKUP($M123,'WR Projections'!$A:$K,5,FALSE)&gt;0,VLOOKUP(M123,'WR Projections'!$A:$K,3,FALSE),""),"")</f>
        <v>Vanderbilt</v>
      </c>
      <c r="P123" s="3">
        <f>IFERROR(IF(VLOOKUP($M123,'WR Projections'!$A:$K,5,FALSE)&gt;0,VLOOKUP(M123,'WR Projections'!$A:$K,5,FALSE),""),"")</f>
        <v>91.170645877785915</v>
      </c>
      <c r="Q123" s="3">
        <f>IFERROR(IF(VLOOKUP($M123,'WR Projections'!$A:$K,5,FALSE)&gt;0,VLOOKUP(M123,'WR Projections'!$A:$L,12,FALSE),""),"")</f>
        <v>-45.995627388128526</v>
      </c>
    </row>
    <row r="124" spans="1:17" x14ac:dyDescent="0.25">
      <c r="A124">
        <v>20</v>
      </c>
      <c r="B124" t="str">
        <f>IFERROR(VLOOKUP(A124,'DEF Ranks'!$A:$B,2,FALSE),"")</f>
        <v>Florida</v>
      </c>
      <c r="G124">
        <v>42</v>
      </c>
      <c r="H124" t="str">
        <f>IFERROR(VLOOKUP(G124,'DEF Ranks'!$A:$B,2,FALSE),"")</f>
        <v>Baylor</v>
      </c>
      <c r="M124">
        <v>122</v>
      </c>
      <c r="N124" t="str">
        <f>IFERROR(IF(VLOOKUP($M124,'WR Projections'!$A:$K,5,FALSE)&gt;0,VLOOKUP(M124,'WR Projections'!$A:$K,2,FALSE),""),"")</f>
        <v>Michael Woods II</v>
      </c>
      <c r="O124" t="str">
        <f>IFERROR(IF(VLOOKUP($M124,'WR Projections'!$A:$K,5,FALSE)&gt;0,VLOOKUP(M124,'WR Projections'!$A:$K,3,FALSE),""),"")</f>
        <v>Oklahoma</v>
      </c>
      <c r="P124" s="3">
        <f>IFERROR(IF(VLOOKUP($M124,'WR Projections'!$A:$K,5,FALSE)&gt;0,VLOOKUP(M124,'WR Projections'!$A:$K,5,FALSE),""),"")</f>
        <v>90.201880789904422</v>
      </c>
      <c r="Q124" s="3">
        <f>IFERROR(IF(VLOOKUP($M124,'WR Projections'!$A:$K,5,FALSE)&gt;0,VLOOKUP(M124,'WR Projections'!$A:$L,12,FALSE),""),"")</f>
        <v>-46.964392476010019</v>
      </c>
    </row>
    <row r="125" spans="1:17" x14ac:dyDescent="0.25">
      <c r="A125">
        <v>21</v>
      </c>
      <c r="B125" t="str">
        <f>IFERROR(VLOOKUP(A125,'DEF Ranks'!$A:$B,2,FALSE),"")</f>
        <v>Pittsburgh</v>
      </c>
      <c r="G125">
        <v>43</v>
      </c>
      <c r="H125" t="str">
        <f>IFERROR(VLOOKUP(G125,'DEF Ranks'!$A:$B,2,FALSE),"")</f>
        <v>California</v>
      </c>
      <c r="M125">
        <v>123</v>
      </c>
      <c r="N125" t="str">
        <f>IFERROR(IF(VLOOKUP($M125,'WR Projections'!$A:$K,5,FALSE)&gt;0,VLOOKUP(M125,'WR Projections'!$A:$K,2,FALSE),""),"")</f>
        <v>Taysir Mack</v>
      </c>
      <c r="O125" t="str">
        <f>IFERROR(IF(VLOOKUP($M125,'WR Projections'!$A:$K,5,FALSE)&gt;0,VLOOKUP(M125,'WR Projections'!$A:$K,3,FALSE),""),"")</f>
        <v>Pittsburgh</v>
      </c>
      <c r="P125" s="3">
        <f>IFERROR(IF(VLOOKUP($M125,'WR Projections'!$A:$K,5,FALSE)&gt;0,VLOOKUP(M125,'WR Projections'!$A:$K,5,FALSE),""),"")</f>
        <v>89.919070436435291</v>
      </c>
      <c r="Q125" s="3">
        <f>IFERROR(IF(VLOOKUP($M125,'WR Projections'!$A:$K,5,FALSE)&gt;0,VLOOKUP(M125,'WR Projections'!$A:$L,12,FALSE),""),"")</f>
        <v>-47.24720282947915</v>
      </c>
    </row>
    <row r="126" spans="1:17" x14ac:dyDescent="0.25">
      <c r="A126">
        <v>22</v>
      </c>
      <c r="B126" t="str">
        <f>IFERROR(VLOOKUP(A126,'DEF Ranks'!$A:$B,2,FALSE),"")</f>
        <v>Oregon</v>
      </c>
      <c r="G126">
        <v>44</v>
      </c>
      <c r="H126" t="str">
        <f>IFERROR(VLOOKUP(G126,'DEF Ranks'!$A:$B,2,FALSE),"")</f>
        <v>Vanderbilt</v>
      </c>
      <c r="M126">
        <v>124</v>
      </c>
      <c r="N126" t="str">
        <f>IFERROR(IF(VLOOKUP($M126,'WR Projections'!$A:$K,5,FALSE)&gt;0,VLOOKUP(M126,'WR Projections'!$A:$K,2,FALSE),""),"")</f>
        <v>Beau Corrales</v>
      </c>
      <c r="O126" t="str">
        <f>IFERROR(IF(VLOOKUP($M126,'WR Projections'!$A:$K,5,FALSE)&gt;0,VLOOKUP(M126,'WR Projections'!$A:$K,3,FALSE),""),"")</f>
        <v>North Carolina</v>
      </c>
      <c r="P126" s="3">
        <f>IFERROR(IF(VLOOKUP($M126,'WR Projections'!$A:$K,5,FALSE)&gt;0,VLOOKUP(M126,'WR Projections'!$A:$K,5,FALSE),""),"")</f>
        <v>89.509573097596729</v>
      </c>
      <c r="Q126" s="3">
        <f>IFERROR(IF(VLOOKUP($M126,'WR Projections'!$A:$K,5,FALSE)&gt;0,VLOOKUP(M126,'WR Projections'!$A:$L,12,FALSE),""),"")</f>
        <v>-47.656700168317712</v>
      </c>
    </row>
    <row r="127" spans="1:17" x14ac:dyDescent="0.25">
      <c r="M127">
        <v>125</v>
      </c>
      <c r="N127" t="str">
        <f>IFERROR(IF(VLOOKUP($M127,'WR Projections'!$A:$K,5,FALSE)&gt;0,VLOOKUP(M127,'WR Projections'!$A:$K,2,FALSE),""),"")</f>
        <v>Emery Simmons</v>
      </c>
      <c r="O127" t="str">
        <f>IFERROR(IF(VLOOKUP($M127,'WR Projections'!$A:$K,5,FALSE)&gt;0,VLOOKUP(M127,'WR Projections'!$A:$K,3,FALSE),""),"")</f>
        <v>North Carolina</v>
      </c>
      <c r="P127" s="3">
        <f>IFERROR(IF(VLOOKUP($M127,'WR Projections'!$A:$K,5,FALSE)&gt;0,VLOOKUP(M127,'WR Projections'!$A:$K,5,FALSE),""),"")</f>
        <v>89.433098438424267</v>
      </c>
      <c r="Q127" s="3">
        <f>IFERROR(IF(VLOOKUP($M127,'WR Projections'!$A:$K,5,FALSE)&gt;0,VLOOKUP(M127,'WR Projections'!$A:$L,12,FALSE),""),"")</f>
        <v>-47.733174827490174</v>
      </c>
    </row>
    <row r="128" spans="1:17" x14ac:dyDescent="0.25">
      <c r="M128">
        <v>126</v>
      </c>
      <c r="N128" t="str">
        <f>IFERROR(IF(VLOOKUP($M128,'WR Projections'!$A:$K,5,FALSE)&gt;0,VLOOKUP(M128,'WR Projections'!$A:$K,2,FALSE),""),"")</f>
        <v>La'Vontae Shenault</v>
      </c>
      <c r="O128" t="str">
        <f>IFERROR(IF(VLOOKUP($M128,'WR Projections'!$A:$K,5,FALSE)&gt;0,VLOOKUP(M128,'WR Projections'!$A:$K,3,FALSE),""),"")</f>
        <v>Colorado</v>
      </c>
      <c r="P128" s="3">
        <f>IFERROR(IF(VLOOKUP($M128,'WR Projections'!$A:$K,5,FALSE)&gt;0,VLOOKUP(M128,'WR Projections'!$A:$K,5,FALSE),""),"")</f>
        <v>88.747373876475208</v>
      </c>
      <c r="Q128" s="3">
        <f>IFERROR(IF(VLOOKUP($M128,'WR Projections'!$A:$K,5,FALSE)&gt;0,VLOOKUP(M128,'WR Projections'!$A:$L,12,FALSE),""),"")</f>
        <v>-48.418899389439233</v>
      </c>
    </row>
    <row r="129" spans="13:17" x14ac:dyDescent="0.25">
      <c r="M129">
        <v>127</v>
      </c>
      <c r="N129" t="str">
        <f>IFERROR(IF(VLOOKUP($M129,'WR Projections'!$A:$K,5,FALSE)&gt;0,VLOOKUP(M129,'WR Projections'!$A:$K,2,FALSE),""),"")</f>
        <v>Gunner Romney</v>
      </c>
      <c r="O129" t="str">
        <f>IFERROR(IF(VLOOKUP($M129,'WR Projections'!$A:$K,5,FALSE)&gt;0,VLOOKUP(M129,'WR Projections'!$A:$K,3,FALSE),""),"")</f>
        <v>Brigham Young</v>
      </c>
      <c r="P129" s="3">
        <f>IFERROR(IF(VLOOKUP($M129,'WR Projections'!$A:$K,5,FALSE)&gt;0,VLOOKUP(M129,'WR Projections'!$A:$K,5,FALSE),""),"")</f>
        <v>88.550895048587989</v>
      </c>
      <c r="Q129" s="3">
        <f>IFERROR(IF(VLOOKUP($M129,'WR Projections'!$A:$K,5,FALSE)&gt;0,VLOOKUP(M129,'WR Projections'!$A:$L,12,FALSE),""),"")</f>
        <v>-48.615378217326452</v>
      </c>
    </row>
    <row r="130" spans="13:17" x14ac:dyDescent="0.25">
      <c r="M130">
        <v>128</v>
      </c>
      <c r="N130" t="str">
        <f>IFERROR(IF(VLOOKUP($M130,'WR Projections'!$A:$K,5,FALSE)&gt;0,VLOOKUP(M130,'WR Projections'!$A:$K,2,FALSE),""),"")</f>
        <v>John Rhys Plumlee</v>
      </c>
      <c r="O130" t="str">
        <f>IFERROR(IF(VLOOKUP($M130,'WR Projections'!$A:$K,5,FALSE)&gt;0,VLOOKUP(M130,'WR Projections'!$A:$K,3,FALSE),""),"")</f>
        <v>Ole Miss</v>
      </c>
      <c r="P130" s="3">
        <f>IFERROR(IF(VLOOKUP($M130,'WR Projections'!$A:$K,5,FALSE)&gt;0,VLOOKUP(M130,'WR Projections'!$A:$K,5,FALSE),""),"")</f>
        <v>88.402957393675877</v>
      </c>
      <c r="Q130" s="3">
        <f>IFERROR(IF(VLOOKUP($M130,'WR Projections'!$A:$K,5,FALSE)&gt;0,VLOOKUP(M130,'WR Projections'!$A:$L,12,FALSE),""),"")</f>
        <v>-48.763315872238564</v>
      </c>
    </row>
    <row r="131" spans="13:17" x14ac:dyDescent="0.25">
      <c r="M131">
        <v>129</v>
      </c>
      <c r="N131" t="str">
        <f>IFERROR(IF(VLOOKUP($M131,'WR Projections'!$A:$K,5,FALSE)&gt;0,VLOOKUP(M131,'WR Projections'!$A:$K,2,FALSE),""),"")</f>
        <v>Zeriah Beason</v>
      </c>
      <c r="O131" t="str">
        <f>IFERROR(IF(VLOOKUP($M131,'WR Projections'!$A:$K,5,FALSE)&gt;0,VLOOKUP(M131,'WR Projections'!$A:$K,3,FALSE),""),"")</f>
        <v>Oregon State</v>
      </c>
      <c r="P131" s="3">
        <f>IFERROR(IF(VLOOKUP($M131,'WR Projections'!$A:$K,5,FALSE)&gt;0,VLOOKUP(M131,'WR Projections'!$A:$K,5,FALSE),""),"")</f>
        <v>88.220253564923823</v>
      </c>
      <c r="Q131" s="3">
        <f>IFERROR(IF(VLOOKUP($M131,'WR Projections'!$A:$K,5,FALSE)&gt;0,VLOOKUP(M131,'WR Projections'!$A:$L,12,FALSE),""),"")</f>
        <v>-48.946019700990618</v>
      </c>
    </row>
    <row r="132" spans="13:17" x14ac:dyDescent="0.25">
      <c r="M132">
        <v>130</v>
      </c>
      <c r="N132" t="str">
        <f>IFERROR(IF(VLOOKUP($M132,'WR Projections'!$A:$K,5,FALSE)&gt;0,VLOOKUP(M132,'WR Projections'!$A:$K,2,FALSE),""),"")</f>
        <v>Daniel Jackson</v>
      </c>
      <c r="O132" t="str">
        <f>IFERROR(IF(VLOOKUP($M132,'WR Projections'!$A:$K,5,FALSE)&gt;0,VLOOKUP(M132,'WR Projections'!$A:$K,3,FALSE),""),"")</f>
        <v>Minnesota</v>
      </c>
      <c r="P132" s="3">
        <f>IFERROR(IF(VLOOKUP($M132,'WR Projections'!$A:$K,5,FALSE)&gt;0,VLOOKUP(M132,'WR Projections'!$A:$K,5,FALSE),""),"")</f>
        <v>88.026872332500687</v>
      </c>
      <c r="Q132" s="3">
        <f>IFERROR(IF(VLOOKUP($M132,'WR Projections'!$A:$K,5,FALSE)&gt;0,VLOOKUP(M132,'WR Projections'!$A:$L,12,FALSE),""),"")</f>
        <v>-49.139400933413754</v>
      </c>
    </row>
    <row r="133" spans="13:17" x14ac:dyDescent="0.25">
      <c r="M133">
        <v>131</v>
      </c>
      <c r="N133" t="str">
        <f>IFERROR(IF(VLOOKUP($M133,'WR Projections'!$A:$K,5,FALSE)&gt;0,VLOOKUP(M133,'WR Projections'!$A:$K,2,FALSE),""),"")</f>
        <v>Devon Williams</v>
      </c>
      <c r="O133" t="str">
        <f>IFERROR(IF(VLOOKUP($M133,'WR Projections'!$A:$K,5,FALSE)&gt;0,VLOOKUP(M133,'WR Projections'!$A:$K,3,FALSE),""),"")</f>
        <v>Oregon</v>
      </c>
      <c r="P133" s="3">
        <f>IFERROR(IF(VLOOKUP($M133,'WR Projections'!$A:$K,5,FALSE)&gt;0,VLOOKUP(M133,'WR Projections'!$A:$K,5,FALSE),""),"")</f>
        <v>87.742268224423611</v>
      </c>
      <c r="Q133" s="3">
        <f>IFERROR(IF(VLOOKUP($M133,'WR Projections'!$A:$K,5,FALSE)&gt;0,VLOOKUP(M133,'WR Projections'!$A:$L,12,FALSE),""),"")</f>
        <v>-49.42400504149083</v>
      </c>
    </row>
    <row r="134" spans="13:17" x14ac:dyDescent="0.25">
      <c r="M134">
        <v>132</v>
      </c>
      <c r="N134" t="str">
        <f>IFERROR(IF(VLOOKUP($M134,'WR Projections'!$A:$K,5,FALSE)&gt;0,VLOOKUP(M134,'WR Projections'!$A:$K,2,FALSE),""),"")</f>
        <v>Elijah Higgins</v>
      </c>
      <c r="O134" t="str">
        <f>IFERROR(IF(VLOOKUP($M134,'WR Projections'!$A:$K,5,FALSE)&gt;0,VLOOKUP(M134,'WR Projections'!$A:$K,3,FALSE),""),"")</f>
        <v>Stanford</v>
      </c>
      <c r="P134" s="3">
        <f>IFERROR(IF(VLOOKUP($M134,'WR Projections'!$A:$K,5,FALSE)&gt;0,VLOOKUP(M134,'WR Projections'!$A:$K,5,FALSE),""),"")</f>
        <v>87.28070720980854</v>
      </c>
      <c r="Q134" s="3">
        <f>IFERROR(IF(VLOOKUP($M134,'WR Projections'!$A:$K,5,FALSE)&gt;0,VLOOKUP(M134,'WR Projections'!$A:$L,12,FALSE),""),"")</f>
        <v>-49.885566056105901</v>
      </c>
    </row>
    <row r="135" spans="13:17" x14ac:dyDescent="0.25">
      <c r="M135">
        <v>133</v>
      </c>
      <c r="N135" t="str">
        <f>IFERROR(IF(VLOOKUP($M135,'WR Projections'!$A:$K,5,FALSE)&gt;0,VLOOKUP(M135,'WR Projections'!$A:$K,2,FALSE),""),"")</f>
        <v>Danny Davis III</v>
      </c>
      <c r="O135" t="str">
        <f>IFERROR(IF(VLOOKUP($M135,'WR Projections'!$A:$K,5,FALSE)&gt;0,VLOOKUP(M135,'WR Projections'!$A:$K,3,FALSE),""),"")</f>
        <v>Wisconsin</v>
      </c>
      <c r="P135" s="3">
        <f>IFERROR(IF(VLOOKUP($M135,'WR Projections'!$A:$K,5,FALSE)&gt;0,VLOOKUP(M135,'WR Projections'!$A:$K,5,FALSE),""),"")</f>
        <v>87.245134122900623</v>
      </c>
      <c r="Q135" s="3">
        <f>IFERROR(IF(VLOOKUP($M135,'WR Projections'!$A:$K,5,FALSE)&gt;0,VLOOKUP(M135,'WR Projections'!$A:$L,12,FALSE),""),"")</f>
        <v>-49.921139143013818</v>
      </c>
    </row>
    <row r="136" spans="13:17" x14ac:dyDescent="0.25">
      <c r="M136">
        <v>134</v>
      </c>
      <c r="N136" t="str">
        <f>IFERROR(IF(VLOOKUP($M136,'WR Projections'!$A:$K,5,FALSE)&gt;0,VLOOKUP(M136,'WR Projections'!$A:$K,2,FALSE),""),"")</f>
        <v>Johnny Johnson III</v>
      </c>
      <c r="O136" t="str">
        <f>IFERROR(IF(VLOOKUP($M136,'WR Projections'!$A:$K,5,FALSE)&gt;0,VLOOKUP(M136,'WR Projections'!$A:$K,3,FALSE),""),"")</f>
        <v>Oregon</v>
      </c>
      <c r="P136" s="3">
        <f>IFERROR(IF(VLOOKUP($M136,'WR Projections'!$A:$K,5,FALSE)&gt;0,VLOOKUP(M136,'WR Projections'!$A:$K,5,FALSE),""),"")</f>
        <v>87.136319881040606</v>
      </c>
      <c r="Q136" s="3">
        <f>IFERROR(IF(VLOOKUP($M136,'WR Projections'!$A:$K,5,FALSE)&gt;0,VLOOKUP(M136,'WR Projections'!$A:$L,12,FALSE),""),"")</f>
        <v>-50.029953384873835</v>
      </c>
    </row>
    <row r="137" spans="13:17" x14ac:dyDescent="0.25">
      <c r="M137">
        <v>135</v>
      </c>
      <c r="N137" t="str">
        <f>IFERROR(IF(VLOOKUP($M137,'WR Projections'!$A:$K,5,FALSE)&gt;0,VLOOKUP(M137,'WR Projections'!$A:$K,2,FALSE),""),"")</f>
        <v>Jordan Whittington</v>
      </c>
      <c r="O137" t="str">
        <f>IFERROR(IF(VLOOKUP($M137,'WR Projections'!$A:$K,5,FALSE)&gt;0,VLOOKUP(M137,'WR Projections'!$A:$K,3,FALSE),""),"")</f>
        <v>Texas</v>
      </c>
      <c r="P137" s="3">
        <f>IFERROR(IF(VLOOKUP($M137,'WR Projections'!$A:$K,5,FALSE)&gt;0,VLOOKUP(M137,'WR Projections'!$A:$K,5,FALSE),""),"")</f>
        <v>86.778618258603103</v>
      </c>
      <c r="Q137" s="3">
        <f>IFERROR(IF(VLOOKUP($M137,'WR Projections'!$A:$K,5,FALSE)&gt;0,VLOOKUP(M137,'WR Projections'!$A:$L,12,FALSE),""),"")</f>
        <v>-50.387655007311338</v>
      </c>
    </row>
    <row r="138" spans="13:17" x14ac:dyDescent="0.25">
      <c r="M138">
        <v>136</v>
      </c>
      <c r="N138" t="str">
        <f>IFERROR(IF(VLOOKUP($M138,'WR Projections'!$A:$K,5,FALSE)&gt;0,VLOOKUP(M138,'WR Projections'!$A:$K,2,FALSE),""),"")</f>
        <v>Khafre Brown</v>
      </c>
      <c r="O138" t="str">
        <f>IFERROR(IF(VLOOKUP($M138,'WR Projections'!$A:$K,5,FALSE)&gt;0,VLOOKUP(M138,'WR Projections'!$A:$K,3,FALSE),""),"")</f>
        <v>North Carolina</v>
      </c>
      <c r="P138" s="3">
        <f>IFERROR(IF(VLOOKUP($M138,'WR Projections'!$A:$K,5,FALSE)&gt;0,VLOOKUP(M138,'WR Projections'!$A:$K,5,FALSE),""),"")</f>
        <v>86.509573097596729</v>
      </c>
      <c r="Q138" s="3">
        <f>IFERROR(IF(VLOOKUP($M138,'WR Projections'!$A:$K,5,FALSE)&gt;0,VLOOKUP(M138,'WR Projections'!$A:$L,12,FALSE),""),"")</f>
        <v>-50.656700168317712</v>
      </c>
    </row>
    <row r="139" spans="13:17" x14ac:dyDescent="0.25">
      <c r="M139">
        <v>137</v>
      </c>
      <c r="N139" t="str">
        <f>IFERROR(IF(VLOOKUP($M139,'WR Projections'!$A:$K,5,FALSE)&gt;0,VLOOKUP(M139,'WR Projections'!$A:$K,2,FALSE),""),"")</f>
        <v>Jaelen Gill</v>
      </c>
      <c r="O139" t="str">
        <f>IFERROR(IF(VLOOKUP($M139,'WR Projections'!$A:$K,5,FALSE)&gt;0,VLOOKUP(M139,'WR Projections'!$A:$K,3,FALSE),""),"")</f>
        <v>Boston College</v>
      </c>
      <c r="P139" s="3">
        <f>IFERROR(IF(VLOOKUP($M139,'WR Projections'!$A:$K,5,FALSE)&gt;0,VLOOKUP(M139,'WR Projections'!$A:$K,5,FALSE),""),"")</f>
        <v>85.81148771711608</v>
      </c>
      <c r="Q139" s="3">
        <f>IFERROR(IF(VLOOKUP($M139,'WR Projections'!$A:$K,5,FALSE)&gt;0,VLOOKUP(M139,'WR Projections'!$A:$L,12,FALSE),""),"")</f>
        <v>-51.354785548798361</v>
      </c>
    </row>
    <row r="140" spans="13:17" x14ac:dyDescent="0.25">
      <c r="M140">
        <v>138</v>
      </c>
      <c r="N140" t="str">
        <f>IFERROR(IF(VLOOKUP($M140,'WR Projections'!$A:$K,5,FALSE)&gt;0,VLOOKUP(M140,'WR Projections'!$A:$K,2,FALSE),""),"")</f>
        <v>Charlie Jones</v>
      </c>
      <c r="O140" t="str">
        <f>IFERROR(IF(VLOOKUP($M140,'WR Projections'!$A:$K,5,FALSE)&gt;0,VLOOKUP(M140,'WR Projections'!$A:$K,3,FALSE),""),"")</f>
        <v>Iowa</v>
      </c>
      <c r="P140" s="3">
        <f>IFERROR(IF(VLOOKUP($M140,'WR Projections'!$A:$K,5,FALSE)&gt;0,VLOOKUP(M140,'WR Projections'!$A:$K,5,FALSE),""),"")</f>
        <v>85.809956021500611</v>
      </c>
      <c r="Q140" s="3">
        <f>IFERROR(IF(VLOOKUP($M140,'WR Projections'!$A:$K,5,FALSE)&gt;0,VLOOKUP(M140,'WR Projections'!$A:$L,12,FALSE),""),"")</f>
        <v>-51.35631724441383</v>
      </c>
    </row>
    <row r="141" spans="13:17" x14ac:dyDescent="0.25">
      <c r="M141">
        <v>139</v>
      </c>
      <c r="N141" t="str">
        <f>IFERROR(IF(VLOOKUP($M141,'WR Projections'!$A:$K,5,FALSE)&gt;0,VLOOKUP(M141,'WR Projections'!$A:$K,2,FALSE),""),"")</f>
        <v>Nikko Remigio</v>
      </c>
      <c r="O141" t="str">
        <f>IFERROR(IF(VLOOKUP($M141,'WR Projections'!$A:$K,5,FALSE)&gt;0,VLOOKUP(M141,'WR Projections'!$A:$K,3,FALSE),""),"")</f>
        <v>California</v>
      </c>
      <c r="P141" s="3">
        <f>IFERROR(IF(VLOOKUP($M141,'WR Projections'!$A:$K,5,FALSE)&gt;0,VLOOKUP(M141,'WR Projections'!$A:$K,5,FALSE),""),"")</f>
        <v>84.804772355430828</v>
      </c>
      <c r="Q141" s="3">
        <f>IFERROR(IF(VLOOKUP($M141,'WR Projections'!$A:$K,5,FALSE)&gt;0,VLOOKUP(M141,'WR Projections'!$A:$L,12,FALSE),""),"")</f>
        <v>-52.361500910483613</v>
      </c>
    </row>
    <row r="142" spans="13:17" x14ac:dyDescent="0.25">
      <c r="M142">
        <v>140</v>
      </c>
      <c r="N142" t="str">
        <f>IFERROR(IF(VLOOKUP($M142,'WR Projections'!$A:$K,5,FALSE)&gt;0,VLOOKUP(M142,'WR Projections'!$A:$K,2,FALSE),""),"")</f>
        <v>Jarett Garner</v>
      </c>
      <c r="O142" t="str">
        <f>IFERROR(IF(VLOOKUP($M142,'WR Projections'!$A:$K,5,FALSE)&gt;0,VLOOKUP(M142,'WR Projections'!$A:$K,3,FALSE),""),"")</f>
        <v>Duke</v>
      </c>
      <c r="P142" s="3">
        <f>IFERROR(IF(VLOOKUP($M142,'WR Projections'!$A:$K,5,FALSE)&gt;0,VLOOKUP(M142,'WR Projections'!$A:$K,5,FALSE),""),"")</f>
        <v>84.161504631923549</v>
      </c>
      <c r="Q142" s="3">
        <f>IFERROR(IF(VLOOKUP($M142,'WR Projections'!$A:$K,5,FALSE)&gt;0,VLOOKUP(M142,'WR Projections'!$A:$L,12,FALSE),""),"")</f>
        <v>-53.004768633990892</v>
      </c>
    </row>
    <row r="143" spans="13:17" x14ac:dyDescent="0.25">
      <c r="M143">
        <v>141</v>
      </c>
      <c r="N143" t="str">
        <f>IFERROR(IF(VLOOKUP($M143,'WR Projections'!$A:$K,5,FALSE)&gt;0,VLOOKUP(M143,'WR Projections'!$A:$K,2,FALSE),""),"")</f>
        <v>Trey Palmer</v>
      </c>
      <c r="O143" t="str">
        <f>IFERROR(IF(VLOOKUP($M143,'WR Projections'!$A:$K,5,FALSE)&gt;0,VLOOKUP(M143,'WR Projections'!$A:$K,3,FALSE),""),"")</f>
        <v>LSU</v>
      </c>
      <c r="P143" s="3">
        <f>IFERROR(IF(VLOOKUP($M143,'WR Projections'!$A:$K,5,FALSE)&gt;0,VLOOKUP(M143,'WR Projections'!$A:$K,5,FALSE),""),"")</f>
        <v>82.880707209808548</v>
      </c>
      <c r="Q143" s="3">
        <f>IFERROR(IF(VLOOKUP($M143,'WR Projections'!$A:$K,5,FALSE)&gt;0,VLOOKUP(M143,'WR Projections'!$A:$L,12,FALSE),""),"")</f>
        <v>-54.285566056105893</v>
      </c>
    </row>
    <row r="144" spans="13:17" x14ac:dyDescent="0.25">
      <c r="M144">
        <v>142</v>
      </c>
      <c r="N144" t="str">
        <f>IFERROR(IF(VLOOKUP($M144,'WR Projections'!$A:$K,5,FALSE)&gt;0,VLOOKUP(M144,'WR Projections'!$A:$K,2,FALSE),""),"")</f>
        <v>Dom Gicinto</v>
      </c>
      <c r="O144" t="str">
        <f>IFERROR(IF(VLOOKUP($M144,'WR Projections'!$A:$K,5,FALSE)&gt;0,VLOOKUP(M144,'WR Projections'!$A:$K,3,FALSE),""),"")</f>
        <v>New Mexico State</v>
      </c>
      <c r="P144" s="3">
        <f>IFERROR(IF(VLOOKUP($M144,'WR Projections'!$A:$K,5,FALSE)&gt;0,VLOOKUP(M144,'WR Projections'!$A:$K,5,FALSE),""),"")</f>
        <v>82.677921711704229</v>
      </c>
      <c r="Q144" s="3">
        <f>IFERROR(IF(VLOOKUP($M144,'WR Projections'!$A:$K,5,FALSE)&gt;0,VLOOKUP(M144,'WR Projections'!$A:$L,12,FALSE),""),"")</f>
        <v>-54.488351554210212</v>
      </c>
    </row>
    <row r="145" spans="13:17" x14ac:dyDescent="0.25">
      <c r="M145">
        <v>143</v>
      </c>
      <c r="N145" t="str">
        <f>IFERROR(IF(VLOOKUP($M145,'WR Projections'!$A:$K,5,FALSE)&gt;0,VLOOKUP(M145,'WR Projections'!$A:$K,2,FALSE),""),"")</f>
        <v>CJ Daniels</v>
      </c>
      <c r="O145" t="str">
        <f>IFERROR(IF(VLOOKUP($M145,'WR Projections'!$A:$K,5,FALSE)&gt;0,VLOOKUP(M145,'WR Projections'!$A:$K,3,FALSE),""),"")</f>
        <v>Liberty</v>
      </c>
      <c r="P145" s="3">
        <f>IFERROR(IF(VLOOKUP($M145,'WR Projections'!$A:$K,5,FALSE)&gt;0,VLOOKUP(M145,'WR Projections'!$A:$K,5,FALSE),""),"")</f>
        <v>82.400321459003877</v>
      </c>
      <c r="Q145" s="3">
        <f>IFERROR(IF(VLOOKUP($M145,'WR Projections'!$A:$K,5,FALSE)&gt;0,VLOOKUP(M145,'WR Projections'!$A:$L,12,FALSE),""),"")</f>
        <v>-54.765951806910564</v>
      </c>
    </row>
    <row r="146" spans="13:17" x14ac:dyDescent="0.25">
      <c r="M146">
        <v>144</v>
      </c>
      <c r="N146" t="str">
        <f>IFERROR(IF(VLOOKUP($M146,'WR Projections'!$A:$K,5,FALSE)&gt;0,VLOOKUP(M146,'WR Projections'!$A:$K,2,FALSE),""),"")</f>
        <v>Adonicas Sanders</v>
      </c>
      <c r="O146" t="str">
        <f>IFERROR(IF(VLOOKUP($M146,'WR Projections'!$A:$K,5,FALSE)&gt;0,VLOOKUP(M146,'WR Projections'!$A:$K,3,FALSE),""),"")</f>
        <v>Georgia Tech</v>
      </c>
      <c r="P146" s="3">
        <f>IFERROR(IF(VLOOKUP($M146,'WR Projections'!$A:$K,5,FALSE)&gt;0,VLOOKUP(M146,'WR Projections'!$A:$K,5,FALSE),""),"")</f>
        <v>82.33340233663543</v>
      </c>
      <c r="Q146" s="3">
        <f>IFERROR(IF(VLOOKUP($M146,'WR Projections'!$A:$K,5,FALSE)&gt;0,VLOOKUP(M146,'WR Projections'!$A:$L,12,FALSE),""),"")</f>
        <v>-54.832870929279011</v>
      </c>
    </row>
    <row r="147" spans="13:17" x14ac:dyDescent="0.25">
      <c r="M147">
        <v>145</v>
      </c>
      <c r="N147" t="str">
        <f>IFERROR(IF(VLOOKUP($M147,'WR Projections'!$A:$K,5,FALSE)&gt;0,VLOOKUP(M147,'WR Projections'!$A:$K,2,FALSE),""),"")</f>
        <v>Jermaine Johnson Jr.</v>
      </c>
      <c r="O147" t="str">
        <f>IFERROR(IF(VLOOKUP($M147,'WR Projections'!$A:$K,5,FALSE)&gt;0,VLOOKUP(M147,'WR Projections'!$A:$K,3,FALSE),""),"")</f>
        <v>Massachusetts</v>
      </c>
      <c r="P147" s="3">
        <f>IFERROR(IF(VLOOKUP($M147,'WR Projections'!$A:$K,5,FALSE)&gt;0,VLOOKUP(M147,'WR Projections'!$A:$K,5,FALSE),""),"")</f>
        <v>82.321509121148509</v>
      </c>
      <c r="Q147" s="3">
        <f>IFERROR(IF(VLOOKUP($M147,'WR Projections'!$A:$K,5,FALSE)&gt;0,VLOOKUP(M147,'WR Projections'!$A:$L,12,FALSE),""),"")</f>
        <v>-54.844764144765932</v>
      </c>
    </row>
    <row r="148" spans="13:17" x14ac:dyDescent="0.25">
      <c r="M148">
        <v>146</v>
      </c>
      <c r="N148" t="str">
        <f>IFERROR(IF(VLOOKUP($M148,'WR Projections'!$A:$K,5,FALSE)&gt;0,VLOOKUP(M148,'WR Projections'!$A:$K,2,FALSE),""),"")</f>
        <v>Malik Knowles</v>
      </c>
      <c r="O148" t="str">
        <f>IFERROR(IF(VLOOKUP($M148,'WR Projections'!$A:$K,5,FALSE)&gt;0,VLOOKUP(M148,'WR Projections'!$A:$K,3,FALSE),""),"")</f>
        <v>Kansas State</v>
      </c>
      <c r="P148" s="3">
        <f>IFERROR(IF(VLOOKUP($M148,'WR Projections'!$A:$K,5,FALSE)&gt;0,VLOOKUP(M148,'WR Projections'!$A:$K,5,FALSE),""),"")</f>
        <v>82.204336578290437</v>
      </c>
      <c r="Q148" s="3">
        <f>IFERROR(IF(VLOOKUP($M148,'WR Projections'!$A:$K,5,FALSE)&gt;0,VLOOKUP(M148,'WR Projections'!$A:$L,12,FALSE),""),"")</f>
        <v>-54.961936687624004</v>
      </c>
    </row>
    <row r="149" spans="13:17" x14ac:dyDescent="0.25">
      <c r="M149">
        <v>147</v>
      </c>
      <c r="N149" t="str">
        <f>IFERROR(IF(VLOOKUP($M149,'WR Projections'!$A:$K,5,FALSE)&gt;0,VLOOKUP(M149,'WR Projections'!$A:$K,2,FALSE),""),"")</f>
        <v>Braden Lenzy</v>
      </c>
      <c r="O149" t="str">
        <f>IFERROR(IF(VLOOKUP($M149,'WR Projections'!$A:$K,5,FALSE)&gt;0,VLOOKUP(M149,'WR Projections'!$A:$K,3,FALSE),""),"")</f>
        <v>Notre Dame</v>
      </c>
      <c r="P149" s="3">
        <f>IFERROR(IF(VLOOKUP($M149,'WR Projections'!$A:$K,5,FALSE)&gt;0,VLOOKUP(M149,'WR Projections'!$A:$K,5,FALSE),""),"")</f>
        <v>82.19406694779677</v>
      </c>
      <c r="Q149" s="3">
        <f>IFERROR(IF(VLOOKUP($M149,'WR Projections'!$A:$K,5,FALSE)&gt;0,VLOOKUP(M149,'WR Projections'!$A:$L,12,FALSE),""),"")</f>
        <v>-54.972206318117671</v>
      </c>
    </row>
    <row r="150" spans="13:17" x14ac:dyDescent="0.25">
      <c r="M150">
        <v>148</v>
      </c>
      <c r="N150" t="str">
        <f>IFERROR(IF(VLOOKUP($M150,'WR Projections'!$A:$K,5,FALSE)&gt;0,VLOOKUP(M150,'WR Projections'!$A:$K,2,FALSE),""),"")</f>
        <v>Taye Barber</v>
      </c>
      <c r="O150" t="str">
        <f>IFERROR(IF(VLOOKUP($M150,'WR Projections'!$A:$K,5,FALSE)&gt;0,VLOOKUP(M150,'WR Projections'!$A:$K,3,FALSE),""),"")</f>
        <v>TCU</v>
      </c>
      <c r="P150" s="3">
        <f>IFERROR(IF(VLOOKUP($M150,'WR Projections'!$A:$K,5,FALSE)&gt;0,VLOOKUP(M150,'WR Projections'!$A:$K,5,FALSE),""),"")</f>
        <v>82.134762121719874</v>
      </c>
      <c r="Q150" s="3">
        <f>IFERROR(IF(VLOOKUP($M150,'WR Projections'!$A:$K,5,FALSE)&gt;0,VLOOKUP(M150,'WR Projections'!$A:$L,12,FALSE),""),"")</f>
        <v>-55.031511144194567</v>
      </c>
    </row>
    <row r="151" spans="13:17" x14ac:dyDescent="0.25">
      <c r="M151">
        <v>149</v>
      </c>
      <c r="N151" t="str">
        <f>IFERROR(IF(VLOOKUP($M151,'WR Projections'!$A:$K,5,FALSE)&gt;0,VLOOKUP(M151,'WR Projections'!$A:$K,2,FALSE),""),"")</f>
        <v>Courtney Jackson</v>
      </c>
      <c r="O151" t="str">
        <f>IFERROR(IF(VLOOKUP($M151,'WR Projections'!$A:$K,5,FALSE)&gt;0,VLOOKUP(M151,'WR Projections'!$A:$K,3,FALSE),""),"")</f>
        <v>Syracuse</v>
      </c>
      <c r="P151" s="3">
        <f>IFERROR(IF(VLOOKUP($M151,'WR Projections'!$A:$K,5,FALSE)&gt;0,VLOOKUP(M151,'WR Projections'!$A:$K,5,FALSE),""),"")</f>
        <v>80.529498174359091</v>
      </c>
      <c r="Q151" s="3">
        <f>IFERROR(IF(VLOOKUP($M151,'WR Projections'!$A:$K,5,FALSE)&gt;0,VLOOKUP(M151,'WR Projections'!$A:$L,12,FALSE),""),"")</f>
        <v>-56.63677509155535</v>
      </c>
    </row>
    <row r="152" spans="13:17" x14ac:dyDescent="0.25">
      <c r="M152">
        <v>150</v>
      </c>
      <c r="N152" t="str">
        <f>IFERROR(IF(VLOOKUP($M152,'WR Projections'!$A:$K,5,FALSE)&gt;0,VLOOKUP(M152,'WR Projections'!$A:$K,2,FALSE),""),"")</f>
        <v>Jalon Calhoun</v>
      </c>
      <c r="O152" t="str">
        <f>IFERROR(IF(VLOOKUP($M152,'WR Projections'!$A:$K,5,FALSE)&gt;0,VLOOKUP(M152,'WR Projections'!$A:$K,3,FALSE),""),"")</f>
        <v>Duke</v>
      </c>
      <c r="P152" s="3">
        <f>IFERROR(IF(VLOOKUP($M152,'WR Projections'!$A:$K,5,FALSE)&gt;0,VLOOKUP(M152,'WR Projections'!$A:$K,5,FALSE),""),"")</f>
        <v>80.271372294659898</v>
      </c>
      <c r="Q152" s="3">
        <f>IFERROR(IF(VLOOKUP($M152,'WR Projections'!$A:$K,5,FALSE)&gt;0,VLOOKUP(M152,'WR Projections'!$A:$L,12,FALSE),""),"")</f>
        <v>-56.894900971254543</v>
      </c>
    </row>
    <row r="153" spans="13:17" x14ac:dyDescent="0.25">
      <c r="M153">
        <v>151</v>
      </c>
      <c r="N153" t="str">
        <f>IFERROR(IF(VLOOKUP($M153,'WR Projections'!$A:$K,5,FALSE)&gt;0,VLOOKUP(M153,'WR Projections'!$A:$K,2,FALSE),""),"")</f>
        <v>Keyshawn Helton</v>
      </c>
      <c r="O153" t="str">
        <f>IFERROR(IF(VLOOKUP($M153,'WR Projections'!$A:$K,5,FALSE)&gt;0,VLOOKUP(M153,'WR Projections'!$A:$K,3,FALSE),""),"")</f>
        <v>Florida State</v>
      </c>
      <c r="P153" s="3">
        <f>IFERROR(IF(VLOOKUP($M153,'WR Projections'!$A:$K,5,FALSE)&gt;0,VLOOKUP(M153,'WR Projections'!$A:$K,5,FALSE),""),"")</f>
        <v>80.011280269861558</v>
      </c>
      <c r="Q153" s="3">
        <f>IFERROR(IF(VLOOKUP($M153,'WR Projections'!$A:$K,5,FALSE)&gt;0,VLOOKUP(M153,'WR Projections'!$A:$L,12,FALSE),""),"")</f>
        <v>-57.154992996052883</v>
      </c>
    </row>
    <row r="154" spans="13:17" x14ac:dyDescent="0.25">
      <c r="M154">
        <v>152</v>
      </c>
      <c r="N154" t="str">
        <f>IFERROR(IF(VLOOKUP($M154,'WR Projections'!$A:$K,5,FALSE)&gt;0,VLOOKUP(M154,'WR Projections'!$A:$K,2,FALSE),""),"")</f>
        <v>Avery Davis</v>
      </c>
      <c r="O154" t="str">
        <f>IFERROR(IF(VLOOKUP($M154,'WR Projections'!$A:$K,5,FALSE)&gt;0,VLOOKUP(M154,'WR Projections'!$A:$K,3,FALSE),""),"")</f>
        <v>Notre Dame</v>
      </c>
      <c r="P154" s="3">
        <f>IFERROR(IF(VLOOKUP($M154,'WR Projections'!$A:$K,5,FALSE)&gt;0,VLOOKUP(M154,'WR Projections'!$A:$K,5,FALSE),""),"")</f>
        <v>79.688558728890541</v>
      </c>
      <c r="Q154" s="3">
        <f>IFERROR(IF(VLOOKUP($M154,'WR Projections'!$A:$K,5,FALSE)&gt;0,VLOOKUP(M154,'WR Projections'!$A:$L,12,FALSE),""),"")</f>
        <v>-57.4777145370239</v>
      </c>
    </row>
    <row r="155" spans="13:17" x14ac:dyDescent="0.25">
      <c r="M155">
        <v>153</v>
      </c>
      <c r="N155" t="str">
        <f>IFERROR(IF(VLOOKUP($M155,'WR Projections'!$A:$K,5,FALSE)&gt;0,VLOOKUP(M155,'WR Projections'!$A:$K,2,FALSE),""),"")</f>
        <v>KD Nixon</v>
      </c>
      <c r="O155" t="str">
        <f>IFERROR(IF(VLOOKUP($M155,'WR Projections'!$A:$K,5,FALSE)&gt;0,VLOOKUP(M155,'WR Projections'!$A:$K,3,FALSE),""),"")</f>
        <v>USC</v>
      </c>
      <c r="P155" s="3">
        <f>IFERROR(IF(VLOOKUP($M155,'WR Projections'!$A:$K,5,FALSE)&gt;0,VLOOKUP(M155,'WR Projections'!$A:$K,5,FALSE),""),"")</f>
        <v>79.066226629092895</v>
      </c>
      <c r="Q155" s="3">
        <f>IFERROR(IF(VLOOKUP($M155,'WR Projections'!$A:$K,5,FALSE)&gt;0,VLOOKUP(M155,'WR Projections'!$A:$L,12,FALSE),""),"")</f>
        <v>-58.100046636821546</v>
      </c>
    </row>
    <row r="156" spans="13:17" x14ac:dyDescent="0.25">
      <c r="M156">
        <v>154</v>
      </c>
      <c r="N156" t="str">
        <f>IFERROR(IF(VLOOKUP($M156,'WR Projections'!$A:$K,5,FALSE)&gt;0,VLOOKUP(M156,'WR Projections'!$A:$K,2,FALSE),""),"")</f>
        <v>Sam James</v>
      </c>
      <c r="O156" t="str">
        <f>IFERROR(IF(VLOOKUP($M156,'WR Projections'!$A:$K,5,FALSE)&gt;0,VLOOKUP(M156,'WR Projections'!$A:$K,3,FALSE),""),"")</f>
        <v>West Virginia</v>
      </c>
      <c r="P156" s="3">
        <f>IFERROR(IF(VLOOKUP($M156,'WR Projections'!$A:$K,5,FALSE)&gt;0,VLOOKUP(M156,'WR Projections'!$A:$K,5,FALSE),""),"")</f>
        <v>77.883701321391243</v>
      </c>
      <c r="Q156" s="3">
        <f>IFERROR(IF(VLOOKUP($M156,'WR Projections'!$A:$K,5,FALSE)&gt;0,VLOOKUP(M156,'WR Projections'!$A:$L,12,FALSE),""),"")</f>
        <v>-59.282571944523198</v>
      </c>
    </row>
    <row r="157" spans="13:17" x14ac:dyDescent="0.25">
      <c r="M157">
        <v>155</v>
      </c>
      <c r="N157" t="str">
        <f>IFERROR(IF(VLOOKUP($M157,'WR Projections'!$A:$K,5,FALSE)&gt;0,VLOOKUP(M157,'WR Projections'!$A:$K,2,FALSE),""),"")</f>
        <v>Kevin Shaa</v>
      </c>
      <c r="O157" t="str">
        <f>IFERROR(IF(VLOOKUP($M157,'WR Projections'!$A:$K,5,FALSE)&gt;0,VLOOKUP(M157,'WR Projections'!$A:$K,3,FALSE),""),"")</f>
        <v>Liberty</v>
      </c>
      <c r="P157" s="3">
        <f>IFERROR(IF(VLOOKUP($M157,'WR Projections'!$A:$K,5,FALSE)&gt;0,VLOOKUP(M157,'WR Projections'!$A:$K,5,FALSE),""),"")</f>
        <v>76.712206712012687</v>
      </c>
      <c r="Q157" s="3">
        <f>IFERROR(IF(VLOOKUP($M157,'WR Projections'!$A:$K,5,FALSE)&gt;0,VLOOKUP(M157,'WR Projections'!$A:$L,12,FALSE),""),"")</f>
        <v>-60.454066553901754</v>
      </c>
    </row>
    <row r="158" spans="13:17" x14ac:dyDescent="0.25">
      <c r="M158">
        <v>156</v>
      </c>
      <c r="N158" t="str">
        <f>IFERROR(IF(VLOOKUP($M158,'WR Projections'!$A:$K,5,FALSE)&gt;0,VLOOKUP(M158,'WR Projections'!$A:$K,2,FALSE),""),"")</f>
        <v>Jake Bobo</v>
      </c>
      <c r="O158" t="str">
        <f>IFERROR(IF(VLOOKUP($M158,'WR Projections'!$A:$K,5,FALSE)&gt;0,VLOOKUP(M158,'WR Projections'!$A:$K,3,FALSE),""),"")</f>
        <v>Duke</v>
      </c>
      <c r="P158" s="3">
        <f>IFERROR(IF(VLOOKUP($M158,'WR Projections'!$A:$K,5,FALSE)&gt;0,VLOOKUP(M158,'WR Projections'!$A:$K,5,FALSE),""),"")</f>
        <v>76.387445026875753</v>
      </c>
      <c r="Q158" s="3">
        <f>IFERROR(IF(VLOOKUP($M158,'WR Projections'!$A:$K,5,FALSE)&gt;0,VLOOKUP(M158,'WR Projections'!$A:$L,12,FALSE),""),"")</f>
        <v>-60.778828239038688</v>
      </c>
    </row>
    <row r="159" spans="13:17" x14ac:dyDescent="0.25">
      <c r="M159">
        <v>157</v>
      </c>
      <c r="N159" t="str">
        <f>IFERROR(IF(VLOOKUP($M159,'WR Projections'!$A:$K,5,FALSE)&gt;0,VLOOKUP(M159,'WR Projections'!$A:$K,2,FALSE),""),"")</f>
        <v>Chabastin Taylor</v>
      </c>
      <c r="O159" t="str">
        <f>IFERROR(IF(VLOOKUP($M159,'WR Projections'!$A:$K,5,FALSE)&gt;0,VLOOKUP(M159,'WR Projections'!$A:$K,3,FALSE),""),"")</f>
        <v>Kansas State</v>
      </c>
      <c r="P159" s="3">
        <f>IFERROR(IF(VLOOKUP($M159,'WR Projections'!$A:$K,5,FALSE)&gt;0,VLOOKUP(M159,'WR Projections'!$A:$K,5,FALSE),""),"")</f>
        <v>76.360300849086826</v>
      </c>
      <c r="Q159" s="3">
        <f>IFERROR(IF(VLOOKUP($M159,'WR Projections'!$A:$K,5,FALSE)&gt;0,VLOOKUP(M159,'WR Projections'!$A:$L,12,FALSE),""),"")</f>
        <v>-60.805972416827615</v>
      </c>
    </row>
    <row r="160" spans="13:17" x14ac:dyDescent="0.25">
      <c r="M160">
        <v>158</v>
      </c>
      <c r="N160" t="str">
        <f>IFERROR(IF(VLOOKUP($M160,'WR Projections'!$A:$K,5,FALSE)&gt;0,VLOOKUP(M160,'WR Projections'!$A:$K,2,FALSE),""),"")</f>
        <v>Tyjon Lindsey</v>
      </c>
      <c r="O160" t="str">
        <f>IFERROR(IF(VLOOKUP($M160,'WR Projections'!$A:$K,5,FALSE)&gt;0,VLOOKUP(M160,'WR Projections'!$A:$K,3,FALSE),""),"")</f>
        <v>Oregon State</v>
      </c>
      <c r="P160" s="3">
        <f>IFERROR(IF(VLOOKUP($M160,'WR Projections'!$A:$K,5,FALSE)&gt;0,VLOOKUP(M160,'WR Projections'!$A:$K,5,FALSE),""),"")</f>
        <v>75.997455687714094</v>
      </c>
      <c r="Q160" s="3">
        <f>IFERROR(IF(VLOOKUP($M160,'WR Projections'!$A:$K,5,FALSE)&gt;0,VLOOKUP(M160,'WR Projections'!$A:$L,12,FALSE),""),"")</f>
        <v>-61.168817578200347</v>
      </c>
    </row>
    <row r="161" spans="13:17" x14ac:dyDescent="0.25">
      <c r="M161">
        <v>159</v>
      </c>
      <c r="N161" t="str">
        <f>IFERROR(IF(VLOOKUP($M161,'WR Projections'!$A:$K,5,FALSE)&gt;0,VLOOKUP(M161,'WR Projections'!$A:$K,2,FALSE),""),"")</f>
        <v>Noah Frith</v>
      </c>
      <c r="O161" t="str">
        <f>IFERROR(IF(VLOOKUP($M161,'WR Projections'!$A:$K,5,FALSE)&gt;0,VLOOKUP(M161,'WR Projections'!$A:$K,3,FALSE),""),"")</f>
        <v>Liberty</v>
      </c>
      <c r="P161" s="3">
        <f>IFERROR(IF(VLOOKUP($M161,'WR Projections'!$A:$K,5,FALSE)&gt;0,VLOOKUP(M161,'WR Projections'!$A:$K,5,FALSE),""),"")</f>
        <v>75.528810914663936</v>
      </c>
      <c r="Q161" s="3">
        <f>IFERROR(IF(VLOOKUP($M161,'WR Projections'!$A:$K,5,FALSE)&gt;0,VLOOKUP(M161,'WR Projections'!$A:$L,12,FALSE),""),"")</f>
        <v>-61.637462351250505</v>
      </c>
    </row>
    <row r="162" spans="13:17" x14ac:dyDescent="0.25">
      <c r="M162">
        <v>160</v>
      </c>
      <c r="N162" t="str">
        <f>IFERROR(IF(VLOOKUP($M162,'WR Projections'!$A:$K,5,FALSE)&gt;0,VLOOKUP(M162,'WR Projections'!$A:$K,2,FALSE),""),"")</f>
        <v>Mike Sainristil</v>
      </c>
      <c r="O162" t="str">
        <f>IFERROR(IF(VLOOKUP($M162,'WR Projections'!$A:$K,5,FALSE)&gt;0,VLOOKUP(M162,'WR Projections'!$A:$K,3,FALSE),""),"")</f>
        <v>Michigan</v>
      </c>
      <c r="P162" s="3">
        <f>IFERROR(IF(VLOOKUP($M162,'WR Projections'!$A:$K,5,FALSE)&gt;0,VLOOKUP(M162,'WR Projections'!$A:$K,5,FALSE),""),"")</f>
        <v>75.486406645639917</v>
      </c>
      <c r="Q162" s="3">
        <f>IFERROR(IF(VLOOKUP($M162,'WR Projections'!$A:$K,5,FALSE)&gt;0,VLOOKUP(M162,'WR Projections'!$A:$L,12,FALSE),""),"")</f>
        <v>-61.679866620274524</v>
      </c>
    </row>
    <row r="163" spans="13:17" x14ac:dyDescent="0.25">
      <c r="M163">
        <v>161</v>
      </c>
      <c r="N163" t="str">
        <f>IFERROR(IF(VLOOKUP($M163,'WR Projections'!$A:$K,5,FALSE)&gt;0,VLOOKUP(M163,'WR Projections'!$A:$K,2,FALSE),""),"")</f>
        <v>Andrew Parchment</v>
      </c>
      <c r="O163" t="str">
        <f>IFERROR(IF(VLOOKUP($M163,'WR Projections'!$A:$K,5,FALSE)&gt;0,VLOOKUP(M163,'WR Projections'!$A:$K,3,FALSE),""),"")</f>
        <v>Florida State</v>
      </c>
      <c r="P163" s="3">
        <f>IFERROR(IF(VLOOKUP($M163,'WR Projections'!$A:$K,5,FALSE)&gt;0,VLOOKUP(M163,'WR Projections'!$A:$K,5,FALSE),""),"")</f>
        <v>75.065180945267954</v>
      </c>
      <c r="Q163" s="3">
        <f>IFERROR(IF(VLOOKUP($M163,'WR Projections'!$A:$K,5,FALSE)&gt;0,VLOOKUP(M163,'WR Projections'!$A:$L,12,FALSE),""),"")</f>
        <v>-62.101092320646487</v>
      </c>
    </row>
    <row r="164" spans="13:17" x14ac:dyDescent="0.25">
      <c r="M164">
        <v>162</v>
      </c>
      <c r="N164" t="str">
        <f>IFERROR(IF(VLOOKUP($M164,'WR Projections'!$A:$K,5,FALSE)&gt;0,VLOOKUP(M164,'WR Projections'!$A:$K,2,FALSE),""),"")</f>
        <v>Jeshaun Jones</v>
      </c>
      <c r="O164" t="str">
        <f>IFERROR(IF(VLOOKUP($M164,'WR Projections'!$A:$K,5,FALSE)&gt;0,VLOOKUP(M164,'WR Projections'!$A:$K,3,FALSE),""),"")</f>
        <v>Maryland</v>
      </c>
      <c r="P164" s="3">
        <f>IFERROR(IF(VLOOKUP($M164,'WR Projections'!$A:$K,5,FALSE)&gt;0,VLOOKUP(M164,'WR Projections'!$A:$K,5,FALSE),""),"")</f>
        <v>75.014995497150878</v>
      </c>
      <c r="Q164" s="3">
        <f>IFERROR(IF(VLOOKUP($M164,'WR Projections'!$A:$K,5,FALSE)&gt;0,VLOOKUP(M164,'WR Projections'!$A:$L,12,FALSE),""),"")</f>
        <v>-62.151277768763563</v>
      </c>
    </row>
    <row r="165" spans="13:17" x14ac:dyDescent="0.25">
      <c r="M165">
        <v>163</v>
      </c>
      <c r="N165" t="str">
        <f>IFERROR(IF(VLOOKUP($M165,'WR Projections'!$A:$K,5,FALSE)&gt;0,VLOOKUP(M165,'WR Projections'!$A:$K,2,FALSE),""),"")</f>
        <v>Heron Maurisseau</v>
      </c>
      <c r="O165" t="str">
        <f>IFERROR(IF(VLOOKUP($M165,'WR Projections'!$A:$K,5,FALSE)&gt;0,VLOOKUP(M165,'WR Projections'!$A:$K,3,FALSE),""),"")</f>
        <v>Connecticut</v>
      </c>
      <c r="P165" s="3">
        <f>IFERROR(IF(VLOOKUP($M165,'WR Projections'!$A:$K,5,FALSE)&gt;0,VLOOKUP(M165,'WR Projections'!$A:$K,5,FALSE),""),"")</f>
        <v>74.653387550213552</v>
      </c>
      <c r="Q165" s="3">
        <f>IFERROR(IF(VLOOKUP($M165,'WR Projections'!$A:$K,5,FALSE)&gt;0,VLOOKUP(M165,'WR Projections'!$A:$L,12,FALSE),""),"")</f>
        <v>-62.512885715700889</v>
      </c>
    </row>
    <row r="166" spans="13:17" x14ac:dyDescent="0.25">
      <c r="M166">
        <v>164</v>
      </c>
      <c r="N166" t="str">
        <f>IFERROR(IF(VLOOKUP($M166,'WR Projections'!$A:$K,5,FALSE)&gt;0,VLOOKUP(M166,'WR Projections'!$A:$K,2,FALSE),""),"")</f>
        <v>Caleb Chapman</v>
      </c>
      <c r="O166" t="str">
        <f>IFERROR(IF(VLOOKUP($M166,'WR Projections'!$A:$K,5,FALSE)&gt;0,VLOOKUP(M166,'WR Projections'!$A:$K,3,FALSE),""),"")</f>
        <v>Texas A&amp;M</v>
      </c>
      <c r="P166" s="3">
        <f>IFERROR(IF(VLOOKUP($M166,'WR Projections'!$A:$K,5,FALSE)&gt;0,VLOOKUP(M166,'WR Projections'!$A:$K,5,FALSE),""),"")</f>
        <v>74.007658478077389</v>
      </c>
      <c r="Q166" s="3">
        <f>IFERROR(IF(VLOOKUP($M166,'WR Projections'!$A:$K,5,FALSE)&gt;0,VLOOKUP(M166,'WR Projections'!$A:$L,12,FALSE),""),"")</f>
        <v>-63.158614787837053</v>
      </c>
    </row>
    <row r="167" spans="13:17" x14ac:dyDescent="0.25">
      <c r="M167">
        <v>165</v>
      </c>
      <c r="N167" t="str">
        <f>IFERROR(IF(VLOOKUP($M167,'WR Projections'!$A:$K,5,FALSE)&gt;0,VLOOKUP(M167,'WR Projections'!$A:$K,2,FALSE),""),"")</f>
        <v>Jamire Calvin</v>
      </c>
      <c r="O167" t="str">
        <f>IFERROR(IF(VLOOKUP($M167,'WR Projections'!$A:$K,5,FALSE)&gt;0,VLOOKUP(M167,'WR Projections'!$A:$K,3,FALSE),""),"")</f>
        <v>Mississippi State</v>
      </c>
      <c r="P167" s="3">
        <f>IFERROR(IF(VLOOKUP($M167,'WR Projections'!$A:$K,5,FALSE)&gt;0,VLOOKUP(M167,'WR Projections'!$A:$K,5,FALSE),""),"")</f>
        <v>73.824296351538877</v>
      </c>
      <c r="Q167" s="3">
        <f>IFERROR(IF(VLOOKUP($M167,'WR Projections'!$A:$K,5,FALSE)&gt;0,VLOOKUP(M167,'WR Projections'!$A:$L,12,FALSE),""),"")</f>
        <v>-63.341976914375564</v>
      </c>
    </row>
    <row r="168" spans="13:17" x14ac:dyDescent="0.25">
      <c r="M168">
        <v>166</v>
      </c>
      <c r="N168" t="str">
        <f>IFERROR(IF(VLOOKUP($M168,'WR Projections'!$A:$K,5,FALSE)&gt;0,VLOOKUP(M168,'WR Projections'!$A:$K,2,FALSE),""),"")</f>
        <v>CJ Moore</v>
      </c>
      <c r="O168" t="str">
        <f>IFERROR(IF(VLOOKUP($M168,'WR Projections'!$A:$K,5,FALSE)&gt;0,VLOOKUP(M168,'WR Projections'!$A:$K,3,FALSE),""),"")</f>
        <v>Washington State</v>
      </c>
      <c r="P168" s="3">
        <f>IFERROR(IF(VLOOKUP($M168,'WR Projections'!$A:$K,5,FALSE)&gt;0,VLOOKUP(M168,'WR Projections'!$A:$K,5,FALSE),""),"")</f>
        <v>73.800442006130339</v>
      </c>
      <c r="Q168" s="3">
        <f>IFERROR(IF(VLOOKUP($M168,'WR Projections'!$A:$K,5,FALSE)&gt;0,VLOOKUP(M168,'WR Projections'!$A:$L,12,FALSE),""),"")</f>
        <v>-63.365831259784102</v>
      </c>
    </row>
    <row r="169" spans="13:17" x14ac:dyDescent="0.25">
      <c r="M169">
        <v>167</v>
      </c>
      <c r="N169" t="str">
        <f>IFERROR(IF(VLOOKUP($M169,'WR Projections'!$A:$K,5,FALSE)&gt;0,VLOOKUP(M169,'WR Projections'!$A:$K,2,FALSE),""),"")</f>
        <v>Demario Douglas</v>
      </c>
      <c r="O169" t="str">
        <f>IFERROR(IF(VLOOKUP($M169,'WR Projections'!$A:$K,5,FALSE)&gt;0,VLOOKUP(M169,'WR Projections'!$A:$K,3,FALSE),""),"")</f>
        <v>Liberty</v>
      </c>
      <c r="P169" s="3">
        <f>IFERROR(IF(VLOOKUP($M169,'WR Projections'!$A:$K,5,FALSE)&gt;0,VLOOKUP(M169,'WR Projections'!$A:$K,5,FALSE),""),"")</f>
        <v>73.557603578088106</v>
      </c>
      <c r="Q169" s="3">
        <f>IFERROR(IF(VLOOKUP($M169,'WR Projections'!$A:$K,5,FALSE)&gt;0,VLOOKUP(M169,'WR Projections'!$A:$L,12,FALSE),""),"")</f>
        <v>-63.608669687826335</v>
      </c>
    </row>
    <row r="170" spans="13:17" x14ac:dyDescent="0.25">
      <c r="M170">
        <v>168</v>
      </c>
      <c r="N170" t="str">
        <f>IFERROR(IF(VLOOKUP($M170,'WR Projections'!$A:$K,5,FALSE)&gt;0,VLOOKUP(M170,'WR Projections'!$A:$K,2,FALSE),""),"")</f>
        <v>Arik Gilbert</v>
      </c>
      <c r="O170" t="str">
        <f>IFERROR(IF(VLOOKUP($M170,'WR Projections'!$A:$K,5,FALSE)&gt;0,VLOOKUP(M170,'WR Projections'!$A:$K,3,FALSE),""),"")</f>
        <v>Georgia</v>
      </c>
      <c r="P170" s="3">
        <f>IFERROR(IF(VLOOKUP($M170,'WR Projections'!$A:$K,5,FALSE)&gt;0,VLOOKUP(M170,'WR Projections'!$A:$K,5,FALSE),""),"")</f>
        <v>72.301325701085815</v>
      </c>
      <c r="Q170" s="3">
        <f>IFERROR(IF(VLOOKUP($M170,'WR Projections'!$A:$K,5,FALSE)&gt;0,VLOOKUP(M170,'WR Projections'!$A:$L,12,FALSE),""),"")</f>
        <v>-64.864947564828626</v>
      </c>
    </row>
    <row r="171" spans="13:17" x14ac:dyDescent="0.25">
      <c r="M171">
        <v>169</v>
      </c>
      <c r="N171" t="str">
        <f>IFERROR(IF(VLOOKUP($M171,'WR Projections'!$A:$K,5,FALSE)&gt;0,VLOOKUP(M171,'WR Projections'!$A:$K,2,FALSE),""),"")</f>
        <v>Ja'Varrius Johnson</v>
      </c>
      <c r="O171" t="str">
        <f>IFERROR(IF(VLOOKUP($M171,'WR Projections'!$A:$K,5,FALSE)&gt;0,VLOOKUP(M171,'WR Projections'!$A:$K,3,FALSE),""),"")</f>
        <v>Auburn</v>
      </c>
      <c r="P171" s="3">
        <f>IFERROR(IF(VLOOKUP($M171,'WR Projections'!$A:$K,5,FALSE)&gt;0,VLOOKUP(M171,'WR Projections'!$A:$K,5,FALSE),""),"")</f>
        <v>72.06053040735641</v>
      </c>
      <c r="Q171" s="3">
        <f>IFERROR(IF(VLOOKUP($M171,'WR Projections'!$A:$K,5,FALSE)&gt;0,VLOOKUP(M171,'WR Projections'!$A:$L,12,FALSE),""),"")</f>
        <v>-65.105742858558031</v>
      </c>
    </row>
    <row r="172" spans="13:17" x14ac:dyDescent="0.25">
      <c r="M172">
        <v>170</v>
      </c>
      <c r="N172" t="str">
        <f>IFERROR(IF(VLOOKUP($M172,'WR Projections'!$A:$K,5,FALSE)&gt;0,VLOOKUP(M172,'WR Projections'!$A:$K,2,FALSE),""),"")</f>
        <v>Kendric Pryor</v>
      </c>
      <c r="O172" t="str">
        <f>IFERROR(IF(VLOOKUP($M172,'WR Projections'!$A:$K,5,FALSE)&gt;0,VLOOKUP(M172,'WR Projections'!$A:$K,3,FALSE),""),"")</f>
        <v>Wisconsin</v>
      </c>
      <c r="P172" s="3">
        <f>IFERROR(IF(VLOOKUP($M172,'WR Projections'!$A:$K,5,FALSE)&gt;0,VLOOKUP(M172,'WR Projections'!$A:$K,5,FALSE),""),"")</f>
        <v>71.894000087312833</v>
      </c>
      <c r="Q172" s="3">
        <f>IFERROR(IF(VLOOKUP($M172,'WR Projections'!$A:$K,5,FALSE)&gt;0,VLOOKUP(M172,'WR Projections'!$A:$L,12,FALSE),""),"")</f>
        <v>-65.272273178601608</v>
      </c>
    </row>
  </sheetData>
  <mergeCells count="6">
    <mergeCell ref="A103:K103"/>
    <mergeCell ref="G1:K1"/>
    <mergeCell ref="A1:E1"/>
    <mergeCell ref="M1:Q1"/>
    <mergeCell ref="S1:W1"/>
    <mergeCell ref="S43:W43"/>
  </mergeCells>
  <conditionalFormatting sqref="E120:E1048576 E2:E102">
    <cfRule type="colorScale" priority="11">
      <colorScale>
        <cfvo type="min"/>
        <cfvo type="percentile" val="50"/>
        <cfvo type="max"/>
        <color rgb="FFF8696B"/>
        <color rgb="FFFFEB84"/>
        <color rgb="FF63BE7B"/>
      </colorScale>
    </cfRule>
  </conditionalFormatting>
  <conditionalFormatting sqref="K2">
    <cfRule type="colorScale" priority="10">
      <colorScale>
        <cfvo type="min"/>
        <cfvo type="percentile" val="50"/>
        <cfvo type="max"/>
        <color rgb="FFF8696B"/>
        <color rgb="FFFFEB84"/>
        <color rgb="FF63BE7B"/>
      </colorScale>
    </cfRule>
  </conditionalFormatting>
  <conditionalFormatting sqref="Q2">
    <cfRule type="colorScale" priority="9">
      <colorScale>
        <cfvo type="min"/>
        <cfvo type="percentile" val="50"/>
        <cfvo type="max"/>
        <color rgb="FFF8696B"/>
        <color rgb="FFFFEB84"/>
        <color rgb="FF63BE7B"/>
      </colorScale>
    </cfRule>
  </conditionalFormatting>
  <conditionalFormatting sqref="W2">
    <cfRule type="colorScale" priority="8">
      <colorScale>
        <cfvo type="min"/>
        <cfvo type="percentile" val="50"/>
        <cfvo type="max"/>
        <color rgb="FFF8696B"/>
        <color rgb="FFFFEB84"/>
        <color rgb="FF63BE7B"/>
      </colorScale>
    </cfRule>
  </conditionalFormatting>
  <conditionalFormatting sqref="AC2">
    <cfRule type="colorScale" priority="7">
      <colorScale>
        <cfvo type="min"/>
        <cfvo type="percentile" val="50"/>
        <cfvo type="max"/>
        <color rgb="FFF8696B"/>
        <color rgb="FFFFEB84"/>
        <color rgb="FF63BE7B"/>
      </colorScale>
    </cfRule>
  </conditionalFormatting>
  <conditionalFormatting sqref="K104:K112 K3:K102">
    <cfRule type="colorScale" priority="6">
      <colorScale>
        <cfvo type="min"/>
        <cfvo type="percentile" val="50"/>
        <cfvo type="max"/>
        <color rgb="FFF8696B"/>
        <color rgb="FFFFEB84"/>
        <color rgb="FF63BE7B"/>
      </colorScale>
    </cfRule>
  </conditionalFormatting>
  <conditionalFormatting sqref="W44">
    <cfRule type="colorScale" priority="3">
      <colorScale>
        <cfvo type="min"/>
        <cfvo type="percentile" val="50"/>
        <cfvo type="max"/>
        <color rgb="FFF8696B"/>
        <color rgb="FFFFEB84"/>
        <color rgb="FF63BE7B"/>
      </colorScale>
    </cfRule>
  </conditionalFormatting>
  <conditionalFormatting sqref="W3:W42">
    <cfRule type="colorScale" priority="17">
      <colorScale>
        <cfvo type="min"/>
        <cfvo type="percentile" val="50"/>
        <cfvo type="max"/>
        <color rgb="FFF8696B"/>
        <color rgb="FFFFEB84"/>
        <color rgb="FF63BE7B"/>
      </colorScale>
    </cfRule>
  </conditionalFormatting>
  <conditionalFormatting sqref="W45:W89">
    <cfRule type="colorScale" priority="1">
      <colorScale>
        <cfvo type="min"/>
        <cfvo type="percentile" val="50"/>
        <cfvo type="max"/>
        <color rgb="FFF8696B"/>
        <color rgb="FFFFEB84"/>
        <color rgb="FF63BE7B"/>
      </colorScale>
    </cfRule>
  </conditionalFormatting>
  <conditionalFormatting sqref="Q3:Q172">
    <cfRule type="colorScale" priority="24">
      <colorScale>
        <cfvo type="min"/>
        <cfvo type="percentile" val="50"/>
        <cfvo type="max"/>
        <color rgb="FFF8696B"/>
        <color rgb="FFFFEB84"/>
        <color rgb="FF63BE7B"/>
      </colorScale>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0FC68A-8FCB-4761-A0F2-1CF0F79B8AFD}">
  <sheetPr codeName="Sheet4"/>
  <dimension ref="A1:N95"/>
  <sheetViews>
    <sheetView workbookViewId="0">
      <pane ySplit="2" topLeftCell="A3" activePane="bottomLeft" state="frozen"/>
      <selection activeCell="I31" sqref="I31"/>
      <selection pane="bottomLeft" activeCell="O98" sqref="O98"/>
    </sheetView>
  </sheetViews>
  <sheetFormatPr defaultRowHeight="15" x14ac:dyDescent="0.25"/>
  <cols>
    <col min="1" max="1" width="3.140625" style="6" bestFit="1" customWidth="1"/>
    <col min="2" max="2" width="26.140625" bestFit="1" customWidth="1"/>
    <col min="3" max="3" width="19.42578125" bestFit="1" customWidth="1"/>
    <col min="4" max="4" width="17" bestFit="1" customWidth="1"/>
    <col min="5" max="5" width="6.5703125" style="3" bestFit="1" customWidth="1"/>
    <col min="6" max="6" width="8.42578125" style="3" bestFit="1" customWidth="1"/>
    <col min="7" max="7" width="10.28515625" style="3" bestFit="1" customWidth="1"/>
    <col min="8" max="8" width="5.5703125" style="3" bestFit="1" customWidth="1"/>
    <col min="9" max="9" width="8.85546875" style="3" bestFit="1" customWidth="1"/>
    <col min="10" max="10" width="8" style="3" bestFit="1" customWidth="1"/>
    <col min="11" max="11" width="8.28515625" style="3" bestFit="1" customWidth="1"/>
    <col min="12" max="12" width="7.28515625" style="3" bestFit="1" customWidth="1"/>
    <col min="14" max="14" width="97.42578125" hidden="1" customWidth="1"/>
  </cols>
  <sheetData>
    <row r="1" spans="1:14" s="1" customFormat="1" x14ac:dyDescent="0.25">
      <c r="A1" s="96" t="s">
        <v>165</v>
      </c>
      <c r="B1" s="96"/>
      <c r="C1" s="96"/>
      <c r="D1" s="96"/>
      <c r="E1" s="96"/>
      <c r="F1" s="96"/>
      <c r="G1" s="96"/>
      <c r="H1" s="96"/>
      <c r="I1" s="96"/>
      <c r="J1" s="96"/>
      <c r="K1" s="96"/>
      <c r="L1" s="96"/>
    </row>
    <row r="2" spans="1:14" s="1" customFormat="1" x14ac:dyDescent="0.25">
      <c r="A2" s="9" t="s">
        <v>157</v>
      </c>
      <c r="B2" s="1" t="s">
        <v>159</v>
      </c>
      <c r="C2" s="1" t="s">
        <v>0</v>
      </c>
      <c r="D2" s="1" t="s">
        <v>158</v>
      </c>
      <c r="E2" s="10" t="s">
        <v>160</v>
      </c>
      <c r="F2" s="10" t="s">
        <v>161</v>
      </c>
      <c r="G2" s="10" t="s">
        <v>139</v>
      </c>
      <c r="H2" s="10" t="s">
        <v>140</v>
      </c>
      <c r="I2" s="10" t="s">
        <v>163</v>
      </c>
      <c r="J2" s="10" t="s">
        <v>162</v>
      </c>
      <c r="K2" s="10" t="s">
        <v>164</v>
      </c>
      <c r="L2" s="10" t="s">
        <v>677</v>
      </c>
    </row>
    <row r="3" spans="1:14" x14ac:dyDescent="0.25">
      <c r="A3" s="26">
        <f>_xlfn.RANK.EQ(L3,L:L,0)</f>
        <v>1</v>
      </c>
      <c r="B3" s="5" t="s">
        <v>725</v>
      </c>
      <c r="C3" s="5" t="s">
        <v>758</v>
      </c>
      <c r="D3" t="s">
        <v>1504</v>
      </c>
      <c r="E3" s="3">
        <f>IF(VLOOKUP($D3,Configuration!$A$21:$C$31,3,FALSE),IFERROR((Configuration!$C$9*G3+Configuration!$C$10*H3+Configuration!$C$11*F3+Configuration!$C$15*J3+Configuration!$C$16*I3+Configuration!$C$17*K3),""),0)</f>
        <v>361.505960947071</v>
      </c>
      <c r="F3" s="3">
        <v>2544</v>
      </c>
      <c r="G3" s="3">
        <v>22.799999999999997</v>
      </c>
      <c r="H3" s="3">
        <v>7.1999999999999993</v>
      </c>
      <c r="I3" s="3">
        <v>1044.4255319148936</v>
      </c>
      <c r="J3" s="3">
        <v>14.399999999999999</v>
      </c>
      <c r="K3" s="3">
        <v>3.9482961222091655</v>
      </c>
      <c r="L3" s="3">
        <f>MAX(IFERROR(IF(Configuration!$F$9&gt;0,$E3-LARGE($E:$E,Configuration!$F$9*Configuration!$F$16),-1000000),0),IFERROR(IF(Configuration!$F$14&gt;0,$E3-LARGE('FLEX Settings (DO NOT MODIFY)'!$J:$J,(Configuration!$F$14*Configuration!$F$16)),-100000),0))+IF(E3=0,0,COUNTIFS($E$2:E2,E2)*0.000001)</f>
        <v>124.96678449148212</v>
      </c>
      <c r="N3" t="str">
        <f t="shared" ref="N3:N34" si="0">CONCATENATE("&lt;tr&gt;&lt;td&gt;",A3,"&lt;/td&gt;&lt;td&gt;",B3,"&lt;/td&gt;&lt;td&gt;",C3,"&lt;/td&gt;&lt;td&gt;",D3,"&lt;/td&gt;&lt;td&gt;",ROUND(E3,2),"&lt;/td&gt;&lt;/tr&gt;")</f>
        <v>&lt;tr&gt;&lt;td&gt;1&lt;/td&gt;&lt;td&gt;Malik Willis&lt;/td&gt;&lt;td&gt;Liberty&lt;/td&gt;&lt;td&gt;IA Independents&lt;/td&gt;&lt;td&gt;361.51&lt;/td&gt;&lt;/tr&gt;</v>
      </c>
    </row>
    <row r="4" spans="1:14" x14ac:dyDescent="0.25">
      <c r="A4" s="26">
        <f>_xlfn.RANK.EQ(L4,L:L,0)</f>
        <v>2</v>
      </c>
      <c r="B4" t="s">
        <v>272</v>
      </c>
      <c r="C4" t="s">
        <v>177</v>
      </c>
      <c r="D4" t="s">
        <v>131</v>
      </c>
      <c r="E4" s="3">
        <f>IF(VLOOKUP($D4,Configuration!$A$21:$C$31,3,FALSE),IFERROR((Configuration!$C$9*G4+Configuration!$C$10*H4+Configuration!$C$11*F4+Configuration!$C$15*J4+Configuration!$C$16*I4+Configuration!$C$17*K4),""),0)</f>
        <v>334.98513219897325</v>
      </c>
      <c r="F4" s="3">
        <v>3716.3999999999996</v>
      </c>
      <c r="G4" s="3">
        <v>34.848275862068967</v>
      </c>
      <c r="H4" s="3">
        <v>16.862068965517246</v>
      </c>
      <c r="I4" s="3">
        <v>564.48</v>
      </c>
      <c r="J4" s="3">
        <v>5.1692307692307695</v>
      </c>
      <c r="K4" s="3">
        <v>3.401608966826358</v>
      </c>
      <c r="L4" s="3">
        <f>MAX(IFERROR(IF(Configuration!$F$9&gt;0,$E4-LARGE($E:$E,Configuration!$F$9*Configuration!$F$16),-1000000),0),IFERROR(IF(Configuration!$F$14&gt;0,$E4-LARGE('FLEX Settings (DO NOT MODIFY)'!$J:$J,(Configuration!$F$14*Configuration!$F$16)),-100000),0))+IF(E4=0,0,COUNTIFS($E$2:E3,E3)*0.000001)</f>
        <v>98.44595574338436</v>
      </c>
      <c r="N4" t="str">
        <f t="shared" si="0"/>
        <v>&lt;tr&gt;&lt;td&gt;2&lt;/td&gt;&lt;td&gt;Matt Corral&lt;/td&gt;&lt;td&gt;Ole Miss&lt;/td&gt;&lt;td&gt;SEC&lt;/td&gt;&lt;td&gt;334.99&lt;/td&gt;&lt;/tr&gt;</v>
      </c>
    </row>
    <row r="5" spans="1:14" x14ac:dyDescent="0.25">
      <c r="A5" s="26">
        <f>_xlfn.RANK.EQ(L5,L:L,0)</f>
        <v>3</v>
      </c>
      <c r="B5" s="5" t="s">
        <v>701</v>
      </c>
      <c r="C5" s="5" t="s">
        <v>226</v>
      </c>
      <c r="D5" t="s">
        <v>132</v>
      </c>
      <c r="E5" s="3">
        <f>IF(VLOOKUP($D5,Configuration!$A$21:$C$31,3,FALSE),IFERROR((Configuration!$C$9*G5+Configuration!$C$10*H5+Configuration!$C$11*F5+Configuration!$C$15*J5+Configuration!$C$16*I5+Configuration!$C$17*K5),""),0)</f>
        <v>305.90001070382704</v>
      </c>
      <c r="F5" s="3">
        <v>3090</v>
      </c>
      <c r="G5" s="3">
        <v>26.518771331058019</v>
      </c>
      <c r="H5" s="3">
        <v>15.94589552238806</v>
      </c>
      <c r="I5" s="3">
        <v>792</v>
      </c>
      <c r="J5" s="3">
        <v>6.3380281690140858</v>
      </c>
      <c r="K5" s="3">
        <v>4.5557262948567301</v>
      </c>
      <c r="L5" s="3">
        <f>MAX(IFERROR(IF(Configuration!$F$9&gt;0,$E5-LARGE($E:$E,Configuration!$F$9*Configuration!$F$16),-1000000),0),IFERROR(IF(Configuration!$F$14&gt;0,$E5-LARGE('FLEX Settings (DO NOT MODIFY)'!$J:$J,(Configuration!$F$14*Configuration!$F$16)),-100000),0))+IF(E5=0,0,COUNTIFS($E$2:E4,E4)*0.000001)</f>
        <v>69.360834248238149</v>
      </c>
      <c r="N5" t="str">
        <f t="shared" si="0"/>
        <v>&lt;tr&gt;&lt;td&gt;3&lt;/td&gt;&lt;td&gt;Brennan Armstrong&lt;/td&gt;&lt;td&gt;Virginia&lt;/td&gt;&lt;td&gt;ACC&lt;/td&gt;&lt;td&gt;305.9&lt;/td&gt;&lt;/tr&gt;</v>
      </c>
    </row>
    <row r="6" spans="1:14" x14ac:dyDescent="0.25">
      <c r="A6" s="26">
        <f>_xlfn.RANK.EQ(L6,L:L,0)</f>
        <v>4</v>
      </c>
      <c r="B6" s="5" t="s">
        <v>700</v>
      </c>
      <c r="C6" s="5" t="s">
        <v>176</v>
      </c>
      <c r="D6" t="s">
        <v>132</v>
      </c>
      <c r="E6" s="3">
        <f>IF(VLOOKUP($D6,Configuration!$A$21:$C$31,3,FALSE),IFERROR((Configuration!$C$9*G6+Configuration!$C$10*H6+Configuration!$C$11*F6+Configuration!$C$15*J6+Configuration!$C$16*I6+Configuration!$C$17*K6),""),0)</f>
        <v>297.03343804369513</v>
      </c>
      <c r="F6" s="3">
        <v>4320</v>
      </c>
      <c r="G6" s="3">
        <v>22.588235294117645</v>
      </c>
      <c r="H6" s="3">
        <v>6</v>
      </c>
      <c r="I6" s="3">
        <v>153.4736842105263</v>
      </c>
      <c r="J6" s="3">
        <v>6</v>
      </c>
      <c r="K6" s="3">
        <v>2.7334357769140381</v>
      </c>
      <c r="L6" s="3">
        <f>MAX(IFERROR(IF(Configuration!$F$9&gt;0,$E6-LARGE($E:$E,Configuration!$F$9*Configuration!$F$16),-1000000),0),IFERROR(IF(Configuration!$F$14&gt;0,$E6-LARGE('FLEX Settings (DO NOT MODIFY)'!$J:$J,(Configuration!$F$14*Configuration!$F$16)),-100000),0))+IF(E6=0,0,COUNTIFS($E$2:E5,E5)*0.000001)</f>
        <v>60.494261588106241</v>
      </c>
      <c r="N6" t="str">
        <f t="shared" si="0"/>
        <v>&lt;tr&gt;&lt;td&gt;4&lt;/td&gt;&lt;td&gt;DJ Uiagalelei&lt;/td&gt;&lt;td&gt;Clemson&lt;/td&gt;&lt;td&gt;ACC&lt;/td&gt;&lt;td&gt;297.03&lt;/td&gt;&lt;/tr&gt;</v>
      </c>
    </row>
    <row r="7" spans="1:14" x14ac:dyDescent="0.25">
      <c r="A7" s="26">
        <f>_xlfn.RANK.EQ(L7,L:L,0)</f>
        <v>5</v>
      </c>
      <c r="B7" s="5" t="s">
        <v>708</v>
      </c>
      <c r="C7" s="5" t="s">
        <v>173</v>
      </c>
      <c r="D7" t="s">
        <v>326</v>
      </c>
      <c r="E7" s="3">
        <f>IF(VLOOKUP($D7,Configuration!$A$21:$C$31,3,FALSE),IFERROR((Configuration!$C$9*G7+Configuration!$C$10*H7+Configuration!$C$11*F7+Configuration!$C$15*J7+Configuration!$C$16*I7+Configuration!$C$17*K7),""),0)</f>
        <v>293.96367411074726</v>
      </c>
      <c r="F7" s="3">
        <v>3327.4069400630915</v>
      </c>
      <c r="G7" s="3">
        <v>30.768292682926827</v>
      </c>
      <c r="H7" s="3">
        <v>7.4268292682926829</v>
      </c>
      <c r="I7" s="3">
        <v>192.50649350649348</v>
      </c>
      <c r="J7" s="3">
        <v>6.3116883116883109</v>
      </c>
      <c r="K7" s="3">
        <v>2.2364474538387582</v>
      </c>
      <c r="L7" s="3">
        <f>MAX(IFERROR(IF(Configuration!$F$9&gt;0,$E7-LARGE($E:$E,Configuration!$F$9*Configuration!$F$16),-1000000),0),IFERROR(IF(Configuration!$F$14&gt;0,$E7-LARGE('FLEX Settings (DO NOT MODIFY)'!$J:$J,(Configuration!$F$14*Configuration!$F$16)),-100000),0))+IF(E7=0,0,COUNTIFS($E$2:E6,E6)*0.000001)</f>
        <v>57.424497655158376</v>
      </c>
      <c r="N7" t="str">
        <f t="shared" si="0"/>
        <v>&lt;tr&gt;&lt;td&gt;5&lt;/td&gt;&lt;td&gt;Spencer Rattler&lt;/td&gt;&lt;td&gt;Oklahoma&lt;/td&gt;&lt;td&gt;Big 12&lt;/td&gt;&lt;td&gt;293.96&lt;/td&gt;&lt;/tr&gt;</v>
      </c>
    </row>
    <row r="8" spans="1:14" x14ac:dyDescent="0.25">
      <c r="A8" s="26">
        <f>_xlfn.RANK.EQ(L8,L:L,0)</f>
        <v>6</v>
      </c>
      <c r="B8" t="s">
        <v>717</v>
      </c>
      <c r="C8" t="s">
        <v>754</v>
      </c>
      <c r="D8" t="s">
        <v>352</v>
      </c>
      <c r="E8" s="3">
        <f>IF(VLOOKUP($D8,Configuration!$A$21:$C$31,3,FALSE),IFERROR((Configuration!$C$9*G8+Configuration!$C$10*H8+Configuration!$C$11*F8+Configuration!$C$15*J8+Configuration!$C$16*I8+Configuration!$C$17*K8),""),0)</f>
        <v>291.36327810849554</v>
      </c>
      <c r="F8" s="3">
        <v>3168</v>
      </c>
      <c r="G8" s="3">
        <v>36</v>
      </c>
      <c r="H8" s="3">
        <v>9</v>
      </c>
      <c r="I8" s="3">
        <v>171</v>
      </c>
      <c r="J8" s="3">
        <v>4.0714285714285712</v>
      </c>
      <c r="K8" s="3">
        <v>1.4426466600379646</v>
      </c>
      <c r="L8" s="3">
        <f>MAX(IFERROR(IF(Configuration!$F$9&gt;0,$E8-LARGE($E:$E,Configuration!$F$9*Configuration!$F$16),-1000000),0),IFERROR(IF(Configuration!$F$14&gt;0,$E8-LARGE('FLEX Settings (DO NOT MODIFY)'!$J:$J,(Configuration!$F$14*Configuration!$F$16)),-100000),0))+IF(E8=0,0,COUNTIFS($E$2:E7,E7)*0.000001)</f>
        <v>54.824101652906648</v>
      </c>
      <c r="N8" t="str">
        <f t="shared" si="0"/>
        <v>&lt;tr&gt;&lt;td&gt;6&lt;/td&gt;&lt;td&gt;CJ Stroud&lt;/td&gt;&lt;td&gt;Ohio State&lt;/td&gt;&lt;td&gt;Big Ten&lt;/td&gt;&lt;td&gt;291.36&lt;/td&gt;&lt;/tr&gt;</v>
      </c>
    </row>
    <row r="9" spans="1:14" x14ac:dyDescent="0.25">
      <c r="A9" s="26">
        <f>_xlfn.RANK.EQ(L9,L:L,0)</f>
        <v>7</v>
      </c>
      <c r="B9" s="5" t="s">
        <v>744</v>
      </c>
      <c r="C9" s="5" t="s">
        <v>186</v>
      </c>
      <c r="D9" t="s">
        <v>131</v>
      </c>
      <c r="E9" s="3">
        <f>IF(VLOOKUP($D9,Configuration!$A$21:$C$31,3,FALSE),IFERROR((Configuration!$C$9*G9+Configuration!$C$10*H9+Configuration!$C$11*F9+Configuration!$C$15*J9+Configuration!$C$16*I9+Configuration!$C$17*K9),""),0)</f>
        <v>287.49828563260309</v>
      </c>
      <c r="F9" s="3">
        <v>2376</v>
      </c>
      <c r="G9" s="3">
        <v>21</v>
      </c>
      <c r="H9" s="3">
        <v>7.6744186046511631</v>
      </c>
      <c r="I9" s="3">
        <v>810</v>
      </c>
      <c r="J9" s="3">
        <v>8.3999999999999986</v>
      </c>
      <c r="K9" s="3">
        <v>3.7964385790472752</v>
      </c>
      <c r="L9" s="3">
        <f>MAX(IFERROR(IF(Configuration!$F$9&gt;0,$E9-LARGE($E:$E,Configuration!$F$9*Configuration!$F$16),-1000000),0),IFERROR(IF(Configuration!$F$14&gt;0,$E9-LARGE('FLEX Settings (DO NOT MODIFY)'!$J:$J,(Configuration!$F$14*Configuration!$F$16)),-100000),0))+IF(E9=0,0,COUNTIFS($E$2:E8,E8)*0.000001)</f>
        <v>50.959109177014199</v>
      </c>
      <c r="N9" t="str">
        <f t="shared" si="0"/>
        <v>&lt;tr&gt;&lt;td&gt;7&lt;/td&gt;&lt;td&gt;Emory Jones&lt;/td&gt;&lt;td&gt;Florida&lt;/td&gt;&lt;td&gt;SEC&lt;/td&gt;&lt;td&gt;287.5&lt;/td&gt;&lt;/tr&gt;</v>
      </c>
    </row>
    <row r="10" spans="1:14" x14ac:dyDescent="0.25">
      <c r="A10" s="26">
        <f>_xlfn.RANK.EQ(L10,L:L,0)</f>
        <v>8</v>
      </c>
      <c r="B10" s="5" t="s">
        <v>706</v>
      </c>
      <c r="C10" s="5" t="s">
        <v>196</v>
      </c>
      <c r="D10" t="s">
        <v>326</v>
      </c>
      <c r="E10" s="3">
        <f>IF(VLOOKUP($D10,Configuration!$A$21:$C$31,3,FALSE),IFERROR((Configuration!$C$9*G10+Configuration!$C$10*H10+Configuration!$C$11*F10+Configuration!$C$15*J10+Configuration!$C$16*I10+Configuration!$C$17*K10),""),0)</f>
        <v>280.95826810087681</v>
      </c>
      <c r="F10" s="3">
        <v>2520</v>
      </c>
      <c r="G10" s="3">
        <v>22.799999999999997</v>
      </c>
      <c r="H10" s="3">
        <v>9</v>
      </c>
      <c r="I10" s="3">
        <v>488.40000000000003</v>
      </c>
      <c r="J10" s="3">
        <v>10.8</v>
      </c>
      <c r="K10" s="3">
        <v>3.3408659495616022</v>
      </c>
      <c r="L10" s="3">
        <f>MAX(IFERROR(IF(Configuration!$F$9&gt;0,$E10-LARGE($E:$E,Configuration!$F$9*Configuration!$F$16),-1000000),0),IFERROR(IF(Configuration!$F$14&gt;0,$E10-LARGE('FLEX Settings (DO NOT MODIFY)'!$J:$J,(Configuration!$F$14*Configuration!$F$16)),-100000),0))+IF(E10=0,0,COUNTIFS($E$2:E9,E9)*0.000001)</f>
        <v>44.419091645287921</v>
      </c>
      <c r="N10" t="str">
        <f t="shared" si="0"/>
        <v>&lt;tr&gt;&lt;td&gt;8&lt;/td&gt;&lt;td&gt;Hudson Card&lt;/td&gt;&lt;td&gt;Texas&lt;/td&gt;&lt;td&gt;Big 12&lt;/td&gt;&lt;td&gt;280.96&lt;/td&gt;&lt;/tr&gt;</v>
      </c>
    </row>
    <row r="11" spans="1:14" x14ac:dyDescent="0.25">
      <c r="A11" s="26">
        <f>_xlfn.RANK.EQ(L11,L:L,0)</f>
        <v>9</v>
      </c>
      <c r="B11" s="5" t="s">
        <v>741</v>
      </c>
      <c r="C11" s="5" t="s">
        <v>174</v>
      </c>
      <c r="D11" t="s">
        <v>131</v>
      </c>
      <c r="E11" s="3">
        <f>IF(VLOOKUP($D11,Configuration!$A$21:$C$31,3,FALSE),IFERROR((Configuration!$C$9*G11+Configuration!$C$10*H11+Configuration!$C$11*F11+Configuration!$C$15*J11+Configuration!$C$16*I11+Configuration!$C$17*K11),""),0)</f>
        <v>279.37366523461679</v>
      </c>
      <c r="F11" s="3">
        <v>3990</v>
      </c>
      <c r="G11" s="3">
        <v>30</v>
      </c>
      <c r="H11" s="3">
        <v>9.9056603773584921</v>
      </c>
      <c r="I11" s="3">
        <v>105</v>
      </c>
      <c r="J11" s="3">
        <v>2.4000000000000004</v>
      </c>
      <c r="K11" s="3">
        <v>2.6575070053330925</v>
      </c>
      <c r="L11" s="3">
        <f>MAX(IFERROR(IF(Configuration!$F$9&gt;0,$E11-LARGE($E:$E,Configuration!$F$9*Configuration!$F$16),-1000000),0),IFERROR(IF(Configuration!$F$14&gt;0,$E11-LARGE('FLEX Settings (DO NOT MODIFY)'!$J:$J,(Configuration!$F$14*Configuration!$F$16)),-100000),0))+IF(E11=0,0,COUNTIFS($E$2:E10,E10)*0.000001)</f>
        <v>42.834488779027907</v>
      </c>
      <c r="N11" t="str">
        <f t="shared" si="0"/>
        <v>&lt;tr&gt;&lt;td&gt;9&lt;/td&gt;&lt;td&gt;Bryce Young&lt;/td&gt;&lt;td&gt;Alabama&lt;/td&gt;&lt;td&gt;SEC&lt;/td&gt;&lt;td&gt;279.37&lt;/td&gt;&lt;/tr&gt;</v>
      </c>
    </row>
    <row r="12" spans="1:14" x14ac:dyDescent="0.25">
      <c r="A12" s="26">
        <f>_xlfn.RANK.EQ(L12,L:L,0)</f>
        <v>10</v>
      </c>
      <c r="B12" s="5" t="s">
        <v>738</v>
      </c>
      <c r="C12" s="5" t="s">
        <v>181</v>
      </c>
      <c r="D12" t="s">
        <v>131</v>
      </c>
      <c r="E12" s="3">
        <f>IF(VLOOKUP($D12,Configuration!$A$21:$C$31,3,FALSE),IFERROR((Configuration!$C$9*G12+Configuration!$C$10*H12+Configuration!$C$11*F12+Configuration!$C$15*J12+Configuration!$C$16*I12+Configuration!$C$17*K12),""),0)</f>
        <v>274.17466473831689</v>
      </c>
      <c r="F12" s="3">
        <v>2160</v>
      </c>
      <c r="G12" s="3">
        <v>16.128</v>
      </c>
      <c r="H12" s="3">
        <v>5.76</v>
      </c>
      <c r="I12" s="3">
        <v>707.40000000000009</v>
      </c>
      <c r="J12" s="3">
        <v>12</v>
      </c>
      <c r="K12" s="3">
        <v>3.9786676308415445</v>
      </c>
      <c r="L12" s="3">
        <f>MAX(IFERROR(IF(Configuration!$F$9&gt;0,$E12-LARGE($E:$E,Configuration!$F$9*Configuration!$F$16),-1000000),0),IFERROR(IF(Configuration!$F$14&gt;0,$E12-LARGE('FLEX Settings (DO NOT MODIFY)'!$J:$J,(Configuration!$F$14*Configuration!$F$16)),-100000),0))+IF(E12=0,0,COUNTIFS($E$2:E11,E11)*0.000001)</f>
        <v>37.635488282728005</v>
      </c>
      <c r="N12" t="str">
        <f t="shared" si="0"/>
        <v>&lt;tr&gt;&lt;td&gt;10&lt;/td&gt;&lt;td&gt;Haynes King&lt;/td&gt;&lt;td&gt;Texas A&amp;M&lt;/td&gt;&lt;td&gt;SEC&lt;/td&gt;&lt;td&gt;274.17&lt;/td&gt;&lt;/tr&gt;</v>
      </c>
    </row>
    <row r="13" spans="1:14" x14ac:dyDescent="0.25">
      <c r="A13" s="26">
        <f>_xlfn.RANK.EQ(L13,L:L,0)</f>
        <v>11</v>
      </c>
      <c r="B13" s="5" t="s">
        <v>704</v>
      </c>
      <c r="C13" s="5" t="s">
        <v>251</v>
      </c>
      <c r="D13" t="s">
        <v>132</v>
      </c>
      <c r="E13" s="3">
        <f>IF(VLOOKUP($D13,Configuration!$A$21:$C$31,3,FALSE),IFERROR((Configuration!$C$9*G13+Configuration!$C$10*H13+Configuration!$C$11*F13+Configuration!$C$15*J13+Configuration!$C$16*I13+Configuration!$C$17*K13),""),0)</f>
        <v>268.46703899472891</v>
      </c>
      <c r="F13" s="3">
        <v>2854.909090909091</v>
      </c>
      <c r="G13" s="3">
        <v>21.818181818181817</v>
      </c>
      <c r="H13" s="3">
        <v>13.09090909090909</v>
      </c>
      <c r="I13" s="3">
        <v>569.21739130434787</v>
      </c>
      <c r="J13" s="3">
        <v>7.1566265060240966</v>
      </c>
      <c r="K13" s="3">
        <v>3.3408659495616022</v>
      </c>
      <c r="L13" s="3">
        <f>MAX(IFERROR(IF(Configuration!$F$9&gt;0,$E13-LARGE($E:$E,Configuration!$F$9*Configuration!$F$16),-1000000),0),IFERROR(IF(Configuration!$F$14&gt;0,$E13-LARGE('FLEX Settings (DO NOT MODIFY)'!$J:$J,(Configuration!$F$14*Configuration!$F$16)),-100000),0))+IF(E13=0,0,COUNTIFS($E$2:E12,E12)*0.000001)</f>
        <v>31.927862539140026</v>
      </c>
      <c r="N13" t="str">
        <f t="shared" si="0"/>
        <v>&lt;tr&gt;&lt;td&gt;11&lt;/td&gt;&lt;td&gt;Malik Cunningham&lt;/td&gt;&lt;td&gt;Louisville&lt;/td&gt;&lt;td&gt;ACC&lt;/td&gt;&lt;td&gt;268.47&lt;/td&gt;&lt;/tr&gt;</v>
      </c>
    </row>
    <row r="14" spans="1:14" x14ac:dyDescent="0.25">
      <c r="A14" s="26">
        <f>_xlfn.RANK.EQ(L14,L:L,0)</f>
        <v>12</v>
      </c>
      <c r="B14" s="5" t="s">
        <v>709</v>
      </c>
      <c r="C14" s="5" t="s">
        <v>192</v>
      </c>
      <c r="D14" t="s">
        <v>326</v>
      </c>
      <c r="E14" s="3">
        <f>IF(VLOOKUP($D14,Configuration!$A$21:$C$31,3,FALSE),IFERROR((Configuration!$C$9*G14+Configuration!$C$10*H14+Configuration!$C$11*F14+Configuration!$C$15*J14+Configuration!$C$16*I14+Configuration!$C$17*K14),""),0)</f>
        <v>265.89136152144118</v>
      </c>
      <c r="F14" s="3">
        <v>3057.6</v>
      </c>
      <c r="G14" s="3">
        <v>25.200000000000003</v>
      </c>
      <c r="H14" s="3">
        <v>12.071856287425149</v>
      </c>
      <c r="I14" s="3">
        <v>504</v>
      </c>
      <c r="J14" s="3">
        <v>3.8181818181818183</v>
      </c>
      <c r="K14" s="3">
        <v>3.1890084063997106</v>
      </c>
      <c r="L14" s="3">
        <f>MAX(IFERROR(IF(Configuration!$F$9&gt;0,$E14-LARGE($E:$E,Configuration!$F$9*Configuration!$F$16),-1000000),0),IFERROR(IF(Configuration!$F$14&gt;0,$E14-LARGE('FLEX Settings (DO NOT MODIFY)'!$J:$J,(Configuration!$F$14*Configuration!$F$16)),-100000),0))+IF(E14=0,0,COUNTIFS($E$2:E13,E13)*0.000001)</f>
        <v>29.3521850658523</v>
      </c>
      <c r="N14" t="str">
        <f t="shared" si="0"/>
        <v>&lt;tr&gt;&lt;td&gt;12&lt;/td&gt;&lt;td&gt;Tyler Shough&lt;/td&gt;&lt;td&gt;Texas Tech&lt;/td&gt;&lt;td&gt;Big 12&lt;/td&gt;&lt;td&gt;265.89&lt;/td&gt;&lt;/tr&gt;</v>
      </c>
    </row>
    <row r="15" spans="1:14" x14ac:dyDescent="0.25">
      <c r="A15" s="26">
        <f>_xlfn.RANK.EQ(L15,L:L,0)</f>
        <v>13</v>
      </c>
      <c r="B15" s="5" t="s">
        <v>696</v>
      </c>
      <c r="C15" s="5" t="s">
        <v>668</v>
      </c>
      <c r="D15" t="s">
        <v>132</v>
      </c>
      <c r="E15" s="3">
        <f>IF(VLOOKUP($D15,Configuration!$A$21:$C$31,3,FALSE),IFERROR((Configuration!$C$9*G15+Configuration!$C$10*H15+Configuration!$C$11*F15+Configuration!$C$15*J15+Configuration!$C$16*I15+Configuration!$C$17*K15),""),0)</f>
        <v>263.94303798631051</v>
      </c>
      <c r="F15" s="3">
        <v>2741.76</v>
      </c>
      <c r="G15" s="3">
        <v>23.48936170212766</v>
      </c>
      <c r="H15" s="3">
        <v>6</v>
      </c>
      <c r="I15" s="3">
        <v>546.27692307692314</v>
      </c>
      <c r="J15" s="3">
        <v>4.0615384615384613</v>
      </c>
      <c r="K15" s="3">
        <v>3.3408659495616022</v>
      </c>
      <c r="L15" s="3">
        <f>MAX(IFERROR(IF(Configuration!$F$9&gt;0,$E15-LARGE($E:$E,Configuration!$F$9*Configuration!$F$16),-1000000),0),IFERROR(IF(Configuration!$F$14&gt;0,$E15-LARGE('FLEX Settings (DO NOT MODIFY)'!$J:$J,(Configuration!$F$14*Configuration!$F$16)),-100000),0))+IF(E15=0,0,COUNTIFS($E$2:E14,E14)*0.000001)</f>
        <v>27.403861530721631</v>
      </c>
      <c r="N15" t="str">
        <f t="shared" si="0"/>
        <v>&lt;tr&gt;&lt;td&gt;13&lt;/td&gt;&lt;td&gt;D'Eriq King&lt;/td&gt;&lt;td&gt;Miami (FL)&lt;/td&gt;&lt;td&gt;ACC&lt;/td&gt;&lt;td&gt;263.94&lt;/td&gt;&lt;/tr&gt;</v>
      </c>
    </row>
    <row r="16" spans="1:14" x14ac:dyDescent="0.25">
      <c r="A16" s="26">
        <f>_xlfn.RANK.EQ(L16,L:L,0)</f>
        <v>14</v>
      </c>
      <c r="B16" s="5" t="s">
        <v>279</v>
      </c>
      <c r="C16" s="5" t="s">
        <v>222</v>
      </c>
      <c r="D16" t="s">
        <v>132</v>
      </c>
      <c r="E16" s="3">
        <f>IF(VLOOKUP($D16,Configuration!$A$21:$C$31,3,FALSE),IFERROR((Configuration!$C$9*G16+Configuration!$C$10*H16+Configuration!$C$11*F16+Configuration!$C$15*J16+Configuration!$C$16*I16+Configuration!$C$17*K16),""),0)</f>
        <v>262.37318704796968</v>
      </c>
      <c r="F16" s="3">
        <v>3266.2285714285717</v>
      </c>
      <c r="G16" s="3">
        <v>30.732467532467535</v>
      </c>
      <c r="H16" s="3">
        <v>6.3272727272727263</v>
      </c>
      <c r="I16" s="3">
        <v>86.88</v>
      </c>
      <c r="J16" s="3">
        <v>2.8800000000000003</v>
      </c>
      <c r="K16" s="3">
        <v>2.2596402422489383</v>
      </c>
      <c r="L16" s="3">
        <f>MAX(IFERROR(IF(Configuration!$F$9&gt;0,$E16-LARGE($E:$E,Configuration!$F$9*Configuration!$F$16),-1000000),0),IFERROR(IF(Configuration!$F$14&gt;0,$E16-LARGE('FLEX Settings (DO NOT MODIFY)'!$J:$J,(Configuration!$F$14*Configuration!$F$16)),-100000),0))+IF(E16=0,0,COUNTIFS($E$2:E15,E15)*0.000001)</f>
        <v>25.834010592380796</v>
      </c>
      <c r="N16" t="str">
        <f t="shared" si="0"/>
        <v>&lt;tr&gt;&lt;td&gt;14&lt;/td&gt;&lt;td&gt;Sam Howell&lt;/td&gt;&lt;td&gt;North Carolina&lt;/td&gt;&lt;td&gt;ACC&lt;/td&gt;&lt;td&gt;262.37&lt;/td&gt;&lt;/tr&gt;</v>
      </c>
    </row>
    <row r="17" spans="1:14" x14ac:dyDescent="0.25">
      <c r="A17" s="26">
        <f>_xlfn.RANK.EQ(L17,L:L,0)</f>
        <v>15</v>
      </c>
      <c r="B17" s="5" t="s">
        <v>275</v>
      </c>
      <c r="C17" s="5" t="s">
        <v>204</v>
      </c>
      <c r="D17" t="s">
        <v>352</v>
      </c>
      <c r="E17" s="3">
        <f>IF(VLOOKUP($D17,Configuration!$A$21:$C$31,3,FALSE),IFERROR((Configuration!$C$9*G17+Configuration!$C$10*H17+Configuration!$C$11*F17+Configuration!$C$15*J17+Configuration!$C$16*I17+Configuration!$C$17*K17),""),0)</f>
        <v>260.43920760187353</v>
      </c>
      <c r="F17" s="3">
        <v>2901.2921052631582</v>
      </c>
      <c r="G17" s="3">
        <v>24.93947368421053</v>
      </c>
      <c r="H17" s="3">
        <v>10.107452339688042</v>
      </c>
      <c r="I17" s="3">
        <v>465.42272727272734</v>
      </c>
      <c r="J17" s="3">
        <v>4.2272727272727275</v>
      </c>
      <c r="K17" s="3">
        <v>3.5306878785139659</v>
      </c>
      <c r="L17" s="3">
        <f>MAX(IFERROR(IF(Configuration!$F$9&gt;0,$E17-LARGE($E:$E,Configuration!$F$9*Configuration!$F$16),-1000000),0),IFERROR(IF(Configuration!$F$14&gt;0,$E17-LARGE('FLEX Settings (DO NOT MODIFY)'!$J:$J,(Configuration!$F$14*Configuration!$F$16)),-100000),0))+IF(E17=0,0,COUNTIFS($E$2:E16,E16)*0.000001)</f>
        <v>23.90003114628465</v>
      </c>
      <c r="N17" t="str">
        <f t="shared" si="0"/>
        <v>&lt;tr&gt;&lt;td&gt;15&lt;/td&gt;&lt;td&gt;Sean Clifford&lt;/td&gt;&lt;td&gt;Penn State&lt;/td&gt;&lt;td&gt;Big Ten&lt;/td&gt;&lt;td&gt;260.44&lt;/td&gt;&lt;/tr&gt;</v>
      </c>
    </row>
    <row r="18" spans="1:14" x14ac:dyDescent="0.25">
      <c r="A18" s="26">
        <f>_xlfn.RANK.EQ(L18,L:L,0)</f>
        <v>16</v>
      </c>
      <c r="B18" s="5" t="s">
        <v>740</v>
      </c>
      <c r="C18" s="5" t="s">
        <v>198</v>
      </c>
      <c r="D18" t="s">
        <v>131</v>
      </c>
      <c r="E18" s="3">
        <f>IF(VLOOKUP($D18,Configuration!$A$21:$C$31,3,FALSE),IFERROR((Configuration!$C$9*G18+Configuration!$C$10*H18+Configuration!$C$11*F18+Configuration!$C$15*J18+Configuration!$C$16*I18+Configuration!$C$17*K18),""),0)</f>
        <v>254.05377126156259</v>
      </c>
      <c r="F18" s="3">
        <v>3164.24</v>
      </c>
      <c r="G18" s="3">
        <v>20.720000000000002</v>
      </c>
      <c r="H18" s="3">
        <v>5.92</v>
      </c>
      <c r="I18" s="3">
        <v>317.33333333333331</v>
      </c>
      <c r="J18" s="3">
        <v>5.333333333333333</v>
      </c>
      <c r="K18" s="3">
        <v>3.6445810358853836</v>
      </c>
      <c r="L18" s="3">
        <f>MAX(IFERROR(IF(Configuration!$F$9&gt;0,$E18-LARGE($E:$E,Configuration!$F$9*Configuration!$F$16),-1000000),0),IFERROR(IF(Configuration!$F$14&gt;0,$E18-LARGE('FLEX Settings (DO NOT MODIFY)'!$J:$J,(Configuration!$F$14*Configuration!$F$16)),-100000),0))+IF(E18=0,0,COUNTIFS($E$2:E17,E17)*0.000001)</f>
        <v>17.514594805973704</v>
      </c>
      <c r="N18" t="str">
        <f t="shared" si="0"/>
        <v>&lt;tr&gt;&lt;td&gt;16&lt;/td&gt;&lt;td&gt;Max Johnson&lt;/td&gt;&lt;td&gt;LSU&lt;/td&gt;&lt;td&gt;SEC&lt;/td&gt;&lt;td&gt;254.05&lt;/td&gt;&lt;/tr&gt;</v>
      </c>
    </row>
    <row r="19" spans="1:14" x14ac:dyDescent="0.25">
      <c r="A19" s="26">
        <f>_xlfn.RANK.EQ(L19,L:L,0)</f>
        <v>17</v>
      </c>
      <c r="B19" s="5" t="s">
        <v>710</v>
      </c>
      <c r="C19" s="5" t="s">
        <v>207</v>
      </c>
      <c r="D19" t="s">
        <v>326</v>
      </c>
      <c r="E19" s="3">
        <f>IF(VLOOKUP($D19,Configuration!$A$21:$C$31,3,FALSE),IFERROR((Configuration!$C$9*G19+Configuration!$C$10*H19+Configuration!$C$11*F19+Configuration!$C$15*J19+Configuration!$C$16*I19+Configuration!$C$17*K19),""),0)</f>
        <v>253.96075793660231</v>
      </c>
      <c r="F19" s="3">
        <v>1747.1999999999998</v>
      </c>
      <c r="G19" s="3">
        <v>8.8421052631578938</v>
      </c>
      <c r="H19" s="3">
        <v>8.8421052631578938</v>
      </c>
      <c r="I19" s="3">
        <v>1080</v>
      </c>
      <c r="J19" s="3">
        <v>11.25</v>
      </c>
      <c r="K19" s="3">
        <v>4.5557262948567301</v>
      </c>
      <c r="L19" s="3">
        <f>MAX(IFERROR(IF(Configuration!$F$9&gt;0,$E19-LARGE($E:$E,Configuration!$F$9*Configuration!$F$16),-1000000),0),IFERROR(IF(Configuration!$F$14&gt;0,$E19-LARGE('FLEX Settings (DO NOT MODIFY)'!$J:$J,(Configuration!$F$14*Configuration!$F$16)),-100000),0))+IF(E19=0,0,COUNTIFS($E$2:E18,E18)*0.000001)</f>
        <v>17.421581481013423</v>
      </c>
      <c r="N19" t="str">
        <f t="shared" si="0"/>
        <v>&lt;tr&gt;&lt;td&gt;17&lt;/td&gt;&lt;td&gt;Gerry Bohanon&lt;/td&gt;&lt;td&gt;Baylor&lt;/td&gt;&lt;td&gt;Big 12&lt;/td&gt;&lt;td&gt;253.96&lt;/td&gt;&lt;/tr&gt;</v>
      </c>
    </row>
    <row r="20" spans="1:14" x14ac:dyDescent="0.25">
      <c r="A20" s="26">
        <f>_xlfn.RANK.EQ(L20,L:L,0)</f>
        <v>18</v>
      </c>
      <c r="B20" s="5" t="s">
        <v>274</v>
      </c>
      <c r="C20" s="5" t="s">
        <v>223</v>
      </c>
      <c r="D20" t="s">
        <v>326</v>
      </c>
      <c r="E20" s="3">
        <f>IF(VLOOKUP($D20,Configuration!$A$21:$C$31,3,FALSE),IFERROR((Configuration!$C$9*G20+Configuration!$C$10*H20+Configuration!$C$11*F20+Configuration!$C$15*J20+Configuration!$C$16*I20+Configuration!$C$17*K20),""),0)</f>
        <v>253.9349448054551</v>
      </c>
      <c r="F20" s="3">
        <v>3092.8584905660382</v>
      </c>
      <c r="G20" s="3">
        <v>21.349056603773587</v>
      </c>
      <c r="H20" s="3">
        <v>8.6084905660377373</v>
      </c>
      <c r="I20" s="3">
        <v>289.74857142857144</v>
      </c>
      <c r="J20" s="3">
        <v>6.24</v>
      </c>
      <c r="K20" s="3">
        <v>2.1867486215312306</v>
      </c>
      <c r="L20" s="3">
        <f>MAX(IFERROR(IF(Configuration!$F$9&gt;0,$E20-LARGE($E:$E,Configuration!$F$9*Configuration!$F$16),-1000000),0),IFERROR(IF(Configuration!$F$14&gt;0,$E20-LARGE('FLEX Settings (DO NOT MODIFY)'!$J:$J,(Configuration!$F$14*Configuration!$F$16)),-100000),0))+IF(E20=0,0,COUNTIFS($E$2:E19,E19)*0.000001)</f>
        <v>17.39576834986622</v>
      </c>
      <c r="N20" t="str">
        <f t="shared" si="0"/>
        <v>&lt;tr&gt;&lt;td&gt;18&lt;/td&gt;&lt;td&gt;Brock Purdy&lt;/td&gt;&lt;td&gt;Iowa State&lt;/td&gt;&lt;td&gt;Big 12&lt;/td&gt;&lt;td&gt;253.93&lt;/td&gt;&lt;/tr&gt;</v>
      </c>
    </row>
    <row r="21" spans="1:14" x14ac:dyDescent="0.25">
      <c r="A21" s="26">
        <f>_xlfn.RANK.EQ(L21,L:L,0)</f>
        <v>19</v>
      </c>
      <c r="B21" s="5" t="s">
        <v>737</v>
      </c>
      <c r="C21" s="5" t="s">
        <v>761</v>
      </c>
      <c r="D21" t="s">
        <v>329</v>
      </c>
      <c r="E21" s="3">
        <f>IF(VLOOKUP($D21,Configuration!$A$21:$C$31,3,FALSE),IFERROR((Configuration!$C$9*G21+Configuration!$C$10*H21+Configuration!$C$11*F21+Configuration!$C$15*J21+Configuration!$C$16*I21+Configuration!$C$17*K21),""),0)</f>
        <v>240.53609385333678</v>
      </c>
      <c r="F21" s="3">
        <v>3682.2</v>
      </c>
      <c r="G21" s="3">
        <v>31.198863636363633</v>
      </c>
      <c r="H21" s="3">
        <v>12.84659090909091</v>
      </c>
      <c r="I21" s="3">
        <v>-82.985294117647072</v>
      </c>
      <c r="J21" s="3">
        <v>0.82500000000000007</v>
      </c>
      <c r="K21" s="3">
        <v>1.2528247310856007</v>
      </c>
      <c r="L21" s="3">
        <f>MAX(IFERROR(IF(Configuration!$F$9&gt;0,$E21-LARGE($E:$E,Configuration!$F$9*Configuration!$F$16),-1000000),0),IFERROR(IF(Configuration!$F$14&gt;0,$E21-LARGE('FLEX Settings (DO NOT MODIFY)'!$J:$J,(Configuration!$F$14*Configuration!$F$16)),-100000),0))+IF(E21=0,0,COUNTIFS($E$2:E20,E20)*0.000001)</f>
        <v>3.9969173977478958</v>
      </c>
      <c r="N21" t="str">
        <f t="shared" si="0"/>
        <v>&lt;tr&gt;&lt;td&gt;19&lt;/td&gt;&lt;td&gt;Kedon Slovis&lt;/td&gt;&lt;td&gt;USC&lt;/td&gt;&lt;td&gt;Pac-12&lt;/td&gt;&lt;td&gt;240.54&lt;/td&gt;&lt;/tr&gt;</v>
      </c>
    </row>
    <row r="22" spans="1:14" x14ac:dyDescent="0.25">
      <c r="A22" s="26">
        <f>_xlfn.RANK.EQ(L22,L:L,0)</f>
        <v>20</v>
      </c>
      <c r="B22" s="5" t="s">
        <v>742</v>
      </c>
      <c r="C22" s="5" t="s">
        <v>189</v>
      </c>
      <c r="D22" t="s">
        <v>131</v>
      </c>
      <c r="E22" s="3">
        <f>IF(VLOOKUP($D22,Configuration!$A$21:$C$31,3,FALSE),IFERROR((Configuration!$C$9*G22+Configuration!$C$10*H22+Configuration!$C$11*F22+Configuration!$C$15*J22+Configuration!$C$16*I22+Configuration!$C$17*K22),""),0)</f>
        <v>236.53917745558888</v>
      </c>
      <c r="F22" s="3">
        <v>2648.2909090909088</v>
      </c>
      <c r="G22" s="3">
        <v>14.399999999999999</v>
      </c>
      <c r="H22" s="3">
        <v>6.6000000000000005</v>
      </c>
      <c r="I22" s="3">
        <v>431.11111111111109</v>
      </c>
      <c r="J22" s="3">
        <v>8.1951219512195124</v>
      </c>
      <c r="K22" s="3">
        <v>3.0371508632378204</v>
      </c>
      <c r="L22" s="3">
        <f>MAX(IFERROR(IF(Configuration!$F$9&gt;0,$E22-LARGE($E:$E,Configuration!$F$9*Configuration!$F$16),-1000000),0),IFERROR(IF(Configuration!$F$14&gt;0,$E22-LARGE('FLEX Settings (DO NOT MODIFY)'!$J:$J,(Configuration!$F$14*Configuration!$F$16)),-100000),0))+IF(E22=0,0,COUNTIFS($E$2:E21,E21)*0.000001)</f>
        <v>9.9999999999999995E-7</v>
      </c>
      <c r="N22" t="str">
        <f t="shared" si="0"/>
        <v>&lt;tr&gt;&lt;td&gt;20&lt;/td&gt;&lt;td&gt;Bo Nix&lt;/td&gt;&lt;td&gt;Auburn&lt;/td&gt;&lt;td&gt;SEC&lt;/td&gt;&lt;td&gt;236.54&lt;/td&gt;&lt;/tr&gt;</v>
      </c>
    </row>
    <row r="23" spans="1:14" x14ac:dyDescent="0.25">
      <c r="A23" s="26">
        <f>_xlfn.RANK.EQ(L23,L:L,0)</f>
        <v>21</v>
      </c>
      <c r="B23" s="5" t="s">
        <v>727</v>
      </c>
      <c r="C23" s="5" t="s">
        <v>409</v>
      </c>
      <c r="D23" t="s">
        <v>1504</v>
      </c>
      <c r="E23" s="3">
        <f>IF(VLOOKUP($D23,Configuration!$A$21:$C$31,3,FALSE),IFERROR((Configuration!$C$9*G23+Configuration!$C$10*H23+Configuration!$C$11*F23+Configuration!$C$15*J23+Configuration!$C$16*I23+Configuration!$C$17*K23),""),0)</f>
        <v>234.44716244262557</v>
      </c>
      <c r="F23" s="3">
        <v>1857.8449905482039</v>
      </c>
      <c r="G23" s="3">
        <v>14.399999999999999</v>
      </c>
      <c r="H23" s="3">
        <v>4.4234404536862</v>
      </c>
      <c r="I23" s="3">
        <v>520</v>
      </c>
      <c r="J23" s="3">
        <v>10.90909090909091</v>
      </c>
      <c r="K23" s="3">
        <v>3.0371508632378204</v>
      </c>
      <c r="L23" s="3">
        <f>MAX(IFERROR(IF(Configuration!$F$9&gt;0,$E23-LARGE($E:$E,Configuration!$F$9*Configuration!$F$16),-1000000),0),IFERROR(IF(Configuration!$F$14&gt;0,$E23-LARGE('FLEX Settings (DO NOT MODIFY)'!$J:$J,(Configuration!$F$14*Configuration!$F$16)),-100000),0))+IF(E23=0,0,COUNTIFS($E$2:E22,E22)*0.000001)</f>
        <v>-2.0920140129633156</v>
      </c>
      <c r="N23" t="str">
        <f t="shared" si="0"/>
        <v>&lt;tr&gt;&lt;td&gt;21&lt;/td&gt;&lt;td&gt;Jaren Hall&lt;/td&gt;&lt;td&gt;Brigham Young&lt;/td&gt;&lt;td&gt;IA Independents&lt;/td&gt;&lt;td&gt;234.45&lt;/td&gt;&lt;/tr&gt;</v>
      </c>
    </row>
    <row r="24" spans="1:14" x14ac:dyDescent="0.25">
      <c r="A24" s="26">
        <f>_xlfn.RANK.EQ(L24,L:L,0)</f>
        <v>22</v>
      </c>
      <c r="B24" s="5" t="s">
        <v>722</v>
      </c>
      <c r="C24" s="5" t="s">
        <v>219</v>
      </c>
      <c r="D24" t="s">
        <v>352</v>
      </c>
      <c r="E24" s="3">
        <f>IF(VLOOKUP($D24,Configuration!$A$21:$C$31,3,FALSE),IFERROR((Configuration!$C$9*G24+Configuration!$C$10*H24+Configuration!$C$11*F24+Configuration!$C$15*J24+Configuration!$C$16*I24+Configuration!$C$17*K24),""),0)</f>
        <v>232.93293612405546</v>
      </c>
      <c r="F24" s="3">
        <v>3069.130434782609</v>
      </c>
      <c r="G24" s="3">
        <v>23.550724637681157</v>
      </c>
      <c r="H24" s="3">
        <v>7.5362318840579707</v>
      </c>
      <c r="I24" s="3">
        <v>144.7659574468085</v>
      </c>
      <c r="J24" s="3">
        <v>3.0638297872340425</v>
      </c>
      <c r="K24" s="3">
        <v>0.91114525897134591</v>
      </c>
      <c r="L24" s="3">
        <f>MAX(IFERROR(IF(Configuration!$F$9&gt;0,$E24-LARGE($E:$E,Configuration!$F$9*Configuration!$F$16),-1000000),0),IFERROR(IF(Configuration!$F$14&gt;0,$E24-LARGE('FLEX Settings (DO NOT MODIFY)'!$J:$J,(Configuration!$F$14*Configuration!$F$16)),-100000),0))+IF(E24=0,0,COUNTIFS($E$2:E23,E23)*0.000001)</f>
        <v>-3.6062403315334253</v>
      </c>
      <c r="N24" t="str">
        <f t="shared" si="0"/>
        <v>&lt;tr&gt;&lt;td&gt;22&lt;/td&gt;&lt;td&gt;Michael Penix Jr.&lt;/td&gt;&lt;td&gt;Indiana&lt;/td&gt;&lt;td&gt;Big Ten&lt;/td&gt;&lt;td&gt;232.93&lt;/td&gt;&lt;/tr&gt;</v>
      </c>
    </row>
    <row r="25" spans="1:14" x14ac:dyDescent="0.25">
      <c r="A25" s="26">
        <f>_xlfn.RANK.EQ(L25,L:L,0)</f>
        <v>23</v>
      </c>
      <c r="B25" s="5" t="s">
        <v>711</v>
      </c>
      <c r="C25" s="5" t="s">
        <v>244</v>
      </c>
      <c r="D25" t="s">
        <v>326</v>
      </c>
      <c r="E25" s="3">
        <f>IF(VLOOKUP($D25,Configuration!$A$21:$C$31,3,FALSE),IFERROR((Configuration!$C$9*G25+Configuration!$C$10*H25+Configuration!$C$11*F25+Configuration!$C$15*J25+Configuration!$C$16*I25+Configuration!$C$17*K25),""),0)</f>
        <v>232.10342212373538</v>
      </c>
      <c r="F25" s="3">
        <v>2086.4663212435235</v>
      </c>
      <c r="G25" s="3">
        <v>13.471502590673573</v>
      </c>
      <c r="H25" s="3">
        <v>7.5440414507772031</v>
      </c>
      <c r="I25" s="3">
        <v>619.59756097560978</v>
      </c>
      <c r="J25" s="3">
        <v>9.1707317073170742</v>
      </c>
      <c r="K25" s="3">
        <v>3.568652264304438</v>
      </c>
      <c r="L25" s="3">
        <f>MAX(IFERROR(IF(Configuration!$F$9&gt;0,$E25-LARGE($E:$E,Configuration!$F$9*Configuration!$F$16),-1000000),0),IFERROR(IF(Configuration!$F$14&gt;0,$E25-LARGE('FLEX Settings (DO NOT MODIFY)'!$J:$J,(Configuration!$F$14*Configuration!$F$16)),-100000),0))+IF(E25=0,0,COUNTIFS($E$2:E24,E24)*0.000001)</f>
        <v>-4.4357543318534995</v>
      </c>
      <c r="N25" t="str">
        <f t="shared" si="0"/>
        <v>&lt;tr&gt;&lt;td&gt;23&lt;/td&gt;&lt;td&gt;Max Duggan&lt;/td&gt;&lt;td&gt;TCU&lt;/td&gt;&lt;td&gt;Big 12&lt;/td&gt;&lt;td&gt;232.1&lt;/td&gt;&lt;/tr&gt;</v>
      </c>
    </row>
    <row r="26" spans="1:14" x14ac:dyDescent="0.25">
      <c r="A26" s="26">
        <f>_xlfn.RANK.EQ(L26,L:L,0)</f>
        <v>24</v>
      </c>
      <c r="B26" s="5" t="s">
        <v>715</v>
      </c>
      <c r="C26" s="5" t="s">
        <v>194</v>
      </c>
      <c r="D26" t="s">
        <v>352</v>
      </c>
      <c r="E26" s="3">
        <f>IF(VLOOKUP($D26,Configuration!$A$21:$C$31,3,FALSE),IFERROR((Configuration!$C$9*G26+Configuration!$C$10*H26+Configuration!$C$11*F26+Configuration!$C$15*J26+Configuration!$C$16*I26+Configuration!$C$17*K26),""),0)</f>
        <v>229.79799117219815</v>
      </c>
      <c r="F26" s="3">
        <v>2226.7605633802814</v>
      </c>
      <c r="G26" s="3">
        <v>26.197183098591552</v>
      </c>
      <c r="H26" s="3">
        <v>5.23943661971831</v>
      </c>
      <c r="I26" s="3">
        <v>50.399999999999991</v>
      </c>
      <c r="J26" s="3">
        <v>7.2000000000000011</v>
      </c>
      <c r="K26" s="3">
        <v>0.91114525897134591</v>
      </c>
      <c r="L26" s="3">
        <f>MAX(IFERROR(IF(Configuration!$F$9&gt;0,$E26-LARGE($E:$E,Configuration!$F$9*Configuration!$F$16),-1000000),0),IFERROR(IF(Configuration!$F$14&gt;0,$E26-LARGE('FLEX Settings (DO NOT MODIFY)'!$J:$J,(Configuration!$F$14*Configuration!$F$16)),-100000),0))+IF(E26=0,0,COUNTIFS($E$2:E25,E25)*0.000001)</f>
        <v>-6.741185283390732</v>
      </c>
      <c r="N26" t="str">
        <f t="shared" si="0"/>
        <v>&lt;tr&gt;&lt;td&gt;24&lt;/td&gt;&lt;td&gt;Cade McNamara&lt;/td&gt;&lt;td&gt;Michigan&lt;/td&gt;&lt;td&gt;Big Ten&lt;/td&gt;&lt;td&gt;229.8&lt;/td&gt;&lt;/tr&gt;</v>
      </c>
    </row>
    <row r="27" spans="1:14" x14ac:dyDescent="0.25">
      <c r="A27" s="26">
        <f>_xlfn.RANK.EQ(L27,L:L,0)</f>
        <v>25</v>
      </c>
      <c r="B27" s="5" t="s">
        <v>703</v>
      </c>
      <c r="C27" s="5" t="s">
        <v>208</v>
      </c>
      <c r="D27" t="s">
        <v>132</v>
      </c>
      <c r="E27" s="3">
        <f>IF(VLOOKUP($D27,Configuration!$A$21:$C$31,3,FALSE),IFERROR((Configuration!$C$9*G27+Configuration!$C$10*H27+Configuration!$C$11*F27+Configuration!$C$15*J27+Configuration!$C$16*I27+Configuration!$C$17*K27),""),0)</f>
        <v>228.20062104205329</v>
      </c>
      <c r="F27" s="3">
        <v>2424.7058823529414</v>
      </c>
      <c r="G27" s="3">
        <v>10.588235294117647</v>
      </c>
      <c r="H27" s="3">
        <v>3.5294117647058822</v>
      </c>
      <c r="I27" s="3">
        <v>594</v>
      </c>
      <c r="J27" s="3">
        <v>7.1999999999999993</v>
      </c>
      <c r="K27" s="3">
        <v>3.3408659495616022</v>
      </c>
      <c r="L27" s="3">
        <f>MAX(IFERROR(IF(Configuration!$F$9&gt;0,$E27-LARGE($E:$E,Configuration!$F$9*Configuration!$F$16),-1000000),0),IFERROR(IF(Configuration!$F$14&gt;0,$E27-LARGE('FLEX Settings (DO NOT MODIFY)'!$J:$J,(Configuration!$F$14*Configuration!$F$16)),-100000),0))+IF(E27=0,0,COUNTIFS($E$2:E26,E26)*0.000001)</f>
        <v>-8.3385554135355999</v>
      </c>
      <c r="N27" t="str">
        <f t="shared" si="0"/>
        <v>&lt;tr&gt;&lt;td&gt;25&lt;/td&gt;&lt;td&gt;Braxton Burmeister&lt;/td&gt;&lt;td&gt;Virginia Tech&lt;/td&gt;&lt;td&gt;ACC&lt;/td&gt;&lt;td&gt;228.2&lt;/td&gt;&lt;/tr&gt;</v>
      </c>
    </row>
    <row r="28" spans="1:14" x14ac:dyDescent="0.25">
      <c r="A28" s="26">
        <f>_xlfn.RANK.EQ(L28,L:L,0)</f>
        <v>26</v>
      </c>
      <c r="B28" s="5" t="s">
        <v>698</v>
      </c>
      <c r="C28" s="5" t="s">
        <v>751</v>
      </c>
      <c r="D28" t="s">
        <v>132</v>
      </c>
      <c r="E28" s="3">
        <f>IF(VLOOKUP($D28,Configuration!$A$21:$C$31,3,FALSE),IFERROR((Configuration!$C$9*G28+Configuration!$C$10*H28+Configuration!$C$11*F28+Configuration!$C$15*J28+Configuration!$C$16*I28+Configuration!$C$17*K28),""),0)</f>
        <v>227.30678767061377</v>
      </c>
      <c r="F28" s="3">
        <v>3069.6000000000004</v>
      </c>
      <c r="G28" s="3">
        <v>20.400000000000002</v>
      </c>
      <c r="H28" s="3">
        <v>6</v>
      </c>
      <c r="I28" s="3">
        <v>180</v>
      </c>
      <c r="J28" s="3">
        <v>3.5999999999999996</v>
      </c>
      <c r="K28" s="3">
        <v>2.3386061646931218</v>
      </c>
      <c r="L28" s="3">
        <f>MAX(IFERROR(IF(Configuration!$F$9&gt;0,$E28-LARGE($E:$E,Configuration!$F$9*Configuration!$F$16),-1000000),0),IFERROR(IF(Configuration!$F$14&gt;0,$E28-LARGE('FLEX Settings (DO NOT MODIFY)'!$J:$J,(Configuration!$F$14*Configuration!$F$16)),-100000),0))+IF(E28=0,0,COUNTIFS($E$2:E27,E27)*0.000001)</f>
        <v>-9.2323887849751127</v>
      </c>
      <c r="N28" t="str">
        <f t="shared" si="0"/>
        <v>&lt;tr&gt;&lt;td&gt;26&lt;/td&gt;&lt;td&gt;Phil Jurkovec&lt;/td&gt;&lt;td&gt;Boston College&lt;/td&gt;&lt;td&gt;ACC&lt;/td&gt;&lt;td&gt;227.31&lt;/td&gt;&lt;/tr&gt;</v>
      </c>
    </row>
    <row r="29" spans="1:14" x14ac:dyDescent="0.25">
      <c r="A29" s="26">
        <f>_xlfn.RANK.EQ(L29,L:L,0)</f>
        <v>27</v>
      </c>
      <c r="B29" s="5" t="s">
        <v>702</v>
      </c>
      <c r="C29" s="5" t="s">
        <v>752</v>
      </c>
      <c r="D29" t="s">
        <v>132</v>
      </c>
      <c r="E29" s="3">
        <f>IF(VLOOKUP($D29,Configuration!$A$21:$C$31,3,FALSE),IFERROR((Configuration!$C$9*G29+Configuration!$C$10*H29+Configuration!$C$11*F29+Configuration!$C$15*J29+Configuration!$C$16*I29+Configuration!$C$17*K29),""),0)</f>
        <v>224.57579511283859</v>
      </c>
      <c r="F29" s="3">
        <v>3054.4</v>
      </c>
      <c r="G29" s="3">
        <v>17.333333333333332</v>
      </c>
      <c r="H29" s="3">
        <v>11.999999999999998</v>
      </c>
      <c r="I29" s="3">
        <v>193.33333333333331</v>
      </c>
      <c r="J29" s="3">
        <v>7.1999999999999993</v>
      </c>
      <c r="K29" s="3">
        <v>2.7334357769140381</v>
      </c>
      <c r="L29" s="3">
        <f>MAX(IFERROR(IF(Configuration!$F$9&gt;0,$E29-LARGE($E:$E,Configuration!$F$9*Configuration!$F$16),-1000000),0),IFERROR(IF(Configuration!$F$14&gt;0,$E29-LARGE('FLEX Settings (DO NOT MODIFY)'!$J:$J,(Configuration!$F$14*Configuration!$F$16)),-100000),0))+IF(E29=0,0,COUNTIFS($E$2:E28,E28)*0.000001)</f>
        <v>-11.963381342750294</v>
      </c>
      <c r="N29" t="str">
        <f t="shared" si="0"/>
        <v>&lt;tr&gt;&lt;td&gt;27&lt;/td&gt;&lt;td&gt;Kenny Pickett&lt;/td&gt;&lt;td&gt;Pittsburgh&lt;/td&gt;&lt;td&gt;ACC&lt;/td&gt;&lt;td&gt;224.58&lt;/td&gt;&lt;/tr&gt;</v>
      </c>
    </row>
    <row r="30" spans="1:14" x14ac:dyDescent="0.25">
      <c r="A30" s="26">
        <f>_xlfn.RANK.EQ(L30,L:L,0)</f>
        <v>28</v>
      </c>
      <c r="B30" t="s">
        <v>713</v>
      </c>
      <c r="C30" t="s">
        <v>187</v>
      </c>
      <c r="D30" t="s">
        <v>352</v>
      </c>
      <c r="E30" s="3">
        <f>IF(VLOOKUP($D30,Configuration!$A$21:$C$31,3,FALSE),IFERROR((Configuration!$C$9*G30+Configuration!$C$10*H30+Configuration!$C$11*F30+Configuration!$C$15*J30+Configuration!$C$16*I30+Configuration!$C$17*K30),""),0)</f>
        <v>222.3856705617516</v>
      </c>
      <c r="F30" s="3">
        <v>3456</v>
      </c>
      <c r="G30" s="3">
        <v>24.986301369863014</v>
      </c>
      <c r="H30" s="3">
        <v>13.150684931506849</v>
      </c>
      <c r="I30" s="3">
        <v>82.923076923076934</v>
      </c>
      <c r="J30" s="3">
        <v>1.0769230769230769</v>
      </c>
      <c r="K30" s="3">
        <v>2.1260056042664739</v>
      </c>
      <c r="L30" s="3">
        <f>MAX(IFERROR(IF(Configuration!$F$9&gt;0,$E30-LARGE($E:$E,Configuration!$F$9*Configuration!$F$16),-1000000),0),IFERROR(IF(Configuration!$F$14&gt;0,$E30-LARGE('FLEX Settings (DO NOT MODIFY)'!$J:$J,(Configuration!$F$14*Configuration!$F$16)),-100000),0))+IF(E30=0,0,COUNTIFS($E$2:E29,E29)*0.000001)</f>
        <v>-14.15350589383729</v>
      </c>
      <c r="N30" t="str">
        <f t="shared" si="0"/>
        <v>&lt;tr&gt;&lt;td&gt;28&lt;/td&gt;&lt;td&gt;Jack Plummer&lt;/td&gt;&lt;td&gt;Purdue&lt;/td&gt;&lt;td&gt;Big Ten&lt;/td&gt;&lt;td&gt;222.39&lt;/td&gt;&lt;/tr&gt;</v>
      </c>
    </row>
    <row r="31" spans="1:14" x14ac:dyDescent="0.25">
      <c r="A31" s="26">
        <f>_xlfn.RANK.EQ(L31,L:L,0)</f>
        <v>29</v>
      </c>
      <c r="B31" s="5" t="s">
        <v>728</v>
      </c>
      <c r="C31" s="5" t="s">
        <v>216</v>
      </c>
      <c r="D31" t="s">
        <v>329</v>
      </c>
      <c r="E31" s="3">
        <f>IF(VLOOKUP($D31,Configuration!$A$21:$C$31,3,FALSE),IFERROR((Configuration!$C$9*G31+Configuration!$C$10*H31+Configuration!$C$11*F31+Configuration!$C$15*J31+Configuration!$C$16*I31+Configuration!$C$17*K31),""),0)</f>
        <v>220.28492354188958</v>
      </c>
      <c r="F31" s="3">
        <v>2668.05</v>
      </c>
      <c r="G31" s="3">
        <v>19.971181556195965</v>
      </c>
      <c r="H31" s="3">
        <v>9.9855907780979827</v>
      </c>
      <c r="I31" s="3">
        <v>385</v>
      </c>
      <c r="J31" s="3">
        <v>3.4529147982062782</v>
      </c>
      <c r="K31" s="3">
        <v>2.7840549579680016</v>
      </c>
      <c r="L31" s="3">
        <f>MAX(IFERROR(IF(Configuration!$F$9&gt;0,$E31-LARGE($E:$E,Configuration!$F$9*Configuration!$F$16),-1000000),0),IFERROR(IF(Configuration!$F$14&gt;0,$E31-LARGE('FLEX Settings (DO NOT MODIFY)'!$J:$J,(Configuration!$F$14*Configuration!$F$16)),-100000),0))+IF(E31=0,0,COUNTIFS($E$2:E30,E30)*0.000001)</f>
        <v>-16.2542529136993</v>
      </c>
      <c r="N31" t="str">
        <f t="shared" si="0"/>
        <v>&lt;tr&gt;&lt;td&gt;29&lt;/td&gt;&lt;td&gt;Dorian Thompson-Robinson&lt;/td&gt;&lt;td&gt;UCLA&lt;/td&gt;&lt;td&gt;Pac-12&lt;/td&gt;&lt;td&gt;220.28&lt;/td&gt;&lt;/tr&gt;</v>
      </c>
    </row>
    <row r="32" spans="1:14" x14ac:dyDescent="0.25">
      <c r="A32" s="26">
        <f>_xlfn.RANK.EQ(L32,L:L,0)</f>
        <v>30</v>
      </c>
      <c r="B32" s="5" t="s">
        <v>166</v>
      </c>
      <c r="C32" s="5" t="s">
        <v>209</v>
      </c>
      <c r="D32" t="s">
        <v>352</v>
      </c>
      <c r="E32" s="3">
        <f>IF(VLOOKUP($D32,Configuration!$A$21:$C$31,3,FALSE),IFERROR((Configuration!$C$9*G32+Configuration!$C$10*H32+Configuration!$C$11*F32+Configuration!$C$15*J32+Configuration!$C$16*I32+Configuration!$C$17*K32),""),0)</f>
        <v>217.95361546643363</v>
      </c>
      <c r="F32" s="3">
        <v>2059.76368159204</v>
      </c>
      <c r="G32" s="3">
        <v>9.5771144278606961</v>
      </c>
      <c r="H32" s="3">
        <v>8.2089552238805972</v>
      </c>
      <c r="I32" s="3">
        <v>697.96170212765958</v>
      </c>
      <c r="J32" s="3">
        <v>8.5191489361702128</v>
      </c>
      <c r="K32" s="3">
        <v>3.6192714453584021</v>
      </c>
      <c r="L32" s="3">
        <f>MAX(IFERROR(IF(Configuration!$F$9&gt;0,$E32-LARGE($E:$E,Configuration!$F$9*Configuration!$F$16),-1000000),0),IFERROR(IF(Configuration!$F$14&gt;0,$E32-LARGE('FLEX Settings (DO NOT MODIFY)'!$J:$J,(Configuration!$F$14*Configuration!$F$16)),-100000),0))+IF(E32=0,0,COUNTIFS($E$2:E31,E31)*0.000001)</f>
        <v>-18.585560989155251</v>
      </c>
      <c r="N32" t="str">
        <f t="shared" si="0"/>
        <v>&lt;tr&gt;&lt;td&gt;30&lt;/td&gt;&lt;td&gt;Adrian Martinez&lt;/td&gt;&lt;td&gt;Nebraska&lt;/td&gt;&lt;td&gt;Big Ten&lt;/td&gt;&lt;td&gt;217.95&lt;/td&gt;&lt;/tr&gt;</v>
      </c>
    </row>
    <row r="33" spans="1:14" x14ac:dyDescent="0.25">
      <c r="A33" s="26">
        <f>_xlfn.RANK.EQ(L33,L:L,0)</f>
        <v>31</v>
      </c>
      <c r="B33" s="5" t="s">
        <v>276</v>
      </c>
      <c r="C33" s="5" t="s">
        <v>175</v>
      </c>
      <c r="D33" t="s">
        <v>131</v>
      </c>
      <c r="E33" s="3">
        <f>IF(VLOOKUP($D33,Configuration!$A$21:$C$31,3,FALSE),IFERROR((Configuration!$C$9*G33+Configuration!$C$10*H33+Configuration!$C$11*F33+Configuration!$C$15*J33+Configuration!$C$16*I33+Configuration!$C$17*K33),""),0)</f>
        <v>217.78142456838108</v>
      </c>
      <c r="F33" s="3">
        <v>3420</v>
      </c>
      <c r="G33" s="3">
        <v>28.799999999999997</v>
      </c>
      <c r="H33" s="3">
        <v>7.1999999999999993</v>
      </c>
      <c r="I33" s="3">
        <v>-213</v>
      </c>
      <c r="J33" s="3">
        <v>0.5</v>
      </c>
      <c r="K33" s="3">
        <v>0.75928771580945509</v>
      </c>
      <c r="L33" s="3">
        <f>MAX(IFERROR(IF(Configuration!$F$9&gt;0,$E33-LARGE($E:$E,Configuration!$F$9*Configuration!$F$16),-1000000),0),IFERROR(IF(Configuration!$F$14&gt;0,$E33-LARGE('FLEX Settings (DO NOT MODIFY)'!$J:$J,(Configuration!$F$14*Configuration!$F$16)),-100000),0))+IF(E33=0,0,COUNTIFS($E$2:E32,E32)*0.000001)</f>
        <v>-18.7577518872078</v>
      </c>
      <c r="N33" t="str">
        <f t="shared" si="0"/>
        <v>&lt;tr&gt;&lt;td&gt;31&lt;/td&gt;&lt;td&gt;JT Daniels&lt;/td&gt;&lt;td&gt;Georgia&lt;/td&gt;&lt;td&gt;SEC&lt;/td&gt;&lt;td&gt;217.78&lt;/td&gt;&lt;/tr&gt;</v>
      </c>
    </row>
    <row r="34" spans="1:14" x14ac:dyDescent="0.25">
      <c r="A34" s="26">
        <f>_xlfn.RANK.EQ(L34,L:L,0)</f>
        <v>32</v>
      </c>
      <c r="B34" s="5" t="s">
        <v>168</v>
      </c>
      <c r="C34" s="5" t="s">
        <v>178</v>
      </c>
      <c r="D34" t="s">
        <v>326</v>
      </c>
      <c r="E34" s="3">
        <f>IF(VLOOKUP($D34,Configuration!$A$21:$C$31,3,FALSE),IFERROR((Configuration!$C$9*G34+Configuration!$C$10*H34+Configuration!$C$11*F34+Configuration!$C$15*J34+Configuration!$C$16*I34+Configuration!$C$17*K34),""),0)</f>
        <v>217.31485676653378</v>
      </c>
      <c r="F34" s="3">
        <v>2915.2653061224487</v>
      </c>
      <c r="G34" s="3">
        <v>20.571428571428569</v>
      </c>
      <c r="H34" s="3">
        <v>13.846153846153847</v>
      </c>
      <c r="I34" s="3">
        <v>390</v>
      </c>
      <c r="J34" s="3">
        <v>2.4000000000000004</v>
      </c>
      <c r="K34" s="3">
        <v>3.6445810358853836</v>
      </c>
      <c r="L34" s="3">
        <f>MAX(IFERROR(IF(Configuration!$F$9&gt;0,$E34-LARGE($E:$E,Configuration!$F$9*Configuration!$F$16),-1000000),0),IFERROR(IF(Configuration!$F$14&gt;0,$E34-LARGE('FLEX Settings (DO NOT MODIFY)'!$J:$J,(Configuration!$F$14*Configuration!$F$16)),-100000),0))+IF(E34=0,0,COUNTIFS($E$2:E33,E33)*0.000001)</f>
        <v>-19.224319689055104</v>
      </c>
      <c r="N34" t="str">
        <f t="shared" si="0"/>
        <v>&lt;tr&gt;&lt;td&gt;32&lt;/td&gt;&lt;td&gt;Spencer Sanders&lt;/td&gt;&lt;td&gt;Oklahoma State&lt;/td&gt;&lt;td&gt;Big 12&lt;/td&gt;&lt;td&gt;217.31&lt;/td&gt;&lt;/tr&gt;</v>
      </c>
    </row>
    <row r="35" spans="1:14" x14ac:dyDescent="0.25">
      <c r="A35" s="26">
        <f>_xlfn.RANK.EQ(L35,L:L,0)</f>
        <v>33</v>
      </c>
      <c r="B35" s="5" t="s">
        <v>273</v>
      </c>
      <c r="C35" s="5" t="s">
        <v>212</v>
      </c>
      <c r="D35" t="s">
        <v>329</v>
      </c>
      <c r="E35" s="3">
        <f>IF(VLOOKUP($D35,Configuration!$A$21:$C$31,3,FALSE),IFERROR((Configuration!$C$9*G35+Configuration!$C$10*H35+Configuration!$C$11*F35+Configuration!$C$15*J35+Configuration!$C$16*I35+Configuration!$C$17*K35),""),0)</f>
        <v>213.88474597698297</v>
      </c>
      <c r="F35" s="3">
        <v>2715.6</v>
      </c>
      <c r="G35" s="3">
        <v>16.799999999999997</v>
      </c>
      <c r="H35" s="3">
        <v>9</v>
      </c>
      <c r="I35" s="3">
        <v>303.42477876106193</v>
      </c>
      <c r="J35" s="3">
        <v>5.4</v>
      </c>
      <c r="K35" s="3">
        <v>3.3408659495616022</v>
      </c>
      <c r="L35" s="3">
        <f>MAX(IFERROR(IF(Configuration!$F$9&gt;0,$E35-LARGE($E:$E,Configuration!$F$9*Configuration!$F$16),-1000000),0),IFERROR(IF(Configuration!$F$14&gt;0,$E35-LARGE('FLEX Settings (DO NOT MODIFY)'!$J:$J,(Configuration!$F$14*Configuration!$F$16)),-100000),0))+IF(E35=0,0,COUNTIFS($E$2:E34,E34)*0.000001)</f>
        <v>-22.654430478605914</v>
      </c>
      <c r="N35" t="str">
        <f t="shared" ref="N35:N70" si="1">CONCATENATE("&lt;tr&gt;&lt;td&gt;",A35,"&lt;/td&gt;&lt;td&gt;",B35,"&lt;/td&gt;&lt;td&gt;",C35,"&lt;/td&gt;&lt;td&gt;",D35,"&lt;/td&gt;&lt;td&gt;",ROUND(E35,2),"&lt;/td&gt;&lt;/tr&gt;")</f>
        <v>&lt;tr&gt;&lt;td&gt;33&lt;/td&gt;&lt;td&gt;Charlie Brewer&lt;/td&gt;&lt;td&gt;Utah&lt;/td&gt;&lt;td&gt;Pac-12&lt;/td&gt;&lt;td&gt;213.88&lt;/td&gt;&lt;/tr&gt;</v>
      </c>
    </row>
    <row r="36" spans="1:14" x14ac:dyDescent="0.25">
      <c r="A36" s="26">
        <f>_xlfn.RANK.EQ(L36,L:L,0)</f>
        <v>34</v>
      </c>
      <c r="B36" t="s">
        <v>749</v>
      </c>
      <c r="C36" t="s">
        <v>225</v>
      </c>
      <c r="D36" t="s">
        <v>131</v>
      </c>
      <c r="E36" s="3">
        <f>IF(VLOOKUP($D36,Configuration!$A$21:$C$31,3,FALSE),IFERROR((Configuration!$C$9*G36+Configuration!$C$10*H36+Configuration!$C$11*F36+Configuration!$C$15*J36+Configuration!$C$16*I36+Configuration!$C$17*K36),""),0)</f>
        <v>213.79162125717508</v>
      </c>
      <c r="F36" s="3">
        <v>1942.6829268292686</v>
      </c>
      <c r="G36" s="3">
        <v>11.25</v>
      </c>
      <c r="H36" s="3">
        <v>3.75</v>
      </c>
      <c r="I36" s="3">
        <v>391.55844155844153</v>
      </c>
      <c r="J36" s="3">
        <v>11.285266457680251</v>
      </c>
      <c r="K36" s="3">
        <v>4.1415693589606635</v>
      </c>
      <c r="L36" s="3">
        <f>MAX(IFERROR(IF(Configuration!$F$9&gt;0,$E36-LARGE($E:$E,Configuration!$F$9*Configuration!$F$16),-1000000),0),IFERROR(IF(Configuration!$F$14&gt;0,$E36-LARGE('FLEX Settings (DO NOT MODIFY)'!$J:$J,(Configuration!$F$14*Configuration!$F$16)),-100000),0))+IF(E36=0,0,COUNTIFS($E$2:E35,E35)*0.000001)</f>
        <v>-22.747555198413803</v>
      </c>
      <c r="N36" t="str">
        <f t="shared" si="1"/>
        <v>&lt;tr&gt;&lt;td&gt;34&lt;/td&gt;&lt;td&gt;KJ Jefferson&lt;/td&gt;&lt;td&gt;Arkansas&lt;/td&gt;&lt;td&gt;SEC&lt;/td&gt;&lt;td&gt;213.79&lt;/td&gt;&lt;/tr&gt;</v>
      </c>
    </row>
    <row r="37" spans="1:14" x14ac:dyDescent="0.25">
      <c r="A37" s="26">
        <f>_xlfn.RANK.EQ(L37,L:L,0)</f>
        <v>35</v>
      </c>
      <c r="B37" s="5" t="s">
        <v>699</v>
      </c>
      <c r="C37" s="5" t="s">
        <v>248</v>
      </c>
      <c r="D37" t="s">
        <v>132</v>
      </c>
      <c r="E37" s="3">
        <f>IF(VLOOKUP($D37,Configuration!$A$21:$C$31,3,FALSE),IFERROR((Configuration!$C$9*G37+Configuration!$C$10*H37+Configuration!$C$11*F37+Configuration!$C$15*J37+Configuration!$C$16*I37+Configuration!$C$17*K37),""),0)</f>
        <v>213.2591340504384</v>
      </c>
      <c r="F37" s="3">
        <v>2700</v>
      </c>
      <c r="G37" s="3">
        <v>20.399999999999999</v>
      </c>
      <c r="H37" s="3">
        <v>9</v>
      </c>
      <c r="I37" s="3">
        <v>198</v>
      </c>
      <c r="J37" s="3">
        <v>4.1999999999999993</v>
      </c>
      <c r="K37" s="3">
        <v>1.6704329747808011</v>
      </c>
      <c r="L37" s="3">
        <f>MAX(IFERROR(IF(Configuration!$F$9&gt;0,$E37-LARGE($E:$E,Configuration!$F$9*Configuration!$F$16),-1000000),0),IFERROR(IF(Configuration!$F$14&gt;0,$E37-LARGE('FLEX Settings (DO NOT MODIFY)'!$J:$J,(Configuration!$F$14*Configuration!$F$16)),-100000),0))+IF(E37=0,0,COUNTIFS($E$2:E36,E36)*0.000001)</f>
        <v>-23.280042405150478</v>
      </c>
      <c r="N37" t="str">
        <f t="shared" si="1"/>
        <v>&lt;tr&gt;&lt;td&gt;35&lt;/td&gt;&lt;td&gt;McKenzie Milton&lt;/td&gt;&lt;td&gt;Florida State&lt;/td&gt;&lt;td&gt;ACC&lt;/td&gt;&lt;td&gt;213.26&lt;/td&gt;&lt;/tr&gt;</v>
      </c>
    </row>
    <row r="38" spans="1:14" x14ac:dyDescent="0.25">
      <c r="A38" s="26">
        <f>_xlfn.RANK.EQ(L38,L:L,0)</f>
        <v>36</v>
      </c>
      <c r="B38" s="5" t="s">
        <v>730</v>
      </c>
      <c r="C38" s="5" t="s">
        <v>199</v>
      </c>
      <c r="D38" t="s">
        <v>329</v>
      </c>
      <c r="E38" s="3">
        <f>IF(VLOOKUP($D38,Configuration!$A$21:$C$31,3,FALSE),IFERROR((Configuration!$C$9*G38+Configuration!$C$10*H38+Configuration!$C$11*F38+Configuration!$C$15*J38+Configuration!$C$16*I38+Configuration!$C$17*K38),""),0)</f>
        <v>211.00764528641372</v>
      </c>
      <c r="F38" s="3">
        <v>2481.391304347826</v>
      </c>
      <c r="G38" s="3">
        <v>20.399999999999999</v>
      </c>
      <c r="H38" s="3">
        <v>9.9004267425320052</v>
      </c>
      <c r="I38" s="3">
        <v>360.57161125319692</v>
      </c>
      <c r="J38" s="3">
        <v>3.2094861660079053</v>
      </c>
      <c r="K38" s="3">
        <v>2.6806157619012061</v>
      </c>
      <c r="L38" s="3">
        <f>MAX(IFERROR(IF(Configuration!$F$9&gt;0,$E38-LARGE($E:$E,Configuration!$F$9*Configuration!$F$16),-1000000),0),IFERROR(IF(Configuration!$F$14&gt;0,$E38-LARGE('FLEX Settings (DO NOT MODIFY)'!$J:$J,(Configuration!$F$14*Configuration!$F$16)),-100000),0))+IF(E38=0,0,COUNTIFS($E$2:E37,E37)*0.000001)</f>
        <v>-25.531531169175164</v>
      </c>
      <c r="N38" t="str">
        <f t="shared" si="1"/>
        <v>&lt;tr&gt;&lt;td&gt;36&lt;/td&gt;&lt;td&gt;Anthony Brown&lt;/td&gt;&lt;td&gt;Oregon&lt;/td&gt;&lt;td&gt;Pac-12&lt;/td&gt;&lt;td&gt;211.01&lt;/td&gt;&lt;/tr&gt;</v>
      </c>
    </row>
    <row r="39" spans="1:14" x14ac:dyDescent="0.25">
      <c r="A39" s="26">
        <f>_xlfn.RANK.EQ(L39,L:L,0)</f>
        <v>37</v>
      </c>
      <c r="B39" s="5" t="s">
        <v>712</v>
      </c>
      <c r="C39" s="5" t="s">
        <v>238</v>
      </c>
      <c r="D39" t="s">
        <v>352</v>
      </c>
      <c r="E39" s="3">
        <f>IF(VLOOKUP($D39,Configuration!$A$21:$C$31,3,FALSE),IFERROR((Configuration!$C$9*G39+Configuration!$C$10*H39+Configuration!$C$11*F39+Configuration!$C$15*J39+Configuration!$C$16*I39+Configuration!$C$17*K39),""),0)</f>
        <v>209.93289790764157</v>
      </c>
      <c r="F39" s="3">
        <v>3033.0000000000005</v>
      </c>
      <c r="G39" s="3">
        <v>21</v>
      </c>
      <c r="H39" s="3">
        <v>19.119402985074625</v>
      </c>
      <c r="I39" s="3">
        <v>121.33333333333333</v>
      </c>
      <c r="J39" s="3">
        <v>5.7777777777777777</v>
      </c>
      <c r="K39" s="3">
        <v>1.9741480611045827</v>
      </c>
      <c r="L39" s="3">
        <f>MAX(IFERROR(IF(Configuration!$F$9&gt;0,$E39-LARGE($E:$E,Configuration!$F$9*Configuration!$F$16),-1000000),0),IFERROR(IF(Configuration!$F$14&gt;0,$E39-LARGE('FLEX Settings (DO NOT MODIFY)'!$J:$J,(Configuration!$F$14*Configuration!$F$16)),-100000),0))+IF(E39=0,0,COUNTIFS($E$2:E38,E38)*0.000001)</f>
        <v>-26.606278547947309</v>
      </c>
      <c r="N39" t="str">
        <f t="shared" si="1"/>
        <v>&lt;tr&gt;&lt;td&gt;37&lt;/td&gt;&lt;td&gt;Taulia Tagovailoa&lt;/td&gt;&lt;td&gt;Maryland&lt;/td&gt;&lt;td&gt;Big Ten&lt;/td&gt;&lt;td&gt;209.93&lt;/td&gt;&lt;/tr&gt;</v>
      </c>
    </row>
    <row r="40" spans="1:14" x14ac:dyDescent="0.25">
      <c r="A40" s="26">
        <f>_xlfn.RANK.EQ(L40,L:L,0)</f>
        <v>38</v>
      </c>
      <c r="B40" s="5" t="s">
        <v>733</v>
      </c>
      <c r="C40" s="5" t="s">
        <v>184</v>
      </c>
      <c r="D40" t="s">
        <v>329</v>
      </c>
      <c r="E40" s="3">
        <f>IF(VLOOKUP($D40,Configuration!$A$21:$C$31,3,FALSE),IFERROR((Configuration!$C$9*G40+Configuration!$C$10*H40+Configuration!$C$11*F40+Configuration!$C$15*J40+Configuration!$C$16*I40+Configuration!$C$17*K40),""),0)</f>
        <v>209.80568074179808</v>
      </c>
      <c r="F40" s="3">
        <v>2967.0697674418607</v>
      </c>
      <c r="G40" s="3">
        <v>16.744186046511629</v>
      </c>
      <c r="H40" s="3">
        <v>13.395348837209301</v>
      </c>
      <c r="I40" s="3">
        <v>123.85714285714286</v>
      </c>
      <c r="J40" s="3">
        <v>7.2857142857142847</v>
      </c>
      <c r="K40" s="3">
        <v>2.5815782337521469</v>
      </c>
      <c r="L40" s="3">
        <f>MAX(IFERROR(IF(Configuration!$F$9&gt;0,$E40-LARGE($E:$E,Configuration!$F$9*Configuration!$F$16),-1000000),0),IFERROR(IF(Configuration!$F$14&gt;0,$E40-LARGE('FLEX Settings (DO NOT MODIFY)'!$J:$J,(Configuration!$F$14*Configuration!$F$16)),-100000),0))+IF(E40=0,0,COUNTIFS($E$2:E39,E39)*0.000001)</f>
        <v>-26.733495713790798</v>
      </c>
      <c r="N40" t="str">
        <f t="shared" si="1"/>
        <v>&lt;tr&gt;&lt;td&gt;38&lt;/td&gt;&lt;td&gt;Jayden de Laura&lt;/td&gt;&lt;td&gt;Washington State&lt;/td&gt;&lt;td&gt;Pac-12&lt;/td&gt;&lt;td&gt;209.81&lt;/td&gt;&lt;/tr&gt;</v>
      </c>
    </row>
    <row r="41" spans="1:14" x14ac:dyDescent="0.25">
      <c r="A41" s="26">
        <f>_xlfn.RANK.EQ(L41,L:L,0)</f>
        <v>39</v>
      </c>
      <c r="B41" s="5" t="s">
        <v>745</v>
      </c>
      <c r="C41" s="5" t="s">
        <v>200</v>
      </c>
      <c r="D41" t="s">
        <v>131</v>
      </c>
      <c r="E41" s="3">
        <f>IF(VLOOKUP($D41,Configuration!$A$21:$C$31,3,FALSE),IFERROR((Configuration!$C$9*G41+Configuration!$C$10*H41+Configuration!$C$11*F41+Configuration!$C$15*J41+Configuration!$C$16*I41+Configuration!$C$17*K41),""),0)</f>
        <v>200.98656422308596</v>
      </c>
      <c r="F41" s="3">
        <v>3312</v>
      </c>
      <c r="G41" s="3">
        <v>20</v>
      </c>
      <c r="H41" s="3">
        <v>6</v>
      </c>
      <c r="I41" s="3">
        <v>-75.599999999999994</v>
      </c>
      <c r="J41" s="3">
        <v>1.7999999999999998</v>
      </c>
      <c r="K41" s="3">
        <v>1.366717888457019</v>
      </c>
      <c r="L41" s="3">
        <f>MAX(IFERROR(IF(Configuration!$F$9&gt;0,$E41-LARGE($E:$E,Configuration!$F$9*Configuration!$F$16),-1000000),0),IFERROR(IF(Configuration!$F$14&gt;0,$E41-LARGE('FLEX Settings (DO NOT MODIFY)'!$J:$J,(Configuration!$F$14*Configuration!$F$16)),-100000),0))+IF(E41=0,0,COUNTIFS($E$2:E40,E40)*0.000001)</f>
        <v>-35.552612232502923</v>
      </c>
      <c r="N41" t="str">
        <f t="shared" si="1"/>
        <v>&lt;tr&gt;&lt;td&gt;39&lt;/td&gt;&lt;td&gt;Will Rogers&lt;/td&gt;&lt;td&gt;Mississippi State&lt;/td&gt;&lt;td&gt;SEC&lt;/td&gt;&lt;td&gt;200.99&lt;/td&gt;&lt;/tr&gt;</v>
      </c>
    </row>
    <row r="42" spans="1:14" x14ac:dyDescent="0.25">
      <c r="A42" s="26">
        <f>_xlfn.RANK.EQ(L42,L:L,0)</f>
        <v>40</v>
      </c>
      <c r="B42" s="5" t="s">
        <v>687</v>
      </c>
      <c r="C42" s="5" t="s">
        <v>203</v>
      </c>
      <c r="D42" t="s">
        <v>329</v>
      </c>
      <c r="E42" s="3">
        <f>IF(VLOOKUP($D42,Configuration!$A$21:$C$31,3,FALSE),IFERROR((Configuration!$C$9*G42+Configuration!$C$10*H42+Configuration!$C$11*F42+Configuration!$C$15*J42+Configuration!$C$16*I42+Configuration!$C$17*K42),""),0)</f>
        <v>199.91566995231531</v>
      </c>
      <c r="F42" s="3">
        <v>2279.658767772512</v>
      </c>
      <c r="G42" s="3">
        <v>13.763033175355449</v>
      </c>
      <c r="H42" s="3">
        <v>1.8767772511848342</v>
      </c>
      <c r="I42" s="3">
        <v>361.59241706161134</v>
      </c>
      <c r="J42" s="3">
        <v>4.3791469194312791</v>
      </c>
      <c r="K42" s="3">
        <v>2.5016910901930478</v>
      </c>
      <c r="L42" s="3">
        <f>MAX(IFERROR(IF(Configuration!$F$9&gt;0,$E42-LARGE($E:$E,Configuration!$F$9*Configuration!$F$16),-1000000),0),IFERROR(IF(Configuration!$F$14&gt;0,$E42-LARGE('FLEX Settings (DO NOT MODIFY)'!$J:$J,(Configuration!$F$14*Configuration!$F$16)),-100000),0))+IF(E42=0,0,COUNTIFS($E$2:E41,E41)*0.000001)</f>
        <v>-36.623506503273575</v>
      </c>
      <c r="N42" t="str">
        <f t="shared" si="1"/>
        <v>&lt;tr&gt;&lt;td&gt;40&lt;/td&gt;&lt;td&gt;Jayden Daniels&lt;/td&gt;&lt;td&gt;Arizona State&lt;/td&gt;&lt;td&gt;Pac-12&lt;/td&gt;&lt;td&gt;199.92&lt;/td&gt;&lt;/tr&gt;</v>
      </c>
    </row>
    <row r="43" spans="1:14" x14ac:dyDescent="0.25">
      <c r="A43" s="26">
        <f>_xlfn.RANK.EQ(L43,L:L,0)</f>
        <v>41</v>
      </c>
      <c r="B43" s="5" t="s">
        <v>1499</v>
      </c>
      <c r="C43" s="5" t="s">
        <v>262</v>
      </c>
      <c r="D43" t="s">
        <v>1504</v>
      </c>
      <c r="E43" s="3">
        <f>IF(VLOOKUP($D43,Configuration!$A$21:$C$31,3,FALSE),IFERROR((Configuration!$C$9*G43+Configuration!$C$10*H43+Configuration!$C$11*F43+Configuration!$C$15*J43+Configuration!$C$16*I43+Configuration!$C$17*K43),""),0)</f>
        <v>199.91529557986078</v>
      </c>
      <c r="F43" s="3">
        <v>2013</v>
      </c>
      <c r="G43" s="3">
        <v>13.75</v>
      </c>
      <c r="H43" s="3">
        <v>13.75</v>
      </c>
      <c r="I43" s="3">
        <v>449.35</v>
      </c>
      <c r="J43" s="3">
        <v>8.7083333333333321</v>
      </c>
      <c r="K43" s="3">
        <v>2.6448522100696015</v>
      </c>
      <c r="L43" s="3">
        <f>MAX(IFERROR(IF(Configuration!$F$9&gt;0,$E43-LARGE($E:$E,Configuration!$F$9*Configuration!$F$16),-1000000),0),IFERROR(IF(Configuration!$F$14&gt;0,$E43-LARGE('FLEX Settings (DO NOT MODIFY)'!$J:$J,(Configuration!$F$14*Configuration!$F$16)),-100000),0))+IF(E43=0,0,COUNTIFS($E$2:E42,E42)*0.000001)</f>
        <v>-36.623880875728105</v>
      </c>
      <c r="N43" t="str">
        <f t="shared" si="1"/>
        <v>&lt;tr&gt;&lt;td&gt;41&lt;/td&gt;&lt;td&gt;Jonah Johnson&lt;/td&gt;&lt;td&gt;New Mexico State&lt;/td&gt;&lt;td&gt;IA Independents&lt;/td&gt;&lt;td&gt;199.92&lt;/td&gt;&lt;/tr&gt;</v>
      </c>
    </row>
    <row r="44" spans="1:14" x14ac:dyDescent="0.25">
      <c r="A44" s="26">
        <f>_xlfn.RANK.EQ(L44,L:L,0)</f>
        <v>42</v>
      </c>
      <c r="B44" t="s">
        <v>719</v>
      </c>
      <c r="C44" t="s">
        <v>755</v>
      </c>
      <c r="D44" t="s">
        <v>352</v>
      </c>
      <c r="E44" s="3">
        <f>IF(VLOOKUP($D44,Configuration!$A$21:$C$31,3,FALSE),IFERROR((Configuration!$C$9*G44+Configuration!$C$10*H44+Configuration!$C$11*F44+Configuration!$C$15*J44+Configuration!$C$16*I44+Configuration!$C$17*K44),""),0)</f>
        <v>196.45216316879876</v>
      </c>
      <c r="F44" s="3">
        <v>2433.6</v>
      </c>
      <c r="G44" s="3">
        <v>16.517647058823528</v>
      </c>
      <c r="H44" s="3">
        <v>12.944680851063826</v>
      </c>
      <c r="I44" s="3">
        <v>360.0204081632653</v>
      </c>
      <c r="J44" s="3">
        <v>4.8163265306122449</v>
      </c>
      <c r="K44" s="3">
        <v>2.9865316821838563</v>
      </c>
      <c r="L44" s="3">
        <f>MAX(IFERROR(IF(Configuration!$F$9&gt;0,$E44-LARGE($E:$E,Configuration!$F$9*Configuration!$F$16),-1000000),0),IFERROR(IF(Configuration!$F$14&gt;0,$E44-LARGE('FLEX Settings (DO NOT MODIFY)'!$J:$J,(Configuration!$F$14*Configuration!$F$16)),-100000),0))+IF(E44=0,0,COUNTIFS($E$2:E43,E43)*0.000001)</f>
        <v>-40.087013286790125</v>
      </c>
      <c r="N44" t="str">
        <f t="shared" si="1"/>
        <v>&lt;tr&gt;&lt;td&gt;42&lt;/td&gt;&lt;td&gt;Noah Vedral&lt;/td&gt;&lt;td&gt;Rutgers&lt;/td&gt;&lt;td&gt;Big Ten&lt;/td&gt;&lt;td&gt;196.45&lt;/td&gt;&lt;/tr&gt;</v>
      </c>
    </row>
    <row r="45" spans="1:14" x14ac:dyDescent="0.25">
      <c r="A45" s="26">
        <f>_xlfn.RANK.EQ(L45,L:L,0)</f>
        <v>43</v>
      </c>
      <c r="B45" s="5" t="s">
        <v>697</v>
      </c>
      <c r="C45" s="5" t="s">
        <v>335</v>
      </c>
      <c r="D45" t="s">
        <v>132</v>
      </c>
      <c r="E45" s="3">
        <f>IF(VLOOKUP($D45,Configuration!$A$21:$C$31,3,FALSE),IFERROR((Configuration!$C$9*G45+Configuration!$C$10*H45+Configuration!$C$11*F45+Configuration!$C$15*J45+Configuration!$C$16*I45+Configuration!$C$17*K45),""),0)</f>
        <v>194.13784913676216</v>
      </c>
      <c r="F45" s="3">
        <v>2970</v>
      </c>
      <c r="G45" s="3">
        <v>22.274999999999999</v>
      </c>
      <c r="H45" s="3">
        <v>8.6624999999999996</v>
      </c>
      <c r="I45" s="3">
        <v>30</v>
      </c>
      <c r="J45" s="3">
        <v>0.60000000000000009</v>
      </c>
      <c r="K45" s="3">
        <v>1.5185754316189102</v>
      </c>
      <c r="L45" s="3">
        <f>MAX(IFERROR(IF(Configuration!$F$9&gt;0,$E45-LARGE($E:$E,Configuration!$F$9*Configuration!$F$16),-1000000),0),IFERROR(IF(Configuration!$F$14&gt;0,$E45-LARGE('FLEX Settings (DO NOT MODIFY)'!$J:$J,(Configuration!$F$14*Configuration!$F$16)),-100000),0))+IF(E45=0,0,COUNTIFS($E$2:E44,E44)*0.000001)</f>
        <v>-42.401327318826731</v>
      </c>
      <c r="N45" t="str">
        <f t="shared" si="1"/>
        <v>&lt;tr&gt;&lt;td&gt;43&lt;/td&gt;&lt;td&gt;Devin Leary&lt;/td&gt;&lt;td&gt;North Carolina State&lt;/td&gt;&lt;td&gt;ACC&lt;/td&gt;&lt;td&gt;194.14&lt;/td&gt;&lt;/tr&gt;</v>
      </c>
    </row>
    <row r="46" spans="1:14" x14ac:dyDescent="0.25">
      <c r="A46" s="26">
        <f>_xlfn.RANK.EQ(L46,L:L,0)</f>
        <v>44</v>
      </c>
      <c r="B46" s="5" t="s">
        <v>724</v>
      </c>
      <c r="C46" s="5" t="s">
        <v>201</v>
      </c>
      <c r="D46" t="s">
        <v>1504</v>
      </c>
      <c r="E46" s="3">
        <f>IF(VLOOKUP($D46,Configuration!$A$21:$C$31,3,FALSE),IFERROR((Configuration!$C$9*G46+Configuration!$C$10*H46+Configuration!$C$11*F46+Configuration!$C$15*J46+Configuration!$C$16*I46+Configuration!$C$17*K46),""),0)</f>
        <v>191.27223128779193</v>
      </c>
      <c r="F46" s="3">
        <v>2700.4118993135012</v>
      </c>
      <c r="G46" s="3">
        <v>18.94736842105263</v>
      </c>
      <c r="H46" s="3">
        <v>6.5903890160183067</v>
      </c>
      <c r="I46" s="3">
        <v>0</v>
      </c>
      <c r="J46" s="3">
        <v>3.947368421052631</v>
      </c>
      <c r="K46" s="3">
        <v>1.5185754316189102</v>
      </c>
      <c r="L46" s="3">
        <f>MAX(IFERROR(IF(Configuration!$F$9&gt;0,$E46-LARGE($E:$E,Configuration!$F$9*Configuration!$F$16),-1000000),0),IFERROR(IF(Configuration!$F$14&gt;0,$E46-LARGE('FLEX Settings (DO NOT MODIFY)'!$J:$J,(Configuration!$F$14*Configuration!$F$16)),-100000),0))+IF(E46=0,0,COUNTIFS($E$2:E45,E45)*0.000001)</f>
        <v>-45.266945167796962</v>
      </c>
      <c r="N46" t="str">
        <f t="shared" si="1"/>
        <v>&lt;tr&gt;&lt;td&gt;44&lt;/td&gt;&lt;td&gt;Jack Coan&lt;/td&gt;&lt;td&gt;Notre Dame&lt;/td&gt;&lt;td&gt;IA Independents&lt;/td&gt;&lt;td&gt;191.27&lt;/td&gt;&lt;/tr&gt;</v>
      </c>
    </row>
    <row r="47" spans="1:14" x14ac:dyDescent="0.25">
      <c r="A47" s="26">
        <f>_xlfn.RANK.EQ(L47,L:L,0)</f>
        <v>45</v>
      </c>
      <c r="B47" s="5" t="s">
        <v>694</v>
      </c>
      <c r="C47" s="5" t="s">
        <v>750</v>
      </c>
      <c r="D47" t="s">
        <v>132</v>
      </c>
      <c r="E47" s="3">
        <f>IF(VLOOKUP($D47,Configuration!$A$21:$C$31,3,FALSE),IFERROR((Configuration!$C$9*G47+Configuration!$C$10*H47+Configuration!$C$11*F47+Configuration!$C$15*J47+Configuration!$C$16*I47+Configuration!$C$17*K47),""),0)</f>
        <v>189.14169827352433</v>
      </c>
      <c r="F47" s="3">
        <v>2540.3999999999996</v>
      </c>
      <c r="G47" s="3">
        <v>12</v>
      </c>
      <c r="H47" s="3">
        <v>15.600000000000001</v>
      </c>
      <c r="I47" s="3">
        <v>480</v>
      </c>
      <c r="J47" s="3">
        <v>4.8000000000000007</v>
      </c>
      <c r="K47" s="3">
        <v>3.0371508632378204</v>
      </c>
      <c r="L47" s="3">
        <f>MAX(IFERROR(IF(Configuration!$F$9&gt;0,$E47-LARGE($E:$E,Configuration!$F$9*Configuration!$F$16),-1000000),0),IFERROR(IF(Configuration!$F$14&gt;0,$E47-LARGE('FLEX Settings (DO NOT MODIFY)'!$J:$J,(Configuration!$F$14*Configuration!$F$16)),-100000),0))+IF(E47=0,0,COUNTIFS($E$2:E46,E46)*0.000001)</f>
        <v>-47.39747818206456</v>
      </c>
      <c r="N47" t="str">
        <f t="shared" si="1"/>
        <v>&lt;tr&gt;&lt;td&gt;45&lt;/td&gt;&lt;td&gt;Jeff Sims&lt;/td&gt;&lt;td&gt;Georgia Tech&lt;/td&gt;&lt;td&gt;ACC&lt;/td&gt;&lt;td&gt;189.14&lt;/td&gt;&lt;/tr&gt;</v>
      </c>
    </row>
    <row r="48" spans="1:14" x14ac:dyDescent="0.25">
      <c r="A48" s="26">
        <f>_xlfn.RANK.EQ(L48,L:L,0)</f>
        <v>46</v>
      </c>
      <c r="B48" s="5" t="s">
        <v>732</v>
      </c>
      <c r="C48" s="5" t="s">
        <v>202</v>
      </c>
      <c r="D48" t="s">
        <v>329</v>
      </c>
      <c r="E48" s="3">
        <f>IF(VLOOKUP($D48,Configuration!$A$21:$C$31,3,FALSE),IFERROR((Configuration!$C$9*G48+Configuration!$C$10*H48+Configuration!$C$11*F48+Configuration!$C$15*J48+Configuration!$C$16*I48+Configuration!$C$17*K48),""),0)</f>
        <v>188.15842176624784</v>
      </c>
      <c r="F48" s="3">
        <v>2691</v>
      </c>
      <c r="G48" s="3">
        <v>12</v>
      </c>
      <c r="H48" s="3">
        <v>9</v>
      </c>
      <c r="I48" s="3">
        <v>171</v>
      </c>
      <c r="J48" s="3">
        <v>6</v>
      </c>
      <c r="K48" s="3">
        <v>1.2907891168760735</v>
      </c>
      <c r="L48" s="3">
        <f>MAX(IFERROR(IF(Configuration!$F$9&gt;0,$E48-LARGE($E:$E,Configuration!$F$9*Configuration!$F$16),-1000000),0),IFERROR(IF(Configuration!$F$14&gt;0,$E48-LARGE('FLEX Settings (DO NOT MODIFY)'!$J:$J,(Configuration!$F$14*Configuration!$F$16)),-100000),0))+IF(E48=0,0,COUNTIFS($E$2:E47,E47)*0.000001)</f>
        <v>-48.380754689341046</v>
      </c>
      <c r="N48" t="str">
        <f t="shared" si="1"/>
        <v>&lt;tr&gt;&lt;td&gt;46&lt;/td&gt;&lt;td&gt;Dylan Morris&lt;/td&gt;&lt;td&gt;Washington&lt;/td&gt;&lt;td&gt;Pac-12&lt;/td&gt;&lt;td&gt;188.16&lt;/td&gt;&lt;/tr&gt;</v>
      </c>
    </row>
    <row r="49" spans="1:14" x14ac:dyDescent="0.25">
      <c r="A49" s="26">
        <f>_xlfn.RANK.EQ(L49,L:L,0)</f>
        <v>47</v>
      </c>
      <c r="B49" s="5" t="s">
        <v>734</v>
      </c>
      <c r="C49" s="5" t="s">
        <v>760</v>
      </c>
      <c r="D49" t="s">
        <v>329</v>
      </c>
      <c r="E49" s="3">
        <f>IF(VLOOKUP($D49,Configuration!$A$21:$C$31,3,FALSE),IFERROR((Configuration!$C$9*G49+Configuration!$C$10*H49+Configuration!$C$11*F49+Configuration!$C$15*J49+Configuration!$C$16*I49+Configuration!$C$17*K49),""),0)</f>
        <v>186.19177438307875</v>
      </c>
      <c r="F49" s="3">
        <v>2430</v>
      </c>
      <c r="G49" s="3">
        <v>30.857142857142854</v>
      </c>
      <c r="H49" s="3">
        <v>23.142857142857139</v>
      </c>
      <c r="I49" s="3">
        <v>29.714285714285715</v>
      </c>
      <c r="J49" s="3">
        <v>1.980952380952381</v>
      </c>
      <c r="K49" s="3">
        <v>1.5041128084606346</v>
      </c>
      <c r="L49" s="3">
        <f>MAX(IFERROR(IF(Configuration!$F$9&gt;0,$E49-LARGE($E:$E,Configuration!$F$9*Configuration!$F$16),-1000000),0),IFERROR(IF(Configuration!$F$14&gt;0,$E49-LARGE('FLEX Settings (DO NOT MODIFY)'!$J:$J,(Configuration!$F$14*Configuration!$F$16)),-100000),0))+IF(E49=0,0,COUNTIFS($E$2:E48,E48)*0.000001)</f>
        <v>-50.347402072510135</v>
      </c>
      <c r="N49" t="str">
        <f t="shared" si="1"/>
        <v>&lt;tr&gt;&lt;td&gt;47&lt;/td&gt;&lt;td&gt;JT Shrout&lt;/td&gt;&lt;td&gt;Colorado&lt;/td&gt;&lt;td&gt;Pac-12&lt;/td&gt;&lt;td&gt;186.19&lt;/td&gt;&lt;/tr&gt;</v>
      </c>
    </row>
    <row r="50" spans="1:14" x14ac:dyDescent="0.25">
      <c r="A50" s="26">
        <f>_xlfn.RANK.EQ(L50,L:L,0)</f>
        <v>48</v>
      </c>
      <c r="B50" s="5" t="s">
        <v>705</v>
      </c>
      <c r="C50" s="5" t="s">
        <v>180</v>
      </c>
      <c r="D50" t="s">
        <v>326</v>
      </c>
      <c r="E50" s="3">
        <f>IF(VLOOKUP($D50,Configuration!$A$21:$C$31,3,FALSE),IFERROR((Configuration!$C$9*G50+Configuration!$C$10*H50+Configuration!$C$11*F50+Configuration!$C$15*J50+Configuration!$C$16*I50+Configuration!$C$17*K50),""),0)</f>
        <v>185.20400288436906</v>
      </c>
      <c r="F50" s="3">
        <v>3086.8571428571431</v>
      </c>
      <c r="G50" s="3">
        <v>18.874493927125506</v>
      </c>
      <c r="H50" s="3">
        <v>6.2914979757085021</v>
      </c>
      <c r="I50" s="3">
        <v>-113.6</v>
      </c>
      <c r="J50" s="3">
        <v>2.04</v>
      </c>
      <c r="K50" s="3">
        <v>1.0326312935008588</v>
      </c>
      <c r="L50" s="3">
        <f>MAX(IFERROR(IF(Configuration!$F$9&gt;0,$E50-LARGE($E:$E,Configuration!$F$9*Configuration!$F$16),-1000000),0),IFERROR(IF(Configuration!$F$14&gt;0,$E50-LARGE('FLEX Settings (DO NOT MODIFY)'!$J:$J,(Configuration!$F$14*Configuration!$F$16)),-100000),0))+IF(E50=0,0,COUNTIFS($E$2:E49,E49)*0.000001)</f>
        <v>-51.335173571219826</v>
      </c>
      <c r="N50" t="str">
        <f t="shared" si="1"/>
        <v>&lt;tr&gt;&lt;td&gt;48&lt;/td&gt;&lt;td&gt;Jarret Doege&lt;/td&gt;&lt;td&gt;West Virginia&lt;/td&gt;&lt;td&gt;Big 12&lt;/td&gt;&lt;td&gt;185.2&lt;/td&gt;&lt;/tr&gt;</v>
      </c>
    </row>
    <row r="51" spans="1:14" x14ac:dyDescent="0.25">
      <c r="A51" s="26">
        <f>_xlfn.RANK.EQ(L51,L:L,0)</f>
        <v>49</v>
      </c>
      <c r="B51" s="5" t="s">
        <v>281</v>
      </c>
      <c r="C51" s="5" t="s">
        <v>753</v>
      </c>
      <c r="D51" t="s">
        <v>326</v>
      </c>
      <c r="E51" s="3">
        <f>IF(VLOOKUP($D51,Configuration!$A$21:$C$31,3,FALSE),IFERROR((Configuration!$C$9*G51+Configuration!$C$10*H51+Configuration!$C$11*F51+Configuration!$C$15*J51+Configuration!$C$16*I51+Configuration!$C$17*K51),""),0)</f>
        <v>182.24142783899254</v>
      </c>
      <c r="F51" s="3">
        <v>1871.3236196319019</v>
      </c>
      <c r="G51" s="3">
        <v>9.8181818181818183</v>
      </c>
      <c r="H51" s="3">
        <v>4.4723926380368102</v>
      </c>
      <c r="I51" s="3">
        <v>371.31428571428569</v>
      </c>
      <c r="J51" s="3">
        <v>7.5428571428571445</v>
      </c>
      <c r="K51" s="3">
        <v>2.6640151857543168</v>
      </c>
      <c r="L51" s="3">
        <f>MAX(IFERROR(IF(Configuration!$F$9&gt;0,$E51-LARGE($E:$E,Configuration!$F$9*Configuration!$F$16),-1000000),0),IFERROR(IF(Configuration!$F$14&gt;0,$E51-LARGE('FLEX Settings (DO NOT MODIFY)'!$J:$J,(Configuration!$F$14*Configuration!$F$16)),-100000),0))+IF(E51=0,0,COUNTIFS($E$2:E50,E50)*0.000001)</f>
        <v>-54.297748616596351</v>
      </c>
      <c r="N51" t="str">
        <f t="shared" si="1"/>
        <v>&lt;tr&gt;&lt;td&gt;49&lt;/td&gt;&lt;td&gt;Skylar Thompson&lt;/td&gt;&lt;td&gt;Kansas State&lt;/td&gt;&lt;td&gt;Big 12&lt;/td&gt;&lt;td&gt;182.24&lt;/td&gt;&lt;/tr&gt;</v>
      </c>
    </row>
    <row r="52" spans="1:14" x14ac:dyDescent="0.25">
      <c r="A52" s="26">
        <f>_xlfn.RANK.EQ(L52,L:L,0)</f>
        <v>50</v>
      </c>
      <c r="B52" s="5" t="s">
        <v>731</v>
      </c>
      <c r="C52" s="5" t="s">
        <v>195</v>
      </c>
      <c r="D52" t="s">
        <v>329</v>
      </c>
      <c r="E52" s="3">
        <f>IF(VLOOKUP($D52,Configuration!$A$21:$C$31,3,FALSE),IFERROR((Configuration!$C$9*G52+Configuration!$C$10*H52+Configuration!$C$11*F52+Configuration!$C$15*J52+Configuration!$C$16*I52+Configuration!$C$17*K52),""),0)</f>
        <v>179.56398879146704</v>
      </c>
      <c r="F52" s="3">
        <v>3110.3999999999996</v>
      </c>
      <c r="G52" s="3">
        <v>17.723076923076924</v>
      </c>
      <c r="H52" s="3">
        <v>6.6461538461538465</v>
      </c>
      <c r="I52" s="3">
        <v>-150</v>
      </c>
      <c r="J52" s="3">
        <v>2.8</v>
      </c>
      <c r="K52" s="3">
        <v>2.1260056042664739</v>
      </c>
      <c r="L52" s="3">
        <f>MAX(IFERROR(IF(Configuration!$F$9&gt;0,$E52-LARGE($E:$E,Configuration!$F$9*Configuration!$F$16),-1000000),0),IFERROR(IF(Configuration!$F$14&gt;0,$E52-LARGE('FLEX Settings (DO NOT MODIFY)'!$J:$J,(Configuration!$F$14*Configuration!$F$16)),-100000),0))+IF(E52=0,0,COUNTIFS($E$2:E51,E51)*0.000001)</f>
        <v>-56.975187664121847</v>
      </c>
      <c r="N52" t="str">
        <f t="shared" si="1"/>
        <v>&lt;tr&gt;&lt;td&gt;50&lt;/td&gt;&lt;td&gt;Jack West&lt;/td&gt;&lt;td&gt;Stanford&lt;/td&gt;&lt;td&gt;Pac-12&lt;/td&gt;&lt;td&gt;179.56&lt;/td&gt;&lt;/tr&gt;</v>
      </c>
    </row>
    <row r="53" spans="1:14" x14ac:dyDescent="0.25">
      <c r="A53" s="26">
        <f>_xlfn.RANK.EQ(L53,L:L,0)</f>
        <v>51</v>
      </c>
      <c r="B53" s="5" t="s">
        <v>735</v>
      </c>
      <c r="C53" s="5" t="s">
        <v>264</v>
      </c>
      <c r="D53" t="s">
        <v>329</v>
      </c>
      <c r="E53" s="3">
        <f>IF(VLOOKUP($D53,Configuration!$A$21:$C$31,3,FALSE),IFERROR((Configuration!$C$9*G53+Configuration!$C$10*H53+Configuration!$C$11*F53+Configuration!$C$15*J53+Configuration!$C$16*I53+Configuration!$C$17*K53),""),0)</f>
        <v>178.66612862314068</v>
      </c>
      <c r="F53" s="3">
        <v>2147.0965630114565</v>
      </c>
      <c r="G53" s="3">
        <v>16.968903436988544</v>
      </c>
      <c r="H53" s="3">
        <v>8.484451718494272</v>
      </c>
      <c r="I53" s="3">
        <v>293.87950246177763</v>
      </c>
      <c r="J53" s="3">
        <v>2.8651204975382223</v>
      </c>
      <c r="K53" s="3">
        <v>2.3515587198451646</v>
      </c>
      <c r="L53" s="3">
        <f>MAX(IFERROR(IF(Configuration!$F$9&gt;0,$E53-LARGE($E:$E,Configuration!$F$9*Configuration!$F$16),-1000000),0),IFERROR(IF(Configuration!$F$14&gt;0,$E53-LARGE('FLEX Settings (DO NOT MODIFY)'!$J:$J,(Configuration!$F$14*Configuration!$F$16)),-100000),0))+IF(E53=0,0,COUNTIFS($E$2:E52,E52)*0.000001)</f>
        <v>-57.873047832448208</v>
      </c>
      <c r="N53" t="str">
        <f t="shared" si="1"/>
        <v>&lt;tr&gt;&lt;td&gt;51&lt;/td&gt;&lt;td&gt;Chase Garbers&lt;/td&gt;&lt;td&gt;California&lt;/td&gt;&lt;td&gt;Pac-12&lt;/td&gt;&lt;td&gt;178.67&lt;/td&gt;&lt;/tr&gt;</v>
      </c>
    </row>
    <row r="54" spans="1:14" x14ac:dyDescent="0.25">
      <c r="A54" s="26">
        <f>_xlfn.RANK.EQ(L54,L:L,0)</f>
        <v>52</v>
      </c>
      <c r="B54" s="5" t="s">
        <v>297</v>
      </c>
      <c r="C54" s="5" t="s">
        <v>214</v>
      </c>
      <c r="D54" t="s">
        <v>132</v>
      </c>
      <c r="E54" s="3">
        <f>IF(VLOOKUP($D54,Configuration!$A$21:$C$31,3,FALSE),IFERROR((Configuration!$C$9*G54+Configuration!$C$10*H54+Configuration!$C$11*F54+Configuration!$C$15*J54+Configuration!$C$16*I54+Configuration!$C$17*K54),""),0)</f>
        <v>176.97832245059837</v>
      </c>
      <c r="F54" s="3">
        <v>2776.9500000000003</v>
      </c>
      <c r="G54" s="3">
        <v>18.600931677018632</v>
      </c>
      <c r="H54" s="3">
        <v>8.4549689440993774</v>
      </c>
      <c r="I54" s="3">
        <v>-1.3333333333333333</v>
      </c>
      <c r="J54" s="3">
        <v>2.1319796954314723</v>
      </c>
      <c r="K54" s="3">
        <v>2.1260056042664739</v>
      </c>
      <c r="L54" s="3">
        <f>MAX(IFERROR(IF(Configuration!$F$9&gt;0,$E54-LARGE($E:$E,Configuration!$F$9*Configuration!$F$16),-1000000),0),IFERROR(IF(Configuration!$F$14&gt;0,$E54-LARGE('FLEX Settings (DO NOT MODIFY)'!$J:$J,(Configuration!$F$14*Configuration!$F$16)),-100000),0))+IF(E54=0,0,COUNTIFS($E$2:E53,E53)*0.000001)</f>
        <v>-59.560854004990517</v>
      </c>
      <c r="N54" t="str">
        <f t="shared" si="1"/>
        <v>&lt;tr&gt;&lt;td&gt;52&lt;/td&gt;&lt;td&gt;Sam Hartman&lt;/td&gt;&lt;td&gt;Wake Forest&lt;/td&gt;&lt;td&gt;ACC&lt;/td&gt;&lt;td&gt;176.98&lt;/td&gt;&lt;/tr&gt;</v>
      </c>
    </row>
    <row r="55" spans="1:14" x14ac:dyDescent="0.25">
      <c r="A55" s="26">
        <f>_xlfn.RANK.EQ(L55,L:L,0)</f>
        <v>53</v>
      </c>
      <c r="B55" s="5" t="s">
        <v>729</v>
      </c>
      <c r="C55" s="5" t="s">
        <v>232</v>
      </c>
      <c r="D55" t="s">
        <v>329</v>
      </c>
      <c r="E55" s="3">
        <f>IF(VLOOKUP($D55,Configuration!$A$21:$C$31,3,FALSE),IFERROR((Configuration!$C$9*G55+Configuration!$C$10*H55+Configuration!$C$11*F55+Configuration!$C$15*J55+Configuration!$C$16*I55+Configuration!$C$17*K55),""),0)</f>
        <v>175.90017200951885</v>
      </c>
      <c r="F55" s="3">
        <v>2590.8093023255815</v>
      </c>
      <c r="G55" s="3">
        <v>10.730158730158729</v>
      </c>
      <c r="H55" s="3">
        <v>8.5841269841269838</v>
      </c>
      <c r="I55" s="3">
        <v>69.599999999999994</v>
      </c>
      <c r="J55" s="3">
        <v>7.2000000000000011</v>
      </c>
      <c r="K55" s="3">
        <v>1.8222905179426918</v>
      </c>
      <c r="L55" s="3">
        <f>MAX(IFERROR(IF(Configuration!$F$9&gt;0,$E55-LARGE($E:$E,Configuration!$F$9*Configuration!$F$16),-1000000),0),IFERROR(IF(Configuration!$F$14&gt;0,$E55-LARGE('FLEX Settings (DO NOT MODIFY)'!$J:$J,(Configuration!$F$14*Configuration!$F$16)),-100000),0))+IF(E55=0,0,COUNTIFS($E$2:E54,E54)*0.000001)</f>
        <v>-60.639004446070032</v>
      </c>
      <c r="N55" t="str">
        <f t="shared" si="1"/>
        <v>&lt;tr&gt;&lt;td&gt;53&lt;/td&gt;&lt;td&gt;Tristan Gebbia&lt;/td&gt;&lt;td&gt;Oregon State&lt;/td&gt;&lt;td&gt;Pac-12&lt;/td&gt;&lt;td&gt;175.9&lt;/td&gt;&lt;/tr&gt;</v>
      </c>
    </row>
    <row r="56" spans="1:14" x14ac:dyDescent="0.25">
      <c r="A56" s="26">
        <f>_xlfn.RANK.EQ(L56,L:L,0)</f>
        <v>54</v>
      </c>
      <c r="B56" s="5" t="s">
        <v>714</v>
      </c>
      <c r="C56" s="5" t="s">
        <v>231</v>
      </c>
      <c r="D56" t="s">
        <v>352</v>
      </c>
      <c r="E56" s="3">
        <f>IF(VLOOKUP($D56,Configuration!$A$21:$C$31,3,FALSE),IFERROR((Configuration!$C$9*G56+Configuration!$C$10*H56+Configuration!$C$11*F56+Configuration!$C$15*J56+Configuration!$C$16*I56+Configuration!$C$17*K56),""),0)</f>
        <v>174.72843926468636</v>
      </c>
      <c r="F56" s="3">
        <v>1863.4309859154928</v>
      </c>
      <c r="G56" s="3">
        <v>16.918309859154927</v>
      </c>
      <c r="H56" s="3">
        <v>6.4450704225352116</v>
      </c>
      <c r="I56" s="3">
        <v>293.80102040816325</v>
      </c>
      <c r="J56" s="3">
        <v>3.3673469387755097</v>
      </c>
      <c r="K56" s="3">
        <v>2.0880412184760013</v>
      </c>
      <c r="L56" s="3">
        <f>MAX(IFERROR(IF(Configuration!$F$9&gt;0,$E56-LARGE($E:$E,Configuration!$F$9*Configuration!$F$16),-1000000),0),IFERROR(IF(Configuration!$F$14&gt;0,$E56-LARGE('FLEX Settings (DO NOT MODIFY)'!$J:$J,(Configuration!$F$14*Configuration!$F$16)),-100000),0))+IF(E56=0,0,COUNTIFS($E$2:E55,E55)*0.000001)</f>
        <v>-61.810737190902529</v>
      </c>
      <c r="N56" t="str">
        <f t="shared" si="1"/>
        <v>&lt;tr&gt;&lt;td&gt;54&lt;/td&gt;&lt;td&gt;Brandon Peters&lt;/td&gt;&lt;td&gt;Illinois&lt;/td&gt;&lt;td&gt;Big Ten&lt;/td&gt;&lt;td&gt;174.73&lt;/td&gt;&lt;/tr&gt;</v>
      </c>
    </row>
    <row r="57" spans="1:14" x14ac:dyDescent="0.25">
      <c r="A57" s="26">
        <f>_xlfn.RANK.EQ(L57,L:L,0)</f>
        <v>55</v>
      </c>
      <c r="B57" s="5" t="s">
        <v>720</v>
      </c>
      <c r="C57" s="5" t="s">
        <v>258</v>
      </c>
      <c r="D57" t="s">
        <v>352</v>
      </c>
      <c r="E57" s="3">
        <f>IF(VLOOKUP($D57,Configuration!$A$21:$C$31,3,FALSE),IFERROR((Configuration!$C$9*G57+Configuration!$C$10*H57+Configuration!$C$11*F57+Configuration!$C$15*J57+Configuration!$C$16*I57+Configuration!$C$17*K57),""),0)</f>
        <v>172.63891155999593</v>
      </c>
      <c r="F57" s="3">
        <v>2711.4352941176467</v>
      </c>
      <c r="G57" s="3">
        <v>13.976470588235294</v>
      </c>
      <c r="H57" s="3">
        <v>13.976470588235294</v>
      </c>
      <c r="I57" s="3">
        <v>180.48</v>
      </c>
      <c r="J57" s="3">
        <v>3.84</v>
      </c>
      <c r="K57" s="3">
        <v>2.4297206905902557</v>
      </c>
      <c r="L57" s="3">
        <f>MAX(IFERROR(IF(Configuration!$F$9&gt;0,$E57-LARGE($E:$E,Configuration!$F$9*Configuration!$F$16),-1000000),0),IFERROR(IF(Configuration!$F$14&gt;0,$E57-LARGE('FLEX Settings (DO NOT MODIFY)'!$J:$J,(Configuration!$F$14*Configuration!$F$16)),-100000),0))+IF(E57=0,0,COUNTIFS($E$2:E56,E56)*0.000001)</f>
        <v>-63.900264895592954</v>
      </c>
      <c r="N57" t="str">
        <f t="shared" si="1"/>
        <v>&lt;tr&gt;&lt;td&gt;55&lt;/td&gt;&lt;td&gt;Payton Thorne&lt;/td&gt;&lt;td&gt;Michigan State&lt;/td&gt;&lt;td&gt;Big Ten&lt;/td&gt;&lt;td&gt;172.64&lt;/td&gt;&lt;/tr&gt;</v>
      </c>
    </row>
    <row r="58" spans="1:14" x14ac:dyDescent="0.25">
      <c r="A58" s="26">
        <f>_xlfn.RANK.EQ(L58,L:L,0)</f>
        <v>56</v>
      </c>
      <c r="B58" s="5" t="s">
        <v>747</v>
      </c>
      <c r="C58" s="5" t="s">
        <v>206</v>
      </c>
      <c r="D58" t="s">
        <v>131</v>
      </c>
      <c r="E58" s="3">
        <f>IF(VLOOKUP($D58,Configuration!$A$21:$C$31,3,FALSE),IFERROR((Configuration!$C$9*G58+Configuration!$C$10*H58+Configuration!$C$11*F58+Configuration!$C$15*J58+Configuration!$C$16*I58+Configuration!$C$17*K58),""),0)</f>
        <v>172.52215420205096</v>
      </c>
      <c r="F58" s="3">
        <v>2291.4893617021276</v>
      </c>
      <c r="G58" s="3">
        <v>13.829787234042552</v>
      </c>
      <c r="H58" s="3">
        <v>8.5106382978723403</v>
      </c>
      <c r="I58" s="3">
        <v>309.78947368421052</v>
      </c>
      <c r="J58" s="3">
        <v>2.8421052631578947</v>
      </c>
      <c r="K58" s="3">
        <v>2.7334357769140381</v>
      </c>
      <c r="L58" s="3">
        <f>MAX(IFERROR(IF(Configuration!$F$9&gt;0,$E58-LARGE($E:$E,Configuration!$F$9*Configuration!$F$16),-1000000),0),IFERROR(IF(Configuration!$F$14&gt;0,$E58-LARGE('FLEX Settings (DO NOT MODIFY)'!$J:$J,(Configuration!$F$14*Configuration!$F$16)),-100000),0))+IF(E58=0,0,COUNTIFS($E$2:E57,E57)*0.000001)</f>
        <v>-64.017022253537931</v>
      </c>
      <c r="N58" t="str">
        <f t="shared" si="1"/>
        <v>&lt;tr&gt;&lt;td&gt;56&lt;/td&gt;&lt;td&gt;Joe Milton III&lt;/td&gt;&lt;td&gt;Tennessee&lt;/td&gt;&lt;td&gt;SEC&lt;/td&gt;&lt;td&gt;172.52&lt;/td&gt;&lt;/tr&gt;</v>
      </c>
    </row>
    <row r="59" spans="1:14" x14ac:dyDescent="0.25">
      <c r="A59" s="26">
        <f>_xlfn.RANK.EQ(L59,L:L,0)</f>
        <v>57</v>
      </c>
      <c r="B59" s="5" t="s">
        <v>739</v>
      </c>
      <c r="C59" s="5" t="s">
        <v>227</v>
      </c>
      <c r="D59" t="s">
        <v>131</v>
      </c>
      <c r="E59" s="3">
        <f>IF(VLOOKUP($D59,Configuration!$A$21:$C$31,3,FALSE),IFERROR((Configuration!$C$9*G59+Configuration!$C$10*H59+Configuration!$C$11*F59+Configuration!$C$15*J59+Configuration!$C$16*I59+Configuration!$C$17*K59),""),0)</f>
        <v>172.14755008648748</v>
      </c>
      <c r="F59" s="3">
        <v>1554.8999999999999</v>
      </c>
      <c r="G59" s="3">
        <v>7.9875000000000007</v>
      </c>
      <c r="H59" s="3">
        <v>4.1764705882352935</v>
      </c>
      <c r="I59" s="3">
        <v>533.45864661654139</v>
      </c>
      <c r="J59" s="3">
        <v>6.7669172932330817</v>
      </c>
      <c r="K59" s="3">
        <v>3.7964385790472752</v>
      </c>
      <c r="L59" s="3">
        <f>MAX(IFERROR(IF(Configuration!$F$9&gt;0,$E59-LARGE($E:$E,Configuration!$F$9*Configuration!$F$16),-1000000),0),IFERROR(IF(Configuration!$F$14&gt;0,$E59-LARGE('FLEX Settings (DO NOT MODIFY)'!$J:$J,(Configuration!$F$14*Configuration!$F$16)),-100000),0))+IF(E59=0,0,COUNTIFS($E$2:E58,E58)*0.000001)</f>
        <v>-64.391626369101402</v>
      </c>
      <c r="N59" t="str">
        <f t="shared" si="1"/>
        <v>&lt;tr&gt;&lt;td&gt;57&lt;/td&gt;&lt;td&gt;Will Levis&lt;/td&gt;&lt;td&gt;Kentucky&lt;/td&gt;&lt;td&gt;SEC&lt;/td&gt;&lt;td&gt;172.15&lt;/td&gt;&lt;/tr&gt;</v>
      </c>
    </row>
    <row r="60" spans="1:14" x14ac:dyDescent="0.25">
      <c r="A60" s="26">
        <f>_xlfn.RANK.EQ(L60,L:L,0)</f>
        <v>58</v>
      </c>
      <c r="B60" s="5" t="s">
        <v>169</v>
      </c>
      <c r="C60" s="5" t="s">
        <v>211</v>
      </c>
      <c r="D60" t="s">
        <v>132</v>
      </c>
      <c r="E60" s="3">
        <f>IF(VLOOKUP($D60,Configuration!$A$21:$C$31,3,FALSE),IFERROR((Configuration!$C$9*G60+Configuration!$C$10*H60+Configuration!$C$11*F60+Configuration!$C$15*J60+Configuration!$C$16*I60+Configuration!$C$17*K60),""),0)</f>
        <v>170.45769197253321</v>
      </c>
      <c r="F60" s="3">
        <v>2407.8461538461538</v>
      </c>
      <c r="G60" s="3">
        <v>18.692307692307693</v>
      </c>
      <c r="H60" s="3">
        <v>6.9230769230769234</v>
      </c>
      <c r="I60" s="3">
        <v>77.662921348314597</v>
      </c>
      <c r="J60" s="3">
        <v>1.8202247191011234</v>
      </c>
      <c r="K60" s="3">
        <v>2.7334357769140381</v>
      </c>
      <c r="L60" s="3">
        <f>MAX(IFERROR(IF(Configuration!$F$9&gt;0,$E60-LARGE($E:$E,Configuration!$F$9*Configuration!$F$16),-1000000),0),IFERROR(IF(Configuration!$F$14&gt;0,$E60-LARGE('FLEX Settings (DO NOT MODIFY)'!$J:$J,(Configuration!$F$14*Configuration!$F$16)),-100000),0))+IF(E60=0,0,COUNTIFS($E$2:E59,E59)*0.000001)</f>
        <v>-66.081484483055675</v>
      </c>
      <c r="N60" t="str">
        <f t="shared" si="1"/>
        <v>&lt;tr&gt;&lt;td&gt;58&lt;/td&gt;&lt;td&gt;Tommy DeVito&lt;/td&gt;&lt;td&gt;Syracuse&lt;/td&gt;&lt;td&gt;ACC&lt;/td&gt;&lt;td&gt;170.46&lt;/td&gt;&lt;/tr&gt;</v>
      </c>
    </row>
    <row r="61" spans="1:14" x14ac:dyDescent="0.25">
      <c r="A61" s="26">
        <f>_xlfn.RANK.EQ(L61,L:L,0)</f>
        <v>59</v>
      </c>
      <c r="B61" s="5" t="s">
        <v>723</v>
      </c>
      <c r="C61" s="5" t="s">
        <v>757</v>
      </c>
      <c r="D61" t="s">
        <v>1504</v>
      </c>
      <c r="E61" s="3">
        <f>IF(VLOOKUP($D61,Configuration!$A$21:$C$31,3,FALSE),IFERROR((Configuration!$C$9*G61+Configuration!$C$10*H61+Configuration!$C$11*F61+Configuration!$C$15*J61+Configuration!$C$16*I61+Configuration!$C$17*K61),""),0)</f>
        <v>161.1687266757919</v>
      </c>
      <c r="F61" s="3">
        <v>391.875</v>
      </c>
      <c r="G61" s="3">
        <v>2.2392857142857143</v>
      </c>
      <c r="H61" s="3">
        <v>4.4785714285714286</v>
      </c>
      <c r="I61" s="3">
        <v>988.67624223602479</v>
      </c>
      <c r="J61" s="3">
        <v>9.3602484472049685</v>
      </c>
      <c r="K61" s="3">
        <v>4.7676941155202028</v>
      </c>
      <c r="L61" s="3">
        <f>MAX(IFERROR(IF(Configuration!$F$9&gt;0,$E61-LARGE($E:$E,Configuration!$F$9*Configuration!$F$16),-1000000),0),IFERROR(IF(Configuration!$F$14&gt;0,$E61-LARGE('FLEX Settings (DO NOT MODIFY)'!$J:$J,(Configuration!$F$14*Configuration!$F$16)),-100000),0))+IF(E61=0,0,COUNTIFS($E$2:E60,E60)*0.000001)</f>
        <v>-75.370449779796985</v>
      </c>
      <c r="N61" t="str">
        <f t="shared" si="1"/>
        <v>&lt;tr&gt;&lt;td&gt;59&lt;/td&gt;&lt;td&gt;Christian Anderson&lt;/td&gt;&lt;td&gt;Army&lt;/td&gt;&lt;td&gt;IA Independents&lt;/td&gt;&lt;td&gt;161.17&lt;/td&gt;&lt;/tr&gt;</v>
      </c>
    </row>
    <row r="62" spans="1:14" x14ac:dyDescent="0.25">
      <c r="A62" s="26">
        <f>_xlfn.RANK.EQ(L62,L:L,0)</f>
        <v>60</v>
      </c>
      <c r="B62" s="5" t="s">
        <v>743</v>
      </c>
      <c r="C62" s="5" t="s">
        <v>179</v>
      </c>
      <c r="D62" t="s">
        <v>131</v>
      </c>
      <c r="E62" s="3">
        <f>IF(VLOOKUP($D62,Configuration!$A$21:$C$31,3,FALSE),IFERROR((Configuration!$C$9*G62+Configuration!$C$10*H62+Configuration!$C$11*F62+Configuration!$C$15*J62+Configuration!$C$16*I62+Configuration!$C$17*K62),""),0)</f>
        <v>152.55079268132977</v>
      </c>
      <c r="F62" s="3">
        <v>2968.3478260869565</v>
      </c>
      <c r="G62" s="3">
        <v>8.8148148148148131</v>
      </c>
      <c r="H62" s="3">
        <v>7.5555555555555545</v>
      </c>
      <c r="I62" s="3">
        <v>25.882352941176475</v>
      </c>
      <c r="J62" s="3">
        <v>2.3529411764705883</v>
      </c>
      <c r="K62" s="3">
        <v>1.5185754316189102</v>
      </c>
      <c r="L62" s="3">
        <f>MAX(IFERROR(IF(Configuration!$F$9&gt;0,$E62-LARGE($E:$E,Configuration!$F$9*Configuration!$F$16),-1000000),0),IFERROR(IF(Configuration!$F$14&gt;0,$E62-LARGE('FLEX Settings (DO NOT MODIFY)'!$J:$J,(Configuration!$F$14*Configuration!$F$16)),-100000),0))+IF(E62=0,0,COUNTIFS($E$2:E61,E61)*0.000001)</f>
        <v>-83.98838377425912</v>
      </c>
      <c r="N62" t="str">
        <f t="shared" si="1"/>
        <v>&lt;tr&gt;&lt;td&gt;60&lt;/td&gt;&lt;td&gt;Connor Bazelak&lt;/td&gt;&lt;td&gt;Missouri&lt;/td&gt;&lt;td&gt;SEC&lt;/td&gt;&lt;td&gt;152.55&lt;/td&gt;&lt;/tr&gt;</v>
      </c>
    </row>
    <row r="63" spans="1:14" x14ac:dyDescent="0.25">
      <c r="A63" s="26">
        <f>_xlfn.RANK.EQ(L63,L:L,0)</f>
        <v>61</v>
      </c>
      <c r="B63" s="5" t="s">
        <v>736</v>
      </c>
      <c r="C63" s="5" t="s">
        <v>210</v>
      </c>
      <c r="D63" t="s">
        <v>329</v>
      </c>
      <c r="E63" s="3">
        <f>IF(VLOOKUP($D63,Configuration!$A$21:$C$31,3,FALSE),IFERROR((Configuration!$C$9*G63+Configuration!$C$10*H63+Configuration!$C$11*F63+Configuration!$C$15*J63+Configuration!$C$16*I63+Configuration!$C$17*K63),""),0)</f>
        <v>152.30419687245777</v>
      </c>
      <c r="F63" s="3">
        <v>1944</v>
      </c>
      <c r="G63" s="3">
        <v>9.6000000000000014</v>
      </c>
      <c r="H63" s="3">
        <v>13.5</v>
      </c>
      <c r="I63" s="3">
        <v>427.5</v>
      </c>
      <c r="J63" s="3">
        <v>4.5</v>
      </c>
      <c r="K63" s="3">
        <v>3.3029015637711292</v>
      </c>
      <c r="L63" s="3">
        <f>MAX(IFERROR(IF(Configuration!$F$9&gt;0,$E63-LARGE($E:$E,Configuration!$F$9*Configuration!$F$16),-1000000),0),IFERROR(IF(Configuration!$F$14&gt;0,$E63-LARGE('FLEX Settings (DO NOT MODIFY)'!$J:$J,(Configuration!$F$14*Configuration!$F$16)),-100000),0))+IF(E63=0,0,COUNTIFS($E$2:E62,E62)*0.000001)</f>
        <v>-84.234979583131121</v>
      </c>
      <c r="N63" t="str">
        <f t="shared" si="1"/>
        <v>&lt;tr&gt;&lt;td&gt;61&lt;/td&gt;&lt;td&gt;Will Plummer&lt;/td&gt;&lt;td&gt;Arizona&lt;/td&gt;&lt;td&gt;Pac-12&lt;/td&gt;&lt;td&gt;152.3&lt;/td&gt;&lt;/tr&gt;</v>
      </c>
    </row>
    <row r="64" spans="1:14" x14ac:dyDescent="0.25">
      <c r="A64" s="26">
        <f>_xlfn.RANK.EQ(L64,L:L,0)</f>
        <v>62</v>
      </c>
      <c r="B64" s="5" t="s">
        <v>721</v>
      </c>
      <c r="C64" s="5" t="s">
        <v>218</v>
      </c>
      <c r="D64" t="s">
        <v>352</v>
      </c>
      <c r="E64" s="3">
        <f>IF(VLOOKUP($D64,Configuration!$A$21:$C$31,3,FALSE),IFERROR((Configuration!$C$9*G64+Configuration!$C$10*H64+Configuration!$C$11*F64+Configuration!$C$15*J64+Configuration!$C$16*I64+Configuration!$C$17*K64),""),0)</f>
        <v>148.2739156730461</v>
      </c>
      <c r="F64" s="3">
        <v>2353.5</v>
      </c>
      <c r="G64" s="3">
        <v>13.5</v>
      </c>
      <c r="H64" s="3">
        <v>7.5</v>
      </c>
      <c r="I64" s="3">
        <v>-4.3636363636363633</v>
      </c>
      <c r="J64" s="3">
        <v>3</v>
      </c>
      <c r="K64" s="3">
        <v>1.2148603452951279</v>
      </c>
      <c r="L64" s="3">
        <f>MAX(IFERROR(IF(Configuration!$F$9&gt;0,$E64-LARGE($E:$E,Configuration!$F$9*Configuration!$F$16),-1000000),0),IFERROR(IF(Configuration!$F$14&gt;0,$E64-LARGE('FLEX Settings (DO NOT MODIFY)'!$J:$J,(Configuration!$F$14*Configuration!$F$16)),-100000),0))+IF(E64=0,0,COUNTIFS($E$2:E63,E63)*0.000001)</f>
        <v>-88.265260782542782</v>
      </c>
      <c r="N64" t="str">
        <f t="shared" si="1"/>
        <v>&lt;tr&gt;&lt;td&gt;62&lt;/td&gt;&lt;td&gt;Spencer Petras&lt;/td&gt;&lt;td&gt;Iowa&lt;/td&gt;&lt;td&gt;Big Ten&lt;/td&gt;&lt;td&gt;148.27&lt;/td&gt;&lt;/tr&gt;</v>
      </c>
    </row>
    <row r="65" spans="1:14" x14ac:dyDescent="0.25">
      <c r="A65" s="26">
        <f>_xlfn.RANK.EQ(L65,L:L,0)</f>
        <v>63</v>
      </c>
      <c r="B65" s="5" t="s">
        <v>707</v>
      </c>
      <c r="C65" s="5" t="s">
        <v>260</v>
      </c>
      <c r="D65" t="s">
        <v>326</v>
      </c>
      <c r="E65" s="3">
        <f>IF(VLOOKUP($D65,Configuration!$A$21:$C$31,3,FALSE),IFERROR((Configuration!$C$9*G65+Configuration!$C$10*H65+Configuration!$C$11*F65+Configuration!$C$15*J65+Configuration!$C$16*I65+Configuration!$C$17*K65),""),0)</f>
        <v>148.00925473383833</v>
      </c>
      <c r="F65" s="3">
        <v>1560</v>
      </c>
      <c r="G65" s="3">
        <v>11.586206896551722</v>
      </c>
      <c r="H65" s="3">
        <v>12</v>
      </c>
      <c r="I65" s="3">
        <v>399</v>
      </c>
      <c r="J65" s="3">
        <v>4.602739726027397</v>
      </c>
      <c r="K65" s="3">
        <v>2.1260056042664739</v>
      </c>
      <c r="L65" s="3">
        <f>MAX(IFERROR(IF(Configuration!$F$9&gt;0,$E65-LARGE($E:$E,Configuration!$F$9*Configuration!$F$16),-1000000),0),IFERROR(IF(Configuration!$F$14&gt;0,$E65-LARGE('FLEX Settings (DO NOT MODIFY)'!$J:$J,(Configuration!$F$14*Configuration!$F$16)),-100000),0))+IF(E65=0,0,COUNTIFS($E$2:E64,E64)*0.000001)</f>
        <v>-88.529921721750554</v>
      </c>
      <c r="N65" t="str">
        <f t="shared" si="1"/>
        <v>&lt;tr&gt;&lt;td&gt;63&lt;/td&gt;&lt;td&gt;Jason Bean&lt;/td&gt;&lt;td&gt;Kansas&lt;/td&gt;&lt;td&gt;Big 12&lt;/td&gt;&lt;td&gt;148.01&lt;/td&gt;&lt;/tr&gt;</v>
      </c>
    </row>
    <row r="66" spans="1:14" x14ac:dyDescent="0.25">
      <c r="A66" s="26">
        <f>_xlfn.RANK.EQ(L66,L:L,0)</f>
        <v>64</v>
      </c>
      <c r="B66" s="5" t="s">
        <v>748</v>
      </c>
      <c r="C66" s="5" t="s">
        <v>190</v>
      </c>
      <c r="D66" t="s">
        <v>131</v>
      </c>
      <c r="E66" s="3">
        <f>IF(VLOOKUP($D66,Configuration!$A$21:$C$31,3,FALSE),IFERROR((Configuration!$C$9*G66+Configuration!$C$10*H66+Configuration!$C$11*F66+Configuration!$C$15*J66+Configuration!$C$16*I66+Configuration!$C$17*K66),""),0)</f>
        <v>142.47083792822923</v>
      </c>
      <c r="F66" s="3">
        <v>1800</v>
      </c>
      <c r="G66" s="3">
        <v>12</v>
      </c>
      <c r="H66" s="3">
        <v>9.6000000000000014</v>
      </c>
      <c r="I66" s="3">
        <v>316.8</v>
      </c>
      <c r="J66" s="3">
        <v>2.88</v>
      </c>
      <c r="K66" s="3">
        <v>3.6445810358853836</v>
      </c>
      <c r="L66" s="3">
        <f>MAX(IFERROR(IF(Configuration!$F$9&gt;0,$E66-LARGE($E:$E,Configuration!$F$9*Configuration!$F$16),-1000000),0),IFERROR(IF(Configuration!$F$14&gt;0,$E66-LARGE('FLEX Settings (DO NOT MODIFY)'!$J:$J,(Configuration!$F$14*Configuration!$F$16)),-100000),0))+IF(E66=0,0,COUNTIFS($E$2:E65,E65)*0.000001)</f>
        <v>-94.068338527359657</v>
      </c>
      <c r="N66" t="str">
        <f t="shared" si="1"/>
        <v>&lt;tr&gt;&lt;td&gt;64&lt;/td&gt;&lt;td&gt;Luke Doty&lt;/td&gt;&lt;td&gt;South Carolina&lt;/td&gt;&lt;td&gt;SEC&lt;/td&gt;&lt;td&gt;142.47&lt;/td&gt;&lt;/tr&gt;</v>
      </c>
    </row>
    <row r="67" spans="1:14" x14ac:dyDescent="0.25">
      <c r="A67" s="26">
        <f>_xlfn.RANK.EQ(L67,L:L,0)</f>
        <v>65</v>
      </c>
      <c r="B67" s="5" t="s">
        <v>746</v>
      </c>
      <c r="C67" s="5" t="s">
        <v>193</v>
      </c>
      <c r="D67" t="s">
        <v>131</v>
      </c>
      <c r="E67" s="3">
        <f>IF(VLOOKUP($D67,Configuration!$A$21:$C$31,3,FALSE),IFERROR((Configuration!$C$9*G67+Configuration!$C$10*H67+Configuration!$C$11*F67+Configuration!$C$15*J67+Configuration!$C$16*I67+Configuration!$C$17*K67),""),0)</f>
        <v>141.7501514357167</v>
      </c>
      <c r="F67" s="3">
        <v>2649.6000000000004</v>
      </c>
      <c r="G67" s="3">
        <v>16</v>
      </c>
      <c r="H67" s="3">
        <v>12</v>
      </c>
      <c r="I67" s="3">
        <v>-69.333333333333329</v>
      </c>
      <c r="J67" s="3">
        <v>0.91111111111111109</v>
      </c>
      <c r="K67" s="3">
        <v>1.3835909488083402</v>
      </c>
      <c r="L67" s="3">
        <f>MAX(IFERROR(IF(Configuration!$F$9&gt;0,$E67-LARGE($E:$E,Configuration!$F$9*Configuration!$F$16),-1000000),0),IFERROR(IF(Configuration!$F$14&gt;0,$E67-LARGE('FLEX Settings (DO NOT MODIFY)'!$J:$J,(Configuration!$F$14*Configuration!$F$16)),-100000),0))+IF(E67=0,0,COUNTIFS($E$2:E66,E66)*0.000001)</f>
        <v>-94.789025019872184</v>
      </c>
      <c r="N67" t="str">
        <f t="shared" si="1"/>
        <v>&lt;tr&gt;&lt;td&gt;65&lt;/td&gt;&lt;td&gt;Ken Seals&lt;/td&gt;&lt;td&gt;Vanderbilt&lt;/td&gt;&lt;td&gt;SEC&lt;/td&gt;&lt;td&gt;141.75&lt;/td&gt;&lt;/tr&gt;</v>
      </c>
    </row>
    <row r="68" spans="1:14" x14ac:dyDescent="0.25">
      <c r="A68" s="26">
        <f>_xlfn.RANK.EQ(L68,L:L,0)</f>
        <v>66</v>
      </c>
      <c r="B68" s="5" t="s">
        <v>718</v>
      </c>
      <c r="C68" s="5" t="s">
        <v>183</v>
      </c>
      <c r="D68" t="s">
        <v>352</v>
      </c>
      <c r="E68" s="3">
        <f>IF(VLOOKUP($D68,Configuration!$A$21:$C$31,3,FALSE),IFERROR((Configuration!$C$9*G68+Configuration!$C$10*H68+Configuration!$C$11*F68+Configuration!$C$15*J68+Configuration!$C$16*I68+Configuration!$C$17*K68),""),0)</f>
        <v>138.77876824487728</v>
      </c>
      <c r="F68" s="3">
        <v>1937.4384236453202</v>
      </c>
      <c r="G68" s="3">
        <v>13.300492610837439</v>
      </c>
      <c r="H68" s="3">
        <v>7.389162561576355</v>
      </c>
      <c r="I68" s="3">
        <v>69.473684210526315</v>
      </c>
      <c r="J68" s="3">
        <v>3.1578947368421053</v>
      </c>
      <c r="K68" s="3">
        <v>1.5185754316189102</v>
      </c>
      <c r="L68" s="3">
        <f>MAX(IFERROR(IF(Configuration!$F$9&gt;0,$E68-LARGE($E:$E,Configuration!$F$9*Configuration!$F$16),-1000000),0),IFERROR(IF(Configuration!$F$14&gt;0,$E68-LARGE('FLEX Settings (DO NOT MODIFY)'!$J:$J,(Configuration!$F$14*Configuration!$F$16)),-100000),0))+IF(E68=0,0,COUNTIFS($E$2:E67,E67)*0.000001)</f>
        <v>-97.760408210711603</v>
      </c>
      <c r="N68" t="str">
        <f t="shared" si="1"/>
        <v>&lt;tr&gt;&lt;td&gt;66&lt;/td&gt;&lt;td&gt;Graham Mertz&lt;/td&gt;&lt;td&gt;Wisconsin&lt;/td&gt;&lt;td&gt;Big Ten&lt;/td&gt;&lt;td&gt;138.78&lt;/td&gt;&lt;/tr&gt;</v>
      </c>
    </row>
    <row r="69" spans="1:14" x14ac:dyDescent="0.25">
      <c r="A69" s="26">
        <f>_xlfn.RANK.EQ(L69,L:L,0)</f>
        <v>67</v>
      </c>
      <c r="B69" s="5" t="s">
        <v>695</v>
      </c>
      <c r="C69" s="5" t="s">
        <v>217</v>
      </c>
      <c r="D69" t="s">
        <v>132</v>
      </c>
      <c r="E69" s="3">
        <f>IF(VLOOKUP($D69,Configuration!$A$21:$C$31,3,FALSE),IFERROR((Configuration!$C$9*G69+Configuration!$C$10*H69+Configuration!$C$11*F69+Configuration!$C$15*J69+Configuration!$C$16*I69+Configuration!$C$17*K69),""),0)</f>
        <v>137.10896501853023</v>
      </c>
      <c r="F69" s="3">
        <v>2304</v>
      </c>
      <c r="G69" s="3">
        <v>9.7297297297297298</v>
      </c>
      <c r="H69" s="3">
        <v>12</v>
      </c>
      <c r="I69" s="3">
        <v>48</v>
      </c>
      <c r="J69" s="3">
        <v>5.2173913043478262</v>
      </c>
      <c r="K69" s="3">
        <v>3.0371508632378204</v>
      </c>
      <c r="L69" s="3">
        <f>MAX(IFERROR(IF(Configuration!$F$9&gt;0,$E69-LARGE($E:$E,Configuration!$F$9*Configuration!$F$16),-1000000),0),IFERROR(IF(Configuration!$F$14&gt;0,$E69-LARGE('FLEX Settings (DO NOT MODIFY)'!$J:$J,(Configuration!$F$14*Configuration!$F$16)),-100000),0))+IF(E69=0,0,COUNTIFS($E$2:E68,E68)*0.000001)</f>
        <v>-99.430211437058659</v>
      </c>
      <c r="N69" t="str">
        <f t="shared" si="1"/>
        <v>&lt;tr&gt;&lt;td&gt;67&lt;/td&gt;&lt;td&gt;Gunnar Holmberg&lt;/td&gt;&lt;td&gt;Duke&lt;/td&gt;&lt;td&gt;ACC&lt;/td&gt;&lt;td&gt;137.11&lt;/td&gt;&lt;/tr&gt;</v>
      </c>
    </row>
    <row r="70" spans="1:14" x14ac:dyDescent="0.25">
      <c r="A70" s="26">
        <f>_xlfn.RANK.EQ(L70,L:L,0)</f>
        <v>68</v>
      </c>
      <c r="B70" s="5" t="s">
        <v>716</v>
      </c>
      <c r="C70" s="5" t="s">
        <v>234</v>
      </c>
      <c r="D70" t="s">
        <v>352</v>
      </c>
      <c r="E70" s="3">
        <f>IF(VLOOKUP($D70,Configuration!$A$21:$C$31,3,FALSE),IFERROR((Configuration!$C$9*G70+Configuration!$C$10*H70+Configuration!$C$11*F70+Configuration!$C$15*J70+Configuration!$C$16*I70+Configuration!$C$17*K70),""),0)</f>
        <v>128.90072162055577</v>
      </c>
      <c r="F70" s="3">
        <v>2314.6200000000003</v>
      </c>
      <c r="G70" s="3">
        <v>14.399999999999999</v>
      </c>
      <c r="H70" s="3">
        <v>8.2860643185298617</v>
      </c>
      <c r="I70" s="3">
        <v>-57</v>
      </c>
      <c r="J70" s="3">
        <v>0.6</v>
      </c>
      <c r="K70" s="3">
        <v>1.3059748711922625</v>
      </c>
      <c r="L70" s="3">
        <f>MAX(IFERROR(IF(Configuration!$F$9&gt;0,$E70-LARGE($E:$E,Configuration!$F$9*Configuration!$F$16),-1000000),0),IFERROR(IF(Configuration!$F$14&gt;0,$E70-LARGE('FLEX Settings (DO NOT MODIFY)'!$J:$J,(Configuration!$F$14*Configuration!$F$16)),-100000),0))+IF(E70=0,0,COUNTIFS($E$2:E69,E69)*0.000001)</f>
        <v>-107.63845483503312</v>
      </c>
      <c r="N70" t="str">
        <f t="shared" si="1"/>
        <v>&lt;tr&gt;&lt;td&gt;68&lt;/td&gt;&lt;td&gt;Tanner Morgan&lt;/td&gt;&lt;td&gt;Minnesota&lt;/td&gt;&lt;td&gt;Big Ten&lt;/td&gt;&lt;td&gt;128.9&lt;/td&gt;&lt;/tr&gt;</v>
      </c>
    </row>
    <row r="71" spans="1:14" x14ac:dyDescent="0.25">
      <c r="A71" s="26">
        <f>_xlfn.RANK.EQ(L71,L:L,0)</f>
        <v>69</v>
      </c>
      <c r="B71" t="s">
        <v>277</v>
      </c>
      <c r="C71" t="s">
        <v>756</v>
      </c>
      <c r="D71" t="s">
        <v>352</v>
      </c>
      <c r="E71" s="3">
        <f>IF(VLOOKUP($D71,Configuration!$A$21:$C$31,3,FALSE),IFERROR((Configuration!$C$9*G71+Configuration!$C$10*H71+Configuration!$C$11*F71+Configuration!$C$15*J71+Configuration!$C$16*I71+Configuration!$C$17*K71),""),0)</f>
        <v>114.86703160685769</v>
      </c>
      <c r="F71" s="3">
        <v>1835.2</v>
      </c>
      <c r="G71" s="3">
        <v>11.022222222222222</v>
      </c>
      <c r="H71" s="3">
        <v>13.777777777777779</v>
      </c>
      <c r="I71" s="3">
        <v>160</v>
      </c>
      <c r="J71" s="3">
        <v>2.5</v>
      </c>
      <c r="K71" s="3">
        <v>3.0371508632378204</v>
      </c>
      <c r="L71" s="3">
        <f>MAX(IFERROR(IF(Configuration!$F$9&gt;0,$E71-LARGE($E:$E,Configuration!$F$9*Configuration!$F$16),-1000000),0),IFERROR(IF(Configuration!$F$14&gt;0,$E71-LARGE('FLEX Settings (DO NOT MODIFY)'!$J:$J,(Configuration!$F$14*Configuration!$F$16)),-100000),0))+IF(E71=0,0,COUNTIFS($E$2:E70,E70)*0.000001)</f>
        <v>-121.67214484873119</v>
      </c>
    </row>
    <row r="72" spans="1:14" x14ac:dyDescent="0.25">
      <c r="A72" s="26">
        <f>_xlfn.RANK.EQ(L72,L:L,0)</f>
        <v>70</v>
      </c>
      <c r="B72" s="5" t="s">
        <v>1489</v>
      </c>
      <c r="C72" s="5" t="s">
        <v>1488</v>
      </c>
      <c r="D72" t="s">
        <v>1504</v>
      </c>
      <c r="E72" s="3">
        <f>IF(VLOOKUP($D72,Configuration!$A$21:$C$31,3,FALSE),IFERROR((Configuration!$C$9*G72+Configuration!$C$10*H72+Configuration!$C$11*F72+Configuration!$C$15*J72+Configuration!$C$16*I72+Configuration!$C$17*K72),""),0)</f>
        <v>107.33940826779957</v>
      </c>
      <c r="F72" s="3">
        <v>2156</v>
      </c>
      <c r="G72" s="3">
        <v>12.833333333333334</v>
      </c>
      <c r="H72" s="3">
        <v>13.75</v>
      </c>
      <c r="I72" s="3">
        <v>-49.61</v>
      </c>
      <c r="J72" s="3">
        <v>0.75166666666666659</v>
      </c>
      <c r="K72" s="3">
        <v>1.1414625327668806</v>
      </c>
      <c r="L72" s="3">
        <f>MAX(IFERROR(IF(Configuration!$F$9&gt;0,$E72-LARGE($E:$E,Configuration!$F$9*Configuration!$F$16),-1000000),0),IFERROR(IF(Configuration!$F$14&gt;0,$E72-LARGE('FLEX Settings (DO NOT MODIFY)'!$J:$J,(Configuration!$F$14*Configuration!$F$16)),-100000),0))+IF(E72=0,0,COUNTIFS($E$2:E71,E71)*0.000001)</f>
        <v>-129.19976818778932</v>
      </c>
    </row>
    <row r="73" spans="1:14" x14ac:dyDescent="0.25">
      <c r="A73" s="26">
        <f>_xlfn.RANK.EQ(L73,L:L,0)</f>
        <v>71</v>
      </c>
      <c r="B73" s="5" t="s">
        <v>726</v>
      </c>
      <c r="C73" s="5" t="s">
        <v>759</v>
      </c>
      <c r="D73" t="s">
        <v>1504</v>
      </c>
      <c r="E73" s="3">
        <f>IF(VLOOKUP($D73,Configuration!$A$21:$C$31,3,FALSE),IFERROR((Configuration!$C$9*G73+Configuration!$C$10*H73+Configuration!$C$11*F73+Configuration!$C$15*J73+Configuration!$C$16*I73+Configuration!$C$17*K73),""),0)</f>
        <v>104.31849588719156</v>
      </c>
      <c r="F73" s="3">
        <v>1883.0769230769233</v>
      </c>
      <c r="G73" s="3">
        <v>8.3999999999999986</v>
      </c>
      <c r="H73" s="3">
        <v>12</v>
      </c>
      <c r="I73" s="3">
        <v>144</v>
      </c>
      <c r="J73" s="3">
        <v>1.44</v>
      </c>
      <c r="K73" s="3">
        <v>1.8222905179426918</v>
      </c>
      <c r="L73" s="3">
        <f>MAX(IFERROR(IF(Configuration!$F$9&gt;0,$E73-LARGE($E:$E,Configuration!$F$9*Configuration!$F$16),-1000000),0),IFERROR(IF(Configuration!$F$14&gt;0,$E73-LARGE('FLEX Settings (DO NOT MODIFY)'!$J:$J,(Configuration!$F$14*Configuration!$F$16)),-100000),0))+IF(E73=0,0,COUNTIFS($E$2:E72,E72)*0.000001)</f>
        <v>-132.22068056839731</v>
      </c>
    </row>
    <row r="74" spans="1:14" x14ac:dyDescent="0.25">
      <c r="A74" s="26">
        <f>_xlfn.RANK.EQ(L74,L:L,0)</f>
        <v>72</v>
      </c>
      <c r="B74" s="5" t="s">
        <v>1570</v>
      </c>
      <c r="C74" s="5" t="s">
        <v>230</v>
      </c>
      <c r="D74" t="s">
        <v>1506</v>
      </c>
      <c r="E74" s="3">
        <f>IF(VLOOKUP($D74,Configuration!$A$21:$C$31,3,FALSE),IFERROR((Configuration!$C$9*G74+Configuration!$C$10*H74+Configuration!$C$11*F74+Configuration!$C$15*J74+Configuration!$C$16*I74+Configuration!$C$17*K74),""),0)</f>
        <v>0</v>
      </c>
      <c r="F74" s="3">
        <v>2483.2000000000003</v>
      </c>
      <c r="G74" s="3">
        <v>14.399999999999999</v>
      </c>
      <c r="H74" s="3">
        <v>9.6000000000000014</v>
      </c>
      <c r="I74" s="3">
        <v>576</v>
      </c>
      <c r="J74" s="3">
        <v>8</v>
      </c>
      <c r="K74" s="3">
        <v>3.6445810358853836</v>
      </c>
      <c r="L74" s="3">
        <f>MAX(IFERROR(IF(Configuration!$F$9&gt;0,$E74-LARGE($E:$E,Configuration!$F$9*Configuration!$F$16),-1000000),0),IFERROR(IF(Configuration!$F$14&gt;0,$E74-LARGE('FLEX Settings (DO NOT MODIFY)'!$J:$J,(Configuration!$F$14*Configuration!$F$16)),-100000),0))+IF(E74=0,0,COUNTIFS($E$2:E73,E73)*0.000001)</f>
        <v>-236.53917745558888</v>
      </c>
    </row>
    <row r="75" spans="1:14" x14ac:dyDescent="0.25">
      <c r="A75" s="26">
        <f>_xlfn.RANK.EQ(L75,L:L,0)</f>
        <v>72</v>
      </c>
      <c r="B75" s="5" t="s">
        <v>1571</v>
      </c>
      <c r="C75" s="5" t="s">
        <v>185</v>
      </c>
      <c r="D75" t="s">
        <v>1506</v>
      </c>
      <c r="E75" s="3">
        <f>IF(VLOOKUP($D75,Configuration!$A$21:$C$31,3,FALSE),IFERROR((Configuration!$C$9*G75+Configuration!$C$10*H75+Configuration!$C$11*F75+Configuration!$C$15*J75+Configuration!$C$16*I75+Configuration!$C$17*K75),""),0)</f>
        <v>0</v>
      </c>
      <c r="F75" s="3">
        <v>3556.7999999999997</v>
      </c>
      <c r="G75" s="3">
        <v>31.717741935483872</v>
      </c>
      <c r="H75" s="3">
        <v>8.4580645161290313</v>
      </c>
      <c r="I75" s="3">
        <v>72</v>
      </c>
      <c r="J75" s="3">
        <v>1.3090909090909091</v>
      </c>
      <c r="K75" s="3">
        <v>1.8222905179426918</v>
      </c>
      <c r="L75" s="3">
        <f>MAX(IFERROR(IF(Configuration!$F$9&gt;0,$E75-LARGE($E:$E,Configuration!$F$9*Configuration!$F$16),-1000000),0),IFERROR(IF(Configuration!$F$14&gt;0,$E75-LARGE('FLEX Settings (DO NOT MODIFY)'!$J:$J,(Configuration!$F$14*Configuration!$F$16)),-100000),0))+IF(E75=0,0,COUNTIFS($E$2:E74,E74)*0.000001)</f>
        <v>-236.53917745558888</v>
      </c>
    </row>
    <row r="76" spans="1:14" x14ac:dyDescent="0.25">
      <c r="A76" s="26">
        <f>_xlfn.RANK.EQ(L76,L:L,0)</f>
        <v>72</v>
      </c>
      <c r="B76" s="5" t="s">
        <v>1572</v>
      </c>
      <c r="C76" s="5" t="s">
        <v>182</v>
      </c>
      <c r="D76" t="s">
        <v>1506</v>
      </c>
      <c r="E76" s="3">
        <f>IF(VLOOKUP($D76,Configuration!$A$21:$C$31,3,FALSE),IFERROR((Configuration!$C$9*G76+Configuration!$C$10*H76+Configuration!$C$11*F76+Configuration!$C$15*J76+Configuration!$C$16*I76+Configuration!$C$17*K76),""),0)</f>
        <v>0</v>
      </c>
      <c r="F76" s="3">
        <v>3633.7657213316897</v>
      </c>
      <c r="G76" s="3">
        <v>30.688039457459922</v>
      </c>
      <c r="H76" s="3">
        <v>5.533908754623921</v>
      </c>
      <c r="I76" s="3">
        <v>128.86956521739131</v>
      </c>
      <c r="J76" s="3">
        <v>3.1304347826086953</v>
      </c>
      <c r="K76" s="3">
        <v>1.8883155367087314</v>
      </c>
      <c r="L76" s="3">
        <f>MAX(IFERROR(IF(Configuration!$F$9&gt;0,$E76-LARGE($E:$E,Configuration!$F$9*Configuration!$F$16),-1000000),0),IFERROR(IF(Configuration!$F$14&gt;0,$E76-LARGE('FLEX Settings (DO NOT MODIFY)'!$J:$J,(Configuration!$F$14*Configuration!$F$16)),-100000),0))+IF(E76=0,0,COUNTIFS($E$2:E75,E75)*0.000001)</f>
        <v>-236.53917745558888</v>
      </c>
    </row>
    <row r="77" spans="1:14" x14ac:dyDescent="0.25">
      <c r="A77" s="26">
        <f>_xlfn.RANK.EQ(L77,L:L,0)</f>
        <v>72</v>
      </c>
      <c r="B77" s="5" t="s">
        <v>1573</v>
      </c>
      <c r="C77" s="5" t="s">
        <v>254</v>
      </c>
      <c r="D77" t="s">
        <v>1506</v>
      </c>
      <c r="E77" s="3">
        <f>IF(VLOOKUP($D77,Configuration!$A$21:$C$31,3,FALSE),IFERROR((Configuration!$C$9*G77+Configuration!$C$10*H77+Configuration!$C$11*F77+Configuration!$C$15*J77+Configuration!$C$16*I77+Configuration!$C$17*K77),""),0)</f>
        <v>0</v>
      </c>
      <c r="F77" s="3">
        <v>2225.04</v>
      </c>
      <c r="G77" s="3">
        <v>25.200000000000003</v>
      </c>
      <c r="H77" s="3">
        <v>9.6</v>
      </c>
      <c r="I77" s="3">
        <v>289.79999999999995</v>
      </c>
      <c r="J77" s="3">
        <v>9.6</v>
      </c>
      <c r="K77" s="3">
        <v>3.492723492723492</v>
      </c>
      <c r="L77" s="3">
        <f>MAX(IFERROR(IF(Configuration!$F$9&gt;0,$E77-LARGE($E:$E,Configuration!$F$9*Configuration!$F$16),-1000000),0),IFERROR(IF(Configuration!$F$14&gt;0,$E77-LARGE('FLEX Settings (DO NOT MODIFY)'!$J:$J,(Configuration!$F$14*Configuration!$F$16)),-100000),0))+IF(E77=0,0,COUNTIFS($E$2:E76,E76)*0.000001)</f>
        <v>-236.53917745558888</v>
      </c>
    </row>
    <row r="78" spans="1:14" x14ac:dyDescent="0.25">
      <c r="A78" s="26">
        <f>_xlfn.RANK.EQ(L78,L:L,0)</f>
        <v>72</v>
      </c>
      <c r="B78" s="5" t="s">
        <v>1574</v>
      </c>
      <c r="C78" s="5" t="s">
        <v>1471</v>
      </c>
      <c r="D78" t="s">
        <v>1506</v>
      </c>
      <c r="E78" s="3">
        <f>IF(VLOOKUP($D78,Configuration!$A$21:$C$31,3,FALSE),IFERROR((Configuration!$C$9*G78+Configuration!$C$10*H78+Configuration!$C$11*F78+Configuration!$C$15*J78+Configuration!$C$16*I78+Configuration!$C$17*K78),""),0)</f>
        <v>0</v>
      </c>
      <c r="F78" s="3">
        <v>3163.9414802065403</v>
      </c>
      <c r="G78" s="3">
        <v>25.01721170395869</v>
      </c>
      <c r="H78" s="3">
        <v>15.451807228915662</v>
      </c>
      <c r="I78" s="3">
        <v>356.4</v>
      </c>
      <c r="J78" s="3">
        <v>4.8268156424581008</v>
      </c>
      <c r="K78" s="3">
        <v>2.7334357769140381</v>
      </c>
      <c r="L78" s="3">
        <f>MAX(IFERROR(IF(Configuration!$F$9&gt;0,$E78-LARGE($E:$E,Configuration!$F$9*Configuration!$F$16),-1000000),0),IFERROR(IF(Configuration!$F$14&gt;0,$E78-LARGE('FLEX Settings (DO NOT MODIFY)'!$J:$J,(Configuration!$F$14*Configuration!$F$16)),-100000),0))+IF(E78=0,0,COUNTIFS($E$2:E77,E77)*0.000001)</f>
        <v>-236.53917745558888</v>
      </c>
    </row>
    <row r="79" spans="1:14" x14ac:dyDescent="0.25">
      <c r="A79" s="26">
        <f>_xlfn.RANK.EQ(L79,L:L,0)</f>
        <v>72</v>
      </c>
      <c r="B79" s="5" t="s">
        <v>1575</v>
      </c>
      <c r="C79" s="5" t="s">
        <v>253</v>
      </c>
      <c r="D79" t="s">
        <v>1506</v>
      </c>
      <c r="E79" s="3">
        <f>IF(VLOOKUP($D79,Configuration!$A$21:$C$31,3,FALSE),IFERROR((Configuration!$C$9*G79+Configuration!$C$10*H79+Configuration!$C$11*F79+Configuration!$C$15*J79+Configuration!$C$16*I79+Configuration!$C$17*K79),""),0)</f>
        <v>0</v>
      </c>
      <c r="F79" s="3">
        <v>3510.9000000000005</v>
      </c>
      <c r="G79" s="3">
        <v>26.286428571428573</v>
      </c>
      <c r="H79" s="3">
        <v>8.7621428571428552</v>
      </c>
      <c r="I79" s="3">
        <v>9.0642857142857132</v>
      </c>
      <c r="J79" s="3">
        <v>2.2660714285714283</v>
      </c>
      <c r="K79" s="3">
        <v>2.2941335984814244</v>
      </c>
      <c r="L79" s="3">
        <f>MAX(IFERROR(IF(Configuration!$F$9&gt;0,$E79-LARGE($E:$E,Configuration!$F$9*Configuration!$F$16),-1000000),0),IFERROR(IF(Configuration!$F$14&gt;0,$E79-LARGE('FLEX Settings (DO NOT MODIFY)'!$J:$J,(Configuration!$F$14*Configuration!$F$16)),-100000),0))+IF(E79=0,0,COUNTIFS($E$2:E78,E78)*0.000001)</f>
        <v>-236.53917745558888</v>
      </c>
    </row>
    <row r="80" spans="1:14" x14ac:dyDescent="0.25">
      <c r="A80" s="26">
        <f>_xlfn.RANK.EQ(L80,L:L,0)</f>
        <v>72</v>
      </c>
      <c r="B80" s="5" t="s">
        <v>1576</v>
      </c>
      <c r="C80" s="5" t="s">
        <v>240</v>
      </c>
      <c r="D80" t="s">
        <v>1506</v>
      </c>
      <c r="E80" s="3">
        <f>IF(VLOOKUP($D80,Configuration!$A$21:$C$31,3,FALSE),IFERROR((Configuration!$C$9*G80+Configuration!$C$10*H80+Configuration!$C$11*F80+Configuration!$C$15*J80+Configuration!$C$16*I80+Configuration!$C$17*K80),""),0)</f>
        <v>0</v>
      </c>
      <c r="F80" s="3">
        <v>566.5</v>
      </c>
      <c r="G80" s="3">
        <v>4.532</v>
      </c>
      <c r="H80" s="3">
        <v>3.399</v>
      </c>
      <c r="I80" s="3">
        <v>668.8</v>
      </c>
      <c r="J80" s="3">
        <v>2.9830508474576272</v>
      </c>
      <c r="K80" s="3">
        <v>4.4544879327488029</v>
      </c>
      <c r="L80" s="3">
        <f>MAX(IFERROR(IF(Configuration!$F$9&gt;0,$E80-LARGE($E:$E,Configuration!$F$9*Configuration!$F$16),-1000000),0),IFERROR(IF(Configuration!$F$14&gt;0,$E80-LARGE('FLEX Settings (DO NOT MODIFY)'!$J:$J,(Configuration!$F$14*Configuration!$F$16)),-100000),0))+IF(E80=0,0,COUNTIFS($E$2:E79,E79)*0.000001)</f>
        <v>-236.53917745558888</v>
      </c>
    </row>
    <row r="81" spans="1:12" x14ac:dyDescent="0.25">
      <c r="A81" s="26">
        <f>_xlfn.RANK.EQ(L81,L:L,0)</f>
        <v>72</v>
      </c>
      <c r="B81" s="5" t="s">
        <v>1577</v>
      </c>
      <c r="C81" s="5" t="s">
        <v>265</v>
      </c>
      <c r="D81" t="s">
        <v>1506</v>
      </c>
      <c r="E81" s="3">
        <f>IF(VLOOKUP($D81,Configuration!$A$21:$C$31,3,FALSE),IFERROR((Configuration!$C$9*G81+Configuration!$C$10*H81+Configuration!$C$11*F81+Configuration!$C$15*J81+Configuration!$C$16*I81+Configuration!$C$17*K81),""),0)</f>
        <v>0</v>
      </c>
      <c r="F81" s="3">
        <v>3188.3999999999996</v>
      </c>
      <c r="G81" s="3">
        <v>23.4</v>
      </c>
      <c r="H81" s="3">
        <v>11.399999999999999</v>
      </c>
      <c r="I81" s="3">
        <v>280.79999999999995</v>
      </c>
      <c r="J81" s="3">
        <v>4.1999999999999993</v>
      </c>
      <c r="K81" s="3">
        <v>2.4600921992226343</v>
      </c>
      <c r="L81" s="3">
        <f>MAX(IFERROR(IF(Configuration!$F$9&gt;0,$E81-LARGE($E:$E,Configuration!$F$9*Configuration!$F$16),-1000000),0),IFERROR(IF(Configuration!$F$14&gt;0,$E81-LARGE('FLEX Settings (DO NOT MODIFY)'!$J:$J,(Configuration!$F$14*Configuration!$F$16)),-100000),0))+IF(E81=0,0,COUNTIFS($E$2:E80,E80)*0.000001)</f>
        <v>-236.53917745558888</v>
      </c>
    </row>
    <row r="82" spans="1:12" x14ac:dyDescent="0.25">
      <c r="A82" s="26">
        <f>_xlfn.RANK.EQ(L82,L:L,0)</f>
        <v>72</v>
      </c>
      <c r="B82" t="s">
        <v>1578</v>
      </c>
      <c r="C82" t="s">
        <v>235</v>
      </c>
      <c r="D82" t="s">
        <v>1506</v>
      </c>
      <c r="E82" s="3">
        <f>IF(VLOOKUP($D82,Configuration!$A$21:$C$31,3,FALSE),IFERROR((Configuration!$C$9*G82+Configuration!$C$10*H82+Configuration!$C$11*F82+Configuration!$C$15*J82+Configuration!$C$16*I82+Configuration!$C$17*K82),""),0)</f>
        <v>0</v>
      </c>
      <c r="F82" s="3">
        <v>2514.0000000000005</v>
      </c>
      <c r="G82" s="3">
        <v>20.399999999999999</v>
      </c>
      <c r="H82" s="3">
        <v>15.600000000000001</v>
      </c>
      <c r="I82" s="3">
        <v>360</v>
      </c>
      <c r="J82" s="3">
        <v>2.3076923076923079</v>
      </c>
      <c r="K82" s="3">
        <v>3.0371508632378204</v>
      </c>
      <c r="L82" s="3">
        <f>MAX(IFERROR(IF(Configuration!$F$9&gt;0,$E82-LARGE($E:$E,Configuration!$F$9*Configuration!$F$16),-1000000),0),IFERROR(IF(Configuration!$F$14&gt;0,$E82-LARGE('FLEX Settings (DO NOT MODIFY)'!$J:$J,(Configuration!$F$14*Configuration!$F$16)),-100000),0))+IF(E82=0,0,COUNTIFS($E$2:E81,E81)*0.000001)</f>
        <v>-236.53917745558888</v>
      </c>
    </row>
    <row r="83" spans="1:12" x14ac:dyDescent="0.25">
      <c r="A83" s="26">
        <f>_xlfn.RANK.EQ(L83,L:L,0)</f>
        <v>72</v>
      </c>
      <c r="B83" s="5" t="s">
        <v>1579</v>
      </c>
      <c r="C83" s="5" t="s">
        <v>242</v>
      </c>
      <c r="D83" t="s">
        <v>1505</v>
      </c>
      <c r="E83" s="3">
        <f>IF(VLOOKUP($D83,Configuration!$A$21:$C$31,3,FALSE),IFERROR((Configuration!$C$9*G83+Configuration!$C$10*H83+Configuration!$C$11*F83+Configuration!$C$15*J83+Configuration!$C$16*I83+Configuration!$C$17*K83),""),0)</f>
        <v>0</v>
      </c>
      <c r="F83" s="3">
        <v>1656</v>
      </c>
      <c r="G83" s="3">
        <v>11.426751592356688</v>
      </c>
      <c r="H83" s="3">
        <v>4.3949044585987256</v>
      </c>
      <c r="I83" s="3">
        <v>-22.468085106382979</v>
      </c>
      <c r="J83" s="3">
        <v>1.2000000000000002</v>
      </c>
      <c r="K83" s="3">
        <v>1.2148603452951279</v>
      </c>
      <c r="L83" s="3">
        <f>MAX(IFERROR(IF(Configuration!$F$9&gt;0,$E83-LARGE($E:$E,Configuration!$F$9*Configuration!$F$16),-1000000),0),IFERROR(IF(Configuration!$F$14&gt;0,$E83-LARGE('FLEX Settings (DO NOT MODIFY)'!$J:$J,(Configuration!$F$14*Configuration!$F$16)),-100000),0))+IF(E83=0,0,COUNTIFS($E$2:E82,E82)*0.000001)</f>
        <v>-236.53917745558888</v>
      </c>
    </row>
    <row r="84" spans="1:12" x14ac:dyDescent="0.25">
      <c r="A84" s="26">
        <f>_xlfn.RANK.EQ(L84,L:L,0)</f>
        <v>72</v>
      </c>
      <c r="B84" s="5" t="s">
        <v>1497</v>
      </c>
      <c r="C84" s="5" t="s">
        <v>268</v>
      </c>
      <c r="D84" t="s">
        <v>1505</v>
      </c>
      <c r="E84" s="3">
        <f>IF(VLOOKUP($D84,Configuration!$A$21:$C$31,3,FALSE),IFERROR((Configuration!$C$9*G84+Configuration!$C$10*H84+Configuration!$C$11*F84+Configuration!$C$15*J84+Configuration!$C$16*I84+Configuration!$C$17*K84),""),0)</f>
        <v>0</v>
      </c>
      <c r="F84" s="3">
        <v>2224.4444444444443</v>
      </c>
      <c r="G84" s="3">
        <v>8.8000000000000007</v>
      </c>
      <c r="H84" s="3">
        <v>6.1111111111111116</v>
      </c>
      <c r="I84" s="3">
        <v>-44</v>
      </c>
      <c r="J84" s="3">
        <v>0.97777777777777786</v>
      </c>
      <c r="K84" s="3">
        <v>1.1136219831872007</v>
      </c>
      <c r="L84" s="3">
        <f>MAX(IFERROR(IF(Configuration!$F$9&gt;0,$E84-LARGE($E:$E,Configuration!$F$9*Configuration!$F$16),-1000000),0),IFERROR(IF(Configuration!$F$14&gt;0,$E84-LARGE('FLEX Settings (DO NOT MODIFY)'!$J:$J,(Configuration!$F$14*Configuration!$F$16)),-100000),0))+IF(E84=0,0,COUNTIFS($E$2:E83,E83)*0.000001)</f>
        <v>-236.53917745558888</v>
      </c>
    </row>
    <row r="85" spans="1:12" x14ac:dyDescent="0.25">
      <c r="A85" s="26">
        <f>_xlfn.RANK.EQ(L85,L:L,0)</f>
        <v>72</v>
      </c>
      <c r="B85" s="5" t="s">
        <v>1498</v>
      </c>
      <c r="C85" s="5" t="s">
        <v>252</v>
      </c>
      <c r="D85" t="s">
        <v>1505</v>
      </c>
      <c r="E85" s="3">
        <f>IF(VLOOKUP($D85,Configuration!$A$21:$C$31,3,FALSE),IFERROR((Configuration!$C$9*G85+Configuration!$C$10*H85+Configuration!$C$11*F85+Configuration!$C$15*J85+Configuration!$C$16*I85+Configuration!$C$17*K85),""),0)</f>
        <v>0</v>
      </c>
      <c r="F85" s="3">
        <v>2736.9729729729502</v>
      </c>
      <c r="G85" s="3">
        <v>20.399999999999999</v>
      </c>
      <c r="H85" s="3">
        <v>16.116526362427869</v>
      </c>
      <c r="I85" s="3">
        <v>194.40000000000003</v>
      </c>
      <c r="J85" s="3">
        <v>1.875</v>
      </c>
      <c r="K85" s="3">
        <v>1.8222905179426918</v>
      </c>
      <c r="L85" s="3">
        <f>MAX(IFERROR(IF(Configuration!$F$9&gt;0,$E85-LARGE($E:$E,Configuration!$F$9*Configuration!$F$16),-1000000),0),IFERROR(IF(Configuration!$F$14&gt;0,$E85-LARGE('FLEX Settings (DO NOT MODIFY)'!$J:$J,(Configuration!$F$14*Configuration!$F$16)),-100000),0))+IF(E85=0,0,COUNTIFS($E$2:E84,E84)*0.000001)</f>
        <v>-236.53917745558888</v>
      </c>
    </row>
    <row r="86" spans="1:12" x14ac:dyDescent="0.25">
      <c r="A86" s="26">
        <f>_xlfn.RANK.EQ(L86,L:L,0)</f>
        <v>72</v>
      </c>
      <c r="B86" s="5" t="s">
        <v>1580</v>
      </c>
      <c r="C86" s="5" t="s">
        <v>257</v>
      </c>
      <c r="D86" t="s">
        <v>1505</v>
      </c>
      <c r="E86" s="3">
        <f>IF(VLOOKUP($D86,Configuration!$A$21:$C$31,3,FALSE),IFERROR((Configuration!$C$9*G86+Configuration!$C$10*H86+Configuration!$C$11*F86+Configuration!$C$15*J86+Configuration!$C$16*I86+Configuration!$C$17*K86),""),0)</f>
        <v>0</v>
      </c>
      <c r="F86" s="3">
        <v>2007.6923076923078</v>
      </c>
      <c r="G86" s="3">
        <v>21.719457013574662</v>
      </c>
      <c r="H86" s="3">
        <v>6.7873303167420813</v>
      </c>
      <c r="I86" s="3">
        <v>-71.020408163265301</v>
      </c>
      <c r="J86" s="3">
        <v>1.2244897959183672</v>
      </c>
      <c r="K86" s="3">
        <v>1.5185754316189102</v>
      </c>
      <c r="L86" s="3">
        <f>MAX(IFERROR(IF(Configuration!$F$9&gt;0,$E86-LARGE($E:$E,Configuration!$F$9*Configuration!$F$16),-1000000),0),IFERROR(IF(Configuration!$F$14&gt;0,$E86-LARGE('FLEX Settings (DO NOT MODIFY)'!$J:$J,(Configuration!$F$14*Configuration!$F$16)),-100000),0))+IF(E86=0,0,COUNTIFS($E$2:E85,E85)*0.000001)</f>
        <v>-236.53917745558888</v>
      </c>
    </row>
    <row r="87" spans="1:12" x14ac:dyDescent="0.25">
      <c r="A87" s="26">
        <f>_xlfn.RANK.EQ(L87,L:L,0)</f>
        <v>72</v>
      </c>
      <c r="B87" s="5" t="s">
        <v>1581</v>
      </c>
      <c r="C87" s="5" t="s">
        <v>259</v>
      </c>
      <c r="D87" t="s">
        <v>1505</v>
      </c>
      <c r="E87" s="3">
        <f>IF(VLOOKUP($D87,Configuration!$A$21:$C$31,3,FALSE),IFERROR((Configuration!$C$9*G87+Configuration!$C$10*H87+Configuration!$C$11*F87+Configuration!$C$15*J87+Configuration!$C$16*I87+Configuration!$C$17*K87),""),0)</f>
        <v>0</v>
      </c>
      <c r="F87" s="3">
        <v>2607</v>
      </c>
      <c r="G87" s="3">
        <v>23.222222222222225</v>
      </c>
      <c r="H87" s="3">
        <v>9.7777777777777786</v>
      </c>
      <c r="I87" s="3">
        <v>209.88</v>
      </c>
      <c r="J87" s="3">
        <v>2.3555555555555552</v>
      </c>
      <c r="K87" s="3">
        <v>1.6096899575160446</v>
      </c>
      <c r="L87" s="3">
        <f>MAX(IFERROR(IF(Configuration!$F$9&gt;0,$E87-LARGE($E:$E,Configuration!$F$9*Configuration!$F$16),-1000000),0),IFERROR(IF(Configuration!$F$14&gt;0,$E87-LARGE('FLEX Settings (DO NOT MODIFY)'!$J:$J,(Configuration!$F$14*Configuration!$F$16)),-100000),0))+IF(E87=0,0,COUNTIFS($E$2:E86,E86)*0.000001)</f>
        <v>-236.53917745558888</v>
      </c>
    </row>
    <row r="88" spans="1:12" x14ac:dyDescent="0.25">
      <c r="A88" s="26">
        <f>_xlfn.RANK.EQ(L88,L:L,0)</f>
        <v>72</v>
      </c>
      <c r="B88" s="5" t="s">
        <v>1582</v>
      </c>
      <c r="C88" s="5" t="s">
        <v>256</v>
      </c>
      <c r="D88" t="s">
        <v>1507</v>
      </c>
      <c r="E88" s="3">
        <f>IF(VLOOKUP($D88,Configuration!$A$21:$C$31,3,FALSE),IFERROR((Configuration!$C$9*G88+Configuration!$C$10*H88+Configuration!$C$11*F88+Configuration!$C$15*J88+Configuration!$C$16*I88+Configuration!$C$17*K88),""),0)</f>
        <v>0</v>
      </c>
      <c r="F88" s="3">
        <v>3049.2000000000003</v>
      </c>
      <c r="G88" s="3">
        <v>24.6</v>
      </c>
      <c r="H88" s="3">
        <v>7.8000000000000007</v>
      </c>
      <c r="I88" s="3">
        <v>132</v>
      </c>
      <c r="J88" s="3">
        <v>5.4</v>
      </c>
      <c r="K88" s="3">
        <v>2.5967639880683366</v>
      </c>
      <c r="L88" s="3">
        <f>MAX(IFERROR(IF(Configuration!$F$9&gt;0,$E88-LARGE($E:$E,Configuration!$F$9*Configuration!$F$16),-1000000),0),IFERROR(IF(Configuration!$F$14&gt;0,$E88-LARGE('FLEX Settings (DO NOT MODIFY)'!$J:$J,(Configuration!$F$14*Configuration!$F$16)),-100000),0))+IF(E88=0,0,COUNTIFS($E$2:E87,E87)*0.000001)</f>
        <v>-236.53917745558888</v>
      </c>
    </row>
    <row r="89" spans="1:12" x14ac:dyDescent="0.25">
      <c r="A89" s="26">
        <f>_xlfn.RANK.EQ(L89,L:L,0)</f>
        <v>72</v>
      </c>
      <c r="B89" s="5" t="s">
        <v>1500</v>
      </c>
      <c r="C89" s="5" t="s">
        <v>167</v>
      </c>
      <c r="D89" t="s">
        <v>1503</v>
      </c>
      <c r="E89" s="3">
        <f>IF(VLOOKUP($D89,Configuration!$A$21:$C$31,3,FALSE),IFERROR((Configuration!$C$9*G89+Configuration!$C$10*H89+Configuration!$C$11*F89+Configuration!$C$15*J89+Configuration!$C$16*I89+Configuration!$C$17*K89),""),0)</f>
        <v>0</v>
      </c>
      <c r="F89" s="3">
        <v>2921.3333333333335</v>
      </c>
      <c r="G89" s="3">
        <v>19.799999999999997</v>
      </c>
      <c r="H89" s="3">
        <v>8.485714285714284</v>
      </c>
      <c r="I89" s="3">
        <v>649.60000000000014</v>
      </c>
      <c r="J89" s="3">
        <v>8.6405959031657353</v>
      </c>
      <c r="K89" s="3">
        <v>3.914550001506524</v>
      </c>
      <c r="L89" s="3">
        <f>MAX(IFERROR(IF(Configuration!$F$9&gt;0,$E89-LARGE($E:$E,Configuration!$F$9*Configuration!$F$16),-1000000),0),IFERROR(IF(Configuration!$F$14&gt;0,$E89-LARGE('FLEX Settings (DO NOT MODIFY)'!$J:$J,(Configuration!$F$14*Configuration!$F$16)),-100000),0))+IF(E89=0,0,COUNTIFS($E$2:E88,E88)*0.000001)</f>
        <v>-236.53917745558888</v>
      </c>
    </row>
    <row r="90" spans="1:12" x14ac:dyDescent="0.25">
      <c r="A90" s="26">
        <f>_xlfn.RANK.EQ(L90,L:L,0)</f>
        <v>72</v>
      </c>
      <c r="B90" s="5" t="s">
        <v>1501</v>
      </c>
      <c r="C90" s="5" t="s">
        <v>266</v>
      </c>
      <c r="D90" t="s">
        <v>1503</v>
      </c>
      <c r="E90" s="3">
        <f>IF(VLOOKUP($D90,Configuration!$A$21:$C$31,3,FALSE),IFERROR((Configuration!$C$9*G90+Configuration!$C$10*H90+Configuration!$C$11*F90+Configuration!$C$15*J90+Configuration!$C$16*I90+Configuration!$C$17*K90),""),0)</f>
        <v>0</v>
      </c>
      <c r="F90" s="3">
        <v>3375.9358830146234</v>
      </c>
      <c r="G90" s="3">
        <v>26.398762654668168</v>
      </c>
      <c r="H90" s="3">
        <v>10.87007874015748</v>
      </c>
      <c r="I90" s="3">
        <v>-62.11473565804274</v>
      </c>
      <c r="J90" s="3">
        <v>0.67290963629546297</v>
      </c>
      <c r="K90" s="3">
        <v>0.51093202068895316</v>
      </c>
      <c r="L90" s="3">
        <f>MAX(IFERROR(IF(Configuration!$F$9&gt;0,$E90-LARGE($E:$E,Configuration!$F$9*Configuration!$F$16),-1000000),0),IFERROR(IF(Configuration!$F$14&gt;0,$E90-LARGE('FLEX Settings (DO NOT MODIFY)'!$J:$J,(Configuration!$F$14*Configuration!$F$16)),-100000),0))+IF(E90=0,0,COUNTIFS($E$2:E89,E89)*0.000001)</f>
        <v>-236.53917745558888</v>
      </c>
    </row>
    <row r="91" spans="1:12" x14ac:dyDescent="0.25">
      <c r="A91" s="26">
        <f>_xlfn.RANK.EQ(L91,L:L,0)</f>
        <v>72</v>
      </c>
      <c r="B91" s="5" t="s">
        <v>1502</v>
      </c>
      <c r="C91" s="5" t="s">
        <v>205</v>
      </c>
      <c r="D91" t="s">
        <v>1503</v>
      </c>
      <c r="E91" s="3">
        <f>IF(VLOOKUP($D91,Configuration!$A$21:$C$31,3,FALSE),IFERROR((Configuration!$C$9*G91+Configuration!$C$10*H91+Configuration!$C$11*F91+Configuration!$C$15*J91+Configuration!$C$16*I91+Configuration!$C$17*K91),""),0)</f>
        <v>0</v>
      </c>
      <c r="F91" s="3">
        <v>3530.2666666666669</v>
      </c>
      <c r="G91" s="3">
        <v>23.1</v>
      </c>
      <c r="H91" s="3">
        <v>11</v>
      </c>
      <c r="I91" s="3">
        <v>10.450000000000001</v>
      </c>
      <c r="J91" s="3">
        <v>2.375</v>
      </c>
      <c r="K91" s="3">
        <v>2.6448522100696015</v>
      </c>
      <c r="L91" s="3">
        <f>MAX(IFERROR(IF(Configuration!$F$9&gt;0,$E91-LARGE($E:$E,Configuration!$F$9*Configuration!$F$16),-1000000),0),IFERROR(IF(Configuration!$F$14&gt;0,$E91-LARGE('FLEX Settings (DO NOT MODIFY)'!$J:$J,(Configuration!$F$14*Configuration!$F$16)),-100000),0))+IF(E91=0,0,COUNTIFS($E$2:E90,E90)*0.000001)</f>
        <v>-236.53917745558888</v>
      </c>
    </row>
    <row r="92" spans="1:12" x14ac:dyDescent="0.25">
      <c r="A92" s="26">
        <f>_xlfn.RANK.EQ(L92,L:L,0)</f>
        <v>72</v>
      </c>
      <c r="B92" s="5" t="s">
        <v>1583</v>
      </c>
      <c r="C92" s="5" t="s">
        <v>188</v>
      </c>
      <c r="D92" t="s">
        <v>1503</v>
      </c>
      <c r="E92" s="3">
        <f>IF(VLOOKUP($D92,Configuration!$A$21:$C$31,3,FALSE),IFERROR((Configuration!$C$9*G92+Configuration!$C$10*H92+Configuration!$C$11*F92+Configuration!$C$15*J92+Configuration!$C$16*I92+Configuration!$C$17*K92),""),0)</f>
        <v>0</v>
      </c>
      <c r="F92" s="3">
        <v>2901.36</v>
      </c>
      <c r="G92" s="3">
        <v>20.459728506787329</v>
      </c>
      <c r="H92" s="3">
        <v>8.0170212765957451</v>
      </c>
      <c r="I92" s="3">
        <v>68.144680851063839</v>
      </c>
      <c r="J92" s="3">
        <v>3.0063829787234044</v>
      </c>
      <c r="K92" s="3">
        <v>1.7247139689322855</v>
      </c>
      <c r="L92" s="3">
        <f>MAX(IFERROR(IF(Configuration!$F$9&gt;0,$E92-LARGE($E:$E,Configuration!$F$9*Configuration!$F$16),-1000000),0),IFERROR(IF(Configuration!$F$14&gt;0,$E92-LARGE('FLEX Settings (DO NOT MODIFY)'!$J:$J,(Configuration!$F$14*Configuration!$F$16)),-100000),0))+IF(E92=0,0,COUNTIFS($E$2:E91,E91)*0.000001)</f>
        <v>-236.53917745558888</v>
      </c>
    </row>
    <row r="93" spans="1:12" x14ac:dyDescent="0.25">
      <c r="A93" s="26">
        <f>_xlfn.RANK.EQ(L93,L:L,0)</f>
        <v>72</v>
      </c>
      <c r="B93" t="s">
        <v>1584</v>
      </c>
      <c r="C93" t="s">
        <v>236</v>
      </c>
      <c r="D93" t="s">
        <v>349</v>
      </c>
      <c r="E93" s="3">
        <f>IF(VLOOKUP($D93,Configuration!$A$21:$C$31,3,FALSE),IFERROR((Configuration!$C$9*G93+Configuration!$C$10*H93+Configuration!$C$11*F93+Configuration!$C$15*J93+Configuration!$C$16*I93+Configuration!$C$17*K93),""),0)</f>
        <v>0</v>
      </c>
      <c r="F93" s="3">
        <v>2727.272727272727</v>
      </c>
      <c r="G93" s="3">
        <v>27.272727272727273</v>
      </c>
      <c r="H93" s="3">
        <v>6.545454545454545</v>
      </c>
      <c r="I93" s="3">
        <v>612</v>
      </c>
      <c r="J93" s="3">
        <v>6.7200000000000006</v>
      </c>
      <c r="K93" s="3">
        <v>3.0371508632378204</v>
      </c>
      <c r="L93" s="3">
        <f>MAX(IFERROR(IF(Configuration!$F$9&gt;0,$E93-LARGE($E:$E,Configuration!$F$9*Configuration!$F$16),-1000000),0),IFERROR(IF(Configuration!$F$14&gt;0,$E93-LARGE('FLEX Settings (DO NOT MODIFY)'!$J:$J,(Configuration!$F$14*Configuration!$F$16)),-100000),0))+IF(E93=0,0,COUNTIFS($E$2:E92,E92)*0.000001)</f>
        <v>-236.53917745558888</v>
      </c>
    </row>
    <row r="94" spans="1:12" x14ac:dyDescent="0.25">
      <c r="A94" s="26">
        <f t="shared" ref="A94:A95" si="2">_xlfn.RANK.EQ(L94,L:L,0)</f>
        <v>72</v>
      </c>
      <c r="B94" t="s">
        <v>1742</v>
      </c>
      <c r="C94" t="s">
        <v>255</v>
      </c>
      <c r="D94" t="s">
        <v>1506</v>
      </c>
      <c r="E94" s="3">
        <f>IF(VLOOKUP($D94,Configuration!$A$21:$C$31,3,FALSE),IFERROR((Configuration!$C$9*G94+Configuration!$C$10*H94+Configuration!$C$11*F94+Configuration!$C$15*J94+Configuration!$C$16*I94+Configuration!$C$17*K94),""),0)</f>
        <v>0</v>
      </c>
      <c r="F94" s="3">
        <v>2880</v>
      </c>
      <c r="G94" s="3">
        <v>21.6</v>
      </c>
      <c r="H94" s="3">
        <v>12</v>
      </c>
      <c r="I94" s="3">
        <v>263.09999999999997</v>
      </c>
      <c r="J94" s="3">
        <v>1.9134545454545453</v>
      </c>
      <c r="K94" s="3">
        <v>2.6635813070595677</v>
      </c>
      <c r="L94" s="3">
        <f>MAX(IFERROR(IF(Configuration!$F$9&gt;0,$E94-LARGE($E:$E,Configuration!$F$9*Configuration!$F$16),-1000000),0),IFERROR(IF(Configuration!$F$14&gt;0,$E94-LARGE('FLEX Settings (DO NOT MODIFY)'!$J:$J,(Configuration!$F$14*Configuration!$F$16)),-100000),0))+IF(E94=0,0,COUNTIFS($E$2:E93,E93)*0.000001)</f>
        <v>-236.53917745558888</v>
      </c>
    </row>
    <row r="95" spans="1:12" x14ac:dyDescent="0.25">
      <c r="A95" s="26">
        <f t="shared" si="2"/>
        <v>72</v>
      </c>
      <c r="B95" t="s">
        <v>1743</v>
      </c>
      <c r="C95" t="s">
        <v>233</v>
      </c>
      <c r="D95" t="s">
        <v>1506</v>
      </c>
      <c r="E95" s="3">
        <f>IF(VLOOKUP($D95,Configuration!$A$21:$C$31,3,FALSE),IFERROR((Configuration!$C$9*G95+Configuration!$C$10*H95+Configuration!$C$11*F95+Configuration!$C$15*J95+Configuration!$C$16*I95+Configuration!$C$17*K95),""),0)</f>
        <v>0</v>
      </c>
      <c r="F95" s="3">
        <v>2559.6000000000004</v>
      </c>
      <c r="G95" s="3">
        <v>21.6</v>
      </c>
      <c r="H95" s="3">
        <v>7.1999999999999993</v>
      </c>
      <c r="I95" s="3">
        <v>630</v>
      </c>
      <c r="J95" s="3">
        <v>7.0895140664961627</v>
      </c>
      <c r="K95" s="3">
        <v>3.1890084063997106</v>
      </c>
      <c r="L95" s="3">
        <f>MAX(IFERROR(IF(Configuration!$F$9&gt;0,$E95-LARGE($E:$E,Configuration!$F$9*Configuration!$F$16),-1000000),0),IFERROR(IF(Configuration!$F$14&gt;0,$E95-LARGE('FLEX Settings (DO NOT MODIFY)'!$J:$J,(Configuration!$F$14*Configuration!$F$16)),-100000),0))+IF(E95=0,0,COUNTIFS($E$2:E94,E94)*0.000001)</f>
        <v>-236.53917745558888</v>
      </c>
    </row>
  </sheetData>
  <mergeCells count="1">
    <mergeCell ref="A1:L1"/>
  </mergeCells>
  <conditionalFormatting sqref="C86:C1048576 C2">
    <cfRule type="duplicateValues" dxfId="3" priority="5"/>
  </conditionalFormatting>
  <conditionalFormatting sqref="E2:E1048576">
    <cfRule type="colorScale" priority="2">
      <colorScale>
        <cfvo type="min"/>
        <cfvo type="percentile" val="50"/>
        <cfvo type="max"/>
        <color rgb="FFF8696B"/>
        <color rgb="FFFFEB84"/>
        <color rgb="FF63BE7B"/>
      </colorScale>
    </cfRule>
  </conditionalFormatting>
  <conditionalFormatting sqref="L1:L1048576">
    <cfRule type="colorScale" priority="1">
      <colorScale>
        <cfvo type="min"/>
        <cfvo type="percentile" val="50"/>
        <cfvo type="max"/>
        <color rgb="FFF8696B"/>
        <color rgb="FFFFEB84"/>
        <color rgb="FF63BE7B"/>
      </colorScale>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D2461F-6D38-4738-A9C9-A93B4C7FB1A3}">
  <sheetPr codeName="Sheet5"/>
  <dimension ref="A1:N314"/>
  <sheetViews>
    <sheetView workbookViewId="0">
      <pane ySplit="2" topLeftCell="A3" activePane="bottomLeft" state="frozen"/>
      <selection activeCell="I31" sqref="I31"/>
      <selection pane="bottomLeft" activeCell="I321" sqref="I321"/>
    </sheetView>
  </sheetViews>
  <sheetFormatPr defaultRowHeight="15" x14ac:dyDescent="0.25"/>
  <cols>
    <col min="1" max="1" width="4" style="6" bestFit="1" customWidth="1"/>
    <col min="2" max="2" width="26" bestFit="1" customWidth="1"/>
    <col min="3" max="3" width="19.42578125" style="5" bestFit="1" customWidth="1"/>
    <col min="4" max="4" width="17" bestFit="1" customWidth="1"/>
    <col min="5" max="5" width="6.5703125" style="3" bestFit="1" customWidth="1"/>
    <col min="6" max="6" width="6.85546875" style="3" bestFit="1" customWidth="1"/>
    <col min="7" max="7" width="7.7109375" style="3" bestFit="1" customWidth="1"/>
    <col min="8" max="8" width="10.85546875" style="3" bestFit="1" customWidth="1"/>
    <col min="9" max="9" width="8.85546875" style="3" bestFit="1" customWidth="1"/>
    <col min="10" max="10" width="8" style="3" bestFit="1" customWidth="1"/>
    <col min="11" max="11" width="8.28515625" style="3" bestFit="1" customWidth="1"/>
    <col min="12" max="12" width="7.28515625" bestFit="1" customWidth="1"/>
    <col min="14" max="14" width="108.5703125" hidden="1" customWidth="1"/>
    <col min="16" max="16" width="13.85546875" customWidth="1"/>
    <col min="17" max="17" width="6.5703125" bestFit="1" customWidth="1"/>
    <col min="20" max="20" width="12" bestFit="1" customWidth="1"/>
    <col min="21" max="21" width="12" customWidth="1"/>
  </cols>
  <sheetData>
    <row r="1" spans="1:14" s="1" customFormat="1" x14ac:dyDescent="0.25">
      <c r="A1" s="96" t="s">
        <v>165</v>
      </c>
      <c r="B1" s="96"/>
      <c r="C1" s="96"/>
      <c r="D1" s="96"/>
      <c r="E1" s="96"/>
      <c r="F1" s="96"/>
      <c r="G1" s="96"/>
      <c r="H1" s="96"/>
      <c r="I1" s="96"/>
      <c r="J1" s="96"/>
      <c r="K1" s="96"/>
      <c r="L1" s="96"/>
    </row>
    <row r="2" spans="1:14" s="11" customFormat="1" x14ac:dyDescent="0.25">
      <c r="A2" s="13" t="s">
        <v>157</v>
      </c>
      <c r="B2" s="11" t="s">
        <v>159</v>
      </c>
      <c r="C2" s="11" t="s">
        <v>0</v>
      </c>
      <c r="D2" s="11" t="s">
        <v>158</v>
      </c>
      <c r="E2" s="12" t="s">
        <v>160</v>
      </c>
      <c r="F2" s="12" t="s">
        <v>284</v>
      </c>
      <c r="G2" s="12" t="s">
        <v>283</v>
      </c>
      <c r="H2" s="12" t="s">
        <v>285</v>
      </c>
      <c r="I2" s="12" t="s">
        <v>163</v>
      </c>
      <c r="J2" s="12" t="s">
        <v>162</v>
      </c>
      <c r="K2" s="12" t="s">
        <v>164</v>
      </c>
      <c r="L2" s="11" t="s">
        <v>677</v>
      </c>
    </row>
    <row r="3" spans="1:14" x14ac:dyDescent="0.25">
      <c r="A3" s="26">
        <f>_xlfn.RANK.EQ(L3,L:L,0)</f>
        <v>1</v>
      </c>
      <c r="B3" s="5" t="s">
        <v>823</v>
      </c>
      <c r="C3" s="5" t="s">
        <v>223</v>
      </c>
      <c r="D3" t="s">
        <v>326</v>
      </c>
      <c r="E3" s="3">
        <f>IF(VLOOKUP($D3,Configuration!$A$21:$C$31,3,FALSE),IFERROR((Configuration!$C$13*F3+Configuration!$C$12*H3+Configuration!$C$14*G3+Configuration!$C$16*I3+Configuration!$C$15*J3+Configuration!$C$17*K3),""),0)</f>
        <v>315.2775199071869</v>
      </c>
      <c r="F3" s="3">
        <v>1.5652173913043477</v>
      </c>
      <c r="G3" s="3">
        <v>225.39130434782612</v>
      </c>
      <c r="H3" s="3">
        <v>24</v>
      </c>
      <c r="I3" s="3">
        <v>1534.5</v>
      </c>
      <c r="J3" s="3">
        <v>21</v>
      </c>
      <c r="K3" s="3">
        <v>4.0514574377109298</v>
      </c>
      <c r="L3" s="3">
        <f>MAX(IFERROR(IF(Configuration!$F$10&gt;0,$E3-LARGE($E:$E,Configuration!$F$10*Configuration!$F$16),-1000000),0),IFERROR(IF(Configuration!$F$14&gt;0,$E3-LARGE('FLEX Settings (DO NOT MODIFY)'!$J:$J,Configuration!$F$14*Configuration!$F$16),-1000000),0),IFERROR(IF(Configuration!$F$13&gt;0,$E3-LARGE('FLEX Settings (DO NOT MODIFY)'!$K:$K,Configuration!$F$13*Configuration!$F$16),-1000000),0))+IF(E3=0,0,COUNTIFS($E$2:E2,E2)*0.000001)</f>
        <v>178.11124664127246</v>
      </c>
      <c r="N3" t="str">
        <f t="shared" ref="N3:N34" si="0">CONCATENATE("&lt;tr&gt;&lt;td&gt;",A3,"&lt;/td&gt;&lt;td&gt;",B3,"&lt;/td&gt;&lt;td&gt;",C3,"&lt;/td&gt;&lt;td&gt;",D3,"&lt;/td&gt;&lt;td&gt;",ROUND(E3,2),"&lt;/td&gt;&lt;/tr&gt;")</f>
        <v>&lt;tr&gt;&lt;td&gt;1&lt;/td&gt;&lt;td&gt;Breece Hall&lt;/td&gt;&lt;td&gt;Iowa State&lt;/td&gt;&lt;td&gt;Big 12&lt;/td&gt;&lt;td&gt;315.28&lt;/td&gt;&lt;/tr&gt;</v>
      </c>
    </row>
    <row r="4" spans="1:14" x14ac:dyDescent="0.25">
      <c r="A4" s="26">
        <f>_xlfn.RANK.EQ(L4,L:L,0)</f>
        <v>2</v>
      </c>
      <c r="B4" s="5" t="s">
        <v>686</v>
      </c>
      <c r="C4" t="s">
        <v>234</v>
      </c>
      <c r="D4" t="s">
        <v>352</v>
      </c>
      <c r="E4" s="3">
        <f>IF(VLOOKUP($D4,Configuration!$A$21:$C$31,3,FALSE),IFERROR((Configuration!$C$13*F4+Configuration!$C$12*H4+Configuration!$C$14*G4+Configuration!$C$16*I4+Configuration!$C$15*J4+Configuration!$C$17*K4),""),0)</f>
        <v>295.29003401699782</v>
      </c>
      <c r="F4" s="3">
        <v>0.60000000000000009</v>
      </c>
      <c r="G4" s="3">
        <v>79.199999999999989</v>
      </c>
      <c r="H4" s="3">
        <v>12</v>
      </c>
      <c r="I4" s="3">
        <v>1713.8878143133461</v>
      </c>
      <c r="J4" s="3">
        <v>19.200000000000003</v>
      </c>
      <c r="K4" s="3">
        <v>4.4093737071684034</v>
      </c>
      <c r="L4" s="3">
        <f>MAX(IFERROR(IF(Configuration!$F$10&gt;0,$E4-LARGE($E:$E,Configuration!$F$10*Configuration!$F$16),-1000000),0),IFERROR(IF(Configuration!$F$14&gt;0,$E4-LARGE('FLEX Settings (DO NOT MODIFY)'!$J:$J,Configuration!$F$14*Configuration!$F$16),-1000000),0),IFERROR(IF(Configuration!$F$13&gt;0,$E4-LARGE('FLEX Settings (DO NOT MODIFY)'!$K:$K,Configuration!$F$13*Configuration!$F$16),-1000000),0))+IF(E4=0,0,COUNTIFS($E$2:E3,E3)*0.000001)</f>
        <v>158.12376075108338</v>
      </c>
      <c r="N4" t="str">
        <f t="shared" si="0"/>
        <v>&lt;tr&gt;&lt;td&gt;2&lt;/td&gt;&lt;td&gt;Mohamed Ibrahim&lt;/td&gt;&lt;td&gt;Minnesota&lt;/td&gt;&lt;td&gt;Big Ten&lt;/td&gt;&lt;td&gt;295.29&lt;/td&gt;&lt;/tr&gt;</v>
      </c>
    </row>
    <row r="5" spans="1:14" x14ac:dyDescent="0.25">
      <c r="A5" s="26">
        <f>_xlfn.RANK.EQ(L5,L:L,0)</f>
        <v>3</v>
      </c>
      <c r="B5" s="5" t="s">
        <v>812</v>
      </c>
      <c r="C5" s="5" t="s">
        <v>196</v>
      </c>
      <c r="D5" t="s">
        <v>326</v>
      </c>
      <c r="E5" s="3">
        <f>IF(VLOOKUP($D5,Configuration!$A$21:$C$31,3,FALSE),IFERROR((Configuration!$C$13*F5+Configuration!$C$12*H5+Configuration!$C$14*G5+Configuration!$C$16*I5+Configuration!$C$15*J5+Configuration!$C$17*K5),""),0)</f>
        <v>282.90840523495768</v>
      </c>
      <c r="F5" s="3">
        <v>3.2</v>
      </c>
      <c r="G5" s="3">
        <v>216</v>
      </c>
      <c r="H5" s="3">
        <v>24</v>
      </c>
      <c r="I5" s="3">
        <v>1413.6</v>
      </c>
      <c r="J5" s="3">
        <v>15.906976744186046</v>
      </c>
      <c r="K5" s="3">
        <v>3.3467276150792786</v>
      </c>
      <c r="L5" s="3">
        <f>MAX(IFERROR(IF(Configuration!$F$10&gt;0,$E5-LARGE($E:$E,Configuration!$F$10*Configuration!$F$16),-1000000),0),IFERROR(IF(Configuration!$F$14&gt;0,$E5-LARGE('FLEX Settings (DO NOT MODIFY)'!$J:$J,Configuration!$F$14*Configuration!$F$16),-1000000),0),IFERROR(IF(Configuration!$F$13&gt;0,$E5-LARGE('FLEX Settings (DO NOT MODIFY)'!$K:$K,Configuration!$F$13*Configuration!$F$16),-1000000),0))+IF(E5=0,0,COUNTIFS($E$2:E4,E4)*0.000001)</f>
        <v>145.74213196904324</v>
      </c>
      <c r="M5" s="3"/>
      <c r="N5" t="str">
        <f t="shared" si="0"/>
        <v>&lt;tr&gt;&lt;td&gt;3&lt;/td&gt;&lt;td&gt;Bijan Robinson&lt;/td&gt;&lt;td&gt;Texas&lt;/td&gt;&lt;td&gt;Big 12&lt;/td&gt;&lt;td&gt;282.91&lt;/td&gt;&lt;/tr&gt;</v>
      </c>
    </row>
    <row r="6" spans="1:14" x14ac:dyDescent="0.25">
      <c r="A6" s="26">
        <f>_xlfn.RANK.EQ(L6,L:L,0)</f>
        <v>4</v>
      </c>
      <c r="B6" t="s">
        <v>806</v>
      </c>
      <c r="C6" s="5" t="s">
        <v>180</v>
      </c>
      <c r="D6" t="s">
        <v>326</v>
      </c>
      <c r="E6" s="3">
        <f>IF(VLOOKUP($D6,Configuration!$A$21:$C$31,3,FALSE),IFERROR((Configuration!$C$13*F6+Configuration!$C$12*H6+Configuration!$C$14*G6+Configuration!$C$16*I6+Configuration!$C$15*J6+Configuration!$C$17*K6),""),0)</f>
        <v>239.74701230735775</v>
      </c>
      <c r="F6" s="3">
        <v>2.88</v>
      </c>
      <c r="G6" s="3">
        <v>266.40000000000003</v>
      </c>
      <c r="H6" s="3">
        <v>36</v>
      </c>
      <c r="I6" s="3">
        <v>1204.9655172413795</v>
      </c>
      <c r="J6" s="3">
        <v>10.758620689655173</v>
      </c>
      <c r="K6" s="3">
        <v>3.6106317773556147</v>
      </c>
      <c r="L6" s="3">
        <f>MAX(IFERROR(IF(Configuration!$F$10&gt;0,$E6-LARGE($E:$E,Configuration!$F$10*Configuration!$F$16),-1000000),0),IFERROR(IF(Configuration!$F$14&gt;0,$E6-LARGE('FLEX Settings (DO NOT MODIFY)'!$J:$J,Configuration!$F$14*Configuration!$F$16),-1000000),0),IFERROR(IF(Configuration!$F$13&gt;0,$E6-LARGE('FLEX Settings (DO NOT MODIFY)'!$K:$K,Configuration!$F$13*Configuration!$F$16),-1000000),0))+IF(E6=0,0,COUNTIFS($E$2:E5,E5)*0.000001)</f>
        <v>102.58073904144331</v>
      </c>
      <c r="N6" t="str">
        <f t="shared" si="0"/>
        <v>&lt;tr&gt;&lt;td&gt;4&lt;/td&gt;&lt;td&gt;Leddie Brown&lt;/td&gt;&lt;td&gt;West Virginia&lt;/td&gt;&lt;td&gt;Big 12&lt;/td&gt;&lt;td&gt;239.75&lt;/td&gt;&lt;/tr&gt;</v>
      </c>
    </row>
    <row r="7" spans="1:14" x14ac:dyDescent="0.25">
      <c r="A7" s="26">
        <f>_xlfn.RANK.EQ(L7,L:L,0)</f>
        <v>5</v>
      </c>
      <c r="B7" t="s">
        <v>948</v>
      </c>
      <c r="C7" s="5" t="s">
        <v>179</v>
      </c>
      <c r="D7" t="s">
        <v>131</v>
      </c>
      <c r="E7" s="3">
        <f>IF(VLOOKUP($D7,Configuration!$A$21:$C$31,3,FALSE),IFERROR((Configuration!$C$13*F7+Configuration!$C$12*H7+Configuration!$C$14*G7+Configuration!$C$16*I7+Configuration!$C$15*J7+Configuration!$C$17*K7),""),0)</f>
        <v>236.38692426324559</v>
      </c>
      <c r="F7" s="3">
        <v>3.5</v>
      </c>
      <c r="G7" s="3">
        <v>409.5</v>
      </c>
      <c r="H7" s="3">
        <v>36</v>
      </c>
      <c r="I7" s="3">
        <v>900</v>
      </c>
      <c r="J7" s="3">
        <v>12</v>
      </c>
      <c r="K7" s="3">
        <v>2.7815378683772014</v>
      </c>
      <c r="L7" s="3">
        <f>MAX(IFERROR(IF(Configuration!$F$10&gt;0,$E7-LARGE($E:$E,Configuration!$F$10*Configuration!$F$16),-1000000),0),IFERROR(IF(Configuration!$F$14&gt;0,$E7-LARGE('FLEX Settings (DO NOT MODIFY)'!$J:$J,Configuration!$F$14*Configuration!$F$16),-1000000),0),IFERROR(IF(Configuration!$F$13&gt;0,$E7-LARGE('FLEX Settings (DO NOT MODIFY)'!$K:$K,Configuration!$F$13*Configuration!$F$16),-1000000),0))+IF(E7=0,0,COUNTIFS($E$2:E6,E6)*0.000001)</f>
        <v>99.220650997331148</v>
      </c>
      <c r="N7" t="str">
        <f t="shared" si="0"/>
        <v>&lt;tr&gt;&lt;td&gt;5&lt;/td&gt;&lt;td&gt;Tyler Badie&lt;/td&gt;&lt;td&gt;Missouri&lt;/td&gt;&lt;td&gt;SEC&lt;/td&gt;&lt;td&gt;236.39&lt;/td&gt;&lt;/tr&gt;</v>
      </c>
    </row>
    <row r="8" spans="1:14" x14ac:dyDescent="0.25">
      <c r="A8" s="26">
        <f>_xlfn.RANK.EQ(L8,L:L,0)</f>
        <v>6</v>
      </c>
      <c r="B8" s="5" t="s">
        <v>468</v>
      </c>
      <c r="C8" s="5" t="s">
        <v>195</v>
      </c>
      <c r="D8" t="s">
        <v>329</v>
      </c>
      <c r="E8" s="3">
        <f>IF(VLOOKUP($D8,Configuration!$A$21:$C$31,3,FALSE),IFERROR((Configuration!$C$13*F8+Configuration!$C$12*H8+Configuration!$C$14*G8+Configuration!$C$16*I8+Configuration!$C$15*J8+Configuration!$C$17*K8),""),0)</f>
        <v>228.19267552783634</v>
      </c>
      <c r="F8" s="3">
        <v>1</v>
      </c>
      <c r="G8" s="3">
        <v>270</v>
      </c>
      <c r="H8" s="3">
        <v>36</v>
      </c>
      <c r="I8" s="3">
        <v>1021.4285714285713</v>
      </c>
      <c r="J8" s="3">
        <v>13.684210526315789</v>
      </c>
      <c r="K8" s="3">
        <v>3.5277223864577736</v>
      </c>
      <c r="L8" s="3">
        <f>MAX(IFERROR(IF(Configuration!$F$10&gt;0,$E8-LARGE($E:$E,Configuration!$F$10*Configuration!$F$16),-1000000),0),IFERROR(IF(Configuration!$F$14&gt;0,$E8-LARGE('FLEX Settings (DO NOT MODIFY)'!$J:$J,Configuration!$F$14*Configuration!$F$16),-1000000),0),IFERROR(IF(Configuration!$F$13&gt;0,$E8-LARGE('FLEX Settings (DO NOT MODIFY)'!$K:$K,Configuration!$F$13*Configuration!$F$16),-1000000),0))+IF(E8=0,0,COUNTIFS($E$2:E7,E7)*0.000001)</f>
        <v>91.026402261921902</v>
      </c>
      <c r="N8" t="str">
        <f t="shared" si="0"/>
        <v>&lt;tr&gt;&lt;td&gt;6&lt;/td&gt;&lt;td&gt;Austin Jones&lt;/td&gt;&lt;td&gt;Stanford&lt;/td&gt;&lt;td&gt;Pac-12&lt;/td&gt;&lt;td&gt;228.19&lt;/td&gt;&lt;/tr&gt;</v>
      </c>
    </row>
    <row r="9" spans="1:14" x14ac:dyDescent="0.25">
      <c r="A9" s="26">
        <f>_xlfn.RANK.EQ(L9,L:L,0)</f>
        <v>7</v>
      </c>
      <c r="B9" t="s">
        <v>932</v>
      </c>
      <c r="C9" s="5" t="s">
        <v>181</v>
      </c>
      <c r="D9" t="s">
        <v>131</v>
      </c>
      <c r="E9" s="3">
        <f>IF(VLOOKUP($D9,Configuration!$A$21:$C$31,3,FALSE),IFERROR((Configuration!$C$13*F9+Configuration!$C$12*H9+Configuration!$C$14*G9+Configuration!$C$16*I9+Configuration!$C$15*J9+Configuration!$C$17*K9),""),0)</f>
        <v>223.86286476549506</v>
      </c>
      <c r="F9" s="3">
        <v>0.5540571428571428</v>
      </c>
      <c r="G9" s="3">
        <v>174.52800000000002</v>
      </c>
      <c r="H9" s="3">
        <v>19.392000000000003</v>
      </c>
      <c r="I9" s="3">
        <v>1314.0331491712707</v>
      </c>
      <c r="J9" s="3">
        <v>11.48936170212766</v>
      </c>
      <c r="K9" s="3">
        <v>3.4748816107703897</v>
      </c>
      <c r="L9" s="3">
        <f>MAX(IFERROR(IF(Configuration!$F$10&gt;0,$E9-LARGE($E:$E,Configuration!$F$10*Configuration!$F$16),-1000000),0),IFERROR(IF(Configuration!$F$14&gt;0,$E9-LARGE('FLEX Settings (DO NOT MODIFY)'!$J:$J,Configuration!$F$14*Configuration!$F$16),-1000000),0),IFERROR(IF(Configuration!$F$13&gt;0,$E9-LARGE('FLEX Settings (DO NOT MODIFY)'!$K:$K,Configuration!$F$13*Configuration!$F$16),-1000000),0))+IF(E9=0,0,COUNTIFS($E$2:E8,E8)*0.000001)</f>
        <v>86.69659149958062</v>
      </c>
      <c r="N9" t="str">
        <f t="shared" si="0"/>
        <v>&lt;tr&gt;&lt;td&gt;7&lt;/td&gt;&lt;td&gt;Isaiah Spiller&lt;/td&gt;&lt;td&gt;Texas A&amp;M&lt;/td&gt;&lt;td&gt;SEC&lt;/td&gt;&lt;td&gt;223.86&lt;/td&gt;&lt;/tr&gt;</v>
      </c>
    </row>
    <row r="10" spans="1:14" x14ac:dyDescent="0.25">
      <c r="A10" s="26">
        <f>_xlfn.RANK.EQ(L10,L:L,0)</f>
        <v>8</v>
      </c>
      <c r="B10" t="s">
        <v>809</v>
      </c>
      <c r="C10" s="5" t="s">
        <v>753</v>
      </c>
      <c r="D10" t="s">
        <v>326</v>
      </c>
      <c r="E10" s="3">
        <f>IF(VLOOKUP($D10,Configuration!$A$21:$C$31,3,FALSE),IFERROR((Configuration!$C$13*F10+Configuration!$C$12*H10+Configuration!$C$14*G10+Configuration!$C$16*I10+Configuration!$C$15*J10+Configuration!$C$17*K10),""),0)</f>
        <v>223.79119012568034</v>
      </c>
      <c r="F10" s="3">
        <v>2.5920000000000005</v>
      </c>
      <c r="G10" s="3">
        <v>388.80000000000007</v>
      </c>
      <c r="H10" s="3">
        <v>32.400000000000006</v>
      </c>
      <c r="I10" s="3">
        <v>972</v>
      </c>
      <c r="J10" s="3">
        <v>10.24390243902439</v>
      </c>
      <c r="K10" s="3">
        <v>2.7521122542330057</v>
      </c>
      <c r="L10" s="3">
        <f>MAX(IFERROR(IF(Configuration!$F$10&gt;0,$E10-LARGE($E:$E,Configuration!$F$10*Configuration!$F$16),-1000000),0),IFERROR(IF(Configuration!$F$14&gt;0,$E10-LARGE('FLEX Settings (DO NOT MODIFY)'!$J:$J,Configuration!$F$14*Configuration!$F$16),-1000000),0),IFERROR(IF(Configuration!$F$13&gt;0,$E10-LARGE('FLEX Settings (DO NOT MODIFY)'!$K:$K,Configuration!$F$13*Configuration!$F$16),-1000000),0))+IF(E10=0,0,COUNTIFS($E$2:E9,E9)*0.000001)</f>
        <v>86.624916859765904</v>
      </c>
      <c r="N10" t="str">
        <f t="shared" si="0"/>
        <v>&lt;tr&gt;&lt;td&gt;8&lt;/td&gt;&lt;td&gt;Deuce Vaughn&lt;/td&gt;&lt;td&gt;Kansas State&lt;/td&gt;&lt;td&gt;Big 12&lt;/td&gt;&lt;td&gt;223.79&lt;/td&gt;&lt;/tr&gt;</v>
      </c>
    </row>
    <row r="11" spans="1:14" x14ac:dyDescent="0.25">
      <c r="A11" s="26">
        <f>_xlfn.RANK.EQ(L11,L:L,0)</f>
        <v>9</v>
      </c>
      <c r="B11" t="s">
        <v>945</v>
      </c>
      <c r="C11" s="5" t="s">
        <v>189</v>
      </c>
      <c r="D11" t="s">
        <v>131</v>
      </c>
      <c r="E11" s="3">
        <f>IF(VLOOKUP($D11,Configuration!$A$21:$C$31,3,FALSE),IFERROR((Configuration!$C$13*F11+Configuration!$C$12*H11+Configuration!$C$14*G11+Configuration!$C$16*I11+Configuration!$C$15*J11+Configuration!$C$17*K11),""),0)</f>
        <v>218.61790527750483</v>
      </c>
      <c r="F11" s="3">
        <v>1.125</v>
      </c>
      <c r="G11" s="3">
        <v>144</v>
      </c>
      <c r="H11" s="3">
        <v>18</v>
      </c>
      <c r="I11" s="3">
        <v>1224</v>
      </c>
      <c r="J11" s="3">
        <v>12</v>
      </c>
      <c r="K11" s="3">
        <v>2.9660473612475866</v>
      </c>
      <c r="L11" s="3">
        <f>MAX(IFERROR(IF(Configuration!$F$10&gt;0,$E11-LARGE($E:$E,Configuration!$F$10*Configuration!$F$16),-1000000),0),IFERROR(IF(Configuration!$F$14&gt;0,$E11-LARGE('FLEX Settings (DO NOT MODIFY)'!$J:$J,Configuration!$F$14*Configuration!$F$16),-1000000),0),IFERROR(IF(Configuration!$F$13&gt;0,$E11-LARGE('FLEX Settings (DO NOT MODIFY)'!$K:$K,Configuration!$F$13*Configuration!$F$16),-1000000),0))+IF(E11=0,0,COUNTIFS($E$2:E10,E10)*0.000001)</f>
        <v>81.451632011590391</v>
      </c>
      <c r="N11" t="str">
        <f t="shared" si="0"/>
        <v>&lt;tr&gt;&lt;td&gt;9&lt;/td&gt;&lt;td&gt;Tank Bigsby&lt;/td&gt;&lt;td&gt;Auburn&lt;/td&gt;&lt;td&gt;SEC&lt;/td&gt;&lt;td&gt;218.62&lt;/td&gt;&lt;/tr&gt;</v>
      </c>
    </row>
    <row r="12" spans="1:14" x14ac:dyDescent="0.25">
      <c r="A12" s="26">
        <f>_xlfn.RANK.EQ(L12,L:L,0)</f>
        <v>10</v>
      </c>
      <c r="B12" t="s">
        <v>967</v>
      </c>
      <c r="C12" s="5" t="s">
        <v>190</v>
      </c>
      <c r="D12" t="s">
        <v>131</v>
      </c>
      <c r="E12" s="3">
        <f>IF(VLOOKUP($D12,Configuration!$A$21:$C$31,3,FALSE),IFERROR((Configuration!$C$13*F12+Configuration!$C$12*H12+Configuration!$C$14*G12+Configuration!$C$16*I12+Configuration!$C$15*J12+Configuration!$C$17*K12),""),0)</f>
        <v>217.95160517467087</v>
      </c>
      <c r="F12" s="3">
        <v>1.1428571428571428</v>
      </c>
      <c r="G12" s="3">
        <v>182.39999999999998</v>
      </c>
      <c r="H12" s="3">
        <v>24</v>
      </c>
      <c r="I12" s="3">
        <v>1041.5999999999999</v>
      </c>
      <c r="J12" s="3">
        <v>13.621621621621621</v>
      </c>
      <c r="K12" s="3">
        <v>2.5176337061008649</v>
      </c>
      <c r="L12" s="3">
        <f>MAX(IFERROR(IF(Configuration!$F$10&gt;0,$E12-LARGE($E:$E,Configuration!$F$10*Configuration!$F$16),-1000000),0),IFERROR(IF(Configuration!$F$14&gt;0,$E12-LARGE('FLEX Settings (DO NOT MODIFY)'!$J:$J,Configuration!$F$14*Configuration!$F$16),-1000000),0),IFERROR(IF(Configuration!$F$13&gt;0,$E12-LARGE('FLEX Settings (DO NOT MODIFY)'!$K:$K,Configuration!$F$13*Configuration!$F$16),-1000000),0))+IF(E12=0,0,COUNTIFS($E$2:E11,E11)*0.000001)</f>
        <v>80.785331908756433</v>
      </c>
      <c r="N12" t="str">
        <f t="shared" si="0"/>
        <v>&lt;tr&gt;&lt;td&gt;10&lt;/td&gt;&lt;td&gt;Kevin Harris&lt;/td&gt;&lt;td&gt;South Carolina&lt;/td&gt;&lt;td&gt;SEC&lt;/td&gt;&lt;td&gt;217.95&lt;/td&gt;&lt;/tr&gt;</v>
      </c>
    </row>
    <row r="13" spans="1:14" x14ac:dyDescent="0.25">
      <c r="A13" s="26">
        <f>_xlfn.RANK.EQ(L13,L:L,0)</f>
        <v>11</v>
      </c>
      <c r="B13" t="s">
        <v>970</v>
      </c>
      <c r="C13" s="5" t="s">
        <v>177</v>
      </c>
      <c r="D13" t="s">
        <v>131</v>
      </c>
      <c r="E13" s="3">
        <f>IF(VLOOKUP($D13,Configuration!$A$21:$C$31,3,FALSE),IFERROR((Configuration!$C$13*F13+Configuration!$C$12*H13+Configuration!$C$14*G13+Configuration!$C$16*I13+Configuration!$C$15*J13+Configuration!$C$17*K13),""),0)</f>
        <v>216.74873406419806</v>
      </c>
      <c r="F13" s="3">
        <v>1.5617529880478087</v>
      </c>
      <c r="G13" s="3">
        <v>254.17529880478088</v>
      </c>
      <c r="H13" s="3">
        <v>27.33067729083665</v>
      </c>
      <c r="I13" s="3">
        <v>1038.8</v>
      </c>
      <c r="J13" s="3">
        <v>11.713147410358566</v>
      </c>
      <c r="K13" s="3">
        <v>2.9317684260682899</v>
      </c>
      <c r="L13" s="3">
        <f>MAX(IFERROR(IF(Configuration!$F$10&gt;0,$E13-LARGE($E:$E,Configuration!$F$10*Configuration!$F$16),-1000000),0),IFERROR(IF(Configuration!$F$14&gt;0,$E13-LARGE('FLEX Settings (DO NOT MODIFY)'!$J:$J,Configuration!$F$14*Configuration!$F$16),-1000000),0),IFERROR(IF(Configuration!$F$13&gt;0,$E13-LARGE('FLEX Settings (DO NOT MODIFY)'!$K:$K,Configuration!$F$13*Configuration!$F$16),-1000000),0))+IF(E13=0,0,COUNTIFS($E$2:E12,E12)*0.000001)</f>
        <v>79.58246079828362</v>
      </c>
      <c r="N13" t="str">
        <f t="shared" si="0"/>
        <v>&lt;tr&gt;&lt;td&gt;11&lt;/td&gt;&lt;td&gt;Jerrion Ealy&lt;/td&gt;&lt;td&gt;Ole Miss&lt;/td&gt;&lt;td&gt;SEC&lt;/td&gt;&lt;td&gt;216.75&lt;/td&gt;&lt;/tr&gt;</v>
      </c>
    </row>
    <row r="14" spans="1:14" x14ac:dyDescent="0.25">
      <c r="A14" s="26">
        <f>_xlfn.RANK.EQ(L14,L:L,0)</f>
        <v>12</v>
      </c>
      <c r="B14" t="s">
        <v>765</v>
      </c>
      <c r="C14" s="5" t="s">
        <v>750</v>
      </c>
      <c r="D14" t="s">
        <v>132</v>
      </c>
      <c r="E14" s="3">
        <f>IF(VLOOKUP($D14,Configuration!$A$21:$C$31,3,FALSE),IFERROR((Configuration!$C$13*F14+Configuration!$C$12*H14+Configuration!$C$14*G14+Configuration!$C$16*I14+Configuration!$C$15*J14+Configuration!$C$17*K14),""),0)</f>
        <v>216.23500964372624</v>
      </c>
      <c r="F14" s="3">
        <v>3.75</v>
      </c>
      <c r="G14" s="3">
        <v>330</v>
      </c>
      <c r="H14" s="3">
        <v>30</v>
      </c>
      <c r="I14" s="3">
        <v>972</v>
      </c>
      <c r="J14" s="3">
        <v>9</v>
      </c>
      <c r="K14" s="3">
        <v>2.7324951781368747</v>
      </c>
      <c r="L14" s="3">
        <f>MAX(IFERROR(IF(Configuration!$F$10&gt;0,$E14-LARGE($E:$E,Configuration!$F$10*Configuration!$F$16),-1000000),0),IFERROR(IF(Configuration!$F$14&gt;0,$E14-LARGE('FLEX Settings (DO NOT MODIFY)'!$J:$J,Configuration!$F$14*Configuration!$F$16),-1000000),0),IFERROR(IF(Configuration!$F$13&gt;0,$E14-LARGE('FLEX Settings (DO NOT MODIFY)'!$K:$K,Configuration!$F$13*Configuration!$F$16),-1000000),0))+IF(E14=0,0,COUNTIFS($E$2:E13,E13)*0.000001)</f>
        <v>79.068736377811803</v>
      </c>
      <c r="N14" t="str">
        <f t="shared" si="0"/>
        <v>&lt;tr&gt;&lt;td&gt;12&lt;/td&gt;&lt;td&gt;Jahmyr Gibbs&lt;/td&gt;&lt;td&gt;Georgia Tech&lt;/td&gt;&lt;td&gt;ACC&lt;/td&gt;&lt;td&gt;216.24&lt;/td&gt;&lt;/tr&gt;</v>
      </c>
    </row>
    <row r="15" spans="1:14" x14ac:dyDescent="0.25">
      <c r="A15" s="26">
        <f>_xlfn.RANK.EQ(L15,L:L,0)</f>
        <v>13</v>
      </c>
      <c r="B15" s="5" t="s">
        <v>887</v>
      </c>
      <c r="C15" s="5" t="s">
        <v>201</v>
      </c>
      <c r="D15" t="s">
        <v>1504</v>
      </c>
      <c r="E15" s="3">
        <f>IF(VLOOKUP($D15,Configuration!$A$21:$C$31,3,FALSE),IFERROR((Configuration!$C$13*F15+Configuration!$C$12*H15+Configuration!$C$14*G15+Configuration!$C$16*I15+Configuration!$C$15*J15+Configuration!$C$17*K15),""),0)</f>
        <v>211.31081382568362</v>
      </c>
      <c r="F15" s="3">
        <v>1</v>
      </c>
      <c r="G15" s="3">
        <v>316</v>
      </c>
      <c r="H15" s="3">
        <v>36</v>
      </c>
      <c r="I15" s="3">
        <v>959.71563981042641</v>
      </c>
      <c r="J15" s="3">
        <v>10.883720930232558</v>
      </c>
      <c r="K15" s="3">
        <v>2.7815378683772014</v>
      </c>
      <c r="L15" s="3">
        <f>MAX(IFERROR(IF(Configuration!$F$10&gt;0,$E15-LARGE($E:$E,Configuration!$F$10*Configuration!$F$16),-1000000),0),IFERROR(IF(Configuration!$F$14&gt;0,$E15-LARGE('FLEX Settings (DO NOT MODIFY)'!$J:$J,Configuration!$F$14*Configuration!$F$16),-1000000),0),IFERROR(IF(Configuration!$F$13&gt;0,$E15-LARGE('FLEX Settings (DO NOT MODIFY)'!$K:$K,Configuration!$F$13*Configuration!$F$16),-1000000),0))+IF(E15=0,0,COUNTIFS($E$2:E14,E14)*0.000001)</f>
        <v>74.144540559769183</v>
      </c>
      <c r="N15" t="str">
        <f t="shared" si="0"/>
        <v>&lt;tr&gt;&lt;td&gt;13&lt;/td&gt;&lt;td&gt;Kyren Williams&lt;/td&gt;&lt;td&gt;Notre Dame&lt;/td&gt;&lt;td&gt;IA Independents&lt;/td&gt;&lt;td&gt;211.31&lt;/td&gt;&lt;/tr&gt;</v>
      </c>
    </row>
    <row r="16" spans="1:14" x14ac:dyDescent="0.25">
      <c r="A16" s="26">
        <f>_xlfn.RANK.EQ(L16,L:L,0)</f>
        <v>14</v>
      </c>
      <c r="B16" s="5" t="s">
        <v>875</v>
      </c>
      <c r="C16" s="5" t="s">
        <v>218</v>
      </c>
      <c r="D16" t="s">
        <v>352</v>
      </c>
      <c r="E16" s="3">
        <f>IF(VLOOKUP($D16,Configuration!$A$21:$C$31,3,FALSE),IFERROR((Configuration!$C$13*F16+Configuration!$C$12*H16+Configuration!$C$14*G16+Configuration!$C$16*I16+Configuration!$C$15*J16+Configuration!$C$17*K16),""),0)</f>
        <v>209.58460703395994</v>
      </c>
      <c r="F16" s="3">
        <v>0.56643356643356646</v>
      </c>
      <c r="G16" s="3">
        <v>226.57342657342656</v>
      </c>
      <c r="H16" s="3">
        <v>22.657342657342657</v>
      </c>
      <c r="I16" s="3">
        <v>1150.9930069930069</v>
      </c>
      <c r="J16" s="3">
        <v>10.573426573426573</v>
      </c>
      <c r="K16" s="3">
        <v>3.1699342452577883</v>
      </c>
      <c r="L16" s="3">
        <f>MAX(IFERROR(IF(Configuration!$F$10&gt;0,$E16-LARGE($E:$E,Configuration!$F$10*Configuration!$F$16),-1000000),0),IFERROR(IF(Configuration!$F$14&gt;0,$E16-LARGE('FLEX Settings (DO NOT MODIFY)'!$J:$J,Configuration!$F$14*Configuration!$F$16),-1000000),0),IFERROR(IF(Configuration!$F$13&gt;0,$E16-LARGE('FLEX Settings (DO NOT MODIFY)'!$K:$K,Configuration!$F$13*Configuration!$F$16),-1000000),0))+IF(E16=0,0,COUNTIFS($E$2:E15,E15)*0.000001)</f>
        <v>72.4183337680455</v>
      </c>
      <c r="N16" t="str">
        <f t="shared" si="0"/>
        <v>&lt;tr&gt;&lt;td&gt;14&lt;/td&gt;&lt;td&gt;Tyler Goodson&lt;/td&gt;&lt;td&gt;Iowa&lt;/td&gt;&lt;td&gt;Big Ten&lt;/td&gt;&lt;td&gt;209.58&lt;/td&gt;&lt;/tr&gt;</v>
      </c>
    </row>
    <row r="17" spans="1:14" x14ac:dyDescent="0.25">
      <c r="A17" s="26">
        <f>_xlfn.RANK.EQ(L17,L:L,0)</f>
        <v>15</v>
      </c>
      <c r="B17" t="s">
        <v>934</v>
      </c>
      <c r="C17" s="5" t="s">
        <v>227</v>
      </c>
      <c r="D17" t="s">
        <v>131</v>
      </c>
      <c r="E17" s="3">
        <f>IF(VLOOKUP($D17,Configuration!$A$21:$C$31,3,FALSE),IFERROR((Configuration!$C$13*F17+Configuration!$C$12*H17+Configuration!$C$14*G17+Configuration!$C$16*I17+Configuration!$C$15*J17+Configuration!$C$17*K17),""),0)</f>
        <v>206.63545931747552</v>
      </c>
      <c r="F17" s="3">
        <v>0.30000000000000004</v>
      </c>
      <c r="G17" s="3">
        <v>42</v>
      </c>
      <c r="H17" s="3">
        <v>6</v>
      </c>
      <c r="I17" s="3">
        <v>1092</v>
      </c>
      <c r="J17" s="3">
        <v>15.529411764705884</v>
      </c>
      <c r="K17" s="3">
        <v>2.3705056353798843</v>
      </c>
      <c r="L17" s="3">
        <f>MAX(IFERROR(IF(Configuration!$F$10&gt;0,$E17-LARGE($E:$E,Configuration!$F$10*Configuration!$F$16),-1000000),0),IFERROR(IF(Configuration!$F$14&gt;0,$E17-LARGE('FLEX Settings (DO NOT MODIFY)'!$J:$J,Configuration!$F$14*Configuration!$F$16),-1000000),0),IFERROR(IF(Configuration!$F$13&gt;0,$E17-LARGE('FLEX Settings (DO NOT MODIFY)'!$K:$K,Configuration!$F$13*Configuration!$F$16),-1000000),0))+IF(E17=0,0,COUNTIFS($E$2:E16,E16)*0.000001)</f>
        <v>69.469186051561081</v>
      </c>
      <c r="N17" t="str">
        <f t="shared" si="0"/>
        <v>&lt;tr&gt;&lt;td&gt;15&lt;/td&gt;&lt;td&gt;Chris Rodriguez Jr.&lt;/td&gt;&lt;td&gt;Kentucky&lt;/td&gt;&lt;td&gt;SEC&lt;/td&gt;&lt;td&gt;206.64&lt;/td&gt;&lt;/tr&gt;</v>
      </c>
    </row>
    <row r="18" spans="1:14" x14ac:dyDescent="0.25">
      <c r="A18" s="26">
        <f>_xlfn.RANK.EQ(L18,L:L,0)</f>
        <v>16</v>
      </c>
      <c r="B18" t="s">
        <v>918</v>
      </c>
      <c r="C18" s="5" t="s">
        <v>760</v>
      </c>
      <c r="D18" t="s">
        <v>329</v>
      </c>
      <c r="E18" s="3">
        <f>IF(VLOOKUP($D18,Configuration!$A$21:$C$31,3,FALSE),IFERROR((Configuration!$C$13*F18+Configuration!$C$12*H18+Configuration!$C$14*G18+Configuration!$C$16*I18+Configuration!$C$15*J18+Configuration!$C$17*K18),""),0)</f>
        <v>204.82231449609495</v>
      </c>
      <c r="F18" s="3">
        <v>0.6576923076923078</v>
      </c>
      <c r="G18" s="3">
        <v>94.707692307692326</v>
      </c>
      <c r="H18" s="3">
        <v>13.153846153846155</v>
      </c>
      <c r="I18" s="3">
        <v>1299.5999999999999</v>
      </c>
      <c r="J18" s="3">
        <v>10.23076923076923</v>
      </c>
      <c r="K18" s="3">
        <v>3.2580735211833032</v>
      </c>
      <c r="L18" s="3">
        <f>MAX(IFERROR(IF(Configuration!$F$10&gt;0,$E18-LARGE($E:$E,Configuration!$F$10*Configuration!$F$16),-1000000),0),IFERROR(IF(Configuration!$F$14&gt;0,$E18-LARGE('FLEX Settings (DO NOT MODIFY)'!$J:$J,Configuration!$F$14*Configuration!$F$16),-1000000),0),IFERROR(IF(Configuration!$F$13&gt;0,$E18-LARGE('FLEX Settings (DO NOT MODIFY)'!$K:$K,Configuration!$F$13*Configuration!$F$16),-1000000),0))+IF(E18=0,0,COUNTIFS($E$2:E17,E17)*0.000001)</f>
        <v>67.656041230180506</v>
      </c>
      <c r="N18" t="str">
        <f t="shared" si="0"/>
        <v>&lt;tr&gt;&lt;td&gt;16&lt;/td&gt;&lt;td&gt;Jarek Broussard&lt;/td&gt;&lt;td&gt;Colorado&lt;/td&gt;&lt;td&gt;Pac-12&lt;/td&gt;&lt;td&gt;204.82&lt;/td&gt;&lt;/tr&gt;</v>
      </c>
    </row>
    <row r="19" spans="1:14" x14ac:dyDescent="0.25">
      <c r="A19" s="26">
        <f>_xlfn.RANK.EQ(L19,L:L,0)</f>
        <v>17</v>
      </c>
      <c r="B19" s="5" t="s">
        <v>896</v>
      </c>
      <c r="C19" t="s">
        <v>409</v>
      </c>
      <c r="D19" t="s">
        <v>1504</v>
      </c>
      <c r="E19" s="3">
        <f>IF(VLOOKUP($D19,Configuration!$A$21:$C$31,3,FALSE),IFERROR((Configuration!$C$13*F19+Configuration!$C$12*H19+Configuration!$C$14*G19+Configuration!$C$16*I19+Configuration!$C$15*J19+Configuration!$C$17*K19),""),0)</f>
        <v>204.40379340022605</v>
      </c>
      <c r="F19" s="3">
        <v>0.79851851851851841</v>
      </c>
      <c r="G19" s="3">
        <v>150.91999999999999</v>
      </c>
      <c r="H19" s="3">
        <v>14.373333333333333</v>
      </c>
      <c r="I19" s="3">
        <v>1135.75</v>
      </c>
      <c r="J19" s="3">
        <v>11.375</v>
      </c>
      <c r="K19" s="3">
        <v>2.2454921887758665</v>
      </c>
      <c r="L19" s="3">
        <f>MAX(IFERROR(IF(Configuration!$F$10&gt;0,$E19-LARGE($E:$E,Configuration!$F$10*Configuration!$F$16),-1000000),0),IFERROR(IF(Configuration!$F$14&gt;0,$E19-LARGE('FLEX Settings (DO NOT MODIFY)'!$J:$J,Configuration!$F$14*Configuration!$F$16),-1000000),0),IFERROR(IF(Configuration!$F$13&gt;0,$E19-LARGE('FLEX Settings (DO NOT MODIFY)'!$K:$K,Configuration!$F$13*Configuration!$F$16),-1000000),0))+IF(E19=0,0,COUNTIFS($E$2:E18,E18)*0.000001)</f>
        <v>67.237520134311609</v>
      </c>
      <c r="N19" t="str">
        <f t="shared" si="0"/>
        <v>&lt;tr&gt;&lt;td&gt;17&lt;/td&gt;&lt;td&gt;Tyler Allgeier&lt;/td&gt;&lt;td&gt;Brigham Young&lt;/td&gt;&lt;td&gt;IA Independents&lt;/td&gt;&lt;td&gt;204.4&lt;/td&gt;&lt;/tr&gt;</v>
      </c>
    </row>
    <row r="20" spans="1:14" x14ac:dyDescent="0.25">
      <c r="A20" s="26">
        <f>_xlfn.RANK.EQ(L20,L:L,0)</f>
        <v>18</v>
      </c>
      <c r="B20" t="s">
        <v>927</v>
      </c>
      <c r="C20" s="5" t="s">
        <v>203</v>
      </c>
      <c r="D20" t="s">
        <v>329</v>
      </c>
      <c r="E20" s="3">
        <f>IF(VLOOKUP($D20,Configuration!$A$21:$C$31,3,FALSE),IFERROR((Configuration!$C$13*F20+Configuration!$C$12*H20+Configuration!$C$14*G20+Configuration!$C$16*I20+Configuration!$C$15*J20+Configuration!$C$17*K20),""),0)</f>
        <v>202.58219193307283</v>
      </c>
      <c r="F20" s="3">
        <v>2.1818181818181817</v>
      </c>
      <c r="G20" s="3">
        <v>264</v>
      </c>
      <c r="H20" s="3">
        <v>24</v>
      </c>
      <c r="I20" s="3">
        <v>828</v>
      </c>
      <c r="J20" s="3">
        <v>12</v>
      </c>
      <c r="K20" s="3">
        <v>1.8543585789181343</v>
      </c>
      <c r="L20" s="3">
        <f>MAX(IFERROR(IF(Configuration!$F$10&gt;0,$E20-LARGE($E:$E,Configuration!$F$10*Configuration!$F$16),-1000000),0),IFERROR(IF(Configuration!$F$14&gt;0,$E20-LARGE('FLEX Settings (DO NOT MODIFY)'!$J:$J,Configuration!$F$14*Configuration!$F$16),-1000000),0),IFERROR(IF(Configuration!$F$13&gt;0,$E20-LARGE('FLEX Settings (DO NOT MODIFY)'!$K:$K,Configuration!$F$13*Configuration!$F$16),-1000000),0))+IF(E20=0,0,COUNTIFS($E$2:E19,E19)*0.000001)</f>
        <v>65.415918667158394</v>
      </c>
      <c r="N20" t="str">
        <f t="shared" si="0"/>
        <v>&lt;tr&gt;&lt;td&gt;18&lt;/td&gt;&lt;td&gt;Rachaad White&lt;/td&gt;&lt;td&gt;Arizona State&lt;/td&gt;&lt;td&gt;Pac-12&lt;/td&gt;&lt;td&gt;202.58&lt;/td&gt;&lt;/tr&gt;</v>
      </c>
    </row>
    <row r="21" spans="1:14" x14ac:dyDescent="0.25">
      <c r="A21" s="26">
        <f>_xlfn.RANK.EQ(L21,L:L,0)</f>
        <v>19</v>
      </c>
      <c r="B21" t="s">
        <v>941</v>
      </c>
      <c r="C21" s="5" t="s">
        <v>174</v>
      </c>
      <c r="D21" t="s">
        <v>131</v>
      </c>
      <c r="E21" s="3">
        <f>IF(VLOOKUP($D21,Configuration!$A$21:$C$31,3,FALSE),IFERROR((Configuration!$C$13*F21+Configuration!$C$12*H21+Configuration!$C$14*G21+Configuration!$C$16*I21+Configuration!$C$15*J21+Configuration!$C$17*K21),""),0)</f>
        <v>200.55309502420693</v>
      </c>
      <c r="F21" s="3">
        <v>1.2000000000000002</v>
      </c>
      <c r="G21" s="3">
        <v>211.20000000000002</v>
      </c>
      <c r="H21" s="3">
        <v>24</v>
      </c>
      <c r="I21" s="3">
        <v>936</v>
      </c>
      <c r="J21" s="3">
        <v>12</v>
      </c>
      <c r="K21" s="3">
        <v>2.6834524878965476</v>
      </c>
      <c r="L21" s="3">
        <f>MAX(IFERROR(IF(Configuration!$F$10&gt;0,$E21-LARGE($E:$E,Configuration!$F$10*Configuration!$F$16),-1000000),0),IFERROR(IF(Configuration!$F$14&gt;0,$E21-LARGE('FLEX Settings (DO NOT MODIFY)'!$J:$J,Configuration!$F$14*Configuration!$F$16),-1000000),0),IFERROR(IF(Configuration!$F$13&gt;0,$E21-LARGE('FLEX Settings (DO NOT MODIFY)'!$K:$K,Configuration!$F$13*Configuration!$F$16),-1000000),0))+IF(E21=0,0,COUNTIFS($E$2:E20,E20)*0.000001)</f>
        <v>63.386821758292484</v>
      </c>
      <c r="N21" t="str">
        <f t="shared" si="0"/>
        <v>&lt;tr&gt;&lt;td&gt;19&lt;/td&gt;&lt;td&gt;Brian Robinson Jr.&lt;/td&gt;&lt;td&gt;Alabama&lt;/td&gt;&lt;td&gt;SEC&lt;/td&gt;&lt;td&gt;200.55&lt;/td&gt;&lt;/tr&gt;</v>
      </c>
    </row>
    <row r="22" spans="1:14" x14ac:dyDescent="0.25">
      <c r="A22" s="26">
        <f>_xlfn.RANK.EQ(L22,L:L,0)</f>
        <v>20</v>
      </c>
      <c r="B22" t="s">
        <v>821</v>
      </c>
      <c r="C22" s="5" t="s">
        <v>173</v>
      </c>
      <c r="D22" t="s">
        <v>326</v>
      </c>
      <c r="E22" s="3">
        <f>IF(VLOOKUP($D22,Configuration!$A$21:$C$31,3,FALSE),IFERROR((Configuration!$C$13*F22+Configuration!$C$12*H22+Configuration!$C$14*G22+Configuration!$C$16*I22+Configuration!$C$15*J22+Configuration!$C$17*K22),""),0)</f>
        <v>198.91216479164876</v>
      </c>
      <c r="F22" s="3">
        <v>1.6744186046511627</v>
      </c>
      <c r="G22" s="3">
        <v>240</v>
      </c>
      <c r="H22" s="3">
        <v>24</v>
      </c>
      <c r="I22" s="3">
        <v>1080</v>
      </c>
      <c r="J22" s="3">
        <v>8.3720930232558146</v>
      </c>
      <c r="K22" s="3">
        <v>2.6834524878965476</v>
      </c>
      <c r="L22" s="3">
        <f>MAX(IFERROR(IF(Configuration!$F$10&gt;0,$E22-LARGE($E:$E,Configuration!$F$10*Configuration!$F$16),-1000000),0),IFERROR(IF(Configuration!$F$14&gt;0,$E22-LARGE('FLEX Settings (DO NOT MODIFY)'!$J:$J,Configuration!$F$14*Configuration!$F$16),-1000000),0),IFERROR(IF(Configuration!$F$13&gt;0,$E22-LARGE('FLEX Settings (DO NOT MODIFY)'!$K:$K,Configuration!$F$13*Configuration!$F$16),-1000000),0))+IF(E22=0,0,COUNTIFS($E$2:E21,E21)*0.000001)</f>
        <v>61.745891525734322</v>
      </c>
      <c r="N22" t="str">
        <f t="shared" si="0"/>
        <v>&lt;tr&gt;&lt;td&gt;20&lt;/td&gt;&lt;td&gt;Eric Gray&lt;/td&gt;&lt;td&gt;Oklahoma&lt;/td&gt;&lt;td&gt;Big 12&lt;/td&gt;&lt;td&gt;198.91&lt;/td&gt;&lt;/tr&gt;</v>
      </c>
    </row>
    <row r="23" spans="1:14" x14ac:dyDescent="0.25">
      <c r="A23" s="26">
        <f>_xlfn.RANK.EQ(L23,L:L,0)</f>
        <v>21</v>
      </c>
      <c r="B23" t="s">
        <v>286</v>
      </c>
      <c r="C23" s="5" t="s">
        <v>184</v>
      </c>
      <c r="D23" t="s">
        <v>329</v>
      </c>
      <c r="E23" s="3">
        <f>IF(VLOOKUP($D23,Configuration!$A$21:$C$31,3,FALSE),IFERROR((Configuration!$C$13*F23+Configuration!$C$12*H23+Configuration!$C$14*G23+Configuration!$C$16*I23+Configuration!$C$15*J23+Configuration!$C$17*K23),""),0)</f>
        <v>198.25197881182024</v>
      </c>
      <c r="F23" s="3">
        <v>2.8542857142857141</v>
      </c>
      <c r="G23" s="3">
        <v>310.8</v>
      </c>
      <c r="H23" s="3">
        <v>44.400000000000006</v>
      </c>
      <c r="I23" s="3">
        <v>768</v>
      </c>
      <c r="J23" s="3">
        <v>9.0708661417322833</v>
      </c>
      <c r="K23" s="3">
        <v>1.6894661621438807</v>
      </c>
      <c r="L23" s="3">
        <f>MAX(IFERROR(IF(Configuration!$F$10&gt;0,$E23-LARGE($E:$E,Configuration!$F$10*Configuration!$F$16),-1000000),0),IFERROR(IF(Configuration!$F$14&gt;0,$E23-LARGE('FLEX Settings (DO NOT MODIFY)'!$J:$J,Configuration!$F$14*Configuration!$F$16),-1000000),0),IFERROR(IF(Configuration!$F$13&gt;0,$E23-LARGE('FLEX Settings (DO NOT MODIFY)'!$K:$K,Configuration!$F$13*Configuration!$F$16),-1000000),0))+IF(E23=0,0,COUNTIFS($E$2:E22,E22)*0.000001)</f>
        <v>61.085705545905796</v>
      </c>
      <c r="N23" t="str">
        <f t="shared" si="0"/>
        <v>&lt;tr&gt;&lt;td&gt;21&lt;/td&gt;&lt;td&gt;Max Borghi&lt;/td&gt;&lt;td&gt;Washington State&lt;/td&gt;&lt;td&gt;Pac-12&lt;/td&gt;&lt;td&gt;198.25&lt;/td&gt;&lt;/tr&gt;</v>
      </c>
    </row>
    <row r="24" spans="1:14" x14ac:dyDescent="0.25">
      <c r="A24" s="26">
        <f>_xlfn.RANK.EQ(L24,L:L,0)</f>
        <v>22</v>
      </c>
      <c r="B24" s="5" t="s">
        <v>296</v>
      </c>
      <c r="C24" s="5" t="s">
        <v>216</v>
      </c>
      <c r="D24" t="s">
        <v>329</v>
      </c>
      <c r="E24" s="3">
        <f>IF(VLOOKUP($D24,Configuration!$A$21:$C$31,3,FALSE),IFERROR((Configuration!$C$13*F24+Configuration!$C$12*H24+Configuration!$C$14*G24+Configuration!$C$16*I24+Configuration!$C$15*J24+Configuration!$C$17*K24),""),0)</f>
        <v>197.15567413346045</v>
      </c>
      <c r="F24" s="3">
        <v>0.75625000000000009</v>
      </c>
      <c r="G24" s="3">
        <v>108.9</v>
      </c>
      <c r="H24" s="3">
        <v>12.100000000000001</v>
      </c>
      <c r="I24" s="3">
        <v>1221</v>
      </c>
      <c r="J24" s="3">
        <v>9.9</v>
      </c>
      <c r="K24" s="3">
        <v>2.9109129332697781</v>
      </c>
      <c r="L24" s="3">
        <f>MAX(IFERROR(IF(Configuration!$F$10&gt;0,$E24-LARGE($E:$E,Configuration!$F$10*Configuration!$F$16),-1000000),0),IFERROR(IF(Configuration!$F$14&gt;0,$E24-LARGE('FLEX Settings (DO NOT MODIFY)'!$J:$J,Configuration!$F$14*Configuration!$F$16),-1000000),0),IFERROR(IF(Configuration!$F$13&gt;0,$E24-LARGE('FLEX Settings (DO NOT MODIFY)'!$K:$K,Configuration!$F$13*Configuration!$F$16),-1000000),0))+IF(E24=0,0,COUNTIFS($E$2:E23,E23)*0.000001)</f>
        <v>59.98940086754601</v>
      </c>
      <c r="N24" t="str">
        <f t="shared" si="0"/>
        <v>&lt;tr&gt;&lt;td&gt;22&lt;/td&gt;&lt;td&gt;Zach Charbonnet&lt;/td&gt;&lt;td&gt;UCLA&lt;/td&gt;&lt;td&gt;Pac-12&lt;/td&gt;&lt;td&gt;197.16&lt;/td&gt;&lt;/tr&gt;</v>
      </c>
    </row>
    <row r="25" spans="1:14" x14ac:dyDescent="0.25">
      <c r="A25" s="26">
        <f>_xlfn.RANK.EQ(L25,L:L,0)</f>
        <v>23</v>
      </c>
      <c r="B25" t="s">
        <v>791</v>
      </c>
      <c r="C25" s="5" t="s">
        <v>214</v>
      </c>
      <c r="D25" t="s">
        <v>132</v>
      </c>
      <c r="E25" s="3">
        <f>IF(VLOOKUP($D25,Configuration!$A$21:$C$31,3,FALSE),IFERROR((Configuration!$C$13*F25+Configuration!$C$12*H25+Configuration!$C$14*G25+Configuration!$C$16*I25+Configuration!$C$15*J25+Configuration!$C$17*K25),""),0)</f>
        <v>194.31285820650024</v>
      </c>
      <c r="F25" s="3">
        <v>0.62769230769230777</v>
      </c>
      <c r="G25" s="3">
        <v>65.907692307692315</v>
      </c>
      <c r="H25" s="3">
        <v>9.4153846153846175</v>
      </c>
      <c r="I25" s="3">
        <v>1040.3999999999999</v>
      </c>
      <c r="J25" s="3">
        <v>13.5</v>
      </c>
      <c r="K25" s="3">
        <v>2.8958785890575802</v>
      </c>
      <c r="L25" s="3">
        <f>MAX(IFERROR(IF(Configuration!$F$10&gt;0,$E25-LARGE($E:$E,Configuration!$F$10*Configuration!$F$16),-1000000),0),IFERROR(IF(Configuration!$F$14&gt;0,$E25-LARGE('FLEX Settings (DO NOT MODIFY)'!$J:$J,Configuration!$F$14*Configuration!$F$16),-1000000),0),IFERROR(IF(Configuration!$F$13&gt;0,$E25-LARGE('FLEX Settings (DO NOT MODIFY)'!$K:$K,Configuration!$F$13*Configuration!$F$16),-1000000),0))+IF(E25=0,0,COUNTIFS($E$2:E24,E24)*0.000001)</f>
        <v>57.146584940585797</v>
      </c>
      <c r="N25" t="str">
        <f t="shared" si="0"/>
        <v>&lt;tr&gt;&lt;td&gt;23&lt;/td&gt;&lt;td&gt;Christian Beal-Smith&lt;/td&gt;&lt;td&gt;Wake Forest&lt;/td&gt;&lt;td&gt;ACC&lt;/td&gt;&lt;td&gt;194.31&lt;/td&gt;&lt;/tr&gt;</v>
      </c>
    </row>
    <row r="26" spans="1:14" x14ac:dyDescent="0.25">
      <c r="A26" s="26">
        <f>_xlfn.RANK.EQ(L26,L:L,0)</f>
        <v>24</v>
      </c>
      <c r="B26" s="5" t="s">
        <v>282</v>
      </c>
      <c r="C26" s="5" t="s">
        <v>199</v>
      </c>
      <c r="D26" t="s">
        <v>329</v>
      </c>
      <c r="E26" s="3">
        <f>IF(VLOOKUP($D26,Configuration!$A$21:$C$31,3,FALSE),IFERROR((Configuration!$C$13*F26+Configuration!$C$12*H26+Configuration!$C$14*G26+Configuration!$C$16*I26+Configuration!$C$15*J26+Configuration!$C$17*K26),""),0)</f>
        <v>194.22746106756773</v>
      </c>
      <c r="F26" s="3">
        <v>0.85344827586206895</v>
      </c>
      <c r="G26" s="3">
        <v>228.29741379310343</v>
      </c>
      <c r="H26" s="3">
        <v>21.336206896551722</v>
      </c>
      <c r="I26" s="3">
        <v>1076.625</v>
      </c>
      <c r="J26" s="3">
        <v>8.9612068965517242</v>
      </c>
      <c r="K26" s="3">
        <v>2.9104073972506157</v>
      </c>
      <c r="L26" s="3">
        <f>MAX(IFERROR(IF(Configuration!$F$10&gt;0,$E26-LARGE($E:$E,Configuration!$F$10*Configuration!$F$16),-1000000),0),IFERROR(IF(Configuration!$F$14&gt;0,$E26-LARGE('FLEX Settings (DO NOT MODIFY)'!$J:$J,Configuration!$F$14*Configuration!$F$16),-1000000),0),IFERROR(IF(Configuration!$F$13&gt;0,$E26-LARGE('FLEX Settings (DO NOT MODIFY)'!$K:$K,Configuration!$F$13*Configuration!$F$16),-1000000),0))+IF(E26=0,0,COUNTIFS($E$2:E25,E25)*0.000001)</f>
        <v>57.06118780165329</v>
      </c>
      <c r="N26" t="str">
        <f t="shared" si="0"/>
        <v>&lt;tr&gt;&lt;td&gt;24&lt;/td&gt;&lt;td&gt;CJ Verdell&lt;/td&gt;&lt;td&gt;Oregon&lt;/td&gt;&lt;td&gt;Pac-12&lt;/td&gt;&lt;td&gt;194.23&lt;/td&gt;&lt;/tr&gt;</v>
      </c>
    </row>
    <row r="27" spans="1:14" x14ac:dyDescent="0.25">
      <c r="A27" s="26">
        <f>_xlfn.RANK.EQ(L27,L:L,0)</f>
        <v>25</v>
      </c>
      <c r="B27" t="s">
        <v>839</v>
      </c>
      <c r="C27" s="5" t="s">
        <v>187</v>
      </c>
      <c r="D27" t="s">
        <v>352</v>
      </c>
      <c r="E27" s="3">
        <f>IF(VLOOKUP($D27,Configuration!$A$21:$C$31,3,FALSE),IFERROR((Configuration!$C$13*F27+Configuration!$C$12*H27+Configuration!$C$14*G27+Configuration!$C$16*I27+Configuration!$C$15*J27+Configuration!$C$17*K27),""),0)</f>
        <v>193.16381151231786</v>
      </c>
      <c r="F27" s="3">
        <v>1.1764705882352942</v>
      </c>
      <c r="G27" s="3">
        <v>570</v>
      </c>
      <c r="H27" s="3">
        <v>60</v>
      </c>
      <c r="I27" s="3">
        <v>776.16000000000008</v>
      </c>
      <c r="J27" s="3">
        <v>4.4745762711864412</v>
      </c>
      <c r="K27" s="3">
        <v>2.6792348221062809</v>
      </c>
      <c r="L27" s="3">
        <f>MAX(IFERROR(IF(Configuration!$F$10&gt;0,$E27-LARGE($E:$E,Configuration!$F$10*Configuration!$F$16),-1000000),0),IFERROR(IF(Configuration!$F$14&gt;0,$E27-LARGE('FLEX Settings (DO NOT MODIFY)'!$J:$J,Configuration!$F$14*Configuration!$F$16),-1000000),0),IFERROR(IF(Configuration!$F$13&gt;0,$E27-LARGE('FLEX Settings (DO NOT MODIFY)'!$K:$K,Configuration!$F$13*Configuration!$F$16),-1000000),0))+IF(E27=0,0,COUNTIFS($E$2:E26,E26)*0.000001)</f>
        <v>55.997538246403423</v>
      </c>
      <c r="N27" t="str">
        <f t="shared" si="0"/>
        <v>&lt;tr&gt;&lt;td&gt;25&lt;/td&gt;&lt;td&gt;Zander Horvath&lt;/td&gt;&lt;td&gt;Purdue&lt;/td&gt;&lt;td&gt;Big Ten&lt;/td&gt;&lt;td&gt;193.16&lt;/td&gt;&lt;/tr&gt;</v>
      </c>
    </row>
    <row r="28" spans="1:14" x14ac:dyDescent="0.25">
      <c r="A28" s="26">
        <f>_xlfn.RANK.EQ(L28,L:L,0)</f>
        <v>26</v>
      </c>
      <c r="B28" t="s">
        <v>961</v>
      </c>
      <c r="C28" s="5" t="s">
        <v>193</v>
      </c>
      <c r="D28" t="s">
        <v>131</v>
      </c>
      <c r="E28" s="3">
        <f>IF(VLOOKUP($D28,Configuration!$A$21:$C$31,3,FALSE),IFERROR((Configuration!$C$13*F28+Configuration!$C$12*H28+Configuration!$C$14*G28+Configuration!$C$16*I28+Configuration!$C$15*J28+Configuration!$C$17*K28),""),0)</f>
        <v>188.71648656369084</v>
      </c>
      <c r="F28" s="3">
        <v>1.7777777777777777</v>
      </c>
      <c r="G28" s="3">
        <v>216</v>
      </c>
      <c r="H28" s="3">
        <v>24</v>
      </c>
      <c r="I28" s="3">
        <v>856.80000000000007</v>
      </c>
      <c r="J28" s="3">
        <v>10.8</v>
      </c>
      <c r="K28" s="3">
        <v>3.0150900514879133</v>
      </c>
      <c r="L28" s="3">
        <f>MAX(IFERROR(IF(Configuration!$F$10&gt;0,$E28-LARGE($E:$E,Configuration!$F$10*Configuration!$F$16),-1000000),0),IFERROR(IF(Configuration!$F$14&gt;0,$E28-LARGE('FLEX Settings (DO NOT MODIFY)'!$J:$J,Configuration!$F$14*Configuration!$F$16),-1000000),0),IFERROR(IF(Configuration!$F$13&gt;0,$E28-LARGE('FLEX Settings (DO NOT MODIFY)'!$K:$K,Configuration!$F$13*Configuration!$F$16),-1000000),0))+IF(E28=0,0,COUNTIFS($E$2:E27,E27)*0.000001)</f>
        <v>51.550213297776395</v>
      </c>
      <c r="N28" t="str">
        <f t="shared" si="0"/>
        <v>&lt;tr&gt;&lt;td&gt;26&lt;/td&gt;&lt;td&gt;Re'Mahn Davis&lt;/td&gt;&lt;td&gt;Vanderbilt&lt;/td&gt;&lt;td&gt;SEC&lt;/td&gt;&lt;td&gt;188.72&lt;/td&gt;&lt;/tr&gt;</v>
      </c>
    </row>
    <row r="29" spans="1:14" x14ac:dyDescent="0.25">
      <c r="A29" s="26">
        <f>_xlfn.RANK.EQ(L29,L:L,0)</f>
        <v>27</v>
      </c>
      <c r="B29" s="5" t="s">
        <v>772</v>
      </c>
      <c r="C29" s="5" t="s">
        <v>217</v>
      </c>
      <c r="D29" t="s">
        <v>132</v>
      </c>
      <c r="E29" s="3">
        <f>IF(VLOOKUP($D29,Configuration!$A$21:$C$31,3,FALSE),IFERROR((Configuration!$C$13*F29+Configuration!$C$12*H29+Configuration!$C$14*G29+Configuration!$C$16*I29+Configuration!$C$15*J29+Configuration!$C$17*K29),""),0)</f>
        <v>173.60528836281861</v>
      </c>
      <c r="F29" s="3">
        <v>1.2857142857142856</v>
      </c>
      <c r="G29" s="3">
        <v>144</v>
      </c>
      <c r="H29" s="3">
        <v>18</v>
      </c>
      <c r="I29" s="3">
        <v>1050.0256410256411</v>
      </c>
      <c r="J29" s="3">
        <v>7.1538461538461533</v>
      </c>
      <c r="K29" s="3">
        <v>2.7173191885540624</v>
      </c>
      <c r="L29" s="3">
        <f>MAX(IFERROR(IF(Configuration!$F$10&gt;0,$E29-LARGE($E:$E,Configuration!$F$10*Configuration!$F$16),-1000000),0),IFERROR(IF(Configuration!$F$14&gt;0,$E29-LARGE('FLEX Settings (DO NOT MODIFY)'!$J:$J,Configuration!$F$14*Configuration!$F$16),-1000000),0),IFERROR(IF(Configuration!$F$13&gt;0,$E29-LARGE('FLEX Settings (DO NOT MODIFY)'!$K:$K,Configuration!$F$13*Configuration!$F$16),-1000000),0))+IF(E29=0,0,COUNTIFS($E$2:E28,E28)*0.000001)</f>
        <v>36.439015096904171</v>
      </c>
      <c r="N29" t="str">
        <f t="shared" si="0"/>
        <v>&lt;tr&gt;&lt;td&gt;27&lt;/td&gt;&lt;td&gt;Mataeo Durant&lt;/td&gt;&lt;td&gt;Duke&lt;/td&gt;&lt;td&gt;ACC&lt;/td&gt;&lt;td&gt;173.61&lt;/td&gt;&lt;/tr&gt;</v>
      </c>
    </row>
    <row r="30" spans="1:14" x14ac:dyDescent="0.25">
      <c r="A30" s="26">
        <f>_xlfn.RANK.EQ(L30,L:L,0)</f>
        <v>28</v>
      </c>
      <c r="B30" t="s">
        <v>293</v>
      </c>
      <c r="C30" s="5" t="s">
        <v>222</v>
      </c>
      <c r="D30" t="s">
        <v>132</v>
      </c>
      <c r="E30" s="3">
        <f>IF(VLOOKUP($D30,Configuration!$A$21:$C$31,3,FALSE),IFERROR((Configuration!$C$13*F30+Configuration!$C$12*H30+Configuration!$C$14*G30+Configuration!$C$16*I30+Configuration!$C$15*J30+Configuration!$C$17*K30),""),0)</f>
        <v>168.26130103889514</v>
      </c>
      <c r="F30" s="3">
        <v>1.2413793103448276</v>
      </c>
      <c r="G30" s="3">
        <v>192</v>
      </c>
      <c r="H30" s="3">
        <v>24</v>
      </c>
      <c r="I30" s="3">
        <v>861.83999999999992</v>
      </c>
      <c r="J30" s="3">
        <v>8</v>
      </c>
      <c r="K30" s="3">
        <v>2.2854874115869093</v>
      </c>
      <c r="L30" s="3">
        <f>MAX(IFERROR(IF(Configuration!$F$10&gt;0,$E30-LARGE($E:$E,Configuration!$F$10*Configuration!$F$16),-1000000),0),IFERROR(IF(Configuration!$F$14&gt;0,$E30-LARGE('FLEX Settings (DO NOT MODIFY)'!$J:$J,Configuration!$F$14*Configuration!$F$16),-1000000),0),IFERROR(IF(Configuration!$F$13&gt;0,$E30-LARGE('FLEX Settings (DO NOT MODIFY)'!$K:$K,Configuration!$F$13*Configuration!$F$16),-1000000),0))+IF(E30=0,0,COUNTIFS($E$2:E29,E29)*0.000001)</f>
        <v>31.095027772980703</v>
      </c>
      <c r="N30" t="str">
        <f t="shared" si="0"/>
        <v>&lt;tr&gt;&lt;td&gt;28&lt;/td&gt;&lt;td&gt;Ty Chandler&lt;/td&gt;&lt;td&gt;North Carolina&lt;/td&gt;&lt;td&gt;ACC&lt;/td&gt;&lt;td&gt;168.26&lt;/td&gt;&lt;/tr&gt;</v>
      </c>
    </row>
    <row r="31" spans="1:14" x14ac:dyDescent="0.25">
      <c r="A31" s="26">
        <f>_xlfn.RANK.EQ(L31,L:L,0)</f>
        <v>29</v>
      </c>
      <c r="B31" t="s">
        <v>691</v>
      </c>
      <c r="C31" s="5" t="s">
        <v>175</v>
      </c>
      <c r="D31" t="s">
        <v>131</v>
      </c>
      <c r="E31" s="3">
        <f>IF(VLOOKUP($D31,Configuration!$A$21:$C$31,3,FALSE),IFERROR((Configuration!$C$13*F31+Configuration!$C$12*H31+Configuration!$C$14*G31+Configuration!$C$16*I31+Configuration!$C$15*J31+Configuration!$C$17*K31),""),0)</f>
        <v>167.26754683847585</v>
      </c>
      <c r="F31" s="3">
        <v>0.33750000000000002</v>
      </c>
      <c r="G31" s="3">
        <v>47.25</v>
      </c>
      <c r="H31" s="3">
        <v>6.75</v>
      </c>
      <c r="I31" s="3">
        <v>874.80000000000007</v>
      </c>
      <c r="J31" s="3">
        <v>12.375</v>
      </c>
      <c r="K31" s="3">
        <v>2.2937265807620841</v>
      </c>
      <c r="L31" s="3">
        <f>MAX(IFERROR(IF(Configuration!$F$10&gt;0,$E31-LARGE($E:$E,Configuration!$F$10*Configuration!$F$16),-1000000),0),IFERROR(IF(Configuration!$F$14&gt;0,$E31-LARGE('FLEX Settings (DO NOT MODIFY)'!$J:$J,Configuration!$F$14*Configuration!$F$16),-1000000),0),IFERROR(IF(Configuration!$F$13&gt;0,$E31-LARGE('FLEX Settings (DO NOT MODIFY)'!$K:$K,Configuration!$F$13*Configuration!$F$16),-1000000),0))+IF(E31=0,0,COUNTIFS($E$2:E30,E30)*0.000001)</f>
        <v>30.101273572561414</v>
      </c>
      <c r="N31" t="str">
        <f t="shared" si="0"/>
        <v>&lt;tr&gt;&lt;td&gt;29&lt;/td&gt;&lt;td&gt;Zamir White&lt;/td&gt;&lt;td&gt;Georgia&lt;/td&gt;&lt;td&gt;SEC&lt;/td&gt;&lt;td&gt;167.27&lt;/td&gt;&lt;/tr&gt;</v>
      </c>
    </row>
    <row r="32" spans="1:14" x14ac:dyDescent="0.25">
      <c r="A32" s="26">
        <f>_xlfn.RANK.EQ(L32,L:L,0)</f>
        <v>30</v>
      </c>
      <c r="B32" t="s">
        <v>786</v>
      </c>
      <c r="C32" s="5" t="s">
        <v>176</v>
      </c>
      <c r="D32" t="s">
        <v>132</v>
      </c>
      <c r="E32" s="3">
        <f>IF(VLOOKUP($D32,Configuration!$A$21:$C$31,3,FALSE),IFERROR((Configuration!$C$13*F32+Configuration!$C$12*H32+Configuration!$C$14*G32+Configuration!$C$16*I32+Configuration!$C$15*J32+Configuration!$C$17*K32),""),0)</f>
        <v>165.49128284216371</v>
      </c>
      <c r="F32" s="3">
        <v>1.2000000000000002</v>
      </c>
      <c r="G32" s="3">
        <v>240</v>
      </c>
      <c r="H32" s="3">
        <v>24</v>
      </c>
      <c r="I32" s="3">
        <v>720</v>
      </c>
      <c r="J32" s="3">
        <v>9</v>
      </c>
      <c r="K32" s="3">
        <v>1.8543585789181343</v>
      </c>
      <c r="L32" s="3">
        <f>MAX(IFERROR(IF(Configuration!$F$10&gt;0,$E32-LARGE($E:$E,Configuration!$F$10*Configuration!$F$16),-1000000),0),IFERROR(IF(Configuration!$F$14&gt;0,$E32-LARGE('FLEX Settings (DO NOT MODIFY)'!$J:$J,Configuration!$F$14*Configuration!$F$16),-1000000),0),IFERROR(IF(Configuration!$F$13&gt;0,$E32-LARGE('FLEX Settings (DO NOT MODIFY)'!$K:$K,Configuration!$F$13*Configuration!$F$16),-1000000),0))+IF(E32=0,0,COUNTIFS($E$2:E31,E31)*0.000001)</f>
        <v>28.325009576249276</v>
      </c>
      <c r="N32" t="str">
        <f t="shared" si="0"/>
        <v>&lt;tr&gt;&lt;td&gt;30&lt;/td&gt;&lt;td&gt;Lyn-J Dixon&lt;/td&gt;&lt;td&gt;Clemson&lt;/td&gt;&lt;td&gt;ACC&lt;/td&gt;&lt;td&gt;165.49&lt;/td&gt;&lt;/tr&gt;</v>
      </c>
    </row>
    <row r="33" spans="1:14" x14ac:dyDescent="0.25">
      <c r="A33" s="26">
        <f>_xlfn.RANK.EQ(L33,L:L,0)</f>
        <v>31</v>
      </c>
      <c r="B33" s="5" t="s">
        <v>295</v>
      </c>
      <c r="C33" s="5" t="s">
        <v>335</v>
      </c>
      <c r="D33" t="s">
        <v>132</v>
      </c>
      <c r="E33" s="3">
        <f>IF(VLOOKUP($D33,Configuration!$A$21:$C$31,3,FALSE),IFERROR((Configuration!$C$13*F33+Configuration!$C$12*H33+Configuration!$C$14*G33+Configuration!$C$16*I33+Configuration!$C$15*J33+Configuration!$C$17*K33),""),0)</f>
        <v>163.28000347782094</v>
      </c>
      <c r="F33" s="3">
        <v>0.7407407407407407</v>
      </c>
      <c r="G33" s="3">
        <v>136</v>
      </c>
      <c r="H33" s="3">
        <v>20</v>
      </c>
      <c r="I33" s="3">
        <v>791.22580645161293</v>
      </c>
      <c r="J33" s="3">
        <v>10.06993006993007</v>
      </c>
      <c r="K33" s="3">
        <v>2.1533010156826151</v>
      </c>
      <c r="L33" s="3">
        <f>MAX(IFERROR(IF(Configuration!$F$10&gt;0,$E33-LARGE($E:$E,Configuration!$F$10*Configuration!$F$16),-1000000),0),IFERROR(IF(Configuration!$F$14&gt;0,$E33-LARGE('FLEX Settings (DO NOT MODIFY)'!$J:$J,Configuration!$F$14*Configuration!$F$16),-1000000),0),IFERROR(IF(Configuration!$F$13&gt;0,$E33-LARGE('FLEX Settings (DO NOT MODIFY)'!$K:$K,Configuration!$F$13*Configuration!$F$16),-1000000),0))+IF(E33=0,0,COUNTIFS($E$2:E32,E32)*0.000001)</f>
        <v>26.113730211906503</v>
      </c>
      <c r="N33" t="str">
        <f t="shared" si="0"/>
        <v>&lt;tr&gt;&lt;td&gt;31&lt;/td&gt;&lt;td&gt;Zonovan Knight&lt;/td&gt;&lt;td&gt;North Carolina State&lt;/td&gt;&lt;td&gt;ACC&lt;/td&gt;&lt;td&gt;163.28&lt;/td&gt;&lt;/tr&gt;</v>
      </c>
    </row>
    <row r="34" spans="1:14" x14ac:dyDescent="0.25">
      <c r="A34" s="26">
        <f>_xlfn.RANK.EQ(L34,L:L,0)</f>
        <v>32</v>
      </c>
      <c r="B34" t="s">
        <v>904</v>
      </c>
      <c r="C34" s="5" t="s">
        <v>232</v>
      </c>
      <c r="D34" t="s">
        <v>329</v>
      </c>
      <c r="E34" s="3">
        <f>IF(VLOOKUP($D34,Configuration!$A$21:$C$31,3,FALSE),IFERROR((Configuration!$C$13*F34+Configuration!$C$12*H34+Configuration!$C$14*G34+Configuration!$C$16*I34+Configuration!$C$15*J34+Configuration!$C$17*K34),""),0)</f>
        <v>159.84856942012524</v>
      </c>
      <c r="F34" s="3">
        <v>0.90000000000000013</v>
      </c>
      <c r="G34" s="3">
        <v>138.60000000000002</v>
      </c>
      <c r="H34" s="3">
        <v>18</v>
      </c>
      <c r="I34" s="3">
        <v>1128.5999999999999</v>
      </c>
      <c r="J34" s="3">
        <v>4.0824742268041234</v>
      </c>
      <c r="K34" s="3">
        <v>2.8831379703497446</v>
      </c>
      <c r="L34" s="3">
        <f>MAX(IFERROR(IF(Configuration!$F$10&gt;0,$E34-LARGE($E:$E,Configuration!$F$10*Configuration!$F$16),-1000000),0),IFERROR(IF(Configuration!$F$14&gt;0,$E34-LARGE('FLEX Settings (DO NOT MODIFY)'!$J:$J,Configuration!$F$14*Configuration!$F$16),-1000000),0),IFERROR(IF(Configuration!$F$13&gt;0,$E34-LARGE('FLEX Settings (DO NOT MODIFY)'!$K:$K,Configuration!$F$13*Configuration!$F$16),-1000000),0))+IF(E34=0,0,COUNTIFS($E$2:E33,E33)*0.000001)</f>
        <v>22.682296154210807</v>
      </c>
      <c r="N34" t="str">
        <f t="shared" si="0"/>
        <v>&lt;tr&gt;&lt;td&gt;32&lt;/td&gt;&lt;td&gt;Deshaun Fenwick&lt;/td&gt;&lt;td&gt;Oregon State&lt;/td&gt;&lt;td&gt;Pac-12&lt;/td&gt;&lt;td&gt;159.85&lt;/td&gt;&lt;/tr&gt;</v>
      </c>
    </row>
    <row r="35" spans="1:14" x14ac:dyDescent="0.25">
      <c r="A35" s="26">
        <f>_xlfn.RANK.EQ(L35,L:L,0)</f>
        <v>33</v>
      </c>
      <c r="B35" s="5" t="s">
        <v>1485</v>
      </c>
      <c r="C35" s="5" t="s">
        <v>1488</v>
      </c>
      <c r="D35" t="s">
        <v>1504</v>
      </c>
      <c r="E35" s="3">
        <f>IF(VLOOKUP($D35,Configuration!$A$21:$C$31,3,FALSE),IFERROR((Configuration!$C$13*F35+Configuration!$C$12*H35+Configuration!$C$14*G35+Configuration!$C$16*I35+Configuration!$C$15*J35+Configuration!$C$17*K35),""),0)</f>
        <v>157.97693391017174</v>
      </c>
      <c r="F35" s="3">
        <v>1.1000000000000001</v>
      </c>
      <c r="G35" s="3">
        <v>79.444444444444443</v>
      </c>
      <c r="H35" s="3">
        <v>11</v>
      </c>
      <c r="I35" s="3">
        <v>943.25000000000011</v>
      </c>
      <c r="J35" s="3">
        <v>8.25</v>
      </c>
      <c r="K35" s="3">
        <v>2.9462552671363698</v>
      </c>
      <c r="L35" s="3">
        <f>MAX(IFERROR(IF(Configuration!$F$10&gt;0,$E35-LARGE($E:$E,Configuration!$F$10*Configuration!$F$16),-1000000),0),IFERROR(IF(Configuration!$F$14&gt;0,$E35-LARGE('FLEX Settings (DO NOT MODIFY)'!$J:$J,Configuration!$F$14*Configuration!$F$16),-1000000),0),IFERROR(IF(Configuration!$F$13&gt;0,$E35-LARGE('FLEX Settings (DO NOT MODIFY)'!$K:$K,Configuration!$F$13*Configuration!$F$16),-1000000),0))+IF(E35=0,0,COUNTIFS($E$2:E34,E34)*0.000001)</f>
        <v>20.8106606442573</v>
      </c>
      <c r="N35" t="str">
        <f t="shared" ref="N35:N66" si="1">CONCATENATE("&lt;tr&gt;&lt;td&gt;",A35,"&lt;/td&gt;&lt;td&gt;",B35,"&lt;/td&gt;&lt;td&gt;",C35,"&lt;/td&gt;&lt;td&gt;",D35,"&lt;/td&gt;&lt;td&gt;",ROUND(E35,2),"&lt;/td&gt;&lt;/tr&gt;")</f>
        <v>&lt;tr&gt;&lt;td&gt;33&lt;/td&gt;&lt;td&gt;Kevin Mensah&lt;/td&gt;&lt;td&gt;Connecticut&lt;/td&gt;&lt;td&gt;IA Independents&lt;/td&gt;&lt;td&gt;157.98&lt;/td&gt;&lt;/tr&gt;</v>
      </c>
    </row>
    <row r="36" spans="1:14" x14ac:dyDescent="0.25">
      <c r="A36" s="26">
        <f>_xlfn.RANK.EQ(L36,L:L,0)</f>
        <v>34</v>
      </c>
      <c r="B36" t="s">
        <v>289</v>
      </c>
      <c r="C36" s="5" t="s">
        <v>173</v>
      </c>
      <c r="D36" t="s">
        <v>326</v>
      </c>
      <c r="E36" s="3">
        <f>IF(VLOOKUP($D36,Configuration!$A$21:$C$31,3,FALSE),IFERROR((Configuration!$C$13*F36+Configuration!$C$12*H36+Configuration!$C$14*G36+Configuration!$C$16*I36+Configuration!$C$15*J36+Configuration!$C$17*K36),""),0)</f>
        <v>157.82206703899217</v>
      </c>
      <c r="F36" s="3">
        <v>0.54545454545454541</v>
      </c>
      <c r="G36" s="3">
        <v>84</v>
      </c>
      <c r="H36" s="3">
        <v>12</v>
      </c>
      <c r="I36" s="3">
        <v>939.2516129032258</v>
      </c>
      <c r="J36" s="3">
        <v>8.3999999999999986</v>
      </c>
      <c r="K36" s="3">
        <v>2.0879107620288457</v>
      </c>
      <c r="L36" s="3">
        <f>MAX(IFERROR(IF(Configuration!$F$10&gt;0,$E36-LARGE($E:$E,Configuration!$F$10*Configuration!$F$16),-1000000),0),IFERROR(IF(Configuration!$F$14&gt;0,$E36-LARGE('FLEX Settings (DO NOT MODIFY)'!$J:$J,Configuration!$F$14*Configuration!$F$16),-1000000),0),IFERROR(IF(Configuration!$F$13&gt;0,$E36-LARGE('FLEX Settings (DO NOT MODIFY)'!$K:$K,Configuration!$F$13*Configuration!$F$16),-1000000),0))+IF(E36=0,0,COUNTIFS($E$2:E35,E35)*0.000001)</f>
        <v>20.655793773077736</v>
      </c>
      <c r="N36" t="str">
        <f t="shared" si="1"/>
        <v>&lt;tr&gt;&lt;td&gt;34&lt;/td&gt;&lt;td&gt;Kennedy Brooks&lt;/td&gt;&lt;td&gt;Oklahoma&lt;/td&gt;&lt;td&gt;Big 12&lt;/td&gt;&lt;td&gt;157.82&lt;/td&gt;&lt;/tr&gt;</v>
      </c>
    </row>
    <row r="37" spans="1:14" x14ac:dyDescent="0.25">
      <c r="A37" s="26">
        <f>_xlfn.RANK.EQ(L37,L:L,0)</f>
        <v>35</v>
      </c>
      <c r="B37" t="s">
        <v>879</v>
      </c>
      <c r="C37" s="5" t="s">
        <v>219</v>
      </c>
      <c r="D37" t="s">
        <v>352</v>
      </c>
      <c r="E37" s="3">
        <f>IF(VLOOKUP($D37,Configuration!$A$21:$C$31,3,FALSE),IFERROR((Configuration!$C$13*F37+Configuration!$C$12*H37+Configuration!$C$14*G37+Configuration!$C$16*I37+Configuration!$C$15*J37+Configuration!$C$17*K37),""),0)</f>
        <v>156.77573662856602</v>
      </c>
      <c r="F37" s="3">
        <v>0.31578947368421051</v>
      </c>
      <c r="G37" s="3">
        <v>126</v>
      </c>
      <c r="H37" s="3">
        <v>18</v>
      </c>
      <c r="I37" s="3">
        <v>924</v>
      </c>
      <c r="J37" s="3">
        <v>7.6363636363636367</v>
      </c>
      <c r="K37" s="3">
        <v>2.4685910158605382</v>
      </c>
      <c r="L37" s="3">
        <f>MAX(IFERROR(IF(Configuration!$F$10&gt;0,$E37-LARGE($E:$E,Configuration!$F$10*Configuration!$F$16),-1000000),0),IFERROR(IF(Configuration!$F$14&gt;0,$E37-LARGE('FLEX Settings (DO NOT MODIFY)'!$J:$J,Configuration!$F$14*Configuration!$F$16),-1000000),0),IFERROR(IF(Configuration!$F$13&gt;0,$E37-LARGE('FLEX Settings (DO NOT MODIFY)'!$K:$K,Configuration!$F$13*Configuration!$F$16),-1000000),0))+IF(E37=0,0,COUNTIFS($E$2:E36,E36)*0.000001)</f>
        <v>19.609463362651585</v>
      </c>
      <c r="N37" t="str">
        <f t="shared" si="1"/>
        <v>&lt;tr&gt;&lt;td&gt;35&lt;/td&gt;&lt;td&gt;Stephen Carr&lt;/td&gt;&lt;td&gt;Indiana&lt;/td&gt;&lt;td&gt;Big Ten&lt;/td&gt;&lt;td&gt;156.78&lt;/td&gt;&lt;/tr&gt;</v>
      </c>
    </row>
    <row r="38" spans="1:14" x14ac:dyDescent="0.25">
      <c r="A38" s="26">
        <f>_xlfn.RANK.EQ(L38,L:L,0)</f>
        <v>36</v>
      </c>
      <c r="B38" t="s">
        <v>973</v>
      </c>
      <c r="C38" s="5" t="s">
        <v>225</v>
      </c>
      <c r="D38" t="s">
        <v>131</v>
      </c>
      <c r="E38" s="3">
        <f>IF(VLOOKUP($D38,Configuration!$A$21:$C$31,3,FALSE),IFERROR((Configuration!$C$13*F38+Configuration!$C$12*H38+Configuration!$C$14*G38+Configuration!$C$16*I38+Configuration!$C$15*J38+Configuration!$C$17*K38),""),0)</f>
        <v>155.23210252164967</v>
      </c>
      <c r="F38" s="3">
        <v>1.0153846153846153</v>
      </c>
      <c r="G38" s="3">
        <v>187.44</v>
      </c>
      <c r="H38" s="3">
        <v>26.400000000000002</v>
      </c>
      <c r="I38" s="3">
        <v>858.35820895522374</v>
      </c>
      <c r="J38" s="3">
        <v>6.0447761194029841</v>
      </c>
      <c r="K38" s="3">
        <v>2.4543413912991547</v>
      </c>
      <c r="L38" s="3">
        <f>MAX(IFERROR(IF(Configuration!$F$10&gt;0,$E38-LARGE($E:$E,Configuration!$F$10*Configuration!$F$16),-1000000),0),IFERROR(IF(Configuration!$F$14&gt;0,$E38-LARGE('FLEX Settings (DO NOT MODIFY)'!$J:$J,Configuration!$F$14*Configuration!$F$16),-1000000),0),IFERROR(IF(Configuration!$F$13&gt;0,$E38-LARGE('FLEX Settings (DO NOT MODIFY)'!$K:$K,Configuration!$F$13*Configuration!$F$16),-1000000),0))+IF(E38=0,0,COUNTIFS($E$2:E37,E37)*0.000001)</f>
        <v>18.065829255735228</v>
      </c>
      <c r="N38" t="str">
        <f t="shared" si="1"/>
        <v>&lt;tr&gt;&lt;td&gt;36&lt;/td&gt;&lt;td&gt;Trelon Smith&lt;/td&gt;&lt;td&gt;Arkansas&lt;/td&gt;&lt;td&gt;SEC&lt;/td&gt;&lt;td&gt;155.23&lt;/td&gt;&lt;/tr&gt;</v>
      </c>
    </row>
    <row r="39" spans="1:14" x14ac:dyDescent="0.25">
      <c r="A39" s="26">
        <f>_xlfn.RANK.EQ(L39,L:L,0)</f>
        <v>37</v>
      </c>
      <c r="B39" s="5" t="s">
        <v>287</v>
      </c>
      <c r="C39" s="5" t="s">
        <v>248</v>
      </c>
      <c r="D39" t="s">
        <v>132</v>
      </c>
      <c r="E39" s="3">
        <f>IF(VLOOKUP($D39,Configuration!$A$21:$C$31,3,FALSE),IFERROR((Configuration!$C$13*F39+Configuration!$C$12*H39+Configuration!$C$14*G39+Configuration!$C$16*I39+Configuration!$C$15*J39+Configuration!$C$17*K39),""),0)</f>
        <v>153.32705533402864</v>
      </c>
      <c r="F39" s="3">
        <v>0.68571428571428572</v>
      </c>
      <c r="G39" s="3">
        <v>148.11428571428573</v>
      </c>
      <c r="H39" s="3">
        <v>24</v>
      </c>
      <c r="I39" s="3">
        <v>734.4</v>
      </c>
      <c r="J39" s="3">
        <v>8.8888888888888893</v>
      </c>
      <c r="K39" s="3">
        <v>2.1859961425094996</v>
      </c>
      <c r="L39" s="3">
        <f>MAX(IFERROR(IF(Configuration!$F$10&gt;0,$E39-LARGE($E:$E,Configuration!$F$10*Configuration!$F$16),-1000000),0),IFERROR(IF(Configuration!$F$14&gt;0,$E39-LARGE('FLEX Settings (DO NOT MODIFY)'!$J:$J,Configuration!$F$14*Configuration!$F$16),-1000000),0),IFERROR(IF(Configuration!$F$13&gt;0,$E39-LARGE('FLEX Settings (DO NOT MODIFY)'!$K:$K,Configuration!$F$13*Configuration!$F$16),-1000000),0))+IF(E39=0,0,COUNTIFS($E$2:E38,E38)*0.000001)</f>
        <v>16.160782068114205</v>
      </c>
      <c r="N39" t="str">
        <f t="shared" si="1"/>
        <v>&lt;tr&gt;&lt;td&gt;37&lt;/td&gt;&lt;td&gt;Jashaun Corbin&lt;/td&gt;&lt;td&gt;Florida State&lt;/td&gt;&lt;td&gt;ACC&lt;/td&gt;&lt;td&gt;153.33&lt;/td&gt;&lt;/tr&gt;</v>
      </c>
    </row>
    <row r="40" spans="1:14" x14ac:dyDescent="0.25">
      <c r="A40" s="26">
        <f>_xlfn.RANK.EQ(L40,L:L,0)</f>
        <v>38</v>
      </c>
      <c r="B40" t="s">
        <v>803</v>
      </c>
      <c r="C40" s="5" t="s">
        <v>251</v>
      </c>
      <c r="D40" t="s">
        <v>132</v>
      </c>
      <c r="E40" s="3">
        <f>IF(VLOOKUP($D40,Configuration!$A$21:$C$31,3,FALSE),IFERROR((Configuration!$C$13*F40+Configuration!$C$12*H40+Configuration!$C$14*G40+Configuration!$C$16*I40+Configuration!$C$15*J40+Configuration!$C$17*K40),""),0)</f>
        <v>151.95177506454323</v>
      </c>
      <c r="F40" s="3">
        <v>0.60000000000000009</v>
      </c>
      <c r="G40" s="3">
        <v>79.2</v>
      </c>
      <c r="H40" s="3">
        <v>9.6000000000000014</v>
      </c>
      <c r="I40" s="3">
        <v>1041</v>
      </c>
      <c r="J40" s="3">
        <v>6</v>
      </c>
      <c r="K40" s="3">
        <v>2.2341124677283979</v>
      </c>
      <c r="L40" s="3">
        <f>MAX(IFERROR(IF(Configuration!$F$10&gt;0,$E40-LARGE($E:$E,Configuration!$F$10*Configuration!$F$16),-1000000),0),IFERROR(IF(Configuration!$F$14&gt;0,$E40-LARGE('FLEX Settings (DO NOT MODIFY)'!$J:$J,Configuration!$F$14*Configuration!$F$16),-1000000),0),IFERROR(IF(Configuration!$F$13&gt;0,$E40-LARGE('FLEX Settings (DO NOT MODIFY)'!$K:$K,Configuration!$F$13*Configuration!$F$16),-1000000),0))+IF(E40=0,0,COUNTIFS($E$2:E39,E39)*0.000001)</f>
        <v>14.785501798628788</v>
      </c>
      <c r="N40" t="str">
        <f t="shared" si="1"/>
        <v>&lt;tr&gt;&lt;td&gt;38&lt;/td&gt;&lt;td&gt;Jalen Mitchell&lt;/td&gt;&lt;td&gt;Louisville&lt;/td&gt;&lt;td&gt;ACC&lt;/td&gt;&lt;td&gt;151.95&lt;/td&gt;&lt;/tr&gt;</v>
      </c>
    </row>
    <row r="41" spans="1:14" x14ac:dyDescent="0.25">
      <c r="A41" s="26">
        <f>_xlfn.RANK.EQ(L41,L:L,0)</f>
        <v>39</v>
      </c>
      <c r="B41" t="s">
        <v>955</v>
      </c>
      <c r="C41" s="5" t="s">
        <v>200</v>
      </c>
      <c r="D41" t="s">
        <v>131</v>
      </c>
      <c r="E41" s="3">
        <f>IF(VLOOKUP($D41,Configuration!$A$21:$C$31,3,FALSE),IFERROR((Configuration!$C$13*F41+Configuration!$C$12*H41+Configuration!$C$14*G41+Configuration!$C$16*I41+Configuration!$C$15*J41+Configuration!$C$17*K41),""),0)</f>
        <v>151.11966373800183</v>
      </c>
      <c r="F41" s="3">
        <v>1.5840000000000001</v>
      </c>
      <c r="G41" s="3">
        <v>396</v>
      </c>
      <c r="H41" s="3">
        <v>79.199999999999989</v>
      </c>
      <c r="I41" s="3">
        <v>425.03999999999996</v>
      </c>
      <c r="J41" s="3">
        <v>3.96</v>
      </c>
      <c r="K41" s="3">
        <v>1.9241681309990724</v>
      </c>
      <c r="L41" s="3">
        <f>MAX(IFERROR(IF(Configuration!$F$10&gt;0,$E41-LARGE($E:$E,Configuration!$F$10*Configuration!$F$16),-1000000),0),IFERROR(IF(Configuration!$F$14&gt;0,$E41-LARGE('FLEX Settings (DO NOT MODIFY)'!$J:$J,Configuration!$F$14*Configuration!$F$16),-1000000),0),IFERROR(IF(Configuration!$F$13&gt;0,$E41-LARGE('FLEX Settings (DO NOT MODIFY)'!$K:$K,Configuration!$F$13*Configuration!$F$16),-1000000),0))+IF(E41=0,0,COUNTIFS($E$2:E40,E40)*0.000001)</f>
        <v>13.953390472087394</v>
      </c>
      <c r="N41" t="str">
        <f t="shared" si="1"/>
        <v>&lt;tr&gt;&lt;td&gt;39&lt;/td&gt;&lt;td&gt;Jo'quavious Marks&lt;/td&gt;&lt;td&gt;Mississippi State&lt;/td&gt;&lt;td&gt;SEC&lt;/td&gt;&lt;td&gt;151.12&lt;/td&gt;&lt;/tr&gt;</v>
      </c>
    </row>
    <row r="42" spans="1:14" x14ac:dyDescent="0.25">
      <c r="A42" s="26">
        <f>_xlfn.RANK.EQ(L42,L:L,0)</f>
        <v>40</v>
      </c>
      <c r="B42" s="5" t="s">
        <v>858</v>
      </c>
      <c r="C42" s="5" t="s">
        <v>183</v>
      </c>
      <c r="D42" t="s">
        <v>352</v>
      </c>
      <c r="E42" s="3">
        <f>IF(VLOOKUP($D42,Configuration!$A$21:$C$31,3,FALSE),IFERROR((Configuration!$C$13*F42+Configuration!$C$12*H42+Configuration!$C$14*G42+Configuration!$C$16*I42+Configuration!$C$15*J42+Configuration!$C$17*K42),""),0)</f>
        <v>150.18033710552299</v>
      </c>
      <c r="F42" s="3">
        <v>1.4666666666666666</v>
      </c>
      <c r="G42" s="3">
        <v>143</v>
      </c>
      <c r="H42" s="3">
        <v>22</v>
      </c>
      <c r="I42" s="3">
        <v>825</v>
      </c>
      <c r="J42" s="3">
        <v>6.416666666666667</v>
      </c>
      <c r="K42" s="3">
        <v>2.4598314472385021</v>
      </c>
      <c r="L42" s="3">
        <f>MAX(IFERROR(IF(Configuration!$F$10&gt;0,$E42-LARGE($E:$E,Configuration!$F$10*Configuration!$F$16),-1000000),0),IFERROR(IF(Configuration!$F$14&gt;0,$E42-LARGE('FLEX Settings (DO NOT MODIFY)'!$J:$J,Configuration!$F$14*Configuration!$F$16),-1000000),0),IFERROR(IF(Configuration!$F$13&gt;0,$E42-LARGE('FLEX Settings (DO NOT MODIFY)'!$K:$K,Configuration!$F$13*Configuration!$F$16),-1000000),0))+IF(E42=0,0,COUNTIFS($E$2:E41,E41)*0.000001)</f>
        <v>13.014063839608555</v>
      </c>
      <c r="N42" t="str">
        <f t="shared" si="1"/>
        <v>&lt;tr&gt;&lt;td&gt;40&lt;/td&gt;&lt;td&gt;Jalen Berger&lt;/td&gt;&lt;td&gt;Wisconsin&lt;/td&gt;&lt;td&gt;Big Ten&lt;/td&gt;&lt;td&gt;150.18&lt;/td&gt;&lt;/tr&gt;</v>
      </c>
    </row>
    <row r="43" spans="1:14" x14ac:dyDescent="0.25">
      <c r="A43" s="26">
        <f>_xlfn.RANK.EQ(L43,L:L,0)</f>
        <v>41</v>
      </c>
      <c r="B43" t="s">
        <v>924</v>
      </c>
      <c r="C43" s="5" t="s">
        <v>210</v>
      </c>
      <c r="D43" t="s">
        <v>329</v>
      </c>
      <c r="E43" s="3">
        <f>IF(VLOOKUP($D43,Configuration!$A$21:$C$31,3,FALSE),IFERROR((Configuration!$C$13*F43+Configuration!$C$12*H43+Configuration!$C$14*G43+Configuration!$C$16*I43+Configuration!$C$15*J43+Configuration!$C$17*K43),""),0)</f>
        <v>149.97587406875692</v>
      </c>
      <c r="F43" s="3">
        <v>1.2857142857142856</v>
      </c>
      <c r="G43" s="3">
        <v>273.59999999999997</v>
      </c>
      <c r="H43" s="3">
        <v>36</v>
      </c>
      <c r="I43" s="3">
        <v>691.2</v>
      </c>
      <c r="J43" s="3">
        <v>5.225806451612903</v>
      </c>
      <c r="K43" s="3">
        <v>1.7866251776031057</v>
      </c>
      <c r="L43" s="3">
        <f>MAX(IFERROR(IF(Configuration!$F$10&gt;0,$E43-LARGE($E:$E,Configuration!$F$10*Configuration!$F$16),-1000000),0),IFERROR(IF(Configuration!$F$14&gt;0,$E43-LARGE('FLEX Settings (DO NOT MODIFY)'!$J:$J,Configuration!$F$14*Configuration!$F$16),-1000000),0),IFERROR(IF(Configuration!$F$13&gt;0,$E43-LARGE('FLEX Settings (DO NOT MODIFY)'!$K:$K,Configuration!$F$13*Configuration!$F$16),-1000000),0))+IF(E43=0,0,COUNTIFS($E$2:E42,E42)*0.000001)</f>
        <v>12.809600802842484</v>
      </c>
      <c r="N43" t="str">
        <f t="shared" si="1"/>
        <v>&lt;tr&gt;&lt;td&gt;41&lt;/td&gt;&lt;td&gt;Michael Wiley&lt;/td&gt;&lt;td&gt;Arizona&lt;/td&gt;&lt;td&gt;Pac-12&lt;/td&gt;&lt;td&gt;149.98&lt;/td&gt;&lt;/tr&gt;</v>
      </c>
    </row>
    <row r="44" spans="1:14" x14ac:dyDescent="0.25">
      <c r="A44" s="26">
        <f>_xlfn.RANK.EQ(L44,L:L,0)</f>
        <v>42</v>
      </c>
      <c r="B44" t="s">
        <v>928</v>
      </c>
      <c r="C44" s="5" t="s">
        <v>203</v>
      </c>
      <c r="D44" t="s">
        <v>329</v>
      </c>
      <c r="E44" s="3">
        <f>IF(VLOOKUP($D44,Configuration!$A$21:$C$31,3,FALSE),IFERROR((Configuration!$C$13*F44+Configuration!$C$12*H44+Configuration!$C$14*G44+Configuration!$C$16*I44+Configuration!$C$15*J44+Configuration!$C$17*K44),""),0)</f>
        <v>146.36676727516542</v>
      </c>
      <c r="F44" s="3">
        <v>0.26938775510204083</v>
      </c>
      <c r="G44" s="3">
        <v>32.326530612244895</v>
      </c>
      <c r="H44" s="3">
        <v>5.3877551020408152</v>
      </c>
      <c r="I44" s="3">
        <v>792</v>
      </c>
      <c r="J44" s="3">
        <v>10.56</v>
      </c>
      <c r="K44" s="3">
        <v>1.8680449338458642</v>
      </c>
      <c r="L44" s="3">
        <f>MAX(IFERROR(IF(Configuration!$F$10&gt;0,$E44-LARGE($E:$E,Configuration!$F$10*Configuration!$F$16),-1000000),0),IFERROR(IF(Configuration!$F$14&gt;0,$E44-LARGE('FLEX Settings (DO NOT MODIFY)'!$J:$J,Configuration!$F$14*Configuration!$F$16),-1000000),0),IFERROR(IF(Configuration!$F$13&gt;0,$E44-LARGE('FLEX Settings (DO NOT MODIFY)'!$K:$K,Configuration!$F$13*Configuration!$F$16),-1000000),0))+IF(E44=0,0,COUNTIFS($E$2:E43,E43)*0.000001)</f>
        <v>9.2004940092509759</v>
      </c>
      <c r="N44" t="str">
        <f t="shared" si="1"/>
        <v>&lt;tr&gt;&lt;td&gt;42&lt;/td&gt;&lt;td&gt;DeaMonte Trayanum&lt;/td&gt;&lt;td&gt;Arizona State&lt;/td&gt;&lt;td&gt;Pac-12&lt;/td&gt;&lt;td&gt;146.37&lt;/td&gt;&lt;/tr&gt;</v>
      </c>
    </row>
    <row r="45" spans="1:14" x14ac:dyDescent="0.25">
      <c r="A45" s="26">
        <f>_xlfn.RANK.EQ(L45,L:L,0)</f>
        <v>43</v>
      </c>
      <c r="B45" t="s">
        <v>857</v>
      </c>
      <c r="C45" s="5" t="s">
        <v>754</v>
      </c>
      <c r="D45" t="s">
        <v>352</v>
      </c>
      <c r="E45" s="3">
        <f>IF(VLOOKUP($D45,Configuration!$A$21:$C$31,3,FALSE),IFERROR((Configuration!$C$13*F45+Configuration!$C$12*H45+Configuration!$C$14*G45+Configuration!$C$16*I45+Configuration!$C$15*J45+Configuration!$C$17*K45),""),0)</f>
        <v>145.78185240119376</v>
      </c>
      <c r="F45" s="3">
        <v>0.5</v>
      </c>
      <c r="G45" s="3">
        <v>24</v>
      </c>
      <c r="H45" s="3">
        <v>3</v>
      </c>
      <c r="I45" s="3">
        <v>868</v>
      </c>
      <c r="J45" s="3">
        <v>9.3333333333333339</v>
      </c>
      <c r="K45" s="3">
        <v>1.9590737994031282</v>
      </c>
      <c r="L45" s="3">
        <f>MAX(IFERROR(IF(Configuration!$F$10&gt;0,$E45-LARGE($E:$E,Configuration!$F$10*Configuration!$F$16),-1000000),0),IFERROR(IF(Configuration!$F$14&gt;0,$E45-LARGE('FLEX Settings (DO NOT MODIFY)'!$J:$J,Configuration!$F$14*Configuration!$F$16),-1000000),0),IFERROR(IF(Configuration!$F$13&gt;0,$E45-LARGE('FLEX Settings (DO NOT MODIFY)'!$K:$K,Configuration!$F$13*Configuration!$F$16),-1000000),0))+IF(E45=0,0,COUNTIFS($E$2:E44,E44)*0.000001)</f>
        <v>8.6155791352793205</v>
      </c>
      <c r="N45" t="str">
        <f t="shared" si="1"/>
        <v>&lt;tr&gt;&lt;td&gt;43&lt;/td&gt;&lt;td&gt;TreVeyon Henderson&lt;/td&gt;&lt;td&gt;Ohio State&lt;/td&gt;&lt;td&gt;Big Ten&lt;/td&gt;&lt;td&gt;145.78&lt;/td&gt;&lt;/tr&gt;</v>
      </c>
    </row>
    <row r="46" spans="1:14" x14ac:dyDescent="0.25">
      <c r="A46" s="26">
        <f>_xlfn.RANK.EQ(L46,L:L,0)</f>
        <v>44</v>
      </c>
      <c r="B46" s="5" t="s">
        <v>768</v>
      </c>
      <c r="C46" s="5" t="s">
        <v>211</v>
      </c>
      <c r="D46" t="s">
        <v>132</v>
      </c>
      <c r="E46" s="3">
        <f>IF(VLOOKUP($D46,Configuration!$A$21:$C$31,3,FALSE),IFERROR((Configuration!$C$13*F46+Configuration!$C$12*H46+Configuration!$C$14*G46+Configuration!$C$16*I46+Configuration!$C$15*J46+Configuration!$C$17*K46),""),0)</f>
        <v>145.33535830332488</v>
      </c>
      <c r="F46" s="3">
        <v>4.8888888888888884</v>
      </c>
      <c r="G46" s="3">
        <v>138.11111111111111</v>
      </c>
      <c r="H46" s="3">
        <v>9.7777777777777768</v>
      </c>
      <c r="I46" s="3">
        <v>703.67883211678839</v>
      </c>
      <c r="J46" s="3">
        <v>5.2249999999999996</v>
      </c>
      <c r="K46" s="3">
        <v>2.2079291208436458</v>
      </c>
      <c r="L46" s="3">
        <f>MAX(IFERROR(IF(Configuration!$F$10&gt;0,$E46-LARGE($E:$E,Configuration!$F$10*Configuration!$F$16),-1000000),0),IFERROR(IF(Configuration!$F$14&gt;0,$E46-LARGE('FLEX Settings (DO NOT MODIFY)'!$J:$J,Configuration!$F$14*Configuration!$F$16),-1000000),0),IFERROR(IF(Configuration!$F$13&gt;0,$E46-LARGE('FLEX Settings (DO NOT MODIFY)'!$K:$K,Configuration!$F$13*Configuration!$F$16),-1000000),0))+IF(E46=0,0,COUNTIFS($E$2:E45,E45)*0.000001)</f>
        <v>8.1690850374104418</v>
      </c>
      <c r="N46" t="str">
        <f t="shared" si="1"/>
        <v>&lt;tr&gt;&lt;td&gt;44&lt;/td&gt;&lt;td&gt;Sean Tucker&lt;/td&gt;&lt;td&gt;Syracuse&lt;/td&gt;&lt;td&gt;ACC&lt;/td&gt;&lt;td&gt;145.34&lt;/td&gt;&lt;/tr&gt;</v>
      </c>
    </row>
    <row r="47" spans="1:14" x14ac:dyDescent="0.25">
      <c r="A47" s="26">
        <f>_xlfn.RANK.EQ(L47,L:L,0)</f>
        <v>45</v>
      </c>
      <c r="B47" t="s">
        <v>833</v>
      </c>
      <c r="C47" s="5" t="s">
        <v>244</v>
      </c>
      <c r="D47" t="s">
        <v>326</v>
      </c>
      <c r="E47" s="3">
        <f>IF(VLOOKUP($D47,Configuration!$A$21:$C$31,3,FALSE),IFERROR((Configuration!$C$13*F47+Configuration!$C$12*H47+Configuration!$C$14*G47+Configuration!$C$16*I47+Configuration!$C$15*J47+Configuration!$C$17*K47),""),0)</f>
        <v>145.2118286401147</v>
      </c>
      <c r="F47" s="3">
        <v>0.75555555555555554</v>
      </c>
      <c r="G47" s="3">
        <v>143.55555555555554</v>
      </c>
      <c r="H47" s="3">
        <v>15.111111111111109</v>
      </c>
      <c r="I47" s="3">
        <v>765</v>
      </c>
      <c r="J47" s="3">
        <v>7.5555555555555545</v>
      </c>
      <c r="K47" s="3">
        <v>1.5329745688315337</v>
      </c>
      <c r="L47" s="3">
        <f>MAX(IFERROR(IF(Configuration!$F$10&gt;0,$E47-LARGE($E:$E,Configuration!$F$10*Configuration!$F$16),-1000000),0),IFERROR(IF(Configuration!$F$14&gt;0,$E47-LARGE('FLEX Settings (DO NOT MODIFY)'!$J:$J,Configuration!$F$14*Configuration!$F$16),-1000000),0),IFERROR(IF(Configuration!$F$13&gt;0,$E47-LARGE('FLEX Settings (DO NOT MODIFY)'!$K:$K,Configuration!$F$13*Configuration!$F$16),-1000000),0))+IF(E47=0,0,COUNTIFS($E$2:E46,E46)*0.000001)</f>
        <v>8.0455553742002639</v>
      </c>
      <c r="N47" t="str">
        <f t="shared" si="1"/>
        <v>&lt;tr&gt;&lt;td&gt;45&lt;/td&gt;&lt;td&gt;Zach Evans&lt;/td&gt;&lt;td&gt;TCU&lt;/td&gt;&lt;td&gt;Big 12&lt;/td&gt;&lt;td&gt;145.21&lt;/td&gt;&lt;/tr&gt;</v>
      </c>
    </row>
    <row r="48" spans="1:14" x14ac:dyDescent="0.25">
      <c r="A48" s="26">
        <f>_xlfn.RANK.EQ(L48,L:L,0)</f>
        <v>46</v>
      </c>
      <c r="B48" t="s">
        <v>1516</v>
      </c>
      <c r="C48" s="5" t="s">
        <v>262</v>
      </c>
      <c r="D48" t="s">
        <v>1504</v>
      </c>
      <c r="E48" s="3">
        <f>IF(VLOOKUP($D48,Configuration!$A$21:$C$31,3,FALSE),IFERROR((Configuration!$C$13*F48+Configuration!$C$12*H48+Configuration!$C$14*G48+Configuration!$C$16*I48+Configuration!$C$15*J48+Configuration!$C$17*K48),""),0)</f>
        <v>144.73776250434707</v>
      </c>
      <c r="F48" s="3">
        <v>1.1000000000000001</v>
      </c>
      <c r="G48" s="3">
        <v>137.5</v>
      </c>
      <c r="H48" s="3">
        <v>17.1875</v>
      </c>
      <c r="I48" s="3">
        <v>948.75</v>
      </c>
      <c r="J48" s="3">
        <v>4.166666666666667</v>
      </c>
      <c r="K48" s="3">
        <v>2.0404937478264671</v>
      </c>
      <c r="L48" s="3">
        <f>MAX(IFERROR(IF(Configuration!$F$10&gt;0,$E48-LARGE($E:$E,Configuration!$F$10*Configuration!$F$16),-1000000),0),IFERROR(IF(Configuration!$F$14&gt;0,$E48-LARGE('FLEX Settings (DO NOT MODIFY)'!$J:$J,Configuration!$F$14*Configuration!$F$16),-1000000),0),IFERROR(IF(Configuration!$F$13&gt;0,$E48-LARGE('FLEX Settings (DO NOT MODIFY)'!$K:$K,Configuration!$F$13*Configuration!$F$16),-1000000),0))+IF(E48=0,0,COUNTIFS($E$2:E47,E47)*0.000001)</f>
        <v>7.571489238432636</v>
      </c>
      <c r="N48" t="str">
        <f t="shared" si="1"/>
        <v>&lt;tr&gt;&lt;td&gt;46&lt;/td&gt;&lt;td&gt;O'Maury Samuels&lt;/td&gt;&lt;td&gt;New Mexico State&lt;/td&gt;&lt;td&gt;IA Independents&lt;/td&gt;&lt;td&gt;144.74&lt;/td&gt;&lt;/tr&gt;</v>
      </c>
    </row>
    <row r="49" spans="1:14" x14ac:dyDescent="0.25">
      <c r="A49" s="26">
        <f>_xlfn.RANK.EQ(L49,L:L,0)</f>
        <v>47</v>
      </c>
      <c r="B49" t="s">
        <v>942</v>
      </c>
      <c r="C49" s="5" t="s">
        <v>174</v>
      </c>
      <c r="D49" t="s">
        <v>131</v>
      </c>
      <c r="E49" s="3">
        <f>IF(VLOOKUP($D49,Configuration!$A$21:$C$31,3,FALSE),IFERROR((Configuration!$C$13*F49+Configuration!$C$12*H49+Configuration!$C$14*G49+Configuration!$C$16*I49+Configuration!$C$15*J49+Configuration!$C$17*K49),""),0)</f>
        <v>143.61375507335487</v>
      </c>
      <c r="F49" s="3">
        <v>0.90000000000000013</v>
      </c>
      <c r="G49" s="3">
        <v>144</v>
      </c>
      <c r="H49" s="3">
        <v>18</v>
      </c>
      <c r="I49" s="3">
        <v>611.52</v>
      </c>
      <c r="J49" s="3">
        <v>9.4956521739130437</v>
      </c>
      <c r="K49" s="3">
        <v>1.6560789850616928</v>
      </c>
      <c r="L49" s="3">
        <f>MAX(IFERROR(IF(Configuration!$F$10&gt;0,$E49-LARGE($E:$E,Configuration!$F$10*Configuration!$F$16),-1000000),0),IFERROR(IF(Configuration!$F$14&gt;0,$E49-LARGE('FLEX Settings (DO NOT MODIFY)'!$J:$J,Configuration!$F$14*Configuration!$F$16),-1000000),0),IFERROR(IF(Configuration!$F$13&gt;0,$E49-LARGE('FLEX Settings (DO NOT MODIFY)'!$K:$K,Configuration!$F$13*Configuration!$F$16),-1000000),0))+IF(E49=0,0,COUNTIFS($E$2:E48,E48)*0.000001)</f>
        <v>6.4474818074404281</v>
      </c>
      <c r="N49" t="str">
        <f t="shared" si="1"/>
        <v>&lt;tr&gt;&lt;td&gt;47&lt;/td&gt;&lt;td&gt;Jase McClellan&lt;/td&gt;&lt;td&gt;Alabama&lt;/td&gt;&lt;td&gt;SEC&lt;/td&gt;&lt;td&gt;143.61&lt;/td&gt;&lt;/tr&gt;</v>
      </c>
    </row>
    <row r="50" spans="1:14" x14ac:dyDescent="0.25">
      <c r="A50" s="26">
        <f>_xlfn.RANK.EQ(L50,L:L,0)</f>
        <v>48</v>
      </c>
      <c r="B50" t="s">
        <v>836</v>
      </c>
      <c r="C50" s="5" t="s">
        <v>238</v>
      </c>
      <c r="D50" t="s">
        <v>352</v>
      </c>
      <c r="E50" s="3">
        <f>IF(VLOOKUP($D50,Configuration!$A$21:$C$31,3,FALSE),IFERROR((Configuration!$C$13*F50+Configuration!$C$12*H50+Configuration!$C$14*G50+Configuration!$C$16*I50+Configuration!$C$15*J50+Configuration!$C$17*K50),""),0)</f>
        <v>143.55520746237178</v>
      </c>
      <c r="F50" s="3">
        <v>2.4000000000000004</v>
      </c>
      <c r="G50" s="3">
        <v>223.7837837837838</v>
      </c>
      <c r="H50" s="3">
        <v>19.45945945945946</v>
      </c>
      <c r="I50" s="3">
        <v>604.80000000000007</v>
      </c>
      <c r="J50" s="3">
        <v>6.8108108108108105</v>
      </c>
      <c r="K50" s="3">
        <v>2.1488827553006038</v>
      </c>
      <c r="L50" s="3">
        <f>MAX(IFERROR(IF(Configuration!$F$10&gt;0,$E50-LARGE($E:$E,Configuration!$F$10*Configuration!$F$16),-1000000),0),IFERROR(IF(Configuration!$F$14&gt;0,$E50-LARGE('FLEX Settings (DO NOT MODIFY)'!$J:$J,Configuration!$F$14*Configuration!$F$16),-1000000),0),IFERROR(IF(Configuration!$F$13&gt;0,$E50-LARGE('FLEX Settings (DO NOT MODIFY)'!$K:$K,Configuration!$F$13*Configuration!$F$16),-1000000),0))+IF(E50=0,0,COUNTIFS($E$2:E49,E49)*0.000001)</f>
        <v>6.3889341964573445</v>
      </c>
      <c r="N50" t="str">
        <f t="shared" si="1"/>
        <v>&lt;tr&gt;&lt;td&gt;48&lt;/td&gt;&lt;td&gt;Tayon Fleet-Davis&lt;/td&gt;&lt;td&gt;Maryland&lt;/td&gt;&lt;td&gt;Big Ten&lt;/td&gt;&lt;td&gt;143.56&lt;/td&gt;&lt;/tr&gt;</v>
      </c>
    </row>
    <row r="51" spans="1:14" x14ac:dyDescent="0.25">
      <c r="A51" s="26">
        <f>_xlfn.RANK.EQ(L51,L:L,0)</f>
        <v>49</v>
      </c>
      <c r="B51" s="5" t="s">
        <v>1635</v>
      </c>
      <c r="C51" s="5" t="s">
        <v>262</v>
      </c>
      <c r="D51" t="s">
        <v>1504</v>
      </c>
      <c r="E51" s="3">
        <f>IF(VLOOKUP($D51,Configuration!$A$21:$C$31,3,FALSE),IFERROR((Configuration!$C$13*F51+Configuration!$C$12*H51+Configuration!$C$14*G51+Configuration!$C$16*I51+Configuration!$C$15*J51+Configuration!$C$17*K51),""),0)</f>
        <v>142.15107867940225</v>
      </c>
      <c r="F51" s="3">
        <v>1.0416666666666667</v>
      </c>
      <c r="G51" s="3">
        <v>125</v>
      </c>
      <c r="H51" s="3">
        <v>20.833333333333336</v>
      </c>
      <c r="I51" s="3">
        <v>921.25</v>
      </c>
      <c r="J51" s="3">
        <v>4.166666666666667</v>
      </c>
      <c r="K51" s="3">
        <v>2.0702939936322213</v>
      </c>
      <c r="L51" s="3">
        <f>MAX(IFERROR(IF(Configuration!$F$10&gt;0,$E51-LARGE($E:$E,Configuration!$F$10*Configuration!$F$16),-1000000),0),IFERROR(IF(Configuration!$F$14&gt;0,$E51-LARGE('FLEX Settings (DO NOT MODIFY)'!$J:$J,Configuration!$F$14*Configuration!$F$16),-1000000),0),IFERROR(IF(Configuration!$F$13&gt;0,$E51-LARGE('FLEX Settings (DO NOT MODIFY)'!$K:$K,Configuration!$F$13*Configuration!$F$16),-1000000),0))+IF(E51=0,0,COUNTIFS($E$2:E50,E50)*0.000001)</f>
        <v>4.9848054134878081</v>
      </c>
      <c r="N51" t="str">
        <f t="shared" si="1"/>
        <v>&lt;tr&gt;&lt;td&gt;49&lt;/td&gt;&lt;td&gt;Juwuan Price&lt;/td&gt;&lt;td&gt;New Mexico State&lt;/td&gt;&lt;td&gt;IA Independents&lt;/td&gt;&lt;td&gt;142.15&lt;/td&gt;&lt;/tr&gt;</v>
      </c>
    </row>
    <row r="52" spans="1:14" x14ac:dyDescent="0.25">
      <c r="A52" s="26">
        <f>_xlfn.RANK.EQ(L52,L:L,0)</f>
        <v>50</v>
      </c>
      <c r="B52" t="s">
        <v>869</v>
      </c>
      <c r="C52" s="5" t="s">
        <v>756</v>
      </c>
      <c r="D52" t="s">
        <v>352</v>
      </c>
      <c r="E52" s="3">
        <f>IF(VLOOKUP($D52,Configuration!$A$21:$C$31,3,FALSE),IFERROR((Configuration!$C$13*F52+Configuration!$C$12*H52+Configuration!$C$14*G52+Configuration!$C$16*I52+Configuration!$C$15*J52+Configuration!$C$17*K52),""),0)</f>
        <v>141.79899018524046</v>
      </c>
      <c r="F52" s="3">
        <v>2.4000000000000004</v>
      </c>
      <c r="G52" s="3">
        <v>90.666666666666657</v>
      </c>
      <c r="H52" s="3">
        <v>13.333333333333334</v>
      </c>
      <c r="I52" s="3">
        <v>720</v>
      </c>
      <c r="J52" s="3">
        <v>7.1999999999999993</v>
      </c>
      <c r="K52" s="3">
        <v>1.767171574046442</v>
      </c>
      <c r="L52" s="3">
        <f>MAX(IFERROR(IF(Configuration!$F$10&gt;0,$E52-LARGE($E:$E,Configuration!$F$10*Configuration!$F$16),-1000000),0),IFERROR(IF(Configuration!$F$14&gt;0,$E52-LARGE('FLEX Settings (DO NOT MODIFY)'!$J:$J,Configuration!$F$14*Configuration!$F$16),-1000000),0),IFERROR(IF(Configuration!$F$13&gt;0,$E52-LARGE('FLEX Settings (DO NOT MODIFY)'!$K:$K,Configuration!$F$13*Configuration!$F$16),-1000000),0))+IF(E52=0,0,COUNTIFS($E$2:E51,E51)*0.000001)</f>
        <v>4.6327169193260174</v>
      </c>
      <c r="N52" t="str">
        <f t="shared" si="1"/>
        <v>&lt;tr&gt;&lt;td&gt;50&lt;/td&gt;&lt;td&gt;Evan Hull&lt;/td&gt;&lt;td&gt;Northwestern&lt;/td&gt;&lt;td&gt;Big Ten&lt;/td&gt;&lt;td&gt;141.8&lt;/td&gt;&lt;/tr&gt;</v>
      </c>
    </row>
    <row r="53" spans="1:14" x14ac:dyDescent="0.25">
      <c r="A53" s="26">
        <f>_xlfn.RANK.EQ(L53,L:L,0)</f>
        <v>51</v>
      </c>
      <c r="B53" t="s">
        <v>964</v>
      </c>
      <c r="C53" s="5" t="s">
        <v>206</v>
      </c>
      <c r="D53" t="s">
        <v>131</v>
      </c>
      <c r="E53" s="3">
        <f>IF(VLOOKUP($D53,Configuration!$A$21:$C$31,3,FALSE),IFERROR((Configuration!$C$13*F53+Configuration!$C$12*H53+Configuration!$C$14*G53+Configuration!$C$16*I53+Configuration!$C$15*J53+Configuration!$C$17*K53),""),0)</f>
        <v>139.58306010051655</v>
      </c>
      <c r="F53" s="3">
        <v>1.2000000000000002</v>
      </c>
      <c r="G53" s="3">
        <v>144</v>
      </c>
      <c r="H53" s="3">
        <v>24</v>
      </c>
      <c r="I53" s="3">
        <v>778.31999999999994</v>
      </c>
      <c r="J53" s="3">
        <v>5.5200000000000005</v>
      </c>
      <c r="K53" s="3">
        <v>2.4844699497417286</v>
      </c>
      <c r="L53" s="3">
        <f>MAX(IFERROR(IF(Configuration!$F$10&gt;0,$E53-LARGE($E:$E,Configuration!$F$10*Configuration!$F$16),-1000000),0),IFERROR(IF(Configuration!$F$14&gt;0,$E53-LARGE('FLEX Settings (DO NOT MODIFY)'!$J:$J,Configuration!$F$14*Configuration!$F$16),-1000000),0),IFERROR(IF(Configuration!$F$13&gt;0,$E53-LARGE('FLEX Settings (DO NOT MODIFY)'!$K:$K,Configuration!$F$13*Configuration!$F$16),-1000000),0))+IF(E53=0,0,COUNTIFS($E$2:E52,E52)*0.000001)</f>
        <v>2.4167868346021093</v>
      </c>
      <c r="N53" t="str">
        <f t="shared" si="1"/>
        <v>&lt;tr&gt;&lt;td&gt;51&lt;/td&gt;&lt;td&gt;Jabari Small&lt;/td&gt;&lt;td&gt;Tennessee&lt;/td&gt;&lt;td&gt;SEC&lt;/td&gt;&lt;td&gt;139.58&lt;/td&gt;&lt;/tr&gt;</v>
      </c>
    </row>
    <row r="54" spans="1:14" x14ac:dyDescent="0.25">
      <c r="A54" s="26">
        <f>_xlfn.RANK.EQ(L54,L:L,0)</f>
        <v>52</v>
      </c>
      <c r="B54" t="s">
        <v>290</v>
      </c>
      <c r="C54" s="5" t="s">
        <v>761</v>
      </c>
      <c r="D54" t="s">
        <v>329</v>
      </c>
      <c r="E54" s="3">
        <f>IF(VLOOKUP($D54,Configuration!$A$21:$C$31,3,FALSE),IFERROR((Configuration!$C$13*F54+Configuration!$C$12*H54+Configuration!$C$14*G54+Configuration!$C$16*I54+Configuration!$C$15*J54+Configuration!$C$17*K54),""),0)</f>
        <v>138.16753461282556</v>
      </c>
      <c r="F54" s="3">
        <v>1.9701492537313432</v>
      </c>
      <c r="G54" s="3">
        <v>176</v>
      </c>
      <c r="H54" s="3">
        <v>22</v>
      </c>
      <c r="I54" s="3">
        <v>723.8</v>
      </c>
      <c r="J54" s="3">
        <v>4.997050147492625</v>
      </c>
      <c r="K54" s="3">
        <v>2.3078308972591266</v>
      </c>
      <c r="L54" s="3">
        <f>MAX(IFERROR(IF(Configuration!$F$10&gt;0,$E54-LARGE($E:$E,Configuration!$F$10*Configuration!$F$16),-1000000),0),IFERROR(IF(Configuration!$F$14&gt;0,$E54-LARGE('FLEX Settings (DO NOT MODIFY)'!$J:$J,Configuration!$F$14*Configuration!$F$16),-1000000),0),IFERROR(IF(Configuration!$F$13&gt;0,$E54-LARGE('FLEX Settings (DO NOT MODIFY)'!$K:$K,Configuration!$F$13*Configuration!$F$16),-1000000),0))+IF(E54=0,0,COUNTIFS($E$2:E53,E53)*0.000001)</f>
        <v>1.001261346911124</v>
      </c>
      <c r="N54" t="str">
        <f t="shared" si="1"/>
        <v>&lt;tr&gt;&lt;td&gt;52&lt;/td&gt;&lt;td&gt;Keaontay Ingram&lt;/td&gt;&lt;td&gt;USC&lt;/td&gt;&lt;td&gt;Pac-12&lt;/td&gt;&lt;td&gt;138.17&lt;/td&gt;&lt;/tr&gt;</v>
      </c>
    </row>
    <row r="55" spans="1:14" x14ac:dyDescent="0.25">
      <c r="A55" s="26">
        <f>_xlfn.RANK.EQ(L55,L:L,0)</f>
        <v>53</v>
      </c>
      <c r="B55" s="5" t="s">
        <v>866</v>
      </c>
      <c r="C55" s="5" t="s">
        <v>755</v>
      </c>
      <c r="D55" t="s">
        <v>352</v>
      </c>
      <c r="E55" s="3">
        <f>IF(VLOOKUP($D55,Configuration!$A$21:$C$31,3,FALSE),IFERROR((Configuration!$C$13*F55+Configuration!$C$12*H55+Configuration!$C$14*G55+Configuration!$C$16*I55+Configuration!$C$15*J55+Configuration!$C$17*K55),""),0)</f>
        <v>134.67487994065928</v>
      </c>
      <c r="F55" s="3">
        <v>1.3448275862068966</v>
      </c>
      <c r="G55" s="3">
        <v>171.19655172413792</v>
      </c>
      <c r="H55" s="3">
        <v>25.551724137931036</v>
      </c>
      <c r="I55" s="3">
        <v>707.12121212121212</v>
      </c>
      <c r="J55" s="3">
        <v>5.1212121212121211</v>
      </c>
      <c r="K55" s="3">
        <v>2.3644983786776805</v>
      </c>
      <c r="L55" s="3">
        <f>MAX(IFERROR(IF(Configuration!$F$10&gt;0,$E55-LARGE($E:$E,Configuration!$F$10*Configuration!$F$16),-1000000),0),IFERROR(IF(Configuration!$F$14&gt;0,$E55-LARGE('FLEX Settings (DO NOT MODIFY)'!$J:$J,Configuration!$F$14*Configuration!$F$16),-1000000),0),IFERROR(IF(Configuration!$F$13&gt;0,$E55-LARGE('FLEX Settings (DO NOT MODIFY)'!$K:$K,Configuration!$F$13*Configuration!$F$16),-1000000),0))+IF(E55=0,0,COUNTIFS($E$2:E54,E54)*0.000001)</f>
        <v>-2.4913933252551574</v>
      </c>
      <c r="N55" t="str">
        <f t="shared" si="1"/>
        <v>&lt;tr&gt;&lt;td&gt;53&lt;/td&gt;&lt;td&gt;Isaih Pacheco&lt;/td&gt;&lt;td&gt;Rutgers&lt;/td&gt;&lt;td&gt;Big Ten&lt;/td&gt;&lt;td&gt;134.67&lt;/td&gt;&lt;/tr&gt;</v>
      </c>
    </row>
    <row r="56" spans="1:14" x14ac:dyDescent="0.25">
      <c r="A56" s="26">
        <f>_xlfn.RANK.EQ(L56,L:L,0)</f>
        <v>54</v>
      </c>
      <c r="B56" t="s">
        <v>826</v>
      </c>
      <c r="C56" s="5" t="s">
        <v>192</v>
      </c>
      <c r="D56" t="s">
        <v>326</v>
      </c>
      <c r="E56" s="3">
        <f>IF(VLOOKUP($D56,Configuration!$A$21:$C$31,3,FALSE),IFERROR((Configuration!$C$13*F56+Configuration!$C$12*H56+Configuration!$C$14*G56+Configuration!$C$16*I56+Configuration!$C$15*J56+Configuration!$C$17*K56),""),0)</f>
        <v>132.10271520960623</v>
      </c>
      <c r="F56" s="3">
        <v>0.967741935483871</v>
      </c>
      <c r="G56" s="3">
        <v>240</v>
      </c>
      <c r="H56" s="3">
        <v>30</v>
      </c>
      <c r="I56" s="3">
        <v>702</v>
      </c>
      <c r="J56" s="3">
        <v>3.4285714285714284</v>
      </c>
      <c r="K56" s="3">
        <v>1.7375824873627788</v>
      </c>
      <c r="L56" s="3">
        <f>MAX(IFERROR(IF(Configuration!$F$10&gt;0,$E56-LARGE($E:$E,Configuration!$F$10*Configuration!$F$16),-1000000),0),IFERROR(IF(Configuration!$F$14&gt;0,$E56-LARGE('FLEX Settings (DO NOT MODIFY)'!$J:$J,Configuration!$F$14*Configuration!$F$16),-1000000),0),IFERROR(IF(Configuration!$F$13&gt;0,$E56-LARGE('FLEX Settings (DO NOT MODIFY)'!$K:$K,Configuration!$F$13*Configuration!$F$16),-1000000),0))+IF(E56=0,0,COUNTIFS($E$2:E55,E55)*0.000001)</f>
        <v>-5.0635580563082074</v>
      </c>
      <c r="N56" t="str">
        <f t="shared" si="1"/>
        <v>&lt;tr&gt;&lt;td&gt;54&lt;/td&gt;&lt;td&gt;Xavier White&lt;/td&gt;&lt;td&gt;Texas Tech&lt;/td&gt;&lt;td&gt;Big 12&lt;/td&gt;&lt;td&gt;132.1&lt;/td&gt;&lt;/tr&gt;</v>
      </c>
    </row>
    <row r="57" spans="1:14" x14ac:dyDescent="0.25">
      <c r="A57" s="26">
        <f>_xlfn.RANK.EQ(L57,L:L,0)</f>
        <v>55</v>
      </c>
      <c r="B57" t="s">
        <v>897</v>
      </c>
      <c r="C57" s="5" t="s">
        <v>409</v>
      </c>
      <c r="D57" t="s">
        <v>1504</v>
      </c>
      <c r="E57" s="3">
        <f>IF(VLOOKUP($D57,Configuration!$A$21:$C$31,3,FALSE),IFERROR((Configuration!$C$13*F57+Configuration!$C$12*H57+Configuration!$C$14*G57+Configuration!$C$16*I57+Configuration!$C$15*J57+Configuration!$C$17*K57),""),0)</f>
        <v>130.47141650454444</v>
      </c>
      <c r="F57" s="3">
        <v>1.6417910447761193</v>
      </c>
      <c r="G57" s="3">
        <v>220</v>
      </c>
      <c r="H57" s="3">
        <v>22</v>
      </c>
      <c r="I57" s="3">
        <v>495</v>
      </c>
      <c r="J57" s="3">
        <v>6.8693877551020401</v>
      </c>
      <c r="K57" s="3">
        <v>1.5478281473622473</v>
      </c>
      <c r="L57" s="3">
        <f>MAX(IFERROR(IF(Configuration!$F$10&gt;0,$E57-LARGE($E:$E,Configuration!$F$10*Configuration!$F$16),-1000000),0),IFERROR(IF(Configuration!$F$14&gt;0,$E57-LARGE('FLEX Settings (DO NOT MODIFY)'!$J:$J,Configuration!$F$14*Configuration!$F$16),-1000000),0),IFERROR(IF(Configuration!$F$13&gt;0,$E57-LARGE('FLEX Settings (DO NOT MODIFY)'!$K:$K,Configuration!$F$13*Configuration!$F$16),-1000000),0))+IF(E57=0,0,COUNTIFS($E$2:E56,E56)*0.000001)</f>
        <v>-6.6948567613700023</v>
      </c>
      <c r="N57" t="str">
        <f t="shared" si="1"/>
        <v>&lt;tr&gt;&lt;td&gt;55&lt;/td&gt;&lt;td&gt;Lopini Katoa&lt;/td&gt;&lt;td&gt;Brigham Young&lt;/td&gt;&lt;td&gt;IA Independents&lt;/td&gt;&lt;td&gt;130.47&lt;/td&gt;&lt;/tr&gt;</v>
      </c>
    </row>
    <row r="58" spans="1:14" x14ac:dyDescent="0.25">
      <c r="A58" s="26">
        <f>_xlfn.RANK.EQ(L58,L:L,0)</f>
        <v>56</v>
      </c>
      <c r="B58" s="5" t="s">
        <v>850</v>
      </c>
      <c r="C58" s="5" t="s">
        <v>194</v>
      </c>
      <c r="D58" t="s">
        <v>352</v>
      </c>
      <c r="E58" s="3">
        <f>IF(VLOOKUP($D58,Configuration!$A$21:$C$31,3,FALSE),IFERROR((Configuration!$C$13*F58+Configuration!$C$12*H58+Configuration!$C$14*G58+Configuration!$C$16*I58+Configuration!$C$15*J58+Configuration!$C$17*K58),""),0)</f>
        <v>129.19272674344779</v>
      </c>
      <c r="F58" s="3">
        <v>0.96</v>
      </c>
      <c r="G58" s="3">
        <v>100.80000000000001</v>
      </c>
      <c r="H58" s="3">
        <v>14.399999999999999</v>
      </c>
      <c r="I58" s="3">
        <v>695.4</v>
      </c>
      <c r="J58" s="3">
        <v>6.7032967032967026</v>
      </c>
      <c r="K58" s="3">
        <v>1.8035267381662252</v>
      </c>
      <c r="L58" s="3">
        <f>MAX(IFERROR(IF(Configuration!$F$10&gt;0,$E58-LARGE($E:$E,Configuration!$F$10*Configuration!$F$16),-1000000),0),IFERROR(IF(Configuration!$F$14&gt;0,$E58-LARGE('FLEX Settings (DO NOT MODIFY)'!$J:$J,Configuration!$F$14*Configuration!$F$16),-1000000),0),IFERROR(IF(Configuration!$F$13&gt;0,$E58-LARGE('FLEX Settings (DO NOT MODIFY)'!$K:$K,Configuration!$F$13*Configuration!$F$16),-1000000),0))+IF(E58=0,0,COUNTIFS($E$2:E57,E57)*0.000001)</f>
        <v>-7.9735465224666457</v>
      </c>
      <c r="N58" t="str">
        <f t="shared" si="1"/>
        <v>&lt;tr&gt;&lt;td&gt;56&lt;/td&gt;&lt;td&gt;Hassan Haskins&lt;/td&gt;&lt;td&gt;Michigan&lt;/td&gt;&lt;td&gt;Big Ten&lt;/td&gt;&lt;td&gt;129.19&lt;/td&gt;&lt;/tr&gt;</v>
      </c>
    </row>
    <row r="59" spans="1:14" x14ac:dyDescent="0.25">
      <c r="A59" s="26">
        <f>_xlfn.RANK.EQ(L59,L:L,0)</f>
        <v>57</v>
      </c>
      <c r="B59" t="s">
        <v>775</v>
      </c>
      <c r="C59" s="5" t="s">
        <v>668</v>
      </c>
      <c r="D59" t="s">
        <v>132</v>
      </c>
      <c r="E59" s="3">
        <f>IF(VLOOKUP($D59,Configuration!$A$21:$C$31,3,FALSE),IFERROR((Configuration!$C$13*F59+Configuration!$C$12*H59+Configuration!$C$14*G59+Configuration!$C$16*I59+Configuration!$C$15*J59+Configuration!$C$17*K59),""),0)</f>
        <v>128.22881773567363</v>
      </c>
      <c r="F59" s="3">
        <v>0.91666666666666674</v>
      </c>
      <c r="G59" s="3">
        <v>114.125</v>
      </c>
      <c r="H59" s="3">
        <v>15.583333333333334</v>
      </c>
      <c r="I59" s="3">
        <v>617.48412698412699</v>
      </c>
      <c r="J59" s="3">
        <v>7.5625</v>
      </c>
      <c r="K59" s="3">
        <v>1.7993808147028718</v>
      </c>
      <c r="L59" s="3">
        <f>MAX(IFERROR(IF(Configuration!$F$10&gt;0,$E59-LARGE($E:$E,Configuration!$F$10*Configuration!$F$16),-1000000),0),IFERROR(IF(Configuration!$F$14&gt;0,$E59-LARGE('FLEX Settings (DO NOT MODIFY)'!$J:$J,Configuration!$F$14*Configuration!$F$16),-1000000),0),IFERROR(IF(Configuration!$F$13&gt;0,$E59-LARGE('FLEX Settings (DO NOT MODIFY)'!$K:$K,Configuration!$F$13*Configuration!$F$16),-1000000),0))+IF(E59=0,0,COUNTIFS($E$2:E58,E58)*0.000001)</f>
        <v>-8.9374555302408094</v>
      </c>
      <c r="N59" t="str">
        <f t="shared" si="1"/>
        <v>&lt;tr&gt;&lt;td&gt;57&lt;/td&gt;&lt;td&gt;Cam'Ron Harris&lt;/td&gt;&lt;td&gt;Miami (FL)&lt;/td&gt;&lt;td&gt;ACC&lt;/td&gt;&lt;td&gt;128.23&lt;/td&gt;&lt;/tr&gt;</v>
      </c>
    </row>
    <row r="60" spans="1:14" x14ac:dyDescent="0.25">
      <c r="A60" s="26">
        <f>_xlfn.RANK.EQ(L60,L:L,0)</f>
        <v>58</v>
      </c>
      <c r="B60" s="5" t="s">
        <v>902</v>
      </c>
      <c r="C60" s="5" t="s">
        <v>216</v>
      </c>
      <c r="D60" t="s">
        <v>329</v>
      </c>
      <c r="E60" s="3">
        <f>IF(VLOOKUP($D60,Configuration!$A$21:$C$31,3,FALSE),IFERROR((Configuration!$C$13*F60+Configuration!$C$12*H60+Configuration!$C$14*G60+Configuration!$C$16*I60+Configuration!$C$15*J60+Configuration!$C$17*K60),""),0)</f>
        <v>126.66003264389083</v>
      </c>
      <c r="F60" s="3">
        <v>1.4756097560975607</v>
      </c>
      <c r="G60" s="3">
        <v>88.536585365853654</v>
      </c>
      <c r="H60" s="3">
        <v>8.8536585365853657</v>
      </c>
      <c r="I60" s="3">
        <v>726</v>
      </c>
      <c r="J60" s="3">
        <v>5.9024390243902438</v>
      </c>
      <c r="K60" s="3">
        <v>1.7443739219570309</v>
      </c>
      <c r="L60" s="3">
        <f>MAX(IFERROR(IF(Configuration!$F$10&gt;0,$E60-LARGE($E:$E,Configuration!$F$10*Configuration!$F$16),-1000000),0),IFERROR(IF(Configuration!$F$14&gt;0,$E60-LARGE('FLEX Settings (DO NOT MODIFY)'!$J:$J,Configuration!$F$14*Configuration!$F$16),-1000000),0),IFERROR(IF(Configuration!$F$13&gt;0,$E60-LARGE('FLEX Settings (DO NOT MODIFY)'!$K:$K,Configuration!$F$13*Configuration!$F$16),-1000000),0))+IF(E60=0,0,COUNTIFS($E$2:E59,E59)*0.000001)</f>
        <v>-10.50624062202361</v>
      </c>
      <c r="N60" t="str">
        <f t="shared" si="1"/>
        <v>&lt;tr&gt;&lt;td&gt;58&lt;/td&gt;&lt;td&gt;Brittain Brown&lt;/td&gt;&lt;td&gt;UCLA&lt;/td&gt;&lt;td&gt;Pac-12&lt;/td&gt;&lt;td&gt;126.66&lt;/td&gt;&lt;/tr&gt;</v>
      </c>
    </row>
    <row r="61" spans="1:14" x14ac:dyDescent="0.25">
      <c r="A61" s="26">
        <f>_xlfn.RANK.EQ(L61,L:L,0)</f>
        <v>59</v>
      </c>
      <c r="B61" t="s">
        <v>855</v>
      </c>
      <c r="C61" s="5" t="s">
        <v>754</v>
      </c>
      <c r="D61" t="s">
        <v>352</v>
      </c>
      <c r="E61" s="3">
        <f>IF(VLOOKUP($D61,Configuration!$A$21:$C$31,3,FALSE),IFERROR((Configuration!$C$13*F61+Configuration!$C$12*H61+Configuration!$C$14*G61+Configuration!$C$16*I61+Configuration!$C$15*J61+Configuration!$C$17*K61),""),0)</f>
        <v>123.98096550116183</v>
      </c>
      <c r="F61" s="3">
        <v>1.1000000000000001</v>
      </c>
      <c r="G61" s="3">
        <v>194.70000000000005</v>
      </c>
      <c r="H61" s="3">
        <v>16.5</v>
      </c>
      <c r="I61" s="3">
        <v>598.32635983263594</v>
      </c>
      <c r="J61" s="3">
        <v>5.523012552301255</v>
      </c>
      <c r="K61" s="3">
        <v>1.654872897954657</v>
      </c>
      <c r="L61" s="3">
        <f>MAX(IFERROR(IF(Configuration!$F$10&gt;0,$E61-LARGE($E:$E,Configuration!$F$10*Configuration!$F$16),-1000000),0),IFERROR(IF(Configuration!$F$14&gt;0,$E61-LARGE('FLEX Settings (DO NOT MODIFY)'!$J:$J,Configuration!$F$14*Configuration!$F$16),-1000000),0),IFERROR(IF(Configuration!$F$13&gt;0,$E61-LARGE('FLEX Settings (DO NOT MODIFY)'!$K:$K,Configuration!$F$13*Configuration!$F$16),-1000000),0))+IF(E61=0,0,COUNTIFS($E$2:E60,E60)*0.000001)</f>
        <v>-13.185307764752606</v>
      </c>
      <c r="N61" t="str">
        <f t="shared" si="1"/>
        <v>&lt;tr&gt;&lt;td&gt;59&lt;/td&gt;&lt;td&gt;Master Teague III&lt;/td&gt;&lt;td&gt;Ohio State&lt;/td&gt;&lt;td&gt;Big Ten&lt;/td&gt;&lt;td&gt;123.98&lt;/td&gt;&lt;/tr&gt;</v>
      </c>
    </row>
    <row r="62" spans="1:14" x14ac:dyDescent="0.25">
      <c r="A62" s="26">
        <f>_xlfn.RANK.EQ(L62,L:L,0)</f>
        <v>60</v>
      </c>
      <c r="B62" t="s">
        <v>912</v>
      </c>
      <c r="C62" s="5" t="s">
        <v>202</v>
      </c>
      <c r="D62" t="s">
        <v>329</v>
      </c>
      <c r="E62" s="3">
        <f>IF(VLOOKUP($D62,Configuration!$A$21:$C$31,3,FALSE),IFERROR((Configuration!$C$13*F62+Configuration!$C$12*H62+Configuration!$C$14*G62+Configuration!$C$16*I62+Configuration!$C$15*J62+Configuration!$C$17*K62),""),0)</f>
        <v>118.09485872977402</v>
      </c>
      <c r="F62" s="3">
        <v>0.45000000000000007</v>
      </c>
      <c r="G62" s="3">
        <v>76.5</v>
      </c>
      <c r="H62" s="3">
        <v>9</v>
      </c>
      <c r="I62" s="3">
        <v>686.40000000000009</v>
      </c>
      <c r="J62" s="3">
        <v>6.4</v>
      </c>
      <c r="K62" s="3">
        <v>1.8975706351129999</v>
      </c>
      <c r="L62" s="3">
        <f>MAX(IFERROR(IF(Configuration!$F$10&gt;0,$E62-LARGE($E:$E,Configuration!$F$10*Configuration!$F$16),-1000000),0),IFERROR(IF(Configuration!$F$14&gt;0,$E62-LARGE('FLEX Settings (DO NOT MODIFY)'!$J:$J,Configuration!$F$14*Configuration!$F$16),-1000000),0),IFERROR(IF(Configuration!$F$13&gt;0,$E62-LARGE('FLEX Settings (DO NOT MODIFY)'!$K:$K,Configuration!$F$13*Configuration!$F$16),-1000000),0))+IF(E62=0,0,COUNTIFS($E$2:E61,E61)*0.000001)</f>
        <v>-19.07141453614042</v>
      </c>
      <c r="N62" t="str">
        <f t="shared" si="1"/>
        <v>&lt;tr&gt;&lt;td&gt;60&lt;/td&gt;&lt;td&gt;Sean McGrew&lt;/td&gt;&lt;td&gt;Washington&lt;/td&gt;&lt;td&gt;Pac-12&lt;/td&gt;&lt;td&gt;118.09&lt;/td&gt;&lt;/tr&gt;</v>
      </c>
    </row>
    <row r="63" spans="1:14" x14ac:dyDescent="0.25">
      <c r="A63" s="26">
        <f>_xlfn.RANK.EQ(L63,L:L,0)</f>
        <v>61</v>
      </c>
      <c r="B63" s="5" t="s">
        <v>859</v>
      </c>
      <c r="C63" t="s">
        <v>183</v>
      </c>
      <c r="D63" t="s">
        <v>352</v>
      </c>
      <c r="E63" s="3">
        <f>IF(VLOOKUP($D63,Configuration!$A$21:$C$31,3,FALSE),IFERROR((Configuration!$C$13*F63+Configuration!$C$12*H63+Configuration!$C$14*G63+Configuration!$C$16*I63+Configuration!$C$15*J63+Configuration!$C$17*K63),""),0)</f>
        <v>116.50768494010869</v>
      </c>
      <c r="F63" s="3">
        <v>2</v>
      </c>
      <c r="G63" s="3">
        <v>105</v>
      </c>
      <c r="H63" s="3">
        <v>15</v>
      </c>
      <c r="I63" s="3">
        <v>567.09999999999991</v>
      </c>
      <c r="J63" s="3">
        <v>5.5</v>
      </c>
      <c r="K63" s="3">
        <v>1.6011575299456544</v>
      </c>
      <c r="L63" s="3">
        <f>MAX(IFERROR(IF(Configuration!$F$10&gt;0,$E63-LARGE($E:$E,Configuration!$F$10*Configuration!$F$16),-1000000),0),IFERROR(IF(Configuration!$F$14&gt;0,$E63-LARGE('FLEX Settings (DO NOT MODIFY)'!$J:$J,Configuration!$F$14*Configuration!$F$16),-1000000),0),IFERROR(IF(Configuration!$F$13&gt;0,$E63-LARGE('FLEX Settings (DO NOT MODIFY)'!$K:$K,Configuration!$F$13*Configuration!$F$16),-1000000),0))+IF(E63=0,0,COUNTIFS($E$2:E62,E62)*0.000001)</f>
        <v>-20.658588325805749</v>
      </c>
      <c r="N63" t="str">
        <f t="shared" si="1"/>
        <v>&lt;tr&gt;&lt;td&gt;61&lt;/td&gt;&lt;td&gt;Chez Mellusi&lt;/td&gt;&lt;td&gt;Wisconsin&lt;/td&gt;&lt;td&gt;Big Ten&lt;/td&gt;&lt;td&gt;116.51&lt;/td&gt;&lt;/tr&gt;</v>
      </c>
    </row>
    <row r="64" spans="1:14" x14ac:dyDescent="0.25">
      <c r="A64" s="26">
        <f>_xlfn.RANK.EQ(L64,L:L,0)</f>
        <v>62</v>
      </c>
      <c r="B64" s="5" t="s">
        <v>863</v>
      </c>
      <c r="C64" s="5" t="s">
        <v>204</v>
      </c>
      <c r="D64" t="s">
        <v>352</v>
      </c>
      <c r="E64" s="3">
        <f>IF(VLOOKUP($D64,Configuration!$A$21:$C$31,3,FALSE),IFERROR((Configuration!$C$13*F64+Configuration!$C$12*H64+Configuration!$C$14*G64+Configuration!$C$16*I64+Configuration!$C$15*J64+Configuration!$C$17*K64),""),0)</f>
        <v>116.32014872995194</v>
      </c>
      <c r="F64" s="3">
        <v>0.5</v>
      </c>
      <c r="G64" s="3">
        <v>74</v>
      </c>
      <c r="H64" s="3">
        <v>10</v>
      </c>
      <c r="I64" s="3">
        <v>612</v>
      </c>
      <c r="J64" s="3">
        <v>7.1999999999999993</v>
      </c>
      <c r="K64" s="3">
        <v>1.7399256350240382</v>
      </c>
      <c r="L64" s="3">
        <f>MAX(IFERROR(IF(Configuration!$F$10&gt;0,$E64-LARGE($E:$E,Configuration!$F$10*Configuration!$F$16),-1000000),0),IFERROR(IF(Configuration!$F$14&gt;0,$E64-LARGE('FLEX Settings (DO NOT MODIFY)'!$J:$J,Configuration!$F$14*Configuration!$F$16),-1000000),0),IFERROR(IF(Configuration!$F$13&gt;0,$E64-LARGE('FLEX Settings (DO NOT MODIFY)'!$K:$K,Configuration!$F$13*Configuration!$F$16),-1000000),0))+IF(E64=0,0,COUNTIFS($E$2:E63,E63)*0.000001)</f>
        <v>-20.846124535962499</v>
      </c>
      <c r="N64" t="str">
        <f t="shared" si="1"/>
        <v>&lt;tr&gt;&lt;td&gt;62&lt;/td&gt;&lt;td&gt;Noah Cain&lt;/td&gt;&lt;td&gt;Penn State&lt;/td&gt;&lt;td&gt;Big Ten&lt;/td&gt;&lt;td&gt;116.32&lt;/td&gt;&lt;/tr&gt;</v>
      </c>
    </row>
    <row r="65" spans="1:14" x14ac:dyDescent="0.25">
      <c r="A65" s="26">
        <f>_xlfn.RANK.EQ(L65,L:L,0)</f>
        <v>63</v>
      </c>
      <c r="B65" t="s">
        <v>815</v>
      </c>
      <c r="C65" s="5" t="s">
        <v>178</v>
      </c>
      <c r="D65" t="s">
        <v>326</v>
      </c>
      <c r="E65" s="3">
        <f>IF(VLOOKUP($D65,Configuration!$A$21:$C$31,3,FALSE),IFERROR((Configuration!$C$13*F65+Configuration!$C$12*H65+Configuration!$C$14*G65+Configuration!$C$16*I65+Configuration!$C$15*J65+Configuration!$C$17*K65),""),0)</f>
        <v>116.23216583574725</v>
      </c>
      <c r="F65" s="3">
        <v>0.44</v>
      </c>
      <c r="G65" s="3">
        <v>111.1</v>
      </c>
      <c r="H65" s="3">
        <v>11</v>
      </c>
      <c r="I65" s="3">
        <v>732.77439024390242</v>
      </c>
      <c r="J65" s="3">
        <v>4.6140939597315436</v>
      </c>
      <c r="K65" s="3">
        <v>1.9899184735161299</v>
      </c>
      <c r="L65" s="3">
        <f>MAX(IFERROR(IF(Configuration!$F$10&gt;0,$E65-LARGE($E:$E,Configuration!$F$10*Configuration!$F$16),-1000000),0),IFERROR(IF(Configuration!$F$14&gt;0,$E65-LARGE('FLEX Settings (DO NOT MODIFY)'!$J:$J,Configuration!$F$14*Configuration!$F$16),-1000000),0),IFERROR(IF(Configuration!$F$13&gt;0,$E65-LARGE('FLEX Settings (DO NOT MODIFY)'!$K:$K,Configuration!$F$13*Configuration!$F$16),-1000000),0))+IF(E65=0,0,COUNTIFS($E$2:E64,E64)*0.000001)</f>
        <v>-20.934107430167185</v>
      </c>
      <c r="N65" t="str">
        <f t="shared" si="1"/>
        <v>&lt;tr&gt;&lt;td&gt;63&lt;/td&gt;&lt;td&gt;LD Brown&lt;/td&gt;&lt;td&gt;Oklahoma State&lt;/td&gt;&lt;td&gt;Big 12&lt;/td&gt;&lt;td&gt;116.23&lt;/td&gt;&lt;/tr&gt;</v>
      </c>
    </row>
    <row r="66" spans="1:14" x14ac:dyDescent="0.25">
      <c r="A66" s="26">
        <f>_xlfn.RANK.EQ(L66,L:L,0)</f>
        <v>64</v>
      </c>
      <c r="B66" t="s">
        <v>911</v>
      </c>
      <c r="C66" s="5" t="s">
        <v>202</v>
      </c>
      <c r="D66" t="s">
        <v>329</v>
      </c>
      <c r="E66" s="3">
        <f>IF(VLOOKUP($D66,Configuration!$A$21:$C$31,3,FALSE),IFERROR((Configuration!$C$13*F66+Configuration!$C$12*H66+Configuration!$C$14*G66+Configuration!$C$16*I66+Configuration!$C$15*J66+Configuration!$C$17*K66),""),0)</f>
        <v>116.1849822614252</v>
      </c>
      <c r="F66" s="3">
        <v>1.2000000000000002</v>
      </c>
      <c r="G66" s="3">
        <v>216</v>
      </c>
      <c r="H66" s="3">
        <v>24</v>
      </c>
      <c r="I66" s="3">
        <v>453.6</v>
      </c>
      <c r="J66" s="3">
        <v>5.5670103092783503</v>
      </c>
      <c r="K66" s="3">
        <v>1.6885397971224516</v>
      </c>
      <c r="L66" s="3">
        <f>MAX(IFERROR(IF(Configuration!$F$10&gt;0,$E66-LARGE($E:$E,Configuration!$F$10*Configuration!$F$16),-1000000),0),IFERROR(IF(Configuration!$F$14&gt;0,$E66-LARGE('FLEX Settings (DO NOT MODIFY)'!$J:$J,Configuration!$F$14*Configuration!$F$16),-1000000),0),IFERROR(IF(Configuration!$F$13&gt;0,$E66-LARGE('FLEX Settings (DO NOT MODIFY)'!$K:$K,Configuration!$F$13*Configuration!$F$16),-1000000),0))+IF(E66=0,0,COUNTIFS($E$2:E65,E65)*0.000001)</f>
        <v>-20.981291004489233</v>
      </c>
      <c r="N66" t="str">
        <f t="shared" si="1"/>
        <v>&lt;tr&gt;&lt;td&gt;64&lt;/td&gt;&lt;td&gt;Kamari Pleasant&lt;/td&gt;&lt;td&gt;Washington&lt;/td&gt;&lt;td&gt;Pac-12&lt;/td&gt;&lt;td&gt;116.18&lt;/td&gt;&lt;/tr&gt;</v>
      </c>
    </row>
    <row r="67" spans="1:14" x14ac:dyDescent="0.25">
      <c r="A67" s="26">
        <f>_xlfn.RANK.EQ(L67,L:L,0)</f>
        <v>65</v>
      </c>
      <c r="B67" s="5" t="s">
        <v>780</v>
      </c>
      <c r="C67" t="s">
        <v>751</v>
      </c>
      <c r="D67" t="s">
        <v>132</v>
      </c>
      <c r="E67" s="3">
        <f>IF(VLOOKUP($D67,Configuration!$A$21:$C$31,3,FALSE),IFERROR((Configuration!$C$13*F67+Configuration!$C$12*H67+Configuration!$C$14*G67+Configuration!$C$16*I67+Configuration!$C$15*J67+Configuration!$C$17*K67),""),0)</f>
        <v>115.75533826744319</v>
      </c>
      <c r="F67" s="3">
        <v>0.54225352112676062</v>
      </c>
      <c r="G67" s="3">
        <v>330.77464788732397</v>
      </c>
      <c r="H67" s="3">
        <v>38.5</v>
      </c>
      <c r="I67" s="3">
        <v>444.99746192893406</v>
      </c>
      <c r="J67" s="3">
        <v>3.3</v>
      </c>
      <c r="K67" s="3">
        <v>2.0626969204715859</v>
      </c>
      <c r="L67" s="3">
        <f>MAX(IFERROR(IF(Configuration!$F$10&gt;0,$E67-LARGE($E:$E,Configuration!$F$10*Configuration!$F$16),-1000000),0),IFERROR(IF(Configuration!$F$14&gt;0,$E67-LARGE('FLEX Settings (DO NOT MODIFY)'!$J:$J,Configuration!$F$14*Configuration!$F$16),-1000000),0),IFERROR(IF(Configuration!$F$13&gt;0,$E67-LARGE('FLEX Settings (DO NOT MODIFY)'!$K:$K,Configuration!$F$13*Configuration!$F$16),-1000000),0))+IF(E67=0,0,COUNTIFS($E$2:E66,E66)*0.000001)</f>
        <v>-21.410934998471244</v>
      </c>
      <c r="N67" t="str">
        <f t="shared" ref="N67:N97" si="2">CONCATENATE("&lt;tr&gt;&lt;td&gt;",A67,"&lt;/td&gt;&lt;td&gt;",B67,"&lt;/td&gt;&lt;td&gt;",C67,"&lt;/td&gt;&lt;td&gt;",D67,"&lt;/td&gt;&lt;td&gt;",ROUND(E67,2),"&lt;/td&gt;&lt;/tr&gt;")</f>
        <v>&lt;tr&gt;&lt;td&gt;65&lt;/td&gt;&lt;td&gt;Travis Levy&lt;/td&gt;&lt;td&gt;Boston College&lt;/td&gt;&lt;td&gt;ACC&lt;/td&gt;&lt;td&gt;115.76&lt;/td&gt;&lt;/tr&gt;</v>
      </c>
    </row>
    <row r="68" spans="1:14" x14ac:dyDescent="0.25">
      <c r="A68" s="26">
        <f>_xlfn.RANK.EQ(L68,L:L,0)</f>
        <v>66</v>
      </c>
      <c r="B68" t="s">
        <v>956</v>
      </c>
      <c r="C68" s="5" t="s">
        <v>200</v>
      </c>
      <c r="D68" t="s">
        <v>131</v>
      </c>
      <c r="E68" s="3">
        <f>IF(VLOOKUP($D68,Configuration!$A$21:$C$31,3,FALSE),IFERROR((Configuration!$C$13*F68+Configuration!$C$12*H68+Configuration!$C$14*G68+Configuration!$C$16*I68+Configuration!$C$15*J68+Configuration!$C$17*K68),""),0)</f>
        <v>115.59462441640487</v>
      </c>
      <c r="F68" s="3">
        <v>1.1977058823529414</v>
      </c>
      <c r="G68" s="3">
        <v>239.54117647058825</v>
      </c>
      <c r="H68" s="3">
        <v>47.908235294117645</v>
      </c>
      <c r="I68" s="3">
        <v>312.202</v>
      </c>
      <c r="J68" s="3">
        <v>5.32313725490196</v>
      </c>
      <c r="K68" s="3">
        <v>1.3294348506211005</v>
      </c>
      <c r="L68" s="3">
        <f>MAX(IFERROR(IF(Configuration!$F$10&gt;0,$E68-LARGE($E:$E,Configuration!$F$10*Configuration!$F$16),-1000000),0),IFERROR(IF(Configuration!$F$14&gt;0,$E68-LARGE('FLEX Settings (DO NOT MODIFY)'!$J:$J,Configuration!$F$14*Configuration!$F$16),-1000000),0),IFERROR(IF(Configuration!$F$13&gt;0,$E68-LARGE('FLEX Settings (DO NOT MODIFY)'!$K:$K,Configuration!$F$13*Configuration!$F$16),-1000000),0))+IF(E68=0,0,COUNTIFS($E$2:E67,E67)*0.000001)</f>
        <v>-21.571648849509568</v>
      </c>
      <c r="N68" t="str">
        <f t="shared" si="2"/>
        <v>&lt;tr&gt;&lt;td&gt;66&lt;/td&gt;&lt;td&gt;Dillon Johnson&lt;/td&gt;&lt;td&gt;Mississippi State&lt;/td&gt;&lt;td&gt;SEC&lt;/td&gt;&lt;td&gt;115.59&lt;/td&gt;&lt;/tr&gt;</v>
      </c>
    </row>
    <row r="69" spans="1:14" x14ac:dyDescent="0.25">
      <c r="A69" s="26">
        <f>_xlfn.RANK.EQ(L69,L:L,0)</f>
        <v>67</v>
      </c>
      <c r="B69" t="s">
        <v>778</v>
      </c>
      <c r="C69" s="5" t="s">
        <v>335</v>
      </c>
      <c r="D69" t="s">
        <v>132</v>
      </c>
      <c r="E69" s="3">
        <f>IF(VLOOKUP($D69,Configuration!$A$21:$C$31,3,FALSE),IFERROR((Configuration!$C$13*F69+Configuration!$C$12*H69+Configuration!$C$14*G69+Configuration!$C$16*I69+Configuration!$C$15*J69+Configuration!$C$17*K69),""),0)</f>
        <v>113.06212405957145</v>
      </c>
      <c r="F69" s="3">
        <v>1.2413793103448276</v>
      </c>
      <c r="G69" s="3">
        <v>136</v>
      </c>
      <c r="H69" s="3">
        <v>18</v>
      </c>
      <c r="I69" s="3">
        <v>629.87755102040819</v>
      </c>
      <c r="J69" s="3">
        <v>4.0500000000000007</v>
      </c>
      <c r="K69" s="3">
        <v>2.1369534522691729</v>
      </c>
      <c r="L69" s="3">
        <f>MAX(IFERROR(IF(Configuration!$F$10&gt;0,$E69-LARGE($E:$E,Configuration!$F$10*Configuration!$F$16),-1000000),0),IFERROR(IF(Configuration!$F$14&gt;0,$E69-LARGE('FLEX Settings (DO NOT MODIFY)'!$J:$J,Configuration!$F$14*Configuration!$F$16),-1000000),0),IFERROR(IF(Configuration!$F$13&gt;0,$E69-LARGE('FLEX Settings (DO NOT MODIFY)'!$K:$K,Configuration!$F$13*Configuration!$F$16),-1000000),0))+IF(E69=0,0,COUNTIFS($E$2:E68,E68)*0.000001)</f>
        <v>-24.104149206342992</v>
      </c>
      <c r="N69" t="str">
        <f t="shared" si="2"/>
        <v>&lt;tr&gt;&lt;td&gt;67&lt;/td&gt;&lt;td&gt;Ricky Person Jr.&lt;/td&gt;&lt;td&gt;North Carolina State&lt;/td&gt;&lt;td&gt;ACC&lt;/td&gt;&lt;td&gt;113.06&lt;/td&gt;&lt;/tr&gt;</v>
      </c>
    </row>
    <row r="70" spans="1:14" x14ac:dyDescent="0.25">
      <c r="A70" s="26">
        <f>_xlfn.RANK.EQ(L70,L:L,0)</f>
        <v>68</v>
      </c>
      <c r="B70" t="s">
        <v>881</v>
      </c>
      <c r="C70" s="5" t="s">
        <v>757</v>
      </c>
      <c r="D70" t="s">
        <v>1504</v>
      </c>
      <c r="E70" s="3">
        <f>IF(VLOOKUP($D70,Configuration!$A$21:$C$31,3,FALSE),IFERROR((Configuration!$C$13*F70+Configuration!$C$12*H70+Configuration!$C$14*G70+Configuration!$C$16*I70+Configuration!$C$15*J70+Configuration!$C$17*K70),""),0)</f>
        <v>112.80912003780361</v>
      </c>
      <c r="F70" s="3">
        <v>1.1111111111111112</v>
      </c>
      <c r="G70" s="3">
        <v>90</v>
      </c>
      <c r="H70" s="3">
        <v>5</v>
      </c>
      <c r="I70" s="3">
        <v>862.37288135593212</v>
      </c>
      <c r="J70" s="3">
        <v>1.9672131147540983</v>
      </c>
      <c r="K70" s="3">
        <v>1.6990567264904324</v>
      </c>
      <c r="L70" s="3">
        <f>MAX(IFERROR(IF(Configuration!$F$10&gt;0,$E70-LARGE($E:$E,Configuration!$F$10*Configuration!$F$16),-1000000),0),IFERROR(IF(Configuration!$F$14&gt;0,$E70-LARGE('FLEX Settings (DO NOT MODIFY)'!$J:$J,Configuration!$F$14*Configuration!$F$16),-1000000),0),IFERROR(IF(Configuration!$F$13&gt;0,$E70-LARGE('FLEX Settings (DO NOT MODIFY)'!$K:$K,Configuration!$F$13*Configuration!$F$16),-1000000),0))+IF(E70=0,0,COUNTIFS($E$2:E69,E69)*0.000001)</f>
        <v>-24.357153228110828</v>
      </c>
      <c r="N70" t="str">
        <f t="shared" si="2"/>
        <v>&lt;tr&gt;&lt;td&gt;68&lt;/td&gt;&lt;td&gt;Tyrell Robinson&lt;/td&gt;&lt;td&gt;Army&lt;/td&gt;&lt;td&gt;IA Independents&lt;/td&gt;&lt;td&gt;112.81&lt;/td&gt;&lt;/tr&gt;</v>
      </c>
    </row>
    <row r="71" spans="1:14" x14ac:dyDescent="0.25">
      <c r="A71" s="26">
        <f>_xlfn.RANK.EQ(L71,L:L,0)</f>
        <v>69</v>
      </c>
      <c r="B71" t="s">
        <v>907</v>
      </c>
      <c r="C71" s="5" t="s">
        <v>199</v>
      </c>
      <c r="D71" t="s">
        <v>329</v>
      </c>
      <c r="E71" s="3">
        <f>IF(VLOOKUP($D71,Configuration!$A$21:$C$31,3,FALSE),IFERROR((Configuration!$C$13*F71+Configuration!$C$12*H71+Configuration!$C$14*G71+Configuration!$C$16*I71+Configuration!$C$15*J71+Configuration!$C$17*K71),""),0)</f>
        <v>112.00183895622007</v>
      </c>
      <c r="F71" s="3">
        <v>1.9459459459459461</v>
      </c>
      <c r="G71" s="3">
        <v>150</v>
      </c>
      <c r="H71" s="3">
        <v>12</v>
      </c>
      <c r="I71" s="3">
        <v>712.25806451612902</v>
      </c>
      <c r="J71" s="3">
        <v>1.935483870967742</v>
      </c>
      <c r="K71" s="3">
        <v>1.7562731984374804</v>
      </c>
      <c r="L71" s="3">
        <f>MAX(IFERROR(IF(Configuration!$F$10&gt;0,$E71-LARGE($E:$E,Configuration!$F$10*Configuration!$F$16),-1000000),0),IFERROR(IF(Configuration!$F$14&gt;0,$E71-LARGE('FLEX Settings (DO NOT MODIFY)'!$J:$J,Configuration!$F$14*Configuration!$F$16),-1000000),0),IFERROR(IF(Configuration!$F$13&gt;0,$E71-LARGE('FLEX Settings (DO NOT MODIFY)'!$K:$K,Configuration!$F$13*Configuration!$F$16),-1000000),0))+IF(E71=0,0,COUNTIFS($E$2:E70,E70)*0.000001)</f>
        <v>-25.164434309694368</v>
      </c>
      <c r="N71" t="str">
        <f t="shared" si="2"/>
        <v>&lt;tr&gt;&lt;td&gt;69&lt;/td&gt;&lt;td&gt;Travis Dye&lt;/td&gt;&lt;td&gt;Oregon&lt;/td&gt;&lt;td&gt;Pac-12&lt;/td&gt;&lt;td&gt;112&lt;/td&gt;&lt;/tr&gt;</v>
      </c>
    </row>
    <row r="72" spans="1:14" x14ac:dyDescent="0.25">
      <c r="A72" s="26">
        <f>_xlfn.RANK.EQ(L72,L:L,0)</f>
        <v>70</v>
      </c>
      <c r="B72" t="s">
        <v>1486</v>
      </c>
      <c r="C72" s="5" t="s">
        <v>1488</v>
      </c>
      <c r="D72" t="s">
        <v>1504</v>
      </c>
      <c r="E72" s="3">
        <f>IF(VLOOKUP($D72,Configuration!$A$21:$C$31,3,FALSE),IFERROR((Configuration!$C$13*F72+Configuration!$C$12*H72+Configuration!$C$14*G72+Configuration!$C$16*I72+Configuration!$C$15*J72+Configuration!$C$17*K72),""),0)</f>
        <v>111.88076878328788</v>
      </c>
      <c r="F72" s="3">
        <v>1.5230769230769232</v>
      </c>
      <c r="G72" s="3">
        <v>192.06</v>
      </c>
      <c r="H72" s="3">
        <v>19.8</v>
      </c>
      <c r="I72" s="3">
        <v>506</v>
      </c>
      <c r="J72" s="3">
        <v>4.4000000000000004</v>
      </c>
      <c r="K72" s="3">
        <v>1.6818463775868366</v>
      </c>
      <c r="L72" s="3">
        <f>MAX(IFERROR(IF(Configuration!$F$10&gt;0,$E72-LARGE($E:$E,Configuration!$F$10*Configuration!$F$16),-1000000),0),IFERROR(IF(Configuration!$F$14&gt;0,$E72-LARGE('FLEX Settings (DO NOT MODIFY)'!$J:$J,Configuration!$F$14*Configuration!$F$16),-1000000),0),IFERROR(IF(Configuration!$F$13&gt;0,$E72-LARGE('FLEX Settings (DO NOT MODIFY)'!$K:$K,Configuration!$F$13*Configuration!$F$16),-1000000),0))+IF(E72=0,0,COUNTIFS($E$2:E71,E71)*0.000001)</f>
        <v>-25.28550448262656</v>
      </c>
      <c r="N72" t="str">
        <f t="shared" si="2"/>
        <v>&lt;tr&gt;&lt;td&gt;70&lt;/td&gt;&lt;td&gt;Robert Burns&lt;/td&gt;&lt;td&gt;Connecticut&lt;/td&gt;&lt;td&gt;IA Independents&lt;/td&gt;&lt;td&gt;111.88&lt;/td&gt;&lt;/tr&gt;</v>
      </c>
    </row>
    <row r="73" spans="1:14" x14ac:dyDescent="0.25">
      <c r="A73" s="26">
        <f>_xlfn.RANK.EQ(L73,L:L,0)</f>
        <v>71</v>
      </c>
      <c r="B73" t="s">
        <v>830</v>
      </c>
      <c r="C73" s="5" t="s">
        <v>207</v>
      </c>
      <c r="D73" t="s">
        <v>326</v>
      </c>
      <c r="E73" s="3">
        <f>IF(VLOOKUP($D73,Configuration!$A$21:$C$31,3,FALSE),IFERROR((Configuration!$C$13*F73+Configuration!$C$12*H73+Configuration!$C$14*G73+Configuration!$C$16*I73+Configuration!$C$15*J73+Configuration!$C$17*K73),""),0)</f>
        <v>111.45334276497847</v>
      </c>
      <c r="F73" s="3">
        <v>3.2875200000000007</v>
      </c>
      <c r="G73" s="3">
        <v>341.90208000000001</v>
      </c>
      <c r="H73" s="3">
        <v>28.49184</v>
      </c>
      <c r="I73" s="3">
        <v>302.40000000000003</v>
      </c>
      <c r="J73" s="3">
        <v>2.5846153846153843</v>
      </c>
      <c r="K73" s="3">
        <v>1.2277987713569221</v>
      </c>
      <c r="L73" s="3">
        <f>MAX(IFERROR(IF(Configuration!$F$10&gt;0,$E73-LARGE($E:$E,Configuration!$F$10*Configuration!$F$16),-1000000),0),IFERROR(IF(Configuration!$F$14&gt;0,$E73-LARGE('FLEX Settings (DO NOT MODIFY)'!$J:$J,Configuration!$F$14*Configuration!$F$16),-1000000),0),IFERROR(IF(Configuration!$F$13&gt;0,$E73-LARGE('FLEX Settings (DO NOT MODIFY)'!$K:$K,Configuration!$F$13*Configuration!$F$16),-1000000),0))+IF(E73=0,0,COUNTIFS($E$2:E72,E72)*0.000001)</f>
        <v>-25.712930500935965</v>
      </c>
      <c r="N73" t="str">
        <f t="shared" si="2"/>
        <v>&lt;tr&gt;&lt;td&gt;71&lt;/td&gt;&lt;td&gt;Trestan Ebner&lt;/td&gt;&lt;td&gt;Baylor&lt;/td&gt;&lt;td&gt;Big 12&lt;/td&gt;&lt;td&gt;111.45&lt;/td&gt;&lt;/tr&gt;</v>
      </c>
    </row>
    <row r="74" spans="1:14" x14ac:dyDescent="0.25">
      <c r="A74" s="26">
        <f>_xlfn.RANK.EQ(L74,L:L,0)</f>
        <v>72</v>
      </c>
      <c r="B74" t="s">
        <v>797</v>
      </c>
      <c r="C74" s="5" t="s">
        <v>208</v>
      </c>
      <c r="D74" t="s">
        <v>132</v>
      </c>
      <c r="E74" s="3">
        <f>IF(VLOOKUP($D74,Configuration!$A$21:$C$31,3,FALSE),IFERROR((Configuration!$C$13*F74+Configuration!$C$12*H74+Configuration!$C$14*G74+Configuration!$C$16*I74+Configuration!$C$15*J74+Configuration!$C$17*K74),""),0)</f>
        <v>110.67564506241229</v>
      </c>
      <c r="F74" s="3">
        <v>0.59536082474226804</v>
      </c>
      <c r="G74" s="3">
        <v>95.257731958762875</v>
      </c>
      <c r="H74" s="3">
        <v>9.5257731958762886</v>
      </c>
      <c r="I74" s="3">
        <v>639.58762886597935</v>
      </c>
      <c r="J74" s="3">
        <v>5.4432989690721651</v>
      </c>
      <c r="K74" s="3">
        <v>1.9018681904433379</v>
      </c>
      <c r="L74" s="3">
        <f>MAX(IFERROR(IF(Configuration!$F$10&gt;0,$E74-LARGE($E:$E,Configuration!$F$10*Configuration!$F$16),-1000000),0),IFERROR(IF(Configuration!$F$14&gt;0,$E74-LARGE('FLEX Settings (DO NOT MODIFY)'!$J:$J,Configuration!$F$14*Configuration!$F$16),-1000000),0),IFERROR(IF(Configuration!$F$13&gt;0,$E74-LARGE('FLEX Settings (DO NOT MODIFY)'!$K:$K,Configuration!$F$13*Configuration!$F$16),-1000000),0))+IF(E74=0,0,COUNTIFS($E$2:E73,E73)*0.000001)</f>
        <v>-26.490628203502151</v>
      </c>
      <c r="N74" t="str">
        <f t="shared" si="2"/>
        <v>&lt;tr&gt;&lt;td&gt;72&lt;/td&gt;&lt;td&gt;Jalen Holston&lt;/td&gt;&lt;td&gt;Virginia Tech&lt;/td&gt;&lt;td&gt;ACC&lt;/td&gt;&lt;td&gt;110.68&lt;/td&gt;&lt;/tr&gt;</v>
      </c>
    </row>
    <row r="75" spans="1:14" x14ac:dyDescent="0.25">
      <c r="A75" s="26">
        <f>_xlfn.RANK.EQ(L75,L:L,0)</f>
        <v>73</v>
      </c>
      <c r="B75" t="s">
        <v>795</v>
      </c>
      <c r="C75" s="5" t="s">
        <v>752</v>
      </c>
      <c r="D75" t="s">
        <v>132</v>
      </c>
      <c r="E75" s="3">
        <f>IF(VLOOKUP($D75,Configuration!$A$21:$C$31,3,FALSE),IFERROR((Configuration!$C$13*F75+Configuration!$C$12*H75+Configuration!$C$14*G75+Configuration!$C$16*I75+Configuration!$C$15*J75+Configuration!$C$17*K75),""),0)</f>
        <v>110.2351245381339</v>
      </c>
      <c r="F75" s="3">
        <v>1.2000000000000002</v>
      </c>
      <c r="G75" s="3">
        <v>61.285714285714278</v>
      </c>
      <c r="H75" s="3">
        <v>11.142857142857142</v>
      </c>
      <c r="I75" s="3">
        <v>624</v>
      </c>
      <c r="J75" s="3">
        <v>5.5714285714285712</v>
      </c>
      <c r="K75" s="3">
        <v>2.2467234452187674</v>
      </c>
      <c r="L75" s="3">
        <f>MAX(IFERROR(IF(Configuration!$F$10&gt;0,$E75-LARGE($E:$E,Configuration!$F$10*Configuration!$F$16),-1000000),0),IFERROR(IF(Configuration!$F$14&gt;0,$E75-LARGE('FLEX Settings (DO NOT MODIFY)'!$J:$J,Configuration!$F$14*Configuration!$F$16),-1000000),0),IFERROR(IF(Configuration!$F$13&gt;0,$E75-LARGE('FLEX Settings (DO NOT MODIFY)'!$K:$K,Configuration!$F$13*Configuration!$F$16),-1000000),0))+IF(E75=0,0,COUNTIFS($E$2:E74,E74)*0.000001)</f>
        <v>-26.931148727780535</v>
      </c>
      <c r="N75" t="str">
        <f t="shared" si="2"/>
        <v>&lt;tr&gt;&lt;td&gt;73&lt;/td&gt;&lt;td&gt;Israel Abanikanda&lt;/td&gt;&lt;td&gt;Pittsburgh&lt;/td&gt;&lt;td&gt;ACC&lt;/td&gt;&lt;td&gt;110.24&lt;/td&gt;&lt;/tr&gt;</v>
      </c>
    </row>
    <row r="76" spans="1:14" x14ac:dyDescent="0.25">
      <c r="A76" s="26">
        <f>_xlfn.RANK.EQ(L76,L:L,0)</f>
        <v>74</v>
      </c>
      <c r="B76" t="s">
        <v>294</v>
      </c>
      <c r="C76" s="5" t="s">
        <v>226</v>
      </c>
      <c r="D76" t="s">
        <v>132</v>
      </c>
      <c r="E76" s="3">
        <f>IF(VLOOKUP($D76,Configuration!$A$21:$C$31,3,FALSE),IFERROR((Configuration!$C$13*F76+Configuration!$C$12*H76+Configuration!$C$14*G76+Configuration!$C$16*I76+Configuration!$C$15*J76+Configuration!$C$17*K76),""),0)</f>
        <v>109.9689135542028</v>
      </c>
      <c r="F76" s="3">
        <v>0.56470588235294117</v>
      </c>
      <c r="G76" s="3">
        <v>49.694117647058832</v>
      </c>
      <c r="H76" s="3">
        <v>9.6000000000000014</v>
      </c>
      <c r="I76" s="3">
        <v>459.52941176470591</v>
      </c>
      <c r="J76" s="3">
        <v>9</v>
      </c>
      <c r="K76" s="3">
        <v>1.570837340545667</v>
      </c>
      <c r="L76" s="3">
        <f>MAX(IFERROR(IF(Configuration!$F$10&gt;0,$E76-LARGE($E:$E,Configuration!$F$10*Configuration!$F$16),-1000000),0),IFERROR(IF(Configuration!$F$14&gt;0,$E76-LARGE('FLEX Settings (DO NOT MODIFY)'!$J:$J,Configuration!$F$14*Configuration!$F$16),-1000000),0),IFERROR(IF(Configuration!$F$13&gt;0,$E76-LARGE('FLEX Settings (DO NOT MODIFY)'!$K:$K,Configuration!$F$13*Configuration!$F$16),-1000000),0))+IF(E76=0,0,COUNTIFS($E$2:E75,E75)*0.000001)</f>
        <v>-27.197359711711638</v>
      </c>
      <c r="N76" t="str">
        <f t="shared" si="2"/>
        <v>&lt;tr&gt;&lt;td&gt;74&lt;/td&gt;&lt;td&gt;Wayne Taulapapa&lt;/td&gt;&lt;td&gt;Virginia&lt;/td&gt;&lt;td&gt;ACC&lt;/td&gt;&lt;td&gt;109.97&lt;/td&gt;&lt;/tr&gt;</v>
      </c>
    </row>
    <row r="77" spans="1:14" x14ac:dyDescent="0.25">
      <c r="A77" s="26">
        <f>_xlfn.RANK.EQ(L77,L:L,0)</f>
        <v>75</v>
      </c>
      <c r="B77" t="s">
        <v>842</v>
      </c>
      <c r="C77" s="5" t="s">
        <v>231</v>
      </c>
      <c r="D77" t="s">
        <v>352</v>
      </c>
      <c r="E77" s="3">
        <f>IF(VLOOKUP($D77,Configuration!$A$21:$C$31,3,FALSE),IFERROR((Configuration!$C$13*F77+Configuration!$C$12*H77+Configuration!$C$14*G77+Configuration!$C$16*I77+Configuration!$C$15*J77+Configuration!$C$17*K77),""),0)</f>
        <v>107.64201600430881</v>
      </c>
      <c r="F77" s="3">
        <v>0.38499999999999995</v>
      </c>
      <c r="G77" s="3">
        <v>69.3</v>
      </c>
      <c r="H77" s="3">
        <v>7.6999999999999993</v>
      </c>
      <c r="I77" s="3">
        <v>745.73831775700944</v>
      </c>
      <c r="J77" s="3">
        <v>4.009345794392523</v>
      </c>
      <c r="K77" s="3">
        <v>2.038945268873638</v>
      </c>
      <c r="L77" s="3">
        <f>MAX(IFERROR(IF(Configuration!$F$10&gt;0,$E77-LARGE($E:$E,Configuration!$F$10*Configuration!$F$16),-1000000),0),IFERROR(IF(Configuration!$F$14&gt;0,$E77-LARGE('FLEX Settings (DO NOT MODIFY)'!$J:$J,Configuration!$F$14*Configuration!$F$16),-1000000),0),IFERROR(IF(Configuration!$F$13&gt;0,$E77-LARGE('FLEX Settings (DO NOT MODIFY)'!$K:$K,Configuration!$F$13*Configuration!$F$16),-1000000),0))+IF(E77=0,0,COUNTIFS($E$2:E76,E76)*0.000001)</f>
        <v>-29.524257261605623</v>
      </c>
      <c r="N77" t="str">
        <f t="shared" si="2"/>
        <v>&lt;tr&gt;&lt;td&gt;75&lt;/td&gt;&lt;td&gt;Chase Brown&lt;/td&gt;&lt;td&gt;Illinois&lt;/td&gt;&lt;td&gt;Big Ten&lt;/td&gt;&lt;td&gt;107.64&lt;/td&gt;&lt;/tr&gt;</v>
      </c>
    </row>
    <row r="78" spans="1:14" x14ac:dyDescent="0.25">
      <c r="A78" s="26">
        <f>_xlfn.RANK.EQ(L78,L:L,0)</f>
        <v>76</v>
      </c>
      <c r="B78" t="s">
        <v>958</v>
      </c>
      <c r="C78" s="5" t="s">
        <v>175</v>
      </c>
      <c r="D78" t="s">
        <v>131</v>
      </c>
      <c r="E78" s="3">
        <f>IF(VLOOKUP($D78,Configuration!$A$21:$C$31,3,FALSE),IFERROR((Configuration!$C$13*F78+Configuration!$C$12*H78+Configuration!$C$14*G78+Configuration!$C$16*I78+Configuration!$C$15*J78+Configuration!$C$17*K78),""),0)</f>
        <v>107.63013692528452</v>
      </c>
      <c r="F78" s="3">
        <v>0.747</v>
      </c>
      <c r="G78" s="3">
        <v>164.33999999999997</v>
      </c>
      <c r="H78" s="3">
        <v>14.94</v>
      </c>
      <c r="I78" s="3">
        <v>526.5</v>
      </c>
      <c r="J78" s="3">
        <v>4.8461538461538458</v>
      </c>
      <c r="K78" s="3">
        <v>1.2413930758192722</v>
      </c>
      <c r="L78" s="3">
        <f>MAX(IFERROR(IF(Configuration!$F$10&gt;0,$E78-LARGE($E:$E,Configuration!$F$10*Configuration!$F$16),-1000000),0),IFERROR(IF(Configuration!$F$14&gt;0,$E78-LARGE('FLEX Settings (DO NOT MODIFY)'!$J:$J,Configuration!$F$14*Configuration!$F$16),-1000000),0),IFERROR(IF(Configuration!$F$13&gt;0,$E78-LARGE('FLEX Settings (DO NOT MODIFY)'!$K:$K,Configuration!$F$13*Configuration!$F$16),-1000000),0))+IF(E78=0,0,COUNTIFS($E$2:E77,E77)*0.000001)</f>
        <v>-29.53613634062992</v>
      </c>
      <c r="N78" t="str">
        <f t="shared" si="2"/>
        <v>&lt;tr&gt;&lt;td&gt;76&lt;/td&gt;&lt;td&gt;James Cook&lt;/td&gt;&lt;td&gt;Georgia&lt;/td&gt;&lt;td&gt;SEC&lt;/td&gt;&lt;td&gt;107.63&lt;/td&gt;&lt;/tr&gt;</v>
      </c>
    </row>
    <row r="79" spans="1:14" x14ac:dyDescent="0.25">
      <c r="A79" s="26">
        <f>_xlfn.RANK.EQ(L79,L:L,0)</f>
        <v>77</v>
      </c>
      <c r="B79" s="5" t="s">
        <v>872</v>
      </c>
      <c r="C79" s="5" t="s">
        <v>258</v>
      </c>
      <c r="D79" t="s">
        <v>352</v>
      </c>
      <c r="E79" s="3">
        <f>IF(VLOOKUP($D79,Configuration!$A$21:$C$31,3,FALSE),IFERROR((Configuration!$C$13*F79+Configuration!$C$12*H79+Configuration!$C$14*G79+Configuration!$C$16*I79+Configuration!$C$15*J79+Configuration!$C$17*K79),""),0)</f>
        <v>106.89510716872424</v>
      </c>
      <c r="F79" s="3">
        <v>1.44</v>
      </c>
      <c r="G79" s="3">
        <v>135</v>
      </c>
      <c r="H79" s="3">
        <v>18</v>
      </c>
      <c r="I79" s="3">
        <v>432</v>
      </c>
      <c r="J79" s="3">
        <v>5.9723502304147464</v>
      </c>
      <c r="K79" s="3">
        <v>1.6394971068821247</v>
      </c>
      <c r="L79" s="3">
        <f>MAX(IFERROR(IF(Configuration!$F$10&gt;0,$E79-LARGE($E:$E,Configuration!$F$10*Configuration!$F$16),-1000000),0),IFERROR(IF(Configuration!$F$14&gt;0,$E79-LARGE('FLEX Settings (DO NOT MODIFY)'!$J:$J,Configuration!$F$14*Configuration!$F$16),-1000000),0),IFERROR(IF(Configuration!$F$13&gt;0,$E79-LARGE('FLEX Settings (DO NOT MODIFY)'!$K:$K,Configuration!$F$13*Configuration!$F$16),-1000000),0))+IF(E79=0,0,COUNTIFS($E$2:E78,E78)*0.000001)</f>
        <v>-30.2711660971902</v>
      </c>
      <c r="N79" t="str">
        <f t="shared" si="2"/>
        <v>&lt;tr&gt;&lt;td&gt;77&lt;/td&gt;&lt;td&gt;Kenneth Walker III&lt;/td&gt;&lt;td&gt;Michigan State&lt;/td&gt;&lt;td&gt;Big Ten&lt;/td&gt;&lt;td&gt;106.9&lt;/td&gt;&lt;/tr&gt;</v>
      </c>
    </row>
    <row r="80" spans="1:14" x14ac:dyDescent="0.25">
      <c r="A80" s="26">
        <f>_xlfn.RANK.EQ(L80,L:L,0)</f>
        <v>78</v>
      </c>
      <c r="B80" t="s">
        <v>938</v>
      </c>
      <c r="C80" s="5" t="s">
        <v>198</v>
      </c>
      <c r="D80" t="s">
        <v>131</v>
      </c>
      <c r="E80" s="3">
        <f>IF(VLOOKUP($D80,Configuration!$A$21:$C$31,3,FALSE),IFERROR((Configuration!$C$13*F80+Configuration!$C$12*H80+Configuration!$C$14*G80+Configuration!$C$16*I80+Configuration!$C$15*J80+Configuration!$C$17*K80),""),0)</f>
        <v>106.88610282422088</v>
      </c>
      <c r="F80" s="3">
        <v>0.46956521739130441</v>
      </c>
      <c r="G80" s="3">
        <v>62.921739130434787</v>
      </c>
      <c r="H80" s="3">
        <v>9.3913043478260878</v>
      </c>
      <c r="I80" s="3">
        <v>624</v>
      </c>
      <c r="J80" s="3">
        <v>5.7777777777777777</v>
      </c>
      <c r="K80" s="3">
        <v>1.9928906168750669</v>
      </c>
      <c r="L80" s="3">
        <f>MAX(IFERROR(IF(Configuration!$F$10&gt;0,$E80-LARGE($E:$E,Configuration!$F$10*Configuration!$F$16),-1000000),0),IFERROR(IF(Configuration!$F$14&gt;0,$E80-LARGE('FLEX Settings (DO NOT MODIFY)'!$J:$J,Configuration!$F$14*Configuration!$F$16),-1000000),0),IFERROR(IF(Configuration!$F$13&gt;0,$E80-LARGE('FLEX Settings (DO NOT MODIFY)'!$K:$K,Configuration!$F$13*Configuration!$F$16),-1000000),0))+IF(E80=0,0,COUNTIFS($E$2:E79,E79)*0.000001)</f>
        <v>-30.280170441693553</v>
      </c>
      <c r="N80" t="str">
        <f t="shared" si="2"/>
        <v>&lt;tr&gt;&lt;td&gt;78&lt;/td&gt;&lt;td&gt;Tyrion Davis-Price&lt;/td&gt;&lt;td&gt;LSU&lt;/td&gt;&lt;td&gt;SEC&lt;/td&gt;&lt;td&gt;106.89&lt;/td&gt;&lt;/tr&gt;</v>
      </c>
    </row>
    <row r="81" spans="1:14" x14ac:dyDescent="0.25">
      <c r="A81" s="26">
        <f>_xlfn.RANK.EQ(L81,L:L,0)</f>
        <v>79</v>
      </c>
      <c r="B81" t="s">
        <v>951</v>
      </c>
      <c r="C81" s="5" t="s">
        <v>186</v>
      </c>
      <c r="D81" t="s">
        <v>131</v>
      </c>
      <c r="E81" s="3">
        <f>IF(VLOOKUP($D81,Configuration!$A$21:$C$31,3,FALSE),IFERROR((Configuration!$C$13*F81+Configuration!$C$12*H81+Configuration!$C$14*G81+Configuration!$C$16*I81+Configuration!$C$15*J81+Configuration!$C$17*K81),""),0)</f>
        <v>106.60145189319407</v>
      </c>
      <c r="F81" s="3">
        <v>1.2276923076923079</v>
      </c>
      <c r="G81" s="3">
        <v>143.64000000000001</v>
      </c>
      <c r="H81" s="3">
        <v>15.96</v>
      </c>
      <c r="I81" s="3">
        <v>518.4</v>
      </c>
      <c r="J81" s="3">
        <v>4.7161572052401741</v>
      </c>
      <c r="K81" s="3">
        <v>1.6228225922004136</v>
      </c>
      <c r="L81" s="3">
        <f>MAX(IFERROR(IF(Configuration!$F$10&gt;0,$E81-LARGE($E:$E,Configuration!$F$10*Configuration!$F$16),-1000000),0),IFERROR(IF(Configuration!$F$14&gt;0,$E81-LARGE('FLEX Settings (DO NOT MODIFY)'!$J:$J,Configuration!$F$14*Configuration!$F$16),-1000000),0),IFERROR(IF(Configuration!$F$13&gt;0,$E81-LARGE('FLEX Settings (DO NOT MODIFY)'!$K:$K,Configuration!$F$13*Configuration!$F$16),-1000000),0))+IF(E81=0,0,COUNTIFS($E$2:E80,E80)*0.000001)</f>
        <v>-30.56482137272037</v>
      </c>
      <c r="N81" t="str">
        <f t="shared" si="2"/>
        <v>&lt;tr&gt;&lt;td&gt;79&lt;/td&gt;&lt;td&gt;Dameon Pierce&lt;/td&gt;&lt;td&gt;Florida&lt;/td&gt;&lt;td&gt;SEC&lt;/td&gt;&lt;td&gt;106.6&lt;/td&gt;&lt;/tr&gt;</v>
      </c>
    </row>
    <row r="82" spans="1:14" x14ac:dyDescent="0.25">
      <c r="A82" s="26">
        <f>_xlfn.RANK.EQ(L82,L:L,0)</f>
        <v>80</v>
      </c>
      <c r="B82" t="s">
        <v>787</v>
      </c>
      <c r="C82" s="5" t="s">
        <v>176</v>
      </c>
      <c r="D82" t="s">
        <v>132</v>
      </c>
      <c r="E82" s="3">
        <f>IF(VLOOKUP($D82,Configuration!$A$21:$C$31,3,FALSE),IFERROR((Configuration!$C$13*F82+Configuration!$C$12*H82+Configuration!$C$14*G82+Configuration!$C$16*I82+Configuration!$C$15*J82+Configuration!$C$17*K82),""),0)</f>
        <v>106.09233608283455</v>
      </c>
      <c r="F82" s="3">
        <v>4.2777777777777786</v>
      </c>
      <c r="G82" s="3">
        <v>111.22222222222224</v>
      </c>
      <c r="H82" s="3">
        <v>21.388888888888893</v>
      </c>
      <c r="I82" s="3">
        <v>354.19999999999993</v>
      </c>
      <c r="J82" s="3">
        <v>4.2777777777777768</v>
      </c>
      <c r="K82" s="3">
        <v>1.2388319585827221</v>
      </c>
      <c r="L82" s="3">
        <f>MAX(IFERROR(IF(Configuration!$F$10&gt;0,$E82-LARGE($E:$E,Configuration!$F$10*Configuration!$F$16),-1000000),0),IFERROR(IF(Configuration!$F$14&gt;0,$E82-LARGE('FLEX Settings (DO NOT MODIFY)'!$J:$J,Configuration!$F$14*Configuration!$F$16),-1000000),0),IFERROR(IF(Configuration!$F$13&gt;0,$E82-LARGE('FLEX Settings (DO NOT MODIFY)'!$K:$K,Configuration!$F$13*Configuration!$F$16),-1000000),0))+IF(E82=0,0,COUNTIFS($E$2:E81,E81)*0.000001)</f>
        <v>-31.073937183079888</v>
      </c>
      <c r="N82" t="str">
        <f t="shared" si="2"/>
        <v>&lt;tr&gt;&lt;td&gt;80&lt;/td&gt;&lt;td&gt;Kobe Pace&lt;/td&gt;&lt;td&gt;Clemson&lt;/td&gt;&lt;td&gt;ACC&lt;/td&gt;&lt;td&gt;106.09&lt;/td&gt;&lt;/tr&gt;</v>
      </c>
    </row>
    <row r="83" spans="1:14" x14ac:dyDescent="0.25">
      <c r="A83" s="26">
        <f>_xlfn.RANK.EQ(L83,L:L,0)</f>
        <v>81</v>
      </c>
      <c r="B83" s="5" t="s">
        <v>900</v>
      </c>
      <c r="C83" s="5" t="s">
        <v>212</v>
      </c>
      <c r="D83" t="s">
        <v>329</v>
      </c>
      <c r="E83" s="3">
        <f>IF(VLOOKUP($D83,Configuration!$A$21:$C$31,3,FALSE),IFERROR((Configuration!$C$13*F83+Configuration!$C$12*H83+Configuration!$C$14*G83+Configuration!$C$16*I83+Configuration!$C$15*J83+Configuration!$C$17*K83),""),0)</f>
        <v>103.68435163439935</v>
      </c>
      <c r="F83" s="3">
        <v>1.1200000000000001</v>
      </c>
      <c r="G83" s="3">
        <v>141.12</v>
      </c>
      <c r="H83" s="3">
        <v>22.4</v>
      </c>
      <c r="I83" s="3">
        <v>428.4</v>
      </c>
      <c r="J83" s="3">
        <v>5.25</v>
      </c>
      <c r="K83" s="3">
        <v>1.3438241828003326</v>
      </c>
      <c r="L83" s="3">
        <f>MAX(IFERROR(IF(Configuration!$F$10&gt;0,$E83-LARGE($E:$E,Configuration!$F$10*Configuration!$F$16),-1000000),0),IFERROR(IF(Configuration!$F$14&gt;0,$E83-LARGE('FLEX Settings (DO NOT MODIFY)'!$J:$J,Configuration!$F$14*Configuration!$F$16),-1000000),0),IFERROR(IF(Configuration!$F$13&gt;0,$E83-LARGE('FLEX Settings (DO NOT MODIFY)'!$K:$K,Configuration!$F$13*Configuration!$F$16),-1000000),0))+IF(E83=0,0,COUNTIFS($E$2:E82,E82)*0.000001)</f>
        <v>-33.481921631515092</v>
      </c>
      <c r="N83" t="str">
        <f t="shared" si="2"/>
        <v>&lt;tr&gt;&lt;td&gt;81&lt;/td&gt;&lt;td&gt;Micah Bernard&lt;/td&gt;&lt;td&gt;Utah&lt;/td&gt;&lt;td&gt;Pac-12&lt;/td&gt;&lt;td&gt;103.68&lt;/td&gt;&lt;/tr&gt;</v>
      </c>
    </row>
    <row r="84" spans="1:14" x14ac:dyDescent="0.25">
      <c r="A84" s="26">
        <f>_xlfn.RANK.EQ(L84,L:L,0)</f>
        <v>82</v>
      </c>
      <c r="B84" t="s">
        <v>968</v>
      </c>
      <c r="C84" s="5" t="s">
        <v>190</v>
      </c>
      <c r="D84" t="s">
        <v>131</v>
      </c>
      <c r="E84" s="3">
        <f>IF(VLOOKUP($D84,Configuration!$A$21:$C$31,3,FALSE),IFERROR((Configuration!$C$13*F84+Configuration!$C$12*H84+Configuration!$C$14*G84+Configuration!$C$16*I84+Configuration!$C$15*J84+Configuration!$C$17*K84),""),0)</f>
        <v>100.6643183750373</v>
      </c>
      <c r="F84" s="3">
        <v>0.9</v>
      </c>
      <c r="G84" s="3">
        <v>67.5</v>
      </c>
      <c r="H84" s="3">
        <v>9</v>
      </c>
      <c r="I84" s="3">
        <v>486</v>
      </c>
      <c r="J84" s="3">
        <v>6.3</v>
      </c>
      <c r="K84" s="3">
        <v>1.1928408124813485</v>
      </c>
      <c r="L84" s="3">
        <f>MAX(IFERROR(IF(Configuration!$F$10&gt;0,$E84-LARGE($E:$E,Configuration!$F$10*Configuration!$F$16),-1000000),0),IFERROR(IF(Configuration!$F$14&gt;0,$E84-LARGE('FLEX Settings (DO NOT MODIFY)'!$J:$J,Configuration!$F$14*Configuration!$F$16),-1000000),0),IFERROR(IF(Configuration!$F$13&gt;0,$E84-LARGE('FLEX Settings (DO NOT MODIFY)'!$K:$K,Configuration!$F$13*Configuration!$F$16),-1000000),0))+IF(E84=0,0,COUNTIFS($E$2:E83,E83)*0.000001)</f>
        <v>-36.501954890877144</v>
      </c>
      <c r="N84" t="str">
        <f t="shared" si="2"/>
        <v>&lt;tr&gt;&lt;td&gt;82&lt;/td&gt;&lt;td&gt;MarShawn Lloyd&lt;/td&gt;&lt;td&gt;South Carolina&lt;/td&gt;&lt;td&gt;SEC&lt;/td&gt;&lt;td&gt;100.66&lt;/td&gt;&lt;/tr&gt;</v>
      </c>
    </row>
    <row r="85" spans="1:14" x14ac:dyDescent="0.25">
      <c r="A85" s="26">
        <f>_xlfn.RANK.EQ(L85,L:L,0)</f>
        <v>83</v>
      </c>
      <c r="B85" t="s">
        <v>813</v>
      </c>
      <c r="C85" s="5" t="s">
        <v>196</v>
      </c>
      <c r="D85" t="s">
        <v>326</v>
      </c>
      <c r="E85" s="3">
        <f>IF(VLOOKUP($D85,Configuration!$A$21:$C$31,3,FALSE),IFERROR((Configuration!$C$13*F85+Configuration!$C$12*H85+Configuration!$C$14*G85+Configuration!$C$16*I85+Configuration!$C$15*J85+Configuration!$C$17*K85),""),0)</f>
        <v>99.945049486663393</v>
      </c>
      <c r="F85" s="3">
        <v>0.61935483870967745</v>
      </c>
      <c r="G85" s="3">
        <v>64.722580645161301</v>
      </c>
      <c r="H85" s="3">
        <v>9.6000000000000014</v>
      </c>
      <c r="I85" s="3">
        <v>508.79999999999995</v>
      </c>
      <c r="J85" s="3">
        <v>6.1477832512315276</v>
      </c>
      <c r="K85" s="3">
        <v>1.4050185587499844</v>
      </c>
      <c r="L85" s="3">
        <f>MAX(IFERROR(IF(Configuration!$F$10&gt;0,$E85-LARGE($E:$E,Configuration!$F$10*Configuration!$F$16),-1000000),0),IFERROR(IF(Configuration!$F$14&gt;0,$E85-LARGE('FLEX Settings (DO NOT MODIFY)'!$J:$J,Configuration!$F$14*Configuration!$F$16),-1000000),0),IFERROR(IF(Configuration!$F$13&gt;0,$E85-LARGE('FLEX Settings (DO NOT MODIFY)'!$K:$K,Configuration!$F$13*Configuration!$F$16),-1000000),0))+IF(E85=0,0,COUNTIFS($E$2:E84,E84)*0.000001)</f>
        <v>-37.221223779251048</v>
      </c>
      <c r="N85" t="str">
        <f t="shared" si="2"/>
        <v>&lt;tr&gt;&lt;td&gt;83&lt;/td&gt;&lt;td&gt;Roschon Johnson&lt;/td&gt;&lt;td&gt;Texas&lt;/td&gt;&lt;td&gt;Big 12&lt;/td&gt;&lt;td&gt;99.95&lt;/td&gt;&lt;/tr&gt;</v>
      </c>
    </row>
    <row r="86" spans="1:14" x14ac:dyDescent="0.25">
      <c r="A86" s="26">
        <f>_xlfn.RANK.EQ(L86,L:L,0)</f>
        <v>84</v>
      </c>
      <c r="B86" s="5" t="s">
        <v>785</v>
      </c>
      <c r="C86" s="5" t="s">
        <v>248</v>
      </c>
      <c r="D86" t="s">
        <v>132</v>
      </c>
      <c r="E86" s="3">
        <f>IF(VLOOKUP($D86,Configuration!$A$21:$C$31,3,FALSE),IFERROR((Configuration!$C$13*F86+Configuration!$C$12*H86+Configuration!$C$14*G86+Configuration!$C$16*I86+Configuration!$C$15*J86+Configuration!$C$17*K86),""),0)</f>
        <v>98.829554077465374</v>
      </c>
      <c r="F86" s="3">
        <v>1.5714285714285714</v>
      </c>
      <c r="G86" s="3">
        <v>150.85714285714286</v>
      </c>
      <c r="H86" s="3">
        <v>18.857142857142858</v>
      </c>
      <c r="I86" s="3">
        <v>423.5</v>
      </c>
      <c r="J86" s="3">
        <v>4.1621621621621623</v>
      </c>
      <c r="K86" s="3">
        <v>1.2181380191823723</v>
      </c>
      <c r="L86" s="3">
        <f>MAX(IFERROR(IF(Configuration!$F$10&gt;0,$E86-LARGE($E:$E,Configuration!$F$10*Configuration!$F$16),-1000000),0),IFERROR(IF(Configuration!$F$14&gt;0,$E86-LARGE('FLEX Settings (DO NOT MODIFY)'!$J:$J,Configuration!$F$14*Configuration!$F$16),-1000000),0),IFERROR(IF(Configuration!$F$13&gt;0,$E86-LARGE('FLEX Settings (DO NOT MODIFY)'!$K:$K,Configuration!$F$13*Configuration!$F$16),-1000000),0))+IF(E86=0,0,COUNTIFS($E$2:E85,E85)*0.000001)</f>
        <v>-38.336719188449067</v>
      </c>
      <c r="N86" t="str">
        <f t="shared" si="2"/>
        <v>&lt;tr&gt;&lt;td&gt;84&lt;/td&gt;&lt;td&gt;Lawrance Toafili&lt;/td&gt;&lt;td&gt;Florida State&lt;/td&gt;&lt;td&gt;ACC&lt;/td&gt;&lt;td&gt;98.83&lt;/td&gt;&lt;/tr&gt;</v>
      </c>
    </row>
    <row r="87" spans="1:14" x14ac:dyDescent="0.25">
      <c r="A87" s="26">
        <f>_xlfn.RANK.EQ(L87,L:L,0)</f>
        <v>85</v>
      </c>
      <c r="B87" s="5" t="s">
        <v>890</v>
      </c>
      <c r="C87" s="5" t="s">
        <v>758</v>
      </c>
      <c r="D87" t="s">
        <v>1504</v>
      </c>
      <c r="E87" s="3">
        <f>IF(VLOOKUP($D87,Configuration!$A$21:$C$31,3,FALSE),IFERROR((Configuration!$C$13*F87+Configuration!$C$12*H87+Configuration!$C$14*G87+Configuration!$C$16*I87+Configuration!$C$15*J87+Configuration!$C$17*K87),""),0)</f>
        <v>97.657176547197068</v>
      </c>
      <c r="F87" s="3">
        <v>0.24</v>
      </c>
      <c r="G87" s="3">
        <v>27</v>
      </c>
      <c r="H87" s="3">
        <v>6</v>
      </c>
      <c r="I87" s="3">
        <v>648</v>
      </c>
      <c r="J87" s="3">
        <v>4.8000000000000007</v>
      </c>
      <c r="K87" s="3">
        <v>1.5414117264014708</v>
      </c>
      <c r="L87" s="3">
        <f>MAX(IFERROR(IF(Configuration!$F$10&gt;0,$E87-LARGE($E:$E,Configuration!$F$10*Configuration!$F$16),-1000000),0),IFERROR(IF(Configuration!$F$14&gt;0,$E87-LARGE('FLEX Settings (DO NOT MODIFY)'!$J:$J,Configuration!$F$14*Configuration!$F$16),-1000000),0),IFERROR(IF(Configuration!$F$13&gt;0,$E87-LARGE('FLEX Settings (DO NOT MODIFY)'!$K:$K,Configuration!$F$13*Configuration!$F$16),-1000000),0))+IF(E87=0,0,COUNTIFS($E$2:E86,E86)*0.000001)</f>
        <v>-39.509096718717373</v>
      </c>
      <c r="N87" t="str">
        <f t="shared" si="2"/>
        <v>&lt;tr&gt;&lt;td&gt;85&lt;/td&gt;&lt;td&gt;TJ Green&lt;/td&gt;&lt;td&gt;Liberty&lt;/td&gt;&lt;td&gt;IA Independents&lt;/td&gt;&lt;td&gt;97.66&lt;/td&gt;&lt;/tr&gt;</v>
      </c>
    </row>
    <row r="88" spans="1:14" x14ac:dyDescent="0.25">
      <c r="A88" s="26">
        <f>_xlfn.RANK.EQ(L88,L:L,0)</f>
        <v>86</v>
      </c>
      <c r="B88" t="s">
        <v>291</v>
      </c>
      <c r="C88" s="5" t="s">
        <v>208</v>
      </c>
      <c r="D88" t="s">
        <v>132</v>
      </c>
      <c r="E88" s="3">
        <f>IF(VLOOKUP($D88,Configuration!$A$21:$C$31,3,FALSE),IFERROR((Configuration!$C$13*F88+Configuration!$C$12*H88+Configuration!$C$14*G88+Configuration!$C$16*I88+Configuration!$C$15*J88+Configuration!$C$17*K88),""),0)</f>
        <v>96.922155864385033</v>
      </c>
      <c r="F88" s="3">
        <v>1.6029684601113172</v>
      </c>
      <c r="G88" s="3">
        <v>223.99999999999997</v>
      </c>
      <c r="H88" s="3">
        <v>26.18181818181818</v>
      </c>
      <c r="I88" s="3">
        <v>374.4</v>
      </c>
      <c r="J88" s="3">
        <v>2.9090909090909092</v>
      </c>
      <c r="K88" s="3">
        <v>1.5405547208687063</v>
      </c>
      <c r="L88" s="3">
        <f>MAX(IFERROR(IF(Configuration!$F$10&gt;0,$E88-LARGE($E:$E,Configuration!$F$10*Configuration!$F$16),-1000000),0),IFERROR(IF(Configuration!$F$14&gt;0,$E88-LARGE('FLEX Settings (DO NOT MODIFY)'!$J:$J,Configuration!$F$14*Configuration!$F$16),-1000000),0),IFERROR(IF(Configuration!$F$13&gt;0,$E88-LARGE('FLEX Settings (DO NOT MODIFY)'!$K:$K,Configuration!$F$13*Configuration!$F$16),-1000000),0))+IF(E88=0,0,COUNTIFS($E$2:E87,E87)*0.000001)</f>
        <v>-40.244117401529408</v>
      </c>
      <c r="N88" t="str">
        <f t="shared" si="2"/>
        <v>&lt;tr&gt;&lt;td&gt;86&lt;/td&gt;&lt;td&gt;Raheem Blackshear&lt;/td&gt;&lt;td&gt;Virginia Tech&lt;/td&gt;&lt;td&gt;ACC&lt;/td&gt;&lt;td&gt;96.92&lt;/td&gt;&lt;/tr&gt;</v>
      </c>
    </row>
    <row r="89" spans="1:14" x14ac:dyDescent="0.25">
      <c r="A89" s="26">
        <f>_xlfn.RANK.EQ(L89,L:L,0)</f>
        <v>87</v>
      </c>
      <c r="B89" t="s">
        <v>819</v>
      </c>
      <c r="C89" s="5" t="s">
        <v>260</v>
      </c>
      <c r="D89" t="s">
        <v>326</v>
      </c>
      <c r="E89" s="3">
        <f>IF(VLOOKUP($D89,Configuration!$A$21:$C$31,3,FALSE),IFERROR((Configuration!$C$13*F89+Configuration!$C$12*H89+Configuration!$C$14*G89+Configuration!$C$16*I89+Configuration!$C$15*J89+Configuration!$C$17*K89),""),0)</f>
        <v>96.075208705165849</v>
      </c>
      <c r="F89" s="3">
        <v>0.60000000000000009</v>
      </c>
      <c r="G89" s="3">
        <v>42</v>
      </c>
      <c r="H89" s="3">
        <v>12</v>
      </c>
      <c r="I89" s="3">
        <v>564</v>
      </c>
      <c r="J89" s="3">
        <v>4.8979591836734686</v>
      </c>
      <c r="K89" s="3">
        <v>1.7562731984374804</v>
      </c>
      <c r="L89" s="3">
        <f>MAX(IFERROR(IF(Configuration!$F$10&gt;0,$E89-LARGE($E:$E,Configuration!$F$10*Configuration!$F$16),-1000000),0),IFERROR(IF(Configuration!$F$14&gt;0,$E89-LARGE('FLEX Settings (DO NOT MODIFY)'!$J:$J,Configuration!$F$14*Configuration!$F$16),-1000000),0),IFERROR(IF(Configuration!$F$13&gt;0,$E89-LARGE('FLEX Settings (DO NOT MODIFY)'!$K:$K,Configuration!$F$13*Configuration!$F$16),-1000000),0))+IF(E89=0,0,COUNTIFS($E$2:E88,E88)*0.000001)</f>
        <v>-41.091064560748592</v>
      </c>
      <c r="N89" t="str">
        <f t="shared" si="2"/>
        <v>&lt;tr&gt;&lt;td&gt;87&lt;/td&gt;&lt;td&gt;Velton Gardner&lt;/td&gt;&lt;td&gt;Kansas&lt;/td&gt;&lt;td&gt;Big 12&lt;/td&gt;&lt;td&gt;96.08&lt;/td&gt;&lt;/tr&gt;</v>
      </c>
    </row>
    <row r="90" spans="1:14" x14ac:dyDescent="0.25">
      <c r="A90" s="26">
        <f>_xlfn.RANK.EQ(L90,L:L,0)</f>
        <v>88</v>
      </c>
      <c r="B90" t="s">
        <v>933</v>
      </c>
      <c r="C90" s="5" t="s">
        <v>181</v>
      </c>
      <c r="D90" t="s">
        <v>131</v>
      </c>
      <c r="E90" s="3">
        <f>IF(VLOOKUP($D90,Configuration!$A$21:$C$31,3,FALSE),IFERROR((Configuration!$C$13*F90+Configuration!$C$12*H90+Configuration!$C$14*G90+Configuration!$C$16*I90+Configuration!$C$15*J90+Configuration!$C$17*K90),""),0)</f>
        <v>95.804434480269961</v>
      </c>
      <c r="F90" s="3">
        <v>0.66666666666666663</v>
      </c>
      <c r="G90" s="3">
        <v>88</v>
      </c>
      <c r="H90" s="3">
        <v>8</v>
      </c>
      <c r="I90" s="3">
        <v>420</v>
      </c>
      <c r="J90" s="3">
        <v>6.5116279069767451</v>
      </c>
      <c r="K90" s="3">
        <v>1.0326664807952515</v>
      </c>
      <c r="L90" s="3">
        <f>MAX(IFERROR(IF(Configuration!$F$10&gt;0,$E90-LARGE($E:$E,Configuration!$F$10*Configuration!$F$16),-1000000),0),IFERROR(IF(Configuration!$F$14&gt;0,$E90-LARGE('FLEX Settings (DO NOT MODIFY)'!$J:$J,Configuration!$F$14*Configuration!$F$16),-1000000),0),IFERROR(IF(Configuration!$F$13&gt;0,$E90-LARGE('FLEX Settings (DO NOT MODIFY)'!$K:$K,Configuration!$F$13*Configuration!$F$16),-1000000),0))+IF(E90=0,0,COUNTIFS($E$2:E89,E89)*0.000001)</f>
        <v>-41.36183878564448</v>
      </c>
      <c r="N90" t="str">
        <f t="shared" si="2"/>
        <v>&lt;tr&gt;&lt;td&gt;88&lt;/td&gt;&lt;td&gt;Devon Achane&lt;/td&gt;&lt;td&gt;Texas A&amp;M&lt;/td&gt;&lt;td&gt;SEC&lt;/td&gt;&lt;td&gt;95.8&lt;/td&gt;&lt;/tr&gt;</v>
      </c>
    </row>
    <row r="91" spans="1:14" x14ac:dyDescent="0.25">
      <c r="A91" s="26">
        <f>_xlfn.RANK.EQ(L91,L:L,0)</f>
        <v>89</v>
      </c>
      <c r="B91" t="s">
        <v>939</v>
      </c>
      <c r="C91" s="5" t="s">
        <v>198</v>
      </c>
      <c r="D91" t="s">
        <v>131</v>
      </c>
      <c r="E91" s="3">
        <f>IF(VLOOKUP($D91,Configuration!$A$21:$C$31,3,FALSE),IFERROR((Configuration!$C$13*F91+Configuration!$C$12*H91+Configuration!$C$14*G91+Configuration!$C$16*I91+Configuration!$C$15*J91+Configuration!$C$17*K91),""),0)</f>
        <v>91.410080257794874</v>
      </c>
      <c r="F91" s="3">
        <v>0.55000000000000004</v>
      </c>
      <c r="G91" s="3">
        <v>92.125</v>
      </c>
      <c r="H91" s="3">
        <v>13.75</v>
      </c>
      <c r="I91" s="3">
        <v>458.33333333333337</v>
      </c>
      <c r="J91" s="3">
        <v>4.8245614035087723</v>
      </c>
      <c r="K91" s="3">
        <v>1.3790607482955473</v>
      </c>
      <c r="L91" s="3">
        <f>MAX(IFERROR(IF(Configuration!$F$10&gt;0,$E91-LARGE($E:$E,Configuration!$F$10*Configuration!$F$16),-1000000),0),IFERROR(IF(Configuration!$F$14&gt;0,$E91-LARGE('FLEX Settings (DO NOT MODIFY)'!$J:$J,Configuration!$F$14*Configuration!$F$16),-1000000),0),IFERROR(IF(Configuration!$F$13&gt;0,$E91-LARGE('FLEX Settings (DO NOT MODIFY)'!$K:$K,Configuration!$F$13*Configuration!$F$16),-1000000),0))+IF(E91=0,0,COUNTIFS($E$2:E90,E90)*0.000001)</f>
        <v>-45.756193008119567</v>
      </c>
      <c r="N91" t="str">
        <f t="shared" si="2"/>
        <v>&lt;tr&gt;&lt;td&gt;89&lt;/td&gt;&lt;td&gt;John Emery Jr.&lt;/td&gt;&lt;td&gt;LSU&lt;/td&gt;&lt;td&gt;SEC&lt;/td&gt;&lt;td&gt;91.41&lt;/td&gt;&lt;/tr&gt;</v>
      </c>
    </row>
    <row r="92" spans="1:14" x14ac:dyDescent="0.25">
      <c r="A92" s="26">
        <f>_xlfn.RANK.EQ(L92,L:L,0)</f>
        <v>90</v>
      </c>
      <c r="B92" t="s">
        <v>971</v>
      </c>
      <c r="C92" s="5" t="s">
        <v>177</v>
      </c>
      <c r="D92" t="s">
        <v>131</v>
      </c>
      <c r="E92" s="3">
        <f>IF(VLOOKUP($D92,Configuration!$A$21:$C$31,3,FALSE),IFERROR((Configuration!$C$13*F92+Configuration!$C$12*H92+Configuration!$C$14*G92+Configuration!$C$16*I92+Configuration!$C$15*J92+Configuration!$C$17*K92),""),0)</f>
        <v>89.410487977599516</v>
      </c>
      <c r="F92" s="3">
        <v>0.65999999999999992</v>
      </c>
      <c r="G92" s="3">
        <v>110.88</v>
      </c>
      <c r="H92" s="3">
        <v>13.2</v>
      </c>
      <c r="I92" s="3">
        <v>495</v>
      </c>
      <c r="J92" s="3">
        <v>3.5357142857142856</v>
      </c>
      <c r="K92" s="3">
        <v>1.4758988683431011</v>
      </c>
      <c r="L92" s="3">
        <f>MAX(IFERROR(IF(Configuration!$F$10&gt;0,$E92-LARGE($E:$E,Configuration!$F$10*Configuration!$F$16),-1000000),0),IFERROR(IF(Configuration!$F$14&gt;0,$E92-LARGE('FLEX Settings (DO NOT MODIFY)'!$J:$J,Configuration!$F$14*Configuration!$F$16),-1000000),0),IFERROR(IF(Configuration!$F$13&gt;0,$E92-LARGE('FLEX Settings (DO NOT MODIFY)'!$K:$K,Configuration!$F$13*Configuration!$F$16),-1000000),0))+IF(E92=0,0,COUNTIFS($E$2:E91,E91)*0.000001)</f>
        <v>-47.755785288314925</v>
      </c>
      <c r="N92" t="str">
        <f t="shared" si="2"/>
        <v>&lt;tr&gt;&lt;td&gt;90&lt;/td&gt;&lt;td&gt;Henry Parrish Jr.&lt;/td&gt;&lt;td&gt;Ole Miss&lt;/td&gt;&lt;td&gt;SEC&lt;/td&gt;&lt;td&gt;89.41&lt;/td&gt;&lt;/tr&gt;</v>
      </c>
    </row>
    <row r="93" spans="1:14" x14ac:dyDescent="0.25">
      <c r="A93" s="26">
        <f>_xlfn.RANK.EQ(L93,L:L,0)</f>
        <v>91</v>
      </c>
      <c r="B93" s="5" t="s">
        <v>816</v>
      </c>
      <c r="C93" s="5" t="s">
        <v>178</v>
      </c>
      <c r="D93" t="s">
        <v>326</v>
      </c>
      <c r="E93" s="3">
        <f>IF(VLOOKUP($D93,Configuration!$A$21:$C$31,3,FALSE),IFERROR((Configuration!$C$13*F93+Configuration!$C$12*H93+Configuration!$C$14*G93+Configuration!$C$16*I93+Configuration!$C$15*J93+Configuration!$C$17*K93),""),0)</f>
        <v>88.280077401638565</v>
      </c>
      <c r="F93" s="3">
        <v>0.11</v>
      </c>
      <c r="G93" s="3">
        <v>27.5</v>
      </c>
      <c r="H93" s="3">
        <v>5.5</v>
      </c>
      <c r="I93" s="3">
        <v>588.5</v>
      </c>
      <c r="J93" s="3">
        <v>4.4000000000000004</v>
      </c>
      <c r="K93" s="3">
        <v>1.5649612991807242</v>
      </c>
      <c r="L93" s="3">
        <f>MAX(IFERROR(IF(Configuration!$F$10&gt;0,$E93-LARGE($E:$E,Configuration!$F$10*Configuration!$F$16),-1000000),0),IFERROR(IF(Configuration!$F$14&gt;0,$E93-LARGE('FLEX Settings (DO NOT MODIFY)'!$J:$J,Configuration!$F$14*Configuration!$F$16),-1000000),0),IFERROR(IF(Configuration!$F$13&gt;0,$E93-LARGE('FLEX Settings (DO NOT MODIFY)'!$K:$K,Configuration!$F$13*Configuration!$F$16),-1000000),0))+IF(E93=0,0,COUNTIFS($E$2:E92,E92)*0.000001)</f>
        <v>-48.886195864275876</v>
      </c>
      <c r="N93" t="str">
        <f t="shared" si="2"/>
        <v>&lt;tr&gt;&lt;td&gt;91&lt;/td&gt;&lt;td&gt;Dezmon Jackson&lt;/td&gt;&lt;td&gt;Oklahoma State&lt;/td&gt;&lt;td&gt;Big 12&lt;/td&gt;&lt;td&gt;88.28&lt;/td&gt;&lt;/tr&gt;</v>
      </c>
    </row>
    <row r="94" spans="1:14" x14ac:dyDescent="0.25">
      <c r="A94" s="26">
        <f>_xlfn.RANK.EQ(L94,L:L,0)</f>
        <v>92</v>
      </c>
      <c r="B94" t="s">
        <v>891</v>
      </c>
      <c r="C94" s="5" t="s">
        <v>758</v>
      </c>
      <c r="D94" t="s">
        <v>1504</v>
      </c>
      <c r="E94" s="3">
        <f>IF(VLOOKUP($D94,Configuration!$A$21:$C$31,3,FALSE),IFERROR((Configuration!$C$13*F94+Configuration!$C$12*H94+Configuration!$C$14*G94+Configuration!$C$16*I94+Configuration!$C$15*J94+Configuration!$C$17*K94),""),0)</f>
        <v>88.236096181842498</v>
      </c>
      <c r="F94" s="3">
        <v>0.32999999999999996</v>
      </c>
      <c r="G94" s="3">
        <v>46.2</v>
      </c>
      <c r="H94" s="3">
        <v>6.6</v>
      </c>
      <c r="I94" s="3">
        <v>574.19999999999993</v>
      </c>
      <c r="J94" s="3">
        <v>3.96</v>
      </c>
      <c r="K94" s="3">
        <v>1.4219519090787414</v>
      </c>
      <c r="L94" s="3">
        <f>MAX(IFERROR(IF(Configuration!$F$10&gt;0,$E94-LARGE($E:$E,Configuration!$F$10*Configuration!$F$16),-1000000),0),IFERROR(IF(Configuration!$F$14&gt;0,$E94-LARGE('FLEX Settings (DO NOT MODIFY)'!$J:$J,Configuration!$F$14*Configuration!$F$16),-1000000),0),IFERROR(IF(Configuration!$F$13&gt;0,$E94-LARGE('FLEX Settings (DO NOT MODIFY)'!$K:$K,Configuration!$F$13*Configuration!$F$16),-1000000),0))+IF(E94=0,0,COUNTIFS($E$2:E93,E93)*0.000001)</f>
        <v>-48.930177084071943</v>
      </c>
      <c r="N94" t="str">
        <f t="shared" si="2"/>
        <v>&lt;tr&gt;&lt;td&gt;92&lt;/td&gt;&lt;td&gt;Joshua Mack&lt;/td&gt;&lt;td&gt;Liberty&lt;/td&gt;&lt;td&gt;IA Independents&lt;/td&gt;&lt;td&gt;88.24&lt;/td&gt;&lt;/tr&gt;</v>
      </c>
    </row>
    <row r="95" spans="1:14" x14ac:dyDescent="0.25">
      <c r="A95" s="26">
        <f>_xlfn.RANK.EQ(L95,L:L,0)</f>
        <v>93</v>
      </c>
      <c r="B95" s="5" t="s">
        <v>831</v>
      </c>
      <c r="C95" s="5" t="s">
        <v>207</v>
      </c>
      <c r="D95" t="s">
        <v>326</v>
      </c>
      <c r="E95" s="3">
        <f>IF(VLOOKUP($D95,Configuration!$A$21:$C$31,3,FALSE),IFERROR((Configuration!$C$13*F95+Configuration!$C$12*H95+Configuration!$C$14*G95+Configuration!$C$16*I95+Configuration!$C$15*J95+Configuration!$C$17*K95),""),0)</f>
        <v>87.94144240196475</v>
      </c>
      <c r="F95" s="3">
        <v>0.36666666666666664</v>
      </c>
      <c r="G95" s="3">
        <v>36.666666666666664</v>
      </c>
      <c r="H95" s="3">
        <v>7.333333333333333</v>
      </c>
      <c r="I95" s="3">
        <v>369.6</v>
      </c>
      <c r="J95" s="3">
        <v>7.333333333333333</v>
      </c>
      <c r="K95" s="3">
        <v>1.2759454656842948</v>
      </c>
      <c r="L95" s="3">
        <f>MAX(IFERROR(IF(Configuration!$F$10&gt;0,$E95-LARGE($E:$E,Configuration!$F$10*Configuration!$F$16),-1000000),0),IFERROR(IF(Configuration!$F$14&gt;0,$E95-LARGE('FLEX Settings (DO NOT MODIFY)'!$J:$J,Configuration!$F$14*Configuration!$F$16),-1000000),0),IFERROR(IF(Configuration!$F$13&gt;0,$E95-LARGE('FLEX Settings (DO NOT MODIFY)'!$K:$K,Configuration!$F$13*Configuration!$F$16),-1000000),0))+IF(E95=0,0,COUNTIFS($E$2:E94,E94)*0.000001)</f>
        <v>-49.224830863949691</v>
      </c>
      <c r="N95" t="str">
        <f t="shared" si="2"/>
        <v>&lt;tr&gt;&lt;td&gt;93&lt;/td&gt;&lt;td&gt;Abram Smith&lt;/td&gt;&lt;td&gt;Baylor&lt;/td&gt;&lt;td&gt;Big 12&lt;/td&gt;&lt;td&gt;87.94&lt;/td&gt;&lt;/tr&gt;</v>
      </c>
    </row>
    <row r="96" spans="1:14" x14ac:dyDescent="0.25">
      <c r="A96" s="26">
        <f>_xlfn.RANK.EQ(L96,L:L,0)</f>
        <v>94</v>
      </c>
      <c r="B96" t="s">
        <v>792</v>
      </c>
      <c r="C96" s="5" t="s">
        <v>214</v>
      </c>
      <c r="D96" t="s">
        <v>132</v>
      </c>
      <c r="E96" s="3">
        <f>IF(VLOOKUP($D96,Configuration!$A$21:$C$31,3,FALSE),IFERROR((Configuration!$C$13*F96+Configuration!$C$12*H96+Configuration!$C$14*G96+Configuration!$C$16*I96+Configuration!$C$15*J96+Configuration!$C$17*K96),""),0)</f>
        <v>87.31429276566827</v>
      </c>
      <c r="F96" s="3">
        <v>0.625</v>
      </c>
      <c r="G96" s="3">
        <v>43.5</v>
      </c>
      <c r="H96" s="3">
        <v>7.5</v>
      </c>
      <c r="I96" s="3">
        <v>422.40000000000003</v>
      </c>
      <c r="J96" s="3">
        <v>6</v>
      </c>
      <c r="K96" s="3">
        <v>1.38785361716587</v>
      </c>
      <c r="L96" s="3">
        <f>MAX(IFERROR(IF(Configuration!$F$10&gt;0,$E96-LARGE($E:$E,Configuration!$F$10*Configuration!$F$16),-1000000),0),IFERROR(IF(Configuration!$F$14&gt;0,$E96-LARGE('FLEX Settings (DO NOT MODIFY)'!$J:$J,Configuration!$F$14*Configuration!$F$16),-1000000),0),IFERROR(IF(Configuration!$F$13&gt;0,$E96-LARGE('FLEX Settings (DO NOT MODIFY)'!$K:$K,Configuration!$F$13*Configuration!$F$16),-1000000),0))+IF(E96=0,0,COUNTIFS($E$2:E95,E95)*0.000001)</f>
        <v>-49.851980500246171</v>
      </c>
      <c r="N96" t="str">
        <f t="shared" si="2"/>
        <v>&lt;tr&gt;&lt;td&gt;94&lt;/td&gt;&lt;td&gt;Christian Turner&lt;/td&gt;&lt;td&gt;Wake Forest&lt;/td&gt;&lt;td&gt;ACC&lt;/td&gt;&lt;td&gt;87.31&lt;/td&gt;&lt;/tr&gt;</v>
      </c>
    </row>
    <row r="97" spans="1:14" x14ac:dyDescent="0.25">
      <c r="A97" s="26">
        <f>_xlfn.RANK.EQ(L97,L:L,0)</f>
        <v>95</v>
      </c>
      <c r="B97" t="s">
        <v>972</v>
      </c>
      <c r="C97" s="5" t="s">
        <v>177</v>
      </c>
      <c r="D97" t="s">
        <v>131</v>
      </c>
      <c r="E97" s="3">
        <f>IF(VLOOKUP($D97,Configuration!$A$21:$C$31,3,FALSE),IFERROR((Configuration!$C$13*F97+Configuration!$C$12*H97+Configuration!$C$14*G97+Configuration!$C$16*I97+Configuration!$C$15*J97+Configuration!$C$17*K97),""),0)</f>
        <v>86.549410482051229</v>
      </c>
      <c r="F97" s="3">
        <v>0.44</v>
      </c>
      <c r="G97" s="3">
        <v>77</v>
      </c>
      <c r="H97" s="3">
        <v>11</v>
      </c>
      <c r="I97" s="3">
        <v>385</v>
      </c>
      <c r="J97" s="3">
        <v>5.7528735632183921</v>
      </c>
      <c r="K97" s="3">
        <v>1.1539154486295633</v>
      </c>
      <c r="L97" s="3">
        <f>MAX(IFERROR(IF(Configuration!$F$10&gt;0,$E97-LARGE($E:$E,Configuration!$F$10*Configuration!$F$16),-1000000),0),IFERROR(IF(Configuration!$F$14&gt;0,$E97-LARGE('FLEX Settings (DO NOT MODIFY)'!$J:$J,Configuration!$F$14*Configuration!$F$16),-1000000),0),IFERROR(IF(Configuration!$F$13&gt;0,$E97-LARGE('FLEX Settings (DO NOT MODIFY)'!$K:$K,Configuration!$F$13*Configuration!$F$16),-1000000),0))+IF(E97=0,0,COUNTIFS($E$2:E96,E96)*0.000001)</f>
        <v>-50.616862783863212</v>
      </c>
      <c r="N97" t="str">
        <f t="shared" si="2"/>
        <v>&lt;tr&gt;&lt;td&gt;95&lt;/td&gt;&lt;td&gt;Snoop Conner&lt;/td&gt;&lt;td&gt;Ole Miss&lt;/td&gt;&lt;td&gt;SEC&lt;/td&gt;&lt;td&gt;86.55&lt;/td&gt;&lt;/tr&gt;</v>
      </c>
    </row>
    <row r="98" spans="1:14" x14ac:dyDescent="0.25">
      <c r="A98" s="26">
        <f>_xlfn.RANK.EQ(L98,L:L,0)</f>
        <v>96</v>
      </c>
      <c r="B98" t="s">
        <v>935</v>
      </c>
      <c r="C98" s="5" t="s">
        <v>227</v>
      </c>
      <c r="D98" t="s">
        <v>131</v>
      </c>
      <c r="E98" s="3">
        <f>IF(VLOOKUP($D98,Configuration!$A$21:$C$31,3,FALSE),IFERROR((Configuration!$C$13*F98+Configuration!$C$12*H98+Configuration!$C$14*G98+Configuration!$C$16*I98+Configuration!$C$15*J98+Configuration!$C$17*K98),""),0)</f>
        <v>86.442570089502695</v>
      </c>
      <c r="F98" s="3">
        <v>0.20842105263157892</v>
      </c>
      <c r="G98" s="3">
        <v>38.036842105263155</v>
      </c>
      <c r="H98" s="3">
        <v>5.2105263157894735</v>
      </c>
      <c r="I98" s="3">
        <v>544.5</v>
      </c>
      <c r="J98" s="3">
        <v>4.5257142857142858</v>
      </c>
      <c r="K98" s="3">
        <v>1.4105946544967709</v>
      </c>
      <c r="L98" s="3">
        <f>MAX(IFERROR(IF(Configuration!$F$10&gt;0,$E98-LARGE($E:$E,Configuration!$F$10*Configuration!$F$16),-1000000),0),IFERROR(IF(Configuration!$F$14&gt;0,$E98-LARGE('FLEX Settings (DO NOT MODIFY)'!$J:$J,Configuration!$F$14*Configuration!$F$16),-1000000),0),IFERROR(IF(Configuration!$F$13&gt;0,$E98-LARGE('FLEX Settings (DO NOT MODIFY)'!$K:$K,Configuration!$F$13*Configuration!$F$16),-1000000),0))+IF(E98=0,0,COUNTIFS($E$2:E97,E97)*0.000001)</f>
        <v>-50.723703176411746</v>
      </c>
      <c r="N98" t="str">
        <f t="shared" ref="N98:N161" si="3">CONCATENATE("&lt;tr&gt;&lt;td&gt;",A98,"&lt;/td&gt;&lt;td&gt;",B98,"&lt;/td&gt;&lt;td&gt;",C98,"&lt;/td&gt;&lt;td&gt;",D98,"&lt;/td&gt;&lt;td&gt;",ROUND(E98,2),"&lt;/td&gt;&lt;/tr&gt;")</f>
        <v>&lt;tr&gt;&lt;td&gt;96&lt;/td&gt;&lt;td&gt;Kavosiey Smoke&lt;/td&gt;&lt;td&gt;Kentucky&lt;/td&gt;&lt;td&gt;SEC&lt;/td&gt;&lt;td&gt;86.44&lt;/td&gt;&lt;/tr&gt;</v>
      </c>
    </row>
    <row r="99" spans="1:14" x14ac:dyDescent="0.25">
      <c r="A99" s="26">
        <f>_xlfn.RANK.EQ(L99,L:L,0)</f>
        <v>97</v>
      </c>
      <c r="B99" t="s">
        <v>834</v>
      </c>
      <c r="C99" s="5" t="s">
        <v>244</v>
      </c>
      <c r="D99" t="s">
        <v>326</v>
      </c>
      <c r="E99" s="3">
        <f>IF(VLOOKUP($D99,Configuration!$A$21:$C$31,3,FALSE),IFERROR((Configuration!$C$13*F99+Configuration!$C$12*H99+Configuration!$C$14*G99+Configuration!$C$16*I99+Configuration!$C$15*J99+Configuration!$C$17*K99),""),0)</f>
        <v>86.233876967399326</v>
      </c>
      <c r="F99" s="3">
        <v>0</v>
      </c>
      <c r="G99" s="3">
        <v>3.4444444444444446</v>
      </c>
      <c r="H99" s="3">
        <v>1.7222222222222223</v>
      </c>
      <c r="I99" s="3">
        <v>669.6</v>
      </c>
      <c r="J99" s="3">
        <v>3.4444444444444446</v>
      </c>
      <c r="K99" s="3">
        <v>1.2991726274114495</v>
      </c>
      <c r="L99" s="3">
        <f>MAX(IFERROR(IF(Configuration!$F$10&gt;0,$E99-LARGE($E:$E,Configuration!$F$10*Configuration!$F$16),-1000000),0),IFERROR(IF(Configuration!$F$14&gt;0,$E99-LARGE('FLEX Settings (DO NOT MODIFY)'!$J:$J,Configuration!$F$14*Configuration!$F$16),-1000000),0),IFERROR(IF(Configuration!$F$13&gt;0,$E99-LARGE('FLEX Settings (DO NOT MODIFY)'!$K:$K,Configuration!$F$13*Configuration!$F$16),-1000000),0))+IF(E99=0,0,COUNTIFS($E$2:E98,E98)*0.000001)</f>
        <v>-50.932396298515116</v>
      </c>
      <c r="N99" t="str">
        <f t="shared" si="3"/>
        <v>&lt;tr&gt;&lt;td&gt;97&lt;/td&gt;&lt;td&gt;Kendre Miller&lt;/td&gt;&lt;td&gt;TCU&lt;/td&gt;&lt;td&gt;Big 12&lt;/td&gt;&lt;td&gt;86.23&lt;/td&gt;&lt;/tr&gt;</v>
      </c>
    </row>
    <row r="100" spans="1:14" x14ac:dyDescent="0.25">
      <c r="A100" s="26">
        <f>_xlfn.RANK.EQ(L100,L:L,0)</f>
        <v>98</v>
      </c>
      <c r="B100" t="s">
        <v>949</v>
      </c>
      <c r="C100" s="5" t="s">
        <v>179</v>
      </c>
      <c r="D100" t="s">
        <v>131</v>
      </c>
      <c r="E100" s="3">
        <f>IF(VLOOKUP($D100,Configuration!$A$21:$C$31,3,FALSE),IFERROR((Configuration!$C$13*F100+Configuration!$C$12*H100+Configuration!$C$14*G100+Configuration!$C$16*I100+Configuration!$C$15*J100+Configuration!$C$17*K100),""),0)</f>
        <v>86.130980455997545</v>
      </c>
      <c r="F100" s="3">
        <v>0.2</v>
      </c>
      <c r="G100" s="3">
        <v>40</v>
      </c>
      <c r="H100" s="3">
        <v>5</v>
      </c>
      <c r="I100" s="3">
        <v>540</v>
      </c>
      <c r="J100" s="3">
        <v>4.5</v>
      </c>
      <c r="K100" s="3">
        <v>1.2845097720012257</v>
      </c>
      <c r="L100" s="3">
        <f>MAX(IFERROR(IF(Configuration!$F$10&gt;0,$E100-LARGE($E:$E,Configuration!$F$10*Configuration!$F$16),-1000000),0),IFERROR(IF(Configuration!$F$14&gt;0,$E100-LARGE('FLEX Settings (DO NOT MODIFY)'!$J:$J,Configuration!$F$14*Configuration!$F$16),-1000000),0),IFERROR(IF(Configuration!$F$13&gt;0,$E100-LARGE('FLEX Settings (DO NOT MODIFY)'!$K:$K,Configuration!$F$13*Configuration!$F$16),-1000000),0))+IF(E100=0,0,COUNTIFS($E$2:E99,E99)*0.000001)</f>
        <v>-51.035292809916896</v>
      </c>
      <c r="N100" t="str">
        <f t="shared" si="3"/>
        <v>&lt;tr&gt;&lt;td&gt;98&lt;/td&gt;&lt;td&gt;Elijah Young&lt;/td&gt;&lt;td&gt;Missouri&lt;/td&gt;&lt;td&gt;SEC&lt;/td&gt;&lt;td&gt;86.13&lt;/td&gt;&lt;/tr&gt;</v>
      </c>
    </row>
    <row r="101" spans="1:14" x14ac:dyDescent="0.25">
      <c r="A101" s="26">
        <f>_xlfn.RANK.EQ(L101,L:L,0)</f>
        <v>99</v>
      </c>
      <c r="B101" t="s">
        <v>905</v>
      </c>
      <c r="C101" s="5" t="s">
        <v>232</v>
      </c>
      <c r="D101" t="s">
        <v>329</v>
      </c>
      <c r="E101" s="3">
        <f>IF(VLOOKUP($D101,Configuration!$A$21:$C$31,3,FALSE),IFERROR((Configuration!$C$13*F101+Configuration!$C$12*H101+Configuration!$C$14*G101+Configuration!$C$16*I101+Configuration!$C$15*J101+Configuration!$C$17*K101),""),0)</f>
        <v>85.640760595374729</v>
      </c>
      <c r="F101" s="3">
        <v>0.55000000000000004</v>
      </c>
      <c r="G101" s="3">
        <v>55</v>
      </c>
      <c r="H101" s="3">
        <v>11</v>
      </c>
      <c r="I101" s="3">
        <v>413.6</v>
      </c>
      <c r="J101" s="3">
        <v>5.432098765432098</v>
      </c>
      <c r="K101" s="3">
        <v>1.305915998608939</v>
      </c>
      <c r="L101" s="3">
        <f>MAX(IFERROR(IF(Configuration!$F$10&gt;0,$E101-LARGE($E:$E,Configuration!$F$10*Configuration!$F$16),-1000000),0),IFERROR(IF(Configuration!$F$14&gt;0,$E101-LARGE('FLEX Settings (DO NOT MODIFY)'!$J:$J,Configuration!$F$14*Configuration!$F$16),-1000000),0),IFERROR(IF(Configuration!$F$13&gt;0,$E101-LARGE('FLEX Settings (DO NOT MODIFY)'!$K:$K,Configuration!$F$13*Configuration!$F$16),-1000000),0))+IF(E101=0,0,COUNTIFS($E$2:E100,E100)*0.000001)</f>
        <v>-51.525512670539712</v>
      </c>
      <c r="N101" t="str">
        <f t="shared" si="3"/>
        <v>&lt;tr&gt;&lt;td&gt;99&lt;/td&gt;&lt;td&gt;BJ Baylor&lt;/td&gt;&lt;td&gt;Oregon State&lt;/td&gt;&lt;td&gt;Pac-12&lt;/td&gt;&lt;td&gt;85.64&lt;/td&gt;&lt;/tr&gt;</v>
      </c>
    </row>
    <row r="102" spans="1:14" x14ac:dyDescent="0.25">
      <c r="A102" s="26">
        <f>_xlfn.RANK.EQ(L102,L:L,0)</f>
        <v>100</v>
      </c>
      <c r="B102" t="s">
        <v>773</v>
      </c>
      <c r="C102" s="5" t="s">
        <v>217</v>
      </c>
      <c r="D102" t="s">
        <v>132</v>
      </c>
      <c r="E102" s="3">
        <f>IF(VLOOKUP($D102,Configuration!$A$21:$C$31,3,FALSE),IFERROR((Configuration!$C$13*F102+Configuration!$C$12*H102+Configuration!$C$14*G102+Configuration!$C$16*I102+Configuration!$C$15*J102+Configuration!$C$17*K102),""),0)</f>
        <v>85.62763867925149</v>
      </c>
      <c r="F102" s="3">
        <v>0</v>
      </c>
      <c r="G102" s="3">
        <v>2.6666666666666665</v>
      </c>
      <c r="H102" s="3">
        <v>0.66666666666666663</v>
      </c>
      <c r="I102" s="3">
        <v>453.6</v>
      </c>
      <c r="J102" s="3">
        <v>6.9999999999999991</v>
      </c>
      <c r="K102" s="3">
        <v>1.1661806603742593</v>
      </c>
      <c r="L102" s="3">
        <f>MAX(IFERROR(IF(Configuration!$F$10&gt;0,$E102-LARGE($E:$E,Configuration!$F$10*Configuration!$F$16),-1000000),0),IFERROR(IF(Configuration!$F$14&gt;0,$E102-LARGE('FLEX Settings (DO NOT MODIFY)'!$J:$J,Configuration!$F$14*Configuration!$F$16),-1000000),0),IFERROR(IF(Configuration!$F$13&gt;0,$E102-LARGE('FLEX Settings (DO NOT MODIFY)'!$K:$K,Configuration!$F$13*Configuration!$F$16),-1000000),0))+IF(E102=0,0,COUNTIFS($E$2:E101,E101)*0.000001)</f>
        <v>-51.538634586662951</v>
      </c>
      <c r="N102" t="str">
        <f t="shared" si="3"/>
        <v>&lt;tr&gt;&lt;td&gt;100&lt;/td&gt;&lt;td&gt;Jordan Waters&lt;/td&gt;&lt;td&gt;Duke&lt;/td&gt;&lt;td&gt;ACC&lt;/td&gt;&lt;td&gt;85.63&lt;/td&gt;&lt;/tr&gt;</v>
      </c>
    </row>
    <row r="103" spans="1:14" x14ac:dyDescent="0.25">
      <c r="A103" s="26">
        <f>_xlfn.RANK.EQ(L103,L:L,0)</f>
        <v>101</v>
      </c>
      <c r="B103" t="s">
        <v>851</v>
      </c>
      <c r="C103" s="5" t="s">
        <v>194</v>
      </c>
      <c r="D103" t="s">
        <v>352</v>
      </c>
      <c r="E103" s="3">
        <f>IF(VLOOKUP($D103,Configuration!$A$21:$C$31,3,FALSE),IFERROR((Configuration!$C$13*F103+Configuration!$C$12*H103+Configuration!$C$14*G103+Configuration!$C$16*I103+Configuration!$C$15*J103+Configuration!$C$17*K103),""),0)</f>
        <v>85.039480809005028</v>
      </c>
      <c r="F103" s="3">
        <v>1.1199999999999999</v>
      </c>
      <c r="G103" s="3">
        <v>201.59999999999997</v>
      </c>
      <c r="H103" s="3">
        <v>16.799999999999997</v>
      </c>
      <c r="I103" s="3">
        <v>240</v>
      </c>
      <c r="J103" s="3">
        <v>4.6153846153846159</v>
      </c>
      <c r="K103" s="3">
        <v>0.96641344165132881</v>
      </c>
      <c r="L103" s="3">
        <f>MAX(IFERROR(IF(Configuration!$F$10&gt;0,$E103-LARGE($E:$E,Configuration!$F$10*Configuration!$F$16),-1000000),0),IFERROR(IF(Configuration!$F$14&gt;0,$E103-LARGE('FLEX Settings (DO NOT MODIFY)'!$J:$J,Configuration!$F$14*Configuration!$F$16),-1000000),0),IFERROR(IF(Configuration!$F$13&gt;0,$E103-LARGE('FLEX Settings (DO NOT MODIFY)'!$K:$K,Configuration!$F$13*Configuration!$F$16),-1000000),0))+IF(E103=0,0,COUNTIFS($E$2:E102,E102)*0.000001)</f>
        <v>-52.126792456909413</v>
      </c>
      <c r="N103" t="str">
        <f t="shared" si="3"/>
        <v>&lt;tr&gt;&lt;td&gt;101&lt;/td&gt;&lt;td&gt;Blake Corum&lt;/td&gt;&lt;td&gt;Michigan&lt;/td&gt;&lt;td&gt;Big Ten&lt;/td&gt;&lt;td&gt;85.04&lt;/td&gt;&lt;/tr&gt;</v>
      </c>
    </row>
    <row r="104" spans="1:14" x14ac:dyDescent="0.25">
      <c r="A104" s="26">
        <f>_xlfn.RANK.EQ(L104,L:L,0)</f>
        <v>102</v>
      </c>
      <c r="B104" t="s">
        <v>794</v>
      </c>
      <c r="C104" s="5" t="s">
        <v>752</v>
      </c>
      <c r="D104" t="s">
        <v>132</v>
      </c>
      <c r="E104" s="3">
        <f>IF(VLOOKUP($D104,Configuration!$A$21:$C$31,3,FALSE),IFERROR((Configuration!$C$13*F104+Configuration!$C$12*H104+Configuration!$C$14*G104+Configuration!$C$16*I104+Configuration!$C$15*J104+Configuration!$C$17*K104),""),0)</f>
        <v>84.925624447039837</v>
      </c>
      <c r="F104" s="3">
        <v>0.44117647058823528</v>
      </c>
      <c r="G104" s="3">
        <v>80.60294117647058</v>
      </c>
      <c r="H104" s="3">
        <v>12.794117647058822</v>
      </c>
      <c r="I104" s="3">
        <v>414</v>
      </c>
      <c r="J104" s="3">
        <v>4.8529411764705888</v>
      </c>
      <c r="K104" s="3">
        <v>1.3482171882447878</v>
      </c>
      <c r="L104" s="3">
        <f>MAX(IFERROR(IF(Configuration!$F$10&gt;0,$E104-LARGE($E:$E,Configuration!$F$10*Configuration!$F$16),-1000000),0),IFERROR(IF(Configuration!$F$14&gt;0,$E104-LARGE('FLEX Settings (DO NOT MODIFY)'!$J:$J,Configuration!$F$14*Configuration!$F$16),-1000000),0),IFERROR(IF(Configuration!$F$13&gt;0,$E104-LARGE('FLEX Settings (DO NOT MODIFY)'!$K:$K,Configuration!$F$13*Configuration!$F$16),-1000000),0))+IF(E104=0,0,COUNTIFS($E$2:E103,E103)*0.000001)</f>
        <v>-52.240648818874604</v>
      </c>
      <c r="N104" t="str">
        <f t="shared" si="3"/>
        <v>&lt;tr&gt;&lt;td&gt;102&lt;/td&gt;&lt;td&gt;Vincent Davis&lt;/td&gt;&lt;td&gt;Pittsburgh&lt;/td&gt;&lt;td&gt;ACC&lt;/td&gt;&lt;td&gt;84.93&lt;/td&gt;&lt;/tr&gt;</v>
      </c>
    </row>
    <row r="105" spans="1:14" x14ac:dyDescent="0.25">
      <c r="A105" s="26">
        <f>_xlfn.RANK.EQ(L105,L:L,0)</f>
        <v>103</v>
      </c>
      <c r="B105" s="5" t="s">
        <v>888</v>
      </c>
      <c r="C105" s="5" t="s">
        <v>201</v>
      </c>
      <c r="D105" t="s">
        <v>1504</v>
      </c>
      <c r="E105" s="3">
        <f>IF(VLOOKUP($D105,Configuration!$A$21:$C$31,3,FALSE),IFERROR((Configuration!$C$13*F105+Configuration!$C$12*H105+Configuration!$C$14*G105+Configuration!$C$16*I105+Configuration!$C$15*J105+Configuration!$C$17*K105),""),0)</f>
        <v>84.028087962491213</v>
      </c>
      <c r="F105" s="3">
        <v>0.41999999999999993</v>
      </c>
      <c r="G105" s="3">
        <v>68.039999999999992</v>
      </c>
      <c r="H105" s="3">
        <v>8.3999999999999986</v>
      </c>
      <c r="I105" s="3">
        <v>489.59999999999997</v>
      </c>
      <c r="J105" s="3">
        <v>3.9452054794520546</v>
      </c>
      <c r="K105" s="3">
        <v>1.0635724571105536</v>
      </c>
      <c r="L105" s="3">
        <f>MAX(IFERROR(IF(Configuration!$F$10&gt;0,$E105-LARGE($E:$E,Configuration!$F$10*Configuration!$F$16),-1000000),0),IFERROR(IF(Configuration!$F$14&gt;0,$E105-LARGE('FLEX Settings (DO NOT MODIFY)'!$J:$J,Configuration!$F$14*Configuration!$F$16),-1000000),0),IFERROR(IF(Configuration!$F$13&gt;0,$E105-LARGE('FLEX Settings (DO NOT MODIFY)'!$K:$K,Configuration!$F$13*Configuration!$F$16),-1000000),0))+IF(E105=0,0,COUNTIFS($E$2:E104,E104)*0.000001)</f>
        <v>-53.138185303423228</v>
      </c>
      <c r="N105" t="str">
        <f t="shared" si="3"/>
        <v>&lt;tr&gt;&lt;td&gt;103&lt;/td&gt;&lt;td&gt;Chris Tyree&lt;/td&gt;&lt;td&gt;Notre Dame&lt;/td&gt;&lt;td&gt;IA Independents&lt;/td&gt;&lt;td&gt;84.03&lt;/td&gt;&lt;/tr&gt;</v>
      </c>
    </row>
    <row r="106" spans="1:14" x14ac:dyDescent="0.25">
      <c r="A106" s="26">
        <f>_xlfn.RANK.EQ(L106,L:L,0)</f>
        <v>104</v>
      </c>
      <c r="B106" t="s">
        <v>913</v>
      </c>
      <c r="C106" s="5" t="s">
        <v>202</v>
      </c>
      <c r="D106" t="s">
        <v>329</v>
      </c>
      <c r="E106" s="3">
        <f>IF(VLOOKUP($D106,Configuration!$A$21:$C$31,3,FALSE),IFERROR((Configuration!$C$13*F106+Configuration!$C$12*H106+Configuration!$C$14*G106+Configuration!$C$16*I106+Configuration!$C$15*J106+Configuration!$C$17*K106),""),0)</f>
        <v>81.766772800682148</v>
      </c>
      <c r="F106" s="3">
        <v>0.11428571428571428</v>
      </c>
      <c r="G106" s="3">
        <v>13.200000000000001</v>
      </c>
      <c r="H106" s="3">
        <v>1.7142857142857144</v>
      </c>
      <c r="I106" s="3">
        <v>400</v>
      </c>
      <c r="J106" s="3">
        <v>6.8571428571428577</v>
      </c>
      <c r="K106" s="3">
        <v>1.119470742516073</v>
      </c>
      <c r="L106" s="3">
        <f>MAX(IFERROR(IF(Configuration!$F$10&gt;0,$E106-LARGE($E:$E,Configuration!$F$10*Configuration!$F$16),-1000000),0),IFERROR(IF(Configuration!$F$14&gt;0,$E106-LARGE('FLEX Settings (DO NOT MODIFY)'!$J:$J,Configuration!$F$14*Configuration!$F$16),-1000000),0),IFERROR(IF(Configuration!$F$13&gt;0,$E106-LARGE('FLEX Settings (DO NOT MODIFY)'!$K:$K,Configuration!$F$13*Configuration!$F$16),-1000000),0))+IF(E106=0,0,COUNTIFS($E$2:E105,E105)*0.000001)</f>
        <v>-55.399500465232293</v>
      </c>
      <c r="N106" t="str">
        <f t="shared" si="3"/>
        <v>&lt;tr&gt;&lt;td&gt;104&lt;/td&gt;&lt;td&gt;Richard Newton&lt;/td&gt;&lt;td&gt;Washington&lt;/td&gt;&lt;td&gt;Pac-12&lt;/td&gt;&lt;td&gt;81.77&lt;/td&gt;&lt;/tr&gt;</v>
      </c>
    </row>
    <row r="107" spans="1:14" x14ac:dyDescent="0.25">
      <c r="A107" s="26">
        <f>_xlfn.RANK.EQ(L107,L:L,0)</f>
        <v>105</v>
      </c>
      <c r="B107" t="s">
        <v>954</v>
      </c>
      <c r="C107" s="5" t="s">
        <v>186</v>
      </c>
      <c r="D107" t="s">
        <v>131</v>
      </c>
      <c r="E107" s="3">
        <f>IF(VLOOKUP($D107,Configuration!$A$21:$C$31,3,FALSE),IFERROR((Configuration!$C$13*F107+Configuration!$C$12*H107+Configuration!$C$14*G107+Configuration!$C$16*I107+Configuration!$C$15*J107+Configuration!$C$17*K107),""),0)</f>
        <v>80.891167452802748</v>
      </c>
      <c r="F107" s="3">
        <v>0.55000000000000004</v>
      </c>
      <c r="G107" s="3">
        <v>121</v>
      </c>
      <c r="H107" s="3">
        <v>11</v>
      </c>
      <c r="I107" s="3">
        <v>495.54999999999995</v>
      </c>
      <c r="J107" s="3">
        <v>2.2000000000000002</v>
      </c>
      <c r="K107" s="3">
        <v>1.3819162735986268</v>
      </c>
      <c r="L107" s="3">
        <f>MAX(IFERROR(IF(Configuration!$F$10&gt;0,$E107-LARGE($E:$E,Configuration!$F$10*Configuration!$F$16),-1000000),0),IFERROR(IF(Configuration!$F$14&gt;0,$E107-LARGE('FLEX Settings (DO NOT MODIFY)'!$J:$J,Configuration!$F$14*Configuration!$F$16),-1000000),0),IFERROR(IF(Configuration!$F$13&gt;0,$E107-LARGE('FLEX Settings (DO NOT MODIFY)'!$K:$K,Configuration!$F$13*Configuration!$F$16),-1000000),0))+IF(E107=0,0,COUNTIFS($E$2:E106,E106)*0.000001)</f>
        <v>-56.275105813111693</v>
      </c>
      <c r="N107" t="str">
        <f t="shared" si="3"/>
        <v>&lt;tr&gt;&lt;td&gt;105&lt;/td&gt;&lt;td&gt;Demarkcus Bowman&lt;/td&gt;&lt;td&gt;Florida&lt;/td&gt;&lt;td&gt;SEC&lt;/td&gt;&lt;td&gt;80.89&lt;/td&gt;&lt;/tr&gt;</v>
      </c>
    </row>
    <row r="108" spans="1:14" x14ac:dyDescent="0.25">
      <c r="A108" s="26">
        <f>_xlfn.RANK.EQ(L108,L:L,0)</f>
        <v>106</v>
      </c>
      <c r="B108" s="5" t="s">
        <v>856</v>
      </c>
      <c r="C108" s="5" t="s">
        <v>754</v>
      </c>
      <c r="D108" t="s">
        <v>352</v>
      </c>
      <c r="E108" s="3">
        <f>IF(VLOOKUP($D108,Configuration!$A$21:$C$31,3,FALSE),IFERROR((Configuration!$C$13*F108+Configuration!$C$12*H108+Configuration!$C$14*G108+Configuration!$C$16*I108+Configuration!$C$15*J108+Configuration!$C$17*K108),""),0)</f>
        <v>80.428045341024387</v>
      </c>
      <c r="F108" s="3">
        <v>0.55000000000000004</v>
      </c>
      <c r="G108" s="3">
        <v>29.699999999999996</v>
      </c>
      <c r="H108" s="3">
        <v>3.3</v>
      </c>
      <c r="I108" s="3">
        <v>438.9</v>
      </c>
      <c r="J108" s="3">
        <v>5.1333333333333337</v>
      </c>
      <c r="K108" s="3">
        <v>1.0909773294878105</v>
      </c>
      <c r="L108" s="3">
        <f>MAX(IFERROR(IF(Configuration!$F$10&gt;0,$E108-LARGE($E:$E,Configuration!$F$10*Configuration!$F$16),-1000000),0),IFERROR(IF(Configuration!$F$14&gt;0,$E108-LARGE('FLEX Settings (DO NOT MODIFY)'!$J:$J,Configuration!$F$14*Configuration!$F$16),-1000000),0),IFERROR(IF(Configuration!$F$13&gt;0,$E108-LARGE('FLEX Settings (DO NOT MODIFY)'!$K:$K,Configuration!$F$13*Configuration!$F$16),-1000000),0))+IF(E108=0,0,COUNTIFS($E$2:E107,E107)*0.000001)</f>
        <v>-56.738227924890055</v>
      </c>
      <c r="N108" t="str">
        <f t="shared" si="3"/>
        <v>&lt;tr&gt;&lt;td&gt;106&lt;/td&gt;&lt;td&gt;Miyan Williams&lt;/td&gt;&lt;td&gt;Ohio State&lt;/td&gt;&lt;td&gt;Big Ten&lt;/td&gt;&lt;td&gt;80.43&lt;/td&gt;&lt;/tr&gt;</v>
      </c>
    </row>
    <row r="109" spans="1:14" x14ac:dyDescent="0.25">
      <c r="A109" s="26">
        <f>_xlfn.RANK.EQ(L109,L:L,0)</f>
        <v>107</v>
      </c>
      <c r="B109" t="s">
        <v>966</v>
      </c>
      <c r="C109" s="5" t="s">
        <v>206</v>
      </c>
      <c r="D109" t="s">
        <v>131</v>
      </c>
      <c r="E109" s="3">
        <f>IF(VLOOKUP($D109,Configuration!$A$21:$C$31,3,FALSE),IFERROR((Configuration!$C$13*F109+Configuration!$C$12*H109+Configuration!$C$14*G109+Configuration!$C$16*I109+Configuration!$C$15*J109+Configuration!$C$17*K109),""),0)</f>
        <v>79.287453603125044</v>
      </c>
      <c r="F109" s="3">
        <v>0.5</v>
      </c>
      <c r="G109" s="3">
        <v>60</v>
      </c>
      <c r="H109" s="3">
        <v>12</v>
      </c>
      <c r="I109" s="3">
        <v>528</v>
      </c>
      <c r="J109" s="3">
        <v>2.5</v>
      </c>
      <c r="K109" s="3">
        <v>1.7562731984374804</v>
      </c>
      <c r="L109" s="3">
        <f>MAX(IFERROR(IF(Configuration!$F$10&gt;0,$E109-LARGE($E:$E,Configuration!$F$10*Configuration!$F$16),-1000000),0),IFERROR(IF(Configuration!$F$14&gt;0,$E109-LARGE('FLEX Settings (DO NOT MODIFY)'!$J:$J,Configuration!$F$14*Configuration!$F$16),-1000000),0),IFERROR(IF(Configuration!$F$13&gt;0,$E109-LARGE('FLEX Settings (DO NOT MODIFY)'!$K:$K,Configuration!$F$13*Configuration!$F$16),-1000000),0))+IF(E109=0,0,COUNTIFS($E$2:E108,E108)*0.000001)</f>
        <v>-57.878819662789397</v>
      </c>
      <c r="N109" t="str">
        <f t="shared" si="3"/>
        <v>&lt;tr&gt;&lt;td&gt;107&lt;/td&gt;&lt;td&gt;Tiyon Evans&lt;/td&gt;&lt;td&gt;Tennessee&lt;/td&gt;&lt;td&gt;SEC&lt;/td&gt;&lt;td&gt;79.29&lt;/td&gt;&lt;/tr&gt;</v>
      </c>
    </row>
    <row r="110" spans="1:14" x14ac:dyDescent="0.25">
      <c r="A110" s="26">
        <f>_xlfn.RANK.EQ(L110,L:L,0)</f>
        <v>108</v>
      </c>
      <c r="B110" s="5" t="s">
        <v>848</v>
      </c>
      <c r="C110" s="5" t="s">
        <v>209</v>
      </c>
      <c r="D110" t="s">
        <v>352</v>
      </c>
      <c r="E110" s="3">
        <f>IF(VLOOKUP($D110,Configuration!$A$21:$C$31,3,FALSE),IFERROR((Configuration!$C$13*F110+Configuration!$C$12*H110+Configuration!$C$14*G110+Configuration!$C$16*I110+Configuration!$C$15*J110+Configuration!$C$17*K110),""),0)</f>
        <v>79.014632892584117</v>
      </c>
      <c r="F110" s="3">
        <v>0.3</v>
      </c>
      <c r="G110" s="3">
        <v>48</v>
      </c>
      <c r="H110" s="3">
        <v>6</v>
      </c>
      <c r="I110" s="3">
        <v>396</v>
      </c>
      <c r="J110" s="3">
        <v>5.4</v>
      </c>
      <c r="K110" s="3">
        <v>1.2926835537079469</v>
      </c>
      <c r="L110" s="3">
        <f>MAX(IFERROR(IF(Configuration!$F$10&gt;0,$E110-LARGE($E:$E,Configuration!$F$10*Configuration!$F$16),-1000000),0),IFERROR(IF(Configuration!$F$14&gt;0,$E110-LARGE('FLEX Settings (DO NOT MODIFY)'!$J:$J,Configuration!$F$14*Configuration!$F$16),-1000000),0),IFERROR(IF(Configuration!$F$13&gt;0,$E110-LARGE('FLEX Settings (DO NOT MODIFY)'!$K:$K,Configuration!$F$13*Configuration!$F$16),-1000000),0))+IF(E110=0,0,COUNTIFS($E$2:E109,E109)*0.000001)</f>
        <v>-58.151640373330324</v>
      </c>
      <c r="N110" t="str">
        <f t="shared" si="3"/>
        <v>&lt;tr&gt;&lt;td&gt;108&lt;/td&gt;&lt;td&gt;Markese Stepp&lt;/td&gt;&lt;td&gt;Nebraska&lt;/td&gt;&lt;td&gt;Big Ten&lt;/td&gt;&lt;td&gt;79.01&lt;/td&gt;&lt;/tr&gt;</v>
      </c>
    </row>
    <row r="111" spans="1:14" x14ac:dyDescent="0.25">
      <c r="A111" s="26">
        <f>_xlfn.RANK.EQ(L111,L:L,0)</f>
        <v>109</v>
      </c>
      <c r="B111" t="s">
        <v>885</v>
      </c>
      <c r="C111" s="5" t="s">
        <v>757</v>
      </c>
      <c r="D111" t="s">
        <v>1504</v>
      </c>
      <c r="E111" s="3">
        <f>IF(VLOOKUP($D111,Configuration!$A$21:$C$31,3,FALSE),IFERROR((Configuration!$C$13*F111+Configuration!$C$12*H111+Configuration!$C$14*G111+Configuration!$C$16*I111+Configuration!$C$15*J111+Configuration!$C$17*K111),""),0)</f>
        <v>78.383345143787878</v>
      </c>
      <c r="F111" s="3">
        <v>0</v>
      </c>
      <c r="G111" s="3">
        <v>0</v>
      </c>
      <c r="H111" s="3">
        <v>0</v>
      </c>
      <c r="I111" s="3">
        <v>497.15384615384613</v>
      </c>
      <c r="J111" s="3">
        <v>5.3076923076923075</v>
      </c>
      <c r="K111" s="3">
        <v>1.5890966588752922</v>
      </c>
      <c r="L111" s="3">
        <f>MAX(IFERROR(IF(Configuration!$F$10&gt;0,$E111-LARGE($E:$E,Configuration!$F$10*Configuration!$F$16),-1000000),0),IFERROR(IF(Configuration!$F$14&gt;0,$E111-LARGE('FLEX Settings (DO NOT MODIFY)'!$J:$J,Configuration!$F$14*Configuration!$F$16),-1000000),0),IFERROR(IF(Configuration!$F$13&gt;0,$E111-LARGE('FLEX Settings (DO NOT MODIFY)'!$K:$K,Configuration!$F$13*Configuration!$F$16),-1000000),0))+IF(E111=0,0,COUNTIFS($E$2:E110,E110)*0.000001)</f>
        <v>-58.782928122126563</v>
      </c>
      <c r="N111" t="str">
        <f t="shared" si="3"/>
        <v>&lt;tr&gt;&lt;td&gt;109&lt;/td&gt;&lt;td&gt;Jakobi Buchanan&lt;/td&gt;&lt;td&gt;Army&lt;/td&gt;&lt;td&gt;IA Independents&lt;/td&gt;&lt;td&gt;78.38&lt;/td&gt;&lt;/tr&gt;</v>
      </c>
    </row>
    <row r="112" spans="1:14" x14ac:dyDescent="0.25">
      <c r="A112" s="26">
        <f>_xlfn.RANK.EQ(L112,L:L,0)</f>
        <v>110</v>
      </c>
      <c r="B112" s="5" t="s">
        <v>852</v>
      </c>
      <c r="C112" s="5" t="s">
        <v>194</v>
      </c>
      <c r="D112" t="s">
        <v>352</v>
      </c>
      <c r="E112" s="3">
        <f>IF(VLOOKUP($D112,Configuration!$A$21:$C$31,3,FALSE),IFERROR((Configuration!$C$13*F112+Configuration!$C$12*H112+Configuration!$C$14*G112+Configuration!$C$16*I112+Configuration!$C$15*J112+Configuration!$C$17*K112),""),0)</f>
        <v>77.927379238149101</v>
      </c>
      <c r="F112" s="3">
        <v>0.46666666666666662</v>
      </c>
      <c r="G112" s="3">
        <v>56</v>
      </c>
      <c r="H112" s="3">
        <v>7</v>
      </c>
      <c r="I112" s="3">
        <v>318</v>
      </c>
      <c r="J112" s="3">
        <v>6.0000000000000009</v>
      </c>
      <c r="K112" s="3">
        <v>0.88631038092546144</v>
      </c>
      <c r="L112" s="3">
        <f>MAX(IFERROR(IF(Configuration!$F$10&gt;0,$E112-LARGE($E:$E,Configuration!$F$10*Configuration!$F$16),-1000000),0),IFERROR(IF(Configuration!$F$14&gt;0,$E112-LARGE('FLEX Settings (DO NOT MODIFY)'!$J:$J,Configuration!$F$14*Configuration!$F$16),-1000000),0),IFERROR(IF(Configuration!$F$13&gt;0,$E112-LARGE('FLEX Settings (DO NOT MODIFY)'!$K:$K,Configuration!$F$13*Configuration!$F$16),-1000000),0))+IF(E112=0,0,COUNTIFS($E$2:E111,E111)*0.000001)</f>
        <v>-59.23889402776534</v>
      </c>
      <c r="N112" t="str">
        <f t="shared" si="3"/>
        <v>&lt;tr&gt;&lt;td&gt;110&lt;/td&gt;&lt;td&gt;Donovan Edwards&lt;/td&gt;&lt;td&gt;Michigan&lt;/td&gt;&lt;td&gt;Big Ten&lt;/td&gt;&lt;td&gt;77.93&lt;/td&gt;&lt;/tr&gt;</v>
      </c>
    </row>
    <row r="113" spans="1:14" x14ac:dyDescent="0.25">
      <c r="A113" s="26">
        <f>_xlfn.RANK.EQ(L113,L:L,0)</f>
        <v>111</v>
      </c>
      <c r="B113" t="s">
        <v>930</v>
      </c>
      <c r="C113" s="5" t="s">
        <v>761</v>
      </c>
      <c r="D113" t="s">
        <v>329</v>
      </c>
      <c r="E113" s="3">
        <f>IF(VLOOKUP($D113,Configuration!$A$21:$C$31,3,FALSE),IFERROR((Configuration!$C$13*F113+Configuration!$C$12*H113+Configuration!$C$14*G113+Configuration!$C$16*I113+Configuration!$C$15*J113+Configuration!$C$17*K113),""),0)</f>
        <v>76.108406101843059</v>
      </c>
      <c r="F113" s="3">
        <v>0.4081632653061224</v>
      </c>
      <c r="G113" s="3">
        <v>100</v>
      </c>
      <c r="H113" s="3">
        <v>20</v>
      </c>
      <c r="I113" s="3">
        <v>321.99999999999994</v>
      </c>
      <c r="J113" s="3">
        <v>3.9534883720930236</v>
      </c>
      <c r="K113" s="3">
        <v>1.1307518612759055</v>
      </c>
      <c r="L113" s="3">
        <f>MAX(IFERROR(IF(Configuration!$F$10&gt;0,$E113-LARGE($E:$E,Configuration!$F$10*Configuration!$F$16),-1000000),0),IFERROR(IF(Configuration!$F$14&gt;0,$E113-LARGE('FLEX Settings (DO NOT MODIFY)'!$J:$J,Configuration!$F$14*Configuration!$F$16),-1000000),0),IFERROR(IF(Configuration!$F$13&gt;0,$E113-LARGE('FLEX Settings (DO NOT MODIFY)'!$K:$K,Configuration!$F$13*Configuration!$F$16),-1000000),0))+IF(E113=0,0,COUNTIFS($E$2:E112,E112)*0.000001)</f>
        <v>-61.057867164071382</v>
      </c>
      <c r="N113" t="str">
        <f t="shared" si="3"/>
        <v>&lt;tr&gt;&lt;td&gt;111&lt;/td&gt;&lt;td&gt;Vavae Malepeai&lt;/td&gt;&lt;td&gt;USC&lt;/td&gt;&lt;td&gt;Pac-12&lt;/td&gt;&lt;td&gt;76.11&lt;/td&gt;&lt;/tr&gt;</v>
      </c>
    </row>
    <row r="114" spans="1:14" x14ac:dyDescent="0.25">
      <c r="A114" s="26">
        <f>_xlfn.RANK.EQ(L114,L:L,0)</f>
        <v>112</v>
      </c>
      <c r="B114" t="s">
        <v>827</v>
      </c>
      <c r="C114" s="5" t="s">
        <v>192</v>
      </c>
      <c r="D114" t="s">
        <v>326</v>
      </c>
      <c r="E114" s="3">
        <f>IF(VLOOKUP($D114,Configuration!$A$21:$C$31,3,FALSE),IFERROR((Configuration!$C$13*F114+Configuration!$C$12*H114+Configuration!$C$14*G114+Configuration!$C$16*I114+Configuration!$C$15*J114+Configuration!$C$17*K114),""),0)</f>
        <v>76.086322364404722</v>
      </c>
      <c r="F114" s="3">
        <v>1</v>
      </c>
      <c r="G114" s="3">
        <v>100</v>
      </c>
      <c r="H114" s="3">
        <v>20</v>
      </c>
      <c r="I114" s="3">
        <v>280</v>
      </c>
      <c r="J114" s="3">
        <v>4.0579710144927539</v>
      </c>
      <c r="K114" s="3">
        <v>1.1307518612759055</v>
      </c>
      <c r="L114" s="3">
        <f>MAX(IFERROR(IF(Configuration!$F$10&gt;0,$E114-LARGE($E:$E,Configuration!$F$10*Configuration!$F$16),-1000000),0),IFERROR(IF(Configuration!$F$14&gt;0,$E114-LARGE('FLEX Settings (DO NOT MODIFY)'!$J:$J,Configuration!$F$14*Configuration!$F$16),-1000000),0),IFERROR(IF(Configuration!$F$13&gt;0,$E114-LARGE('FLEX Settings (DO NOT MODIFY)'!$K:$K,Configuration!$F$13*Configuration!$F$16),-1000000),0))+IF(E114=0,0,COUNTIFS($E$2:E113,E113)*0.000001)</f>
        <v>-61.079950901509719</v>
      </c>
      <c r="N114" t="str">
        <f t="shared" si="3"/>
        <v>&lt;tr&gt;&lt;td&gt;112&lt;/td&gt;&lt;td&gt;Tahj Brooks&lt;/td&gt;&lt;td&gt;Texas Tech&lt;/td&gt;&lt;td&gt;Big 12&lt;/td&gt;&lt;td&gt;76.09&lt;/td&gt;&lt;/tr&gt;</v>
      </c>
    </row>
    <row r="115" spans="1:14" x14ac:dyDescent="0.25">
      <c r="A115" s="26">
        <f>_xlfn.RANK.EQ(L115,L:L,0)</f>
        <v>113</v>
      </c>
      <c r="B115" t="s">
        <v>870</v>
      </c>
      <c r="C115" s="5" t="s">
        <v>756</v>
      </c>
      <c r="D115" t="s">
        <v>352</v>
      </c>
      <c r="E115" s="3">
        <f>IF(VLOOKUP($D115,Configuration!$A$21:$C$31,3,FALSE),IFERROR((Configuration!$C$13*F115+Configuration!$C$12*H115+Configuration!$C$14*G115+Configuration!$C$16*I115+Configuration!$C$15*J115+Configuration!$C$17*K115),""),0)</f>
        <v>75.541411646684153</v>
      </c>
      <c r="F115" s="3">
        <v>1.65</v>
      </c>
      <c r="G115" s="3">
        <v>77</v>
      </c>
      <c r="H115" s="3">
        <v>11</v>
      </c>
      <c r="I115" s="3">
        <v>371.25</v>
      </c>
      <c r="J115" s="3">
        <v>2.9627071823204423</v>
      </c>
      <c r="K115" s="3">
        <v>1.2299157236192511</v>
      </c>
      <c r="L115" s="3">
        <f>MAX(IFERROR(IF(Configuration!$F$10&gt;0,$E115-LARGE($E:$E,Configuration!$F$10*Configuration!$F$16),-1000000),0),IFERROR(IF(Configuration!$F$14&gt;0,$E115-LARGE('FLEX Settings (DO NOT MODIFY)'!$J:$J,Configuration!$F$14*Configuration!$F$16),-1000000),0),IFERROR(IF(Configuration!$F$13&gt;0,$E115-LARGE('FLEX Settings (DO NOT MODIFY)'!$K:$K,Configuration!$F$13*Configuration!$F$16),-1000000),0))+IF(E115=0,0,COUNTIFS($E$2:E114,E114)*0.000001)</f>
        <v>-61.624861619230288</v>
      </c>
      <c r="N115" t="str">
        <f t="shared" si="3"/>
        <v>&lt;tr&gt;&lt;td&gt;113&lt;/td&gt;&lt;td&gt;Andrew Clair&lt;/td&gt;&lt;td&gt;Northwestern&lt;/td&gt;&lt;td&gt;Big Ten&lt;/td&gt;&lt;td&gt;75.54&lt;/td&gt;&lt;/tr&gt;</v>
      </c>
    </row>
    <row r="116" spans="1:14" x14ac:dyDescent="0.25">
      <c r="A116" s="26">
        <f>_xlfn.RANK.EQ(L116,L:L,0)</f>
        <v>114</v>
      </c>
      <c r="B116" t="s">
        <v>921</v>
      </c>
      <c r="C116" s="5" t="s">
        <v>264</v>
      </c>
      <c r="D116" t="s">
        <v>329</v>
      </c>
      <c r="E116" s="3">
        <f>IF(VLOOKUP($D116,Configuration!$A$21:$C$31,3,FALSE),IFERROR((Configuration!$C$13*F116+Configuration!$C$12*H116+Configuration!$C$14*G116+Configuration!$C$16*I116+Configuration!$C$15*J116+Configuration!$C$17*K116),""),0)</f>
        <v>75.160057295596928</v>
      </c>
      <c r="F116" s="3">
        <v>1.5483870967741935</v>
      </c>
      <c r="G116" s="3">
        <v>81.599999999999994</v>
      </c>
      <c r="H116" s="3">
        <v>12</v>
      </c>
      <c r="I116" s="3">
        <v>352.8</v>
      </c>
      <c r="J116" s="3">
        <v>3.1578947368421053</v>
      </c>
      <c r="K116" s="3">
        <v>1.2588168530504324</v>
      </c>
      <c r="L116" s="3">
        <f>MAX(IFERROR(IF(Configuration!$F$10&gt;0,$E116-LARGE($E:$E,Configuration!$F$10*Configuration!$F$16),-1000000),0),IFERROR(IF(Configuration!$F$14&gt;0,$E116-LARGE('FLEX Settings (DO NOT MODIFY)'!$J:$J,Configuration!$F$14*Configuration!$F$16),-1000000),0),IFERROR(IF(Configuration!$F$13&gt;0,$E116-LARGE('FLEX Settings (DO NOT MODIFY)'!$K:$K,Configuration!$F$13*Configuration!$F$16),-1000000),0))+IF(E116=0,0,COUNTIFS($E$2:E115,E115)*0.000001)</f>
        <v>-62.006215970317513</v>
      </c>
      <c r="N116" t="str">
        <f t="shared" si="3"/>
        <v>&lt;tr&gt;&lt;td&gt;114&lt;/td&gt;&lt;td&gt;Christopher Brown (Brooks)&lt;/td&gt;&lt;td&gt;California&lt;/td&gt;&lt;td&gt;Pac-12&lt;/td&gt;&lt;td&gt;75.16&lt;/td&gt;&lt;/tr&gt;</v>
      </c>
    </row>
    <row r="117" spans="1:14" x14ac:dyDescent="0.25">
      <c r="A117" s="26">
        <f>_xlfn.RANK.EQ(L117,L:L,0)</f>
        <v>115</v>
      </c>
      <c r="B117" t="s">
        <v>867</v>
      </c>
      <c r="C117" s="5" t="s">
        <v>755</v>
      </c>
      <c r="D117" t="s">
        <v>352</v>
      </c>
      <c r="E117" s="3">
        <f>IF(VLOOKUP($D117,Configuration!$A$21:$C$31,3,FALSE),IFERROR((Configuration!$C$13*F117+Configuration!$C$12*H117+Configuration!$C$14*G117+Configuration!$C$16*I117+Configuration!$C$15*J117+Configuration!$C$17*K117),""),0)</f>
        <v>74.648899461961506</v>
      </c>
      <c r="F117" s="3">
        <v>1.0109890109890109</v>
      </c>
      <c r="G117" s="3">
        <v>216.85714285714283</v>
      </c>
      <c r="H117" s="3">
        <v>39.428571428571431</v>
      </c>
      <c r="I117" s="3">
        <v>192</v>
      </c>
      <c r="J117" s="3">
        <v>1.7142857142857142</v>
      </c>
      <c r="K117" s="3">
        <v>1.1513744448434189</v>
      </c>
      <c r="L117" s="3">
        <f>MAX(IFERROR(IF(Configuration!$F$10&gt;0,$E117-LARGE($E:$E,Configuration!$F$10*Configuration!$F$16),-1000000),0),IFERROR(IF(Configuration!$F$14&gt;0,$E117-LARGE('FLEX Settings (DO NOT MODIFY)'!$J:$J,Configuration!$F$14*Configuration!$F$16),-1000000),0),IFERROR(IF(Configuration!$F$13&gt;0,$E117-LARGE('FLEX Settings (DO NOT MODIFY)'!$K:$K,Configuration!$F$13*Configuration!$F$16),-1000000),0))+IF(E117=0,0,COUNTIFS($E$2:E116,E116)*0.000001)</f>
        <v>-62.517373803952935</v>
      </c>
      <c r="N117" t="str">
        <f t="shared" si="3"/>
        <v>&lt;tr&gt;&lt;td&gt;115&lt;/td&gt;&lt;td&gt;Aaron Young&lt;/td&gt;&lt;td&gt;Rutgers&lt;/td&gt;&lt;td&gt;Big Ten&lt;/td&gt;&lt;td&gt;74.65&lt;/td&gt;&lt;/tr&gt;</v>
      </c>
    </row>
    <row r="118" spans="1:14" x14ac:dyDescent="0.25">
      <c r="A118" s="26">
        <f>_xlfn.RANK.EQ(L118,L:L,0)</f>
        <v>116</v>
      </c>
      <c r="B118" s="5" t="s">
        <v>901</v>
      </c>
      <c r="C118" s="5" t="s">
        <v>212</v>
      </c>
      <c r="D118" t="s">
        <v>329</v>
      </c>
      <c r="E118" s="3">
        <f>IF(VLOOKUP($D118,Configuration!$A$21:$C$31,3,FALSE),IFERROR((Configuration!$C$13*F118+Configuration!$C$12*H118+Configuration!$C$14*G118+Configuration!$C$16*I118+Configuration!$C$15*J118+Configuration!$C$17*K118),""),0)</f>
        <v>73.015699627232465</v>
      </c>
      <c r="F118" s="3">
        <v>0.60000000000000009</v>
      </c>
      <c r="G118" s="3">
        <v>90</v>
      </c>
      <c r="H118" s="3">
        <v>12</v>
      </c>
      <c r="I118" s="3">
        <v>420</v>
      </c>
      <c r="J118" s="3">
        <v>2.4888888888888889</v>
      </c>
      <c r="K118" s="3">
        <v>1.2588168530504324</v>
      </c>
      <c r="L118" s="3">
        <f>MAX(IFERROR(IF(Configuration!$F$10&gt;0,$E118-LARGE($E:$E,Configuration!$F$10*Configuration!$F$16),-1000000),0),IFERROR(IF(Configuration!$F$14&gt;0,$E118-LARGE('FLEX Settings (DO NOT MODIFY)'!$J:$J,Configuration!$F$14*Configuration!$F$16),-1000000),0),IFERROR(IF(Configuration!$F$13&gt;0,$E118-LARGE('FLEX Settings (DO NOT MODIFY)'!$K:$K,Configuration!$F$13*Configuration!$F$16),-1000000),0))+IF(E118=0,0,COUNTIFS($E$2:E117,E117)*0.000001)</f>
        <v>-64.150573638681976</v>
      </c>
      <c r="N118" t="str">
        <f t="shared" si="3"/>
        <v>&lt;tr&gt;&lt;td&gt;116&lt;/td&gt;&lt;td&gt;TJ Pledger&lt;/td&gt;&lt;td&gt;Utah&lt;/td&gt;&lt;td&gt;Pac-12&lt;/td&gt;&lt;td&gt;73.02&lt;/td&gt;&lt;/tr&gt;</v>
      </c>
    </row>
    <row r="119" spans="1:14" x14ac:dyDescent="0.25">
      <c r="A119" s="26">
        <f>_xlfn.RANK.EQ(L119,L:L,0)</f>
        <v>117</v>
      </c>
      <c r="B119" t="s">
        <v>953</v>
      </c>
      <c r="C119" s="5" t="s">
        <v>186</v>
      </c>
      <c r="D119" t="s">
        <v>131</v>
      </c>
      <c r="E119" s="3">
        <f>IF(VLOOKUP($D119,Configuration!$A$21:$C$31,3,FALSE),IFERROR((Configuration!$C$13*F119+Configuration!$C$12*H119+Configuration!$C$14*G119+Configuration!$C$16*I119+Configuration!$C$15*J119+Configuration!$C$17*K119),""),0)</f>
        <v>71.543847005151761</v>
      </c>
      <c r="F119" s="3">
        <v>0.44</v>
      </c>
      <c r="G119" s="3">
        <v>242</v>
      </c>
      <c r="H119" s="3">
        <v>22</v>
      </c>
      <c r="I119" s="3">
        <v>297</v>
      </c>
      <c r="J119" s="3">
        <v>1.03125</v>
      </c>
      <c r="K119" s="3">
        <v>1.0918264974241201</v>
      </c>
      <c r="L119" s="3">
        <f>MAX(IFERROR(IF(Configuration!$F$10&gt;0,$E119-LARGE($E:$E,Configuration!$F$10*Configuration!$F$16),-1000000),0),IFERROR(IF(Configuration!$F$14&gt;0,$E119-LARGE('FLEX Settings (DO NOT MODIFY)'!$J:$J,Configuration!$F$14*Configuration!$F$16),-1000000),0),IFERROR(IF(Configuration!$F$13&gt;0,$E119-LARGE('FLEX Settings (DO NOT MODIFY)'!$K:$K,Configuration!$F$13*Configuration!$F$16),-1000000),0))+IF(E119=0,0,COUNTIFS($E$2:E118,E118)*0.000001)</f>
        <v>-65.62242626076268</v>
      </c>
      <c r="N119" t="str">
        <f t="shared" si="3"/>
        <v>&lt;tr&gt;&lt;td&gt;117&lt;/td&gt;&lt;td&gt;Malik Davis&lt;/td&gt;&lt;td&gt;Florida&lt;/td&gt;&lt;td&gt;SEC&lt;/td&gt;&lt;td&gt;71.54&lt;/td&gt;&lt;/tr&gt;</v>
      </c>
    </row>
    <row r="120" spans="1:14" x14ac:dyDescent="0.25">
      <c r="A120" s="26">
        <f>_xlfn.RANK.EQ(L120,L:L,0)</f>
        <v>118</v>
      </c>
      <c r="B120" t="s">
        <v>899</v>
      </c>
      <c r="C120" s="5" t="s">
        <v>212</v>
      </c>
      <c r="D120" t="s">
        <v>329</v>
      </c>
      <c r="E120" s="3">
        <f>IF(VLOOKUP($D120,Configuration!$A$21:$C$31,3,FALSE),IFERROR((Configuration!$C$13*F120+Configuration!$C$12*H120+Configuration!$C$14*G120+Configuration!$C$16*I120+Configuration!$C$15*J120+Configuration!$C$17*K120),""),0)</f>
        <v>70.746740017048211</v>
      </c>
      <c r="F120" s="3">
        <v>0.10312500000000002</v>
      </c>
      <c r="G120" s="3">
        <v>8.25</v>
      </c>
      <c r="H120" s="3">
        <v>2.0625</v>
      </c>
      <c r="I120" s="3">
        <v>437.25</v>
      </c>
      <c r="J120" s="3">
        <v>4.4767441860465116</v>
      </c>
      <c r="K120" s="3">
        <v>1.1568625496154308</v>
      </c>
      <c r="L120" s="3">
        <f>MAX(IFERROR(IF(Configuration!$F$10&gt;0,$E120-LARGE($E:$E,Configuration!$F$10*Configuration!$F$16),-1000000),0),IFERROR(IF(Configuration!$F$14&gt;0,$E120-LARGE('FLEX Settings (DO NOT MODIFY)'!$J:$J,Configuration!$F$14*Configuration!$F$16),-1000000),0),IFERROR(IF(Configuration!$F$13&gt;0,$E120-LARGE('FLEX Settings (DO NOT MODIFY)'!$K:$K,Configuration!$F$13*Configuration!$F$16),-1000000),0))+IF(E120=0,0,COUNTIFS($E$2:E119,E119)*0.000001)</f>
        <v>-66.41953324886623</v>
      </c>
      <c r="N120" t="str">
        <f t="shared" si="3"/>
        <v>&lt;tr&gt;&lt;td&gt;118&lt;/td&gt;&lt;td&gt;Tavion Thomas&lt;/td&gt;&lt;td&gt;Utah&lt;/td&gt;&lt;td&gt;Pac-12&lt;/td&gt;&lt;td&gt;70.75&lt;/td&gt;&lt;/tr&gt;</v>
      </c>
    </row>
    <row r="121" spans="1:14" x14ac:dyDescent="0.25">
      <c r="A121" s="26">
        <f>_xlfn.RANK.EQ(L121,L:L,0)</f>
        <v>119</v>
      </c>
      <c r="B121" s="5" t="s">
        <v>864</v>
      </c>
      <c r="C121" s="5" t="s">
        <v>204</v>
      </c>
      <c r="D121" t="s">
        <v>352</v>
      </c>
      <c r="E121" s="3">
        <f>IF(VLOOKUP($D121,Configuration!$A$21:$C$31,3,FALSE),IFERROR((Configuration!$C$13*F121+Configuration!$C$12*H121+Configuration!$C$14*G121+Configuration!$C$16*I121+Configuration!$C$15*J121+Configuration!$C$17*K121),""),0)</f>
        <v>70.639157932269768</v>
      </c>
      <c r="F121" s="3">
        <v>0.37931034482758619</v>
      </c>
      <c r="G121" s="3">
        <v>71.5</v>
      </c>
      <c r="H121" s="3">
        <v>11</v>
      </c>
      <c r="I121" s="3">
        <v>385</v>
      </c>
      <c r="J121" s="3">
        <v>3.2535211267605635</v>
      </c>
      <c r="K121" s="3">
        <v>1.1539154486295633</v>
      </c>
      <c r="L121" s="3">
        <f>MAX(IFERROR(IF(Configuration!$F$10&gt;0,$E121-LARGE($E:$E,Configuration!$F$10*Configuration!$F$16),-1000000),0),IFERROR(IF(Configuration!$F$14&gt;0,$E121-LARGE('FLEX Settings (DO NOT MODIFY)'!$J:$J,Configuration!$F$14*Configuration!$F$16),-1000000),0),IFERROR(IF(Configuration!$F$13&gt;0,$E121-LARGE('FLEX Settings (DO NOT MODIFY)'!$K:$K,Configuration!$F$13*Configuration!$F$16),-1000000),0))+IF(E121=0,0,COUNTIFS($E$2:E120,E120)*0.000001)</f>
        <v>-66.527115333644673</v>
      </c>
      <c r="N121" t="str">
        <f t="shared" si="3"/>
        <v>&lt;tr&gt;&lt;td&gt;119&lt;/td&gt;&lt;td&gt;John Lovett&lt;/td&gt;&lt;td&gt;Penn State&lt;/td&gt;&lt;td&gt;Big Ten&lt;/td&gt;&lt;td&gt;70.64&lt;/td&gt;&lt;/tr&gt;</v>
      </c>
    </row>
    <row r="122" spans="1:14" x14ac:dyDescent="0.25">
      <c r="A122" s="26">
        <f>_xlfn.RANK.EQ(L122,L:L,0)</f>
        <v>120</v>
      </c>
      <c r="B122" t="s">
        <v>943</v>
      </c>
      <c r="C122" s="5" t="s">
        <v>174</v>
      </c>
      <c r="D122" t="s">
        <v>131</v>
      </c>
      <c r="E122" s="3">
        <f>IF(VLOOKUP($D122,Configuration!$A$21:$C$31,3,FALSE),IFERROR((Configuration!$C$13*F122+Configuration!$C$12*H122+Configuration!$C$14*G122+Configuration!$C$16*I122+Configuration!$C$15*J122+Configuration!$C$17*K122),""),0)</f>
        <v>69.392691357602558</v>
      </c>
      <c r="F122" s="3">
        <v>0.18</v>
      </c>
      <c r="G122" s="3">
        <v>50.400000000000006</v>
      </c>
      <c r="H122" s="3">
        <v>7.2</v>
      </c>
      <c r="I122" s="3">
        <v>364.5</v>
      </c>
      <c r="J122" s="3">
        <v>4.2631578947368416</v>
      </c>
      <c r="K122" s="3">
        <v>1.1781280054092504</v>
      </c>
      <c r="L122" s="3">
        <f>MAX(IFERROR(IF(Configuration!$F$10&gt;0,$E122-LARGE($E:$E,Configuration!$F$10*Configuration!$F$16),-1000000),0),IFERROR(IF(Configuration!$F$14&gt;0,$E122-LARGE('FLEX Settings (DO NOT MODIFY)'!$J:$J,Configuration!$F$14*Configuration!$F$16),-1000000),0),IFERROR(IF(Configuration!$F$13&gt;0,$E122-LARGE('FLEX Settings (DO NOT MODIFY)'!$K:$K,Configuration!$F$13*Configuration!$F$16),-1000000),0))+IF(E122=0,0,COUNTIFS($E$2:E121,E121)*0.000001)</f>
        <v>-67.773581908311883</v>
      </c>
      <c r="N122" t="str">
        <f t="shared" si="3"/>
        <v>&lt;tr&gt;&lt;td&gt;120&lt;/td&gt;&lt;td&gt;Roydell Williams&lt;/td&gt;&lt;td&gt;Alabama&lt;/td&gt;&lt;td&gt;SEC&lt;/td&gt;&lt;td&gt;69.39&lt;/td&gt;&lt;/tr&gt;</v>
      </c>
    </row>
    <row r="123" spans="1:14" x14ac:dyDescent="0.25">
      <c r="A123" s="26">
        <f>_xlfn.RANK.EQ(L123,L:L,0)</f>
        <v>121</v>
      </c>
      <c r="B123" s="5" t="s">
        <v>916</v>
      </c>
      <c r="C123" s="5" t="s">
        <v>184</v>
      </c>
      <c r="D123" t="s">
        <v>329</v>
      </c>
      <c r="E123" s="3">
        <f>IF(VLOOKUP($D123,Configuration!$A$21:$C$31,3,FALSE),IFERROR((Configuration!$C$13*F123+Configuration!$C$12*H123+Configuration!$C$14*G123+Configuration!$C$16*I123+Configuration!$C$15*J123+Configuration!$C$17*K123),""),0)</f>
        <v>68.437089688234067</v>
      </c>
      <c r="F123" s="3">
        <v>0.47368421052631576</v>
      </c>
      <c r="G123" s="3">
        <v>33.75</v>
      </c>
      <c r="H123" s="3">
        <v>4.5</v>
      </c>
      <c r="I123" s="3">
        <v>409.5</v>
      </c>
      <c r="J123" s="3">
        <v>3.4724409448818898</v>
      </c>
      <c r="K123" s="3">
        <v>0.90733062210757931</v>
      </c>
      <c r="L123" s="3">
        <f>MAX(IFERROR(IF(Configuration!$F$10&gt;0,$E123-LARGE($E:$E,Configuration!$F$10*Configuration!$F$16),-1000000),0),IFERROR(IF(Configuration!$F$14&gt;0,$E123-LARGE('FLEX Settings (DO NOT MODIFY)'!$J:$J,Configuration!$F$14*Configuration!$F$16),-1000000),0),IFERROR(IF(Configuration!$F$13&gt;0,$E123-LARGE('FLEX Settings (DO NOT MODIFY)'!$K:$K,Configuration!$F$13*Configuration!$F$16),-1000000),0))+IF(E123=0,0,COUNTIFS($E$2:E122,E122)*0.000001)</f>
        <v>-68.729183577680374</v>
      </c>
      <c r="N123" t="str">
        <f t="shared" si="3"/>
        <v>&lt;tr&gt;&lt;td&gt;121&lt;/td&gt;&lt;td&gt;Nakia Watson&lt;/td&gt;&lt;td&gt;Washington State&lt;/td&gt;&lt;td&gt;Pac-12&lt;/td&gt;&lt;td&gt;68.44&lt;/td&gt;&lt;/tr&gt;</v>
      </c>
    </row>
    <row r="124" spans="1:14" x14ac:dyDescent="0.25">
      <c r="A124" s="26">
        <f>_xlfn.RANK.EQ(L124,L:L,0)</f>
        <v>122</v>
      </c>
      <c r="B124" t="s">
        <v>922</v>
      </c>
      <c r="C124" s="5" t="s">
        <v>264</v>
      </c>
      <c r="D124" t="s">
        <v>329</v>
      </c>
      <c r="E124" s="3">
        <f>IF(VLOOKUP($D124,Configuration!$A$21:$C$31,3,FALSE),IFERROR((Configuration!$C$13*F124+Configuration!$C$12*H124+Configuration!$C$14*G124+Configuration!$C$16*I124+Configuration!$C$15*J124+Configuration!$C$17*K124),""),0)</f>
        <v>67.047032957416747</v>
      </c>
      <c r="F124" s="3">
        <v>0.75</v>
      </c>
      <c r="G124" s="3">
        <v>182.39999999999998</v>
      </c>
      <c r="H124" s="3">
        <v>24</v>
      </c>
      <c r="I124" s="3">
        <v>249.59999999999997</v>
      </c>
      <c r="J124" s="3">
        <v>1.5294117647058822</v>
      </c>
      <c r="K124" s="3">
        <v>0.91471881540926592</v>
      </c>
      <c r="L124" s="3">
        <f>MAX(IFERROR(IF(Configuration!$F$10&gt;0,$E124-LARGE($E:$E,Configuration!$F$10*Configuration!$F$16),-1000000),0),IFERROR(IF(Configuration!$F$14&gt;0,$E124-LARGE('FLEX Settings (DO NOT MODIFY)'!$J:$J,Configuration!$F$14*Configuration!$F$16),-1000000),0),IFERROR(IF(Configuration!$F$13&gt;0,$E124-LARGE('FLEX Settings (DO NOT MODIFY)'!$K:$K,Configuration!$F$13*Configuration!$F$16),-1000000),0))+IF(E124=0,0,COUNTIFS($E$2:E123,E123)*0.000001)</f>
        <v>-70.119240308497695</v>
      </c>
      <c r="N124" t="str">
        <f t="shared" si="3"/>
        <v>&lt;tr&gt;&lt;td&gt;122&lt;/td&gt;&lt;td&gt;Marcel Dancy&lt;/td&gt;&lt;td&gt;California&lt;/td&gt;&lt;td&gt;Pac-12&lt;/td&gt;&lt;td&gt;67.05&lt;/td&gt;&lt;/tr&gt;</v>
      </c>
    </row>
    <row r="125" spans="1:14" x14ac:dyDescent="0.25">
      <c r="A125" s="26">
        <f>_xlfn.RANK.EQ(L125,L:L,0)</f>
        <v>123</v>
      </c>
      <c r="B125" t="s">
        <v>793</v>
      </c>
      <c r="C125" s="5" t="s">
        <v>214</v>
      </c>
      <c r="D125" t="s">
        <v>132</v>
      </c>
      <c r="E125" s="3">
        <f>IF(VLOOKUP($D125,Configuration!$A$21:$C$31,3,FALSE),IFERROR((Configuration!$C$13*F125+Configuration!$C$12*H125+Configuration!$C$14*G125+Configuration!$C$16*I125+Configuration!$C$15*J125+Configuration!$C$17*K125),""),0)</f>
        <v>66.279302902668192</v>
      </c>
      <c r="F125" s="3">
        <v>0.12</v>
      </c>
      <c r="G125" s="3">
        <v>9.6000000000000014</v>
      </c>
      <c r="H125" s="3">
        <v>2.4000000000000004</v>
      </c>
      <c r="I125" s="3">
        <v>369.6</v>
      </c>
      <c r="J125" s="3">
        <v>4.8000000000000007</v>
      </c>
      <c r="K125" s="3">
        <v>1.1803485486659093</v>
      </c>
      <c r="L125" s="3">
        <f>MAX(IFERROR(IF(Configuration!$F$10&gt;0,$E125-LARGE($E:$E,Configuration!$F$10*Configuration!$F$16),-1000000),0),IFERROR(IF(Configuration!$F$14&gt;0,$E125-LARGE('FLEX Settings (DO NOT MODIFY)'!$J:$J,Configuration!$F$14*Configuration!$F$16),-1000000),0),IFERROR(IF(Configuration!$F$13&gt;0,$E125-LARGE('FLEX Settings (DO NOT MODIFY)'!$K:$K,Configuration!$F$13*Configuration!$F$16),-1000000),0))+IF(E125=0,0,COUNTIFS($E$2:E124,E124)*0.000001)</f>
        <v>-70.886970363246249</v>
      </c>
      <c r="N125" t="str">
        <f t="shared" si="3"/>
        <v>&lt;tr&gt;&lt;td&gt;123&lt;/td&gt;&lt;td&gt;Justice Ellison&lt;/td&gt;&lt;td&gt;Wake Forest&lt;/td&gt;&lt;td&gt;ACC&lt;/td&gt;&lt;td&gt;66.28&lt;/td&gt;&lt;/tr&gt;</v>
      </c>
    </row>
    <row r="126" spans="1:14" x14ac:dyDescent="0.25">
      <c r="A126" s="26">
        <f>_xlfn.RANK.EQ(L126,L:L,0)</f>
        <v>124</v>
      </c>
      <c r="B126" s="5" t="s">
        <v>776</v>
      </c>
      <c r="C126" s="5" t="s">
        <v>668</v>
      </c>
      <c r="D126" t="s">
        <v>132</v>
      </c>
      <c r="E126" s="3">
        <f>IF(VLOOKUP($D126,Configuration!$A$21:$C$31,3,FALSE),IFERROR((Configuration!$C$13*F126+Configuration!$C$12*H126+Configuration!$C$14*G126+Configuration!$C$16*I126+Configuration!$C$15*J126+Configuration!$C$17*K126),""),0)</f>
        <v>65.584190630217748</v>
      </c>
      <c r="F126" s="3">
        <v>1.1111111111111112</v>
      </c>
      <c r="G126" s="3">
        <v>146.66666666666669</v>
      </c>
      <c r="H126" s="3">
        <v>12.222222222222223</v>
      </c>
      <c r="I126" s="3">
        <v>241.15384615384613</v>
      </c>
      <c r="J126" s="3">
        <v>2.6470588235294117</v>
      </c>
      <c r="K126" s="3">
        <v>0.9289956853938941</v>
      </c>
      <c r="L126" s="3">
        <f>MAX(IFERROR(IF(Configuration!$F$10&gt;0,$E126-LARGE($E:$E,Configuration!$F$10*Configuration!$F$16),-1000000),0),IFERROR(IF(Configuration!$F$14&gt;0,$E126-LARGE('FLEX Settings (DO NOT MODIFY)'!$J:$J,Configuration!$F$14*Configuration!$F$16),-1000000),0),IFERROR(IF(Configuration!$F$13&gt;0,$E126-LARGE('FLEX Settings (DO NOT MODIFY)'!$K:$K,Configuration!$F$13*Configuration!$F$16),-1000000),0))+IF(E126=0,0,COUNTIFS($E$2:E125,E125)*0.000001)</f>
        <v>-71.582082635696693</v>
      </c>
      <c r="N126" t="str">
        <f t="shared" si="3"/>
        <v>&lt;tr&gt;&lt;td&gt;124&lt;/td&gt;&lt;td&gt;Jaylan Knighton&lt;/td&gt;&lt;td&gt;Miami (FL)&lt;/td&gt;&lt;td&gt;ACC&lt;/td&gt;&lt;td&gt;65.58&lt;/td&gt;&lt;/tr&gt;</v>
      </c>
    </row>
    <row r="127" spans="1:14" x14ac:dyDescent="0.25">
      <c r="A127" s="26">
        <f>_xlfn.RANK.EQ(L127,L:L,0)</f>
        <v>125</v>
      </c>
      <c r="B127" t="s">
        <v>829</v>
      </c>
      <c r="C127" s="5" t="s">
        <v>192</v>
      </c>
      <c r="D127" t="s">
        <v>326</v>
      </c>
      <c r="E127" s="3">
        <f>IF(VLOOKUP($D127,Configuration!$A$21:$C$31,3,FALSE),IFERROR((Configuration!$C$13*F127+Configuration!$C$12*H127+Configuration!$C$14*G127+Configuration!$C$16*I127+Configuration!$C$15*J127+Configuration!$C$17*K127),""),0)</f>
        <v>65.325570402116455</v>
      </c>
      <c r="F127" s="3">
        <v>0.2153846153846154</v>
      </c>
      <c r="G127" s="3">
        <v>65.032258064516128</v>
      </c>
      <c r="H127" s="3">
        <v>14</v>
      </c>
      <c r="I127" s="3">
        <v>315</v>
      </c>
      <c r="J127" s="3">
        <v>3.5</v>
      </c>
      <c r="K127" s="3">
        <v>0.98498154832143014</v>
      </c>
      <c r="L127" s="3">
        <f>MAX(IFERROR(IF(Configuration!$F$10&gt;0,$E127-LARGE($E:$E,Configuration!$F$10*Configuration!$F$16),-1000000),0),IFERROR(IF(Configuration!$F$14&gt;0,$E127-LARGE('FLEX Settings (DO NOT MODIFY)'!$J:$J,Configuration!$F$14*Configuration!$F$16),-1000000),0),IFERROR(IF(Configuration!$F$13&gt;0,$E127-LARGE('FLEX Settings (DO NOT MODIFY)'!$K:$K,Configuration!$F$13*Configuration!$F$16),-1000000),0))+IF(E127=0,0,COUNTIFS($E$2:E126,E126)*0.000001)</f>
        <v>-71.840702863797986</v>
      </c>
      <c r="N127" t="str">
        <f t="shared" si="3"/>
        <v>&lt;tr&gt;&lt;td&gt;125&lt;/td&gt;&lt;td&gt;SaRodorick Thompson&lt;/td&gt;&lt;td&gt;Texas Tech&lt;/td&gt;&lt;td&gt;Big 12&lt;/td&gt;&lt;td&gt;65.33&lt;/td&gt;&lt;/tr&gt;</v>
      </c>
    </row>
    <row r="128" spans="1:14" x14ac:dyDescent="0.25">
      <c r="A128" s="26">
        <f>_xlfn.RANK.EQ(L128,L:L,0)</f>
        <v>126</v>
      </c>
      <c r="B128" t="s">
        <v>959</v>
      </c>
      <c r="C128" s="5" t="s">
        <v>175</v>
      </c>
      <c r="D128" t="s">
        <v>131</v>
      </c>
      <c r="E128" s="3">
        <f>IF(VLOOKUP($D128,Configuration!$A$21:$C$31,3,FALSE),IFERROR((Configuration!$C$13*F128+Configuration!$C$12*H128+Configuration!$C$14*G128+Configuration!$C$16*I128+Configuration!$C$15*J128+Configuration!$C$17*K128),""),0)</f>
        <v>65.059044343311797</v>
      </c>
      <c r="F128" s="3">
        <v>0.48214285714285721</v>
      </c>
      <c r="G128" s="3">
        <v>96.428571428571416</v>
      </c>
      <c r="H128" s="3">
        <v>9.6428571428571423</v>
      </c>
      <c r="I128" s="3">
        <v>384.75</v>
      </c>
      <c r="J128" s="3">
        <v>1.8749999999999998</v>
      </c>
      <c r="K128" s="3">
        <v>1.011549256915526</v>
      </c>
      <c r="L128" s="3">
        <f>MAX(IFERROR(IF(Configuration!$F$10&gt;0,$E128-LARGE($E:$E,Configuration!$F$10*Configuration!$F$16),-1000000),0),IFERROR(IF(Configuration!$F$14&gt;0,$E128-LARGE('FLEX Settings (DO NOT MODIFY)'!$J:$J,Configuration!$F$14*Configuration!$F$16),-1000000),0),IFERROR(IF(Configuration!$F$13&gt;0,$E128-LARGE('FLEX Settings (DO NOT MODIFY)'!$K:$K,Configuration!$F$13*Configuration!$F$16),-1000000),0))+IF(E128=0,0,COUNTIFS($E$2:E127,E127)*0.000001)</f>
        <v>-72.107228922602644</v>
      </c>
      <c r="N128" t="str">
        <f t="shared" si="3"/>
        <v>&lt;tr&gt;&lt;td&gt;126&lt;/td&gt;&lt;td&gt;Kendall Milton&lt;/td&gt;&lt;td&gt;Georgia&lt;/td&gt;&lt;td&gt;SEC&lt;/td&gt;&lt;td&gt;65.06&lt;/td&gt;&lt;/tr&gt;</v>
      </c>
    </row>
    <row r="129" spans="1:14" x14ac:dyDescent="0.25">
      <c r="A129" s="26">
        <f>_xlfn.RANK.EQ(L129,L:L,0)</f>
        <v>127</v>
      </c>
      <c r="B129" s="5" t="s">
        <v>822</v>
      </c>
      <c r="C129" t="s">
        <v>173</v>
      </c>
      <c r="D129" t="s">
        <v>326</v>
      </c>
      <c r="E129" s="3">
        <f>IF(VLOOKUP($D129,Configuration!$A$21:$C$31,3,FALSE),IFERROR((Configuration!$C$13*F129+Configuration!$C$12*H129+Configuration!$C$14*G129+Configuration!$C$16*I129+Configuration!$C$15*J129+Configuration!$C$17*K129),""),0)</f>
        <v>64.716404855476711</v>
      </c>
      <c r="F129" s="3">
        <v>0.1</v>
      </c>
      <c r="G129" s="3">
        <v>30</v>
      </c>
      <c r="H129" s="3">
        <v>3</v>
      </c>
      <c r="I129" s="3">
        <v>336</v>
      </c>
      <c r="J129" s="3">
        <v>4.666666666666667</v>
      </c>
      <c r="K129" s="3">
        <v>0.99179757226164578</v>
      </c>
      <c r="L129" s="3">
        <f>MAX(IFERROR(IF(Configuration!$F$10&gt;0,$E129-LARGE($E:$E,Configuration!$F$10*Configuration!$F$16),-1000000),0),IFERROR(IF(Configuration!$F$14&gt;0,$E129-LARGE('FLEX Settings (DO NOT MODIFY)'!$J:$J,Configuration!$F$14*Configuration!$F$16),-1000000),0),IFERROR(IF(Configuration!$F$13&gt;0,$E129-LARGE('FLEX Settings (DO NOT MODIFY)'!$K:$K,Configuration!$F$13*Configuration!$F$16),-1000000),0))+IF(E129=0,0,COUNTIFS($E$2:E128,E128)*0.000001)</f>
        <v>-72.44986841043773</v>
      </c>
      <c r="N129" t="str">
        <f t="shared" si="3"/>
        <v>&lt;tr&gt;&lt;td&gt;127&lt;/td&gt;&lt;td&gt;Marcus Major&lt;/td&gt;&lt;td&gt;Oklahoma&lt;/td&gt;&lt;td&gt;Big 12&lt;/td&gt;&lt;td&gt;64.72&lt;/td&gt;&lt;/tr&gt;</v>
      </c>
    </row>
    <row r="130" spans="1:14" x14ac:dyDescent="0.25">
      <c r="A130" s="26">
        <f>_xlfn.RANK.EQ(L130,L:L,0)</f>
        <v>128</v>
      </c>
      <c r="B130" t="s">
        <v>789</v>
      </c>
      <c r="C130" s="5" t="s">
        <v>226</v>
      </c>
      <c r="D130" t="s">
        <v>132</v>
      </c>
      <c r="E130" s="3">
        <f>IF(VLOOKUP($D130,Configuration!$A$21:$C$31,3,FALSE),IFERROR((Configuration!$C$13*F130+Configuration!$C$12*H130+Configuration!$C$14*G130+Configuration!$C$16*I130+Configuration!$C$15*J130+Configuration!$C$17*K130),""),0)</f>
        <v>64.627526467757448</v>
      </c>
      <c r="F130" s="3">
        <v>0</v>
      </c>
      <c r="G130" s="3">
        <v>0</v>
      </c>
      <c r="H130" s="3">
        <v>0</v>
      </c>
      <c r="I130" s="3">
        <v>320</v>
      </c>
      <c r="J130" s="3">
        <v>5.7142857142857135</v>
      </c>
      <c r="K130" s="3">
        <v>0.82909390897841329</v>
      </c>
      <c r="L130" s="3">
        <f>MAX(IFERROR(IF(Configuration!$F$10&gt;0,$E130-LARGE($E:$E,Configuration!$F$10*Configuration!$F$16),-1000000),0),IFERROR(IF(Configuration!$F$14&gt;0,$E130-LARGE('FLEX Settings (DO NOT MODIFY)'!$J:$J,Configuration!$F$14*Configuration!$F$16),-1000000),0),IFERROR(IF(Configuration!$F$13&gt;0,$E130-LARGE('FLEX Settings (DO NOT MODIFY)'!$K:$K,Configuration!$F$13*Configuration!$F$16),-1000000),0))+IF(E130=0,0,COUNTIFS($E$2:E129,E129)*0.000001)</f>
        <v>-72.538746798156993</v>
      </c>
      <c r="N130" t="str">
        <f t="shared" si="3"/>
        <v>&lt;tr&gt;&lt;td&gt;128&lt;/td&gt;&lt;td&gt;Mike Hollins&lt;/td&gt;&lt;td&gt;Virginia&lt;/td&gt;&lt;td&gt;ACC&lt;/td&gt;&lt;td&gt;64.63&lt;/td&gt;&lt;/tr&gt;</v>
      </c>
    </row>
    <row r="131" spans="1:14" x14ac:dyDescent="0.25">
      <c r="A131" s="26">
        <f>_xlfn.RANK.EQ(L131,L:L,0)</f>
        <v>129</v>
      </c>
      <c r="B131" t="s">
        <v>952</v>
      </c>
      <c r="C131" s="5" t="s">
        <v>186</v>
      </c>
      <c r="D131" t="s">
        <v>131</v>
      </c>
      <c r="E131" s="3">
        <f>IF(VLOOKUP($D131,Configuration!$A$21:$C$31,3,FALSE),IFERROR((Configuration!$C$13*F131+Configuration!$C$12*H131+Configuration!$C$14*G131+Configuration!$C$16*I131+Configuration!$C$15*J131+Configuration!$C$17*K131),""),0)</f>
        <v>64.283428547508834</v>
      </c>
      <c r="F131" s="3">
        <v>0.48766666666666669</v>
      </c>
      <c r="G131" s="3">
        <v>163.85599999999999</v>
      </c>
      <c r="H131" s="3">
        <v>14.63</v>
      </c>
      <c r="I131" s="3">
        <v>277.20000000000005</v>
      </c>
      <c r="J131" s="3">
        <v>2</v>
      </c>
      <c r="K131" s="3">
        <v>1.0315857262455852</v>
      </c>
      <c r="L131" s="3">
        <f>MAX(IFERROR(IF(Configuration!$F$10&gt;0,$E131-LARGE($E:$E,Configuration!$F$10*Configuration!$F$16),-1000000),0),IFERROR(IF(Configuration!$F$14&gt;0,$E131-LARGE('FLEX Settings (DO NOT MODIFY)'!$J:$J,Configuration!$F$14*Configuration!$F$16),-1000000),0),IFERROR(IF(Configuration!$F$13&gt;0,$E131-LARGE('FLEX Settings (DO NOT MODIFY)'!$K:$K,Configuration!$F$13*Configuration!$F$16),-1000000),0))+IF(E131=0,0,COUNTIFS($E$2:E130,E130)*0.000001)</f>
        <v>-72.882844718405607</v>
      </c>
      <c r="N131" t="str">
        <f t="shared" si="3"/>
        <v>&lt;tr&gt;&lt;td&gt;129&lt;/td&gt;&lt;td&gt;Nay'Quan Wright&lt;/td&gt;&lt;td&gt;Florida&lt;/td&gt;&lt;td&gt;SEC&lt;/td&gt;&lt;td&gt;64.28&lt;/td&gt;&lt;/tr&gt;</v>
      </c>
    </row>
    <row r="132" spans="1:14" x14ac:dyDescent="0.25">
      <c r="A132" s="26">
        <f>_xlfn.RANK.EQ(L132,L:L,0)</f>
        <v>130</v>
      </c>
      <c r="B132" s="5" t="s">
        <v>777</v>
      </c>
      <c r="C132" s="5" t="s">
        <v>668</v>
      </c>
      <c r="D132" t="s">
        <v>132</v>
      </c>
      <c r="E132" s="3">
        <f>IF(VLOOKUP($D132,Configuration!$A$21:$C$31,3,FALSE),IFERROR((Configuration!$C$13*F132+Configuration!$C$12*H132+Configuration!$C$14*G132+Configuration!$C$16*I132+Configuration!$C$15*J132+Configuration!$C$17*K132),""),0)</f>
        <v>63.051522593896728</v>
      </c>
      <c r="F132" s="3">
        <v>0.55000000000000004</v>
      </c>
      <c r="G132" s="3">
        <v>143</v>
      </c>
      <c r="H132" s="3">
        <v>11</v>
      </c>
      <c r="I132" s="3">
        <v>338.57352941176475</v>
      </c>
      <c r="J132" s="3">
        <v>1.375</v>
      </c>
      <c r="K132" s="3">
        <v>1.0779151736398753</v>
      </c>
      <c r="L132" s="3">
        <f>MAX(IFERROR(IF(Configuration!$F$10&gt;0,$E132-LARGE($E:$E,Configuration!$F$10*Configuration!$F$16),-1000000),0),IFERROR(IF(Configuration!$F$14&gt;0,$E132-LARGE('FLEX Settings (DO NOT MODIFY)'!$J:$J,Configuration!$F$14*Configuration!$F$16),-1000000),0),IFERROR(IF(Configuration!$F$13&gt;0,$E132-LARGE('FLEX Settings (DO NOT MODIFY)'!$K:$K,Configuration!$F$13*Configuration!$F$16),-1000000),0))+IF(E132=0,0,COUNTIFS($E$2:E131,E131)*0.000001)</f>
        <v>-74.11475067201772</v>
      </c>
      <c r="N132" t="str">
        <f t="shared" si="3"/>
        <v>&lt;tr&gt;&lt;td&gt;130&lt;/td&gt;&lt;td&gt;Donald Chaney&lt;/td&gt;&lt;td&gt;Miami (FL)&lt;/td&gt;&lt;td&gt;ACC&lt;/td&gt;&lt;td&gt;63.05&lt;/td&gt;&lt;/tr&gt;</v>
      </c>
    </row>
    <row r="133" spans="1:14" x14ac:dyDescent="0.25">
      <c r="A133" s="26">
        <f>_xlfn.RANK.EQ(L133,L:L,0)</f>
        <v>131</v>
      </c>
      <c r="B133" t="s">
        <v>923</v>
      </c>
      <c r="C133" s="5" t="s">
        <v>264</v>
      </c>
      <c r="D133" t="s">
        <v>329</v>
      </c>
      <c r="E133" s="3">
        <f>IF(VLOOKUP($D133,Configuration!$A$21:$C$31,3,FALSE),IFERROR((Configuration!$C$13*F133+Configuration!$C$12*H133+Configuration!$C$14*G133+Configuration!$C$16*I133+Configuration!$C$15*J133+Configuration!$C$17*K133),""),0)</f>
        <v>61.180451674379789</v>
      </c>
      <c r="F133" s="3">
        <v>0.30000000000000004</v>
      </c>
      <c r="G133" s="3">
        <v>42</v>
      </c>
      <c r="H133" s="3">
        <v>6</v>
      </c>
      <c r="I133" s="3">
        <v>420</v>
      </c>
      <c r="J133" s="3">
        <v>2.1</v>
      </c>
      <c r="K133" s="3">
        <v>1.2097741628101055</v>
      </c>
      <c r="L133" s="3">
        <f>MAX(IFERROR(IF(Configuration!$F$10&gt;0,$E133-LARGE($E:$E,Configuration!$F$10*Configuration!$F$16),-1000000),0),IFERROR(IF(Configuration!$F$14&gt;0,$E133-LARGE('FLEX Settings (DO NOT MODIFY)'!$J:$J,Configuration!$F$14*Configuration!$F$16),-1000000),0),IFERROR(IF(Configuration!$F$13&gt;0,$E133-LARGE('FLEX Settings (DO NOT MODIFY)'!$K:$K,Configuration!$F$13*Configuration!$F$16),-1000000),0))+IF(E133=0,0,COUNTIFS($E$2:E132,E132)*0.000001)</f>
        <v>-75.985821591534659</v>
      </c>
      <c r="N133" t="str">
        <f t="shared" si="3"/>
        <v>&lt;tr&gt;&lt;td&gt;131&lt;/td&gt;&lt;td&gt;Damien Moore&lt;/td&gt;&lt;td&gt;California&lt;/td&gt;&lt;td&gt;Pac-12&lt;/td&gt;&lt;td&gt;61.18&lt;/td&gt;&lt;/tr&gt;</v>
      </c>
    </row>
    <row r="134" spans="1:14" x14ac:dyDescent="0.25">
      <c r="A134" s="26">
        <f>_xlfn.RANK.EQ(L134,L:L,0)</f>
        <v>132</v>
      </c>
      <c r="B134" s="5" t="s">
        <v>889</v>
      </c>
      <c r="C134" s="5" t="s">
        <v>201</v>
      </c>
      <c r="D134" t="s">
        <v>1504</v>
      </c>
      <c r="E134" s="3">
        <f>IF(VLOOKUP($D134,Configuration!$A$21:$C$31,3,FALSE),IFERROR((Configuration!$C$13*F134+Configuration!$C$12*H134+Configuration!$C$14*G134+Configuration!$C$16*I134+Configuration!$C$15*J134+Configuration!$C$17*K134),""),0)</f>
        <v>60.561702436155038</v>
      </c>
      <c r="F134" s="3">
        <v>9.3103448275862061E-2</v>
      </c>
      <c r="G134" s="3">
        <v>22.344827586206897</v>
      </c>
      <c r="H134" s="3">
        <v>1.8620689655172413</v>
      </c>
      <c r="I134" s="3">
        <v>280.8</v>
      </c>
      <c r="J134" s="3">
        <v>5.0467289719626161</v>
      </c>
      <c r="K134" s="3">
        <v>0.76140466332756995</v>
      </c>
      <c r="L134" s="3">
        <f>MAX(IFERROR(IF(Configuration!$F$10&gt;0,$E134-LARGE($E:$E,Configuration!$F$10*Configuration!$F$16),-1000000),0),IFERROR(IF(Configuration!$F$14&gt;0,$E134-LARGE('FLEX Settings (DO NOT MODIFY)'!$J:$J,Configuration!$F$14*Configuration!$F$16),-1000000),0),IFERROR(IF(Configuration!$F$13&gt;0,$E134-LARGE('FLEX Settings (DO NOT MODIFY)'!$K:$K,Configuration!$F$13*Configuration!$F$16),-1000000),0))+IF(E134=0,0,COUNTIFS($E$2:E133,E133)*0.000001)</f>
        <v>-76.60457082975941</v>
      </c>
      <c r="N134" t="str">
        <f t="shared" si="3"/>
        <v>&lt;tr&gt;&lt;td&gt;132&lt;/td&gt;&lt;td&gt;C'Bo Flemister&lt;/td&gt;&lt;td&gt;Notre Dame&lt;/td&gt;&lt;td&gt;IA Independents&lt;/td&gt;&lt;td&gt;60.56&lt;/td&gt;&lt;/tr&gt;</v>
      </c>
    </row>
    <row r="135" spans="1:14" x14ac:dyDescent="0.25">
      <c r="A135" s="26">
        <f>_xlfn.RANK.EQ(L135,L:L,0)</f>
        <v>133</v>
      </c>
      <c r="B135" s="5" t="s">
        <v>919</v>
      </c>
      <c r="C135" s="5" t="s">
        <v>760</v>
      </c>
      <c r="D135" t="s">
        <v>329</v>
      </c>
      <c r="E135" s="3">
        <f>IF(VLOOKUP($D135,Configuration!$A$21:$C$31,3,FALSE),IFERROR((Configuration!$C$13*F135+Configuration!$C$12*H135+Configuration!$C$14*G135+Configuration!$C$16*I135+Configuration!$C$15*J135+Configuration!$C$17*K135),""),0)</f>
        <v>60.203956709280369</v>
      </c>
      <c r="F135" s="3">
        <v>0.56189189189189193</v>
      </c>
      <c r="G135" s="3">
        <v>56.189189189189186</v>
      </c>
      <c r="H135" s="3">
        <v>11.237837837837837</v>
      </c>
      <c r="I135" s="3">
        <v>354.19999999999993</v>
      </c>
      <c r="J135" s="3">
        <v>2.0810810810810811</v>
      </c>
      <c r="K135" s="3">
        <v>1.1558594831976483</v>
      </c>
      <c r="L135" s="3">
        <f>MAX(IFERROR(IF(Configuration!$F$10&gt;0,$E135-LARGE($E:$E,Configuration!$F$10*Configuration!$F$16),-1000000),0),IFERROR(IF(Configuration!$F$14&gt;0,$E135-LARGE('FLEX Settings (DO NOT MODIFY)'!$J:$J,Configuration!$F$14*Configuration!$F$16),-1000000),0),IFERROR(IF(Configuration!$F$13&gt;0,$E135-LARGE('FLEX Settings (DO NOT MODIFY)'!$K:$K,Configuration!$F$13*Configuration!$F$16),-1000000),0))+IF(E135=0,0,COUNTIFS($E$2:E134,E134)*0.000001)</f>
        <v>-76.962316556634079</v>
      </c>
      <c r="N135" t="str">
        <f t="shared" si="3"/>
        <v>&lt;tr&gt;&lt;td&gt;133&lt;/td&gt;&lt;td&gt;Alex Fontenot&lt;/td&gt;&lt;td&gt;Colorado&lt;/td&gt;&lt;td&gt;Pac-12&lt;/td&gt;&lt;td&gt;60.2&lt;/td&gt;&lt;/tr&gt;</v>
      </c>
    </row>
    <row r="136" spans="1:14" x14ac:dyDescent="0.25">
      <c r="A136" s="26">
        <f>_xlfn.RANK.EQ(L136,L:L,0)</f>
        <v>134</v>
      </c>
      <c r="B136" t="s">
        <v>914</v>
      </c>
      <c r="C136" s="5" t="s">
        <v>202</v>
      </c>
      <c r="D136" t="s">
        <v>329</v>
      </c>
      <c r="E136" s="3">
        <f>IF(VLOOKUP($D136,Configuration!$A$21:$C$31,3,FALSE),IFERROR((Configuration!$C$13*F136+Configuration!$C$12*H136+Configuration!$C$14*G136+Configuration!$C$16*I136+Configuration!$C$15*J136+Configuration!$C$17*K136),""),0)</f>
        <v>59.179050761478599</v>
      </c>
      <c r="F136" s="3">
        <v>0.83333333333333326</v>
      </c>
      <c r="G136" s="3">
        <v>100</v>
      </c>
      <c r="H136" s="3">
        <v>16.666666666666664</v>
      </c>
      <c r="I136" s="3">
        <v>225</v>
      </c>
      <c r="J136" s="3">
        <v>2.5</v>
      </c>
      <c r="K136" s="3">
        <v>0.8271412859273638</v>
      </c>
      <c r="L136" s="3">
        <f>MAX(IFERROR(IF(Configuration!$F$10&gt;0,$E136-LARGE($E:$E,Configuration!$F$10*Configuration!$F$16),-1000000),0),IFERROR(IF(Configuration!$F$14&gt;0,$E136-LARGE('FLEX Settings (DO NOT MODIFY)'!$J:$J,Configuration!$F$14*Configuration!$F$16),-1000000),0),IFERROR(IF(Configuration!$F$13&gt;0,$E136-LARGE('FLEX Settings (DO NOT MODIFY)'!$K:$K,Configuration!$F$13*Configuration!$F$16),-1000000),0))+IF(E136=0,0,COUNTIFS($E$2:E135,E135)*0.000001)</f>
        <v>-77.987222504435834</v>
      </c>
      <c r="N136" t="str">
        <f t="shared" si="3"/>
        <v>&lt;tr&gt;&lt;td&gt;134&lt;/td&gt;&lt;td&gt;Cameron Davis&lt;/td&gt;&lt;td&gt;Washington&lt;/td&gt;&lt;td&gt;Pac-12&lt;/td&gt;&lt;td&gt;59.18&lt;/td&gt;&lt;/tr&gt;</v>
      </c>
    </row>
    <row r="137" spans="1:14" x14ac:dyDescent="0.25">
      <c r="A137" s="26">
        <f>_xlfn.RANK.EQ(L137,L:L,0)</f>
        <v>135</v>
      </c>
      <c r="B137" s="5" t="s">
        <v>878</v>
      </c>
      <c r="C137" s="5" t="s">
        <v>219</v>
      </c>
      <c r="D137" t="s">
        <v>352</v>
      </c>
      <c r="E137" s="3">
        <f>IF(VLOOKUP($D137,Configuration!$A$21:$C$31,3,FALSE),IFERROR((Configuration!$C$13*F137+Configuration!$C$12*H137+Configuration!$C$14*G137+Configuration!$C$16*I137+Configuration!$C$15*J137+Configuration!$C$17*K137),""),0)</f>
        <v>59.045202123802021</v>
      </c>
      <c r="F137" s="3">
        <v>0.11</v>
      </c>
      <c r="G137" s="3">
        <v>13.200000000000003</v>
      </c>
      <c r="H137" s="3">
        <v>2.2000000000000002</v>
      </c>
      <c r="I137" s="3">
        <v>393.25</v>
      </c>
      <c r="J137" s="3">
        <v>3.1086956521739126</v>
      </c>
      <c r="K137" s="3">
        <v>1.0059858946207292</v>
      </c>
      <c r="L137" s="3">
        <f>MAX(IFERROR(IF(Configuration!$F$10&gt;0,$E137-LARGE($E:$E,Configuration!$F$10*Configuration!$F$16),-1000000),0),IFERROR(IF(Configuration!$F$14&gt;0,$E137-LARGE('FLEX Settings (DO NOT MODIFY)'!$J:$J,Configuration!$F$14*Configuration!$F$16),-1000000),0),IFERROR(IF(Configuration!$F$13&gt;0,$E137-LARGE('FLEX Settings (DO NOT MODIFY)'!$K:$K,Configuration!$F$13*Configuration!$F$16),-1000000),0))+IF(E137=0,0,COUNTIFS($E$2:E136,E136)*0.000001)</f>
        <v>-78.121071142112413</v>
      </c>
      <c r="N137" t="str">
        <f t="shared" si="3"/>
        <v>&lt;tr&gt;&lt;td&gt;135&lt;/td&gt;&lt;td&gt;Tim Baldwin Jr.&lt;/td&gt;&lt;td&gt;Indiana&lt;/td&gt;&lt;td&gt;Big Ten&lt;/td&gt;&lt;td&gt;59.05&lt;/td&gt;&lt;/tr&gt;</v>
      </c>
    </row>
    <row r="138" spans="1:14" x14ac:dyDescent="0.25">
      <c r="A138" s="26">
        <f>_xlfn.RANK.EQ(L138,L:L,0)</f>
        <v>136</v>
      </c>
      <c r="B138" t="s">
        <v>944</v>
      </c>
      <c r="C138" s="5" t="s">
        <v>174</v>
      </c>
      <c r="D138" t="s">
        <v>131</v>
      </c>
      <c r="E138" s="3">
        <f>IF(VLOOKUP($D138,Configuration!$A$21:$C$31,3,FALSE),IFERROR((Configuration!$C$13*F138+Configuration!$C$12*H138+Configuration!$C$14*G138+Configuration!$C$16*I138+Configuration!$C$15*J138+Configuration!$C$17*K138),""),0)</f>
        <v>58.815913141640642</v>
      </c>
      <c r="F138" s="3">
        <v>0.45</v>
      </c>
      <c r="G138" s="3">
        <v>44.099999999999994</v>
      </c>
      <c r="H138" s="3">
        <v>6.3</v>
      </c>
      <c r="I138" s="3">
        <v>315</v>
      </c>
      <c r="J138" s="3">
        <v>3.1500000000000004</v>
      </c>
      <c r="K138" s="3">
        <v>0.92204342917967741</v>
      </c>
      <c r="L138" s="3">
        <f>MAX(IFERROR(IF(Configuration!$F$10&gt;0,$E138-LARGE($E:$E,Configuration!$F$10*Configuration!$F$16),-1000000),0),IFERROR(IF(Configuration!$F$14&gt;0,$E138-LARGE('FLEX Settings (DO NOT MODIFY)'!$J:$J,Configuration!$F$14*Configuration!$F$16),-1000000),0),IFERROR(IF(Configuration!$F$13&gt;0,$E138-LARGE('FLEX Settings (DO NOT MODIFY)'!$K:$K,Configuration!$F$13*Configuration!$F$16),-1000000),0))+IF(E138=0,0,COUNTIFS($E$2:E137,E137)*0.000001)</f>
        <v>-78.350360124273806</v>
      </c>
      <c r="N138" t="str">
        <f t="shared" si="3"/>
        <v>&lt;tr&gt;&lt;td&gt;136&lt;/td&gt;&lt;td&gt;Trey Sanders&lt;/td&gt;&lt;td&gt;Alabama&lt;/td&gt;&lt;td&gt;SEC&lt;/td&gt;&lt;td&gt;58.82&lt;/td&gt;&lt;/tr&gt;</v>
      </c>
    </row>
    <row r="139" spans="1:14" x14ac:dyDescent="0.25">
      <c r="A139" s="26">
        <f>_xlfn.RANK.EQ(L139,L:L,0)</f>
        <v>137</v>
      </c>
      <c r="B139" t="s">
        <v>960</v>
      </c>
      <c r="C139" s="5" t="s">
        <v>175</v>
      </c>
      <c r="D139" t="s">
        <v>131</v>
      </c>
      <c r="E139" s="3">
        <f>IF(VLOOKUP($D139,Configuration!$A$21:$C$31,3,FALSE),IFERROR((Configuration!$C$13*F139+Configuration!$C$12*H139+Configuration!$C$14*G139+Configuration!$C$16*I139+Configuration!$C$15*J139+Configuration!$C$17*K139),""),0)</f>
        <v>58.582790086045783</v>
      </c>
      <c r="F139" s="3">
        <v>0.49500000000000005</v>
      </c>
      <c r="G139" s="3">
        <v>101.97000000000001</v>
      </c>
      <c r="H139" s="3">
        <v>9.9</v>
      </c>
      <c r="I139" s="3">
        <v>286.2</v>
      </c>
      <c r="J139" s="3">
        <v>2.25</v>
      </c>
      <c r="K139" s="3">
        <v>0.82710495697711139</v>
      </c>
      <c r="L139" s="3">
        <f>MAX(IFERROR(IF(Configuration!$F$10&gt;0,$E139-LARGE($E:$E,Configuration!$F$10*Configuration!$F$16),-1000000),0),IFERROR(IF(Configuration!$F$14&gt;0,$E139-LARGE('FLEX Settings (DO NOT MODIFY)'!$J:$J,Configuration!$F$14*Configuration!$F$16),-1000000),0),IFERROR(IF(Configuration!$F$13&gt;0,$E139-LARGE('FLEX Settings (DO NOT MODIFY)'!$K:$K,Configuration!$F$13*Configuration!$F$16),-1000000),0))+IF(E139=0,0,COUNTIFS($E$2:E138,E138)*0.000001)</f>
        <v>-78.583483179868665</v>
      </c>
      <c r="N139" t="str">
        <f t="shared" si="3"/>
        <v>&lt;tr&gt;&lt;td&gt;137&lt;/td&gt;&lt;td&gt;Kenny McIntosh&lt;/td&gt;&lt;td&gt;Georgia&lt;/td&gt;&lt;td&gt;SEC&lt;/td&gt;&lt;td&gt;58.58&lt;/td&gt;&lt;/tr&gt;</v>
      </c>
    </row>
    <row r="140" spans="1:14" x14ac:dyDescent="0.25">
      <c r="A140" s="26">
        <f>_xlfn.RANK.EQ(L140,L:L,0)</f>
        <v>138</v>
      </c>
      <c r="B140" t="s">
        <v>818</v>
      </c>
      <c r="C140" s="5" t="s">
        <v>260</v>
      </c>
      <c r="D140" t="s">
        <v>326</v>
      </c>
      <c r="E140" s="3">
        <f>IF(VLOOKUP($D140,Configuration!$A$21:$C$31,3,FALSE),IFERROR((Configuration!$C$13*F140+Configuration!$C$12*H140+Configuration!$C$14*G140+Configuration!$C$16*I140+Configuration!$C$15*J140+Configuration!$C$17*K140),""),0)</f>
        <v>58.411883379646078</v>
      </c>
      <c r="F140" s="3">
        <v>0.27500000000000002</v>
      </c>
      <c r="G140" s="3">
        <v>27.5</v>
      </c>
      <c r="H140" s="3">
        <v>5.5</v>
      </c>
      <c r="I140" s="3">
        <v>396</v>
      </c>
      <c r="J140" s="3">
        <v>2.4146341463414633</v>
      </c>
      <c r="K140" s="3">
        <v>1.4129607492013483</v>
      </c>
      <c r="L140" s="3">
        <f>MAX(IFERROR(IF(Configuration!$F$10&gt;0,$E140-LARGE($E:$E,Configuration!$F$10*Configuration!$F$16),-1000000),0),IFERROR(IF(Configuration!$F$14&gt;0,$E140-LARGE('FLEX Settings (DO NOT MODIFY)'!$J:$J,Configuration!$F$14*Configuration!$F$16),-1000000),0),IFERROR(IF(Configuration!$F$13&gt;0,$E140-LARGE('FLEX Settings (DO NOT MODIFY)'!$K:$K,Configuration!$F$13*Configuration!$F$16),-1000000),0))+IF(E140=0,0,COUNTIFS($E$2:E139,E139)*0.000001)</f>
        <v>-78.75438988626837</v>
      </c>
      <c r="N140" t="str">
        <f t="shared" si="3"/>
        <v>&lt;tr&gt;&lt;td&gt;138&lt;/td&gt;&lt;td&gt;Amauri Pesek-Hickson&lt;/td&gt;&lt;td&gt;Kansas&lt;/td&gt;&lt;td&gt;Big 12&lt;/td&gt;&lt;td&gt;58.41&lt;/td&gt;&lt;/tr&gt;</v>
      </c>
    </row>
    <row r="141" spans="1:14" x14ac:dyDescent="0.25">
      <c r="A141" s="26">
        <f>_xlfn.RANK.EQ(L141,L:L,0)</f>
        <v>139</v>
      </c>
      <c r="B141" t="s">
        <v>915</v>
      </c>
      <c r="C141" s="5" t="s">
        <v>184</v>
      </c>
      <c r="D141" t="s">
        <v>329</v>
      </c>
      <c r="E141" s="3">
        <f>IF(VLOOKUP($D141,Configuration!$A$21:$C$31,3,FALSE),IFERROR((Configuration!$C$13*F141+Configuration!$C$12*H141+Configuration!$C$14*G141+Configuration!$C$16*I141+Configuration!$C$15*J141+Configuration!$C$17*K141),""),0)</f>
        <v>58.091392561673622</v>
      </c>
      <c r="F141" s="3">
        <v>0.52631578947368418</v>
      </c>
      <c r="G141" s="3">
        <v>37.5</v>
      </c>
      <c r="H141" s="3">
        <v>5</v>
      </c>
      <c r="I141" s="3">
        <v>325</v>
      </c>
      <c r="J141" s="3">
        <v>2.9411764705882355</v>
      </c>
      <c r="K141" s="3">
        <v>0.73178049934895029</v>
      </c>
      <c r="L141" s="3">
        <f>MAX(IFERROR(IF(Configuration!$F$10&gt;0,$E141-LARGE($E:$E,Configuration!$F$10*Configuration!$F$16),-1000000),0),IFERROR(IF(Configuration!$F$14&gt;0,$E141-LARGE('FLEX Settings (DO NOT MODIFY)'!$J:$J,Configuration!$F$14*Configuration!$F$16),-1000000),0),IFERROR(IF(Configuration!$F$13&gt;0,$E141-LARGE('FLEX Settings (DO NOT MODIFY)'!$K:$K,Configuration!$F$13*Configuration!$F$16),-1000000),0))+IF(E141=0,0,COUNTIFS($E$2:E140,E140)*0.000001)</f>
        <v>-79.074880704240826</v>
      </c>
      <c r="N141" t="str">
        <f t="shared" si="3"/>
        <v>&lt;tr&gt;&lt;td&gt;139&lt;/td&gt;&lt;td&gt;Deon McIntosh&lt;/td&gt;&lt;td&gt;Washington State&lt;/td&gt;&lt;td&gt;Pac-12&lt;/td&gt;&lt;td&gt;58.09&lt;/td&gt;&lt;/tr&gt;</v>
      </c>
    </row>
    <row r="142" spans="1:14" x14ac:dyDescent="0.25">
      <c r="A142" s="26">
        <f>_xlfn.RANK.EQ(L142,L:L,0)</f>
        <v>140</v>
      </c>
      <c r="B142" s="5" t="s">
        <v>893</v>
      </c>
      <c r="C142" s="5" t="s">
        <v>759</v>
      </c>
      <c r="D142" t="s">
        <v>1504</v>
      </c>
      <c r="E142" s="3">
        <f>IF(VLOOKUP($D142,Configuration!$A$21:$C$31,3,FALSE),IFERROR((Configuration!$C$13*F142+Configuration!$C$12*H142+Configuration!$C$14*G142+Configuration!$C$16*I142+Configuration!$C$15*J142+Configuration!$C$17*K142),""),0)</f>
        <v>57.881498008615225</v>
      </c>
      <c r="F142" s="3">
        <v>0.18000000000000005</v>
      </c>
      <c r="G142" s="3">
        <v>14.400000000000002</v>
      </c>
      <c r="H142" s="3">
        <v>3.6000000000000005</v>
      </c>
      <c r="I142" s="3">
        <v>432</v>
      </c>
      <c r="J142" s="3">
        <v>2.4000000000000004</v>
      </c>
      <c r="K142" s="3">
        <v>2.0192509956923881</v>
      </c>
      <c r="L142" s="3">
        <f>MAX(IFERROR(IF(Configuration!$F$10&gt;0,$E142-LARGE($E:$E,Configuration!$F$10*Configuration!$F$16),-1000000),0),IFERROR(IF(Configuration!$F$14&gt;0,$E142-LARGE('FLEX Settings (DO NOT MODIFY)'!$J:$J,Configuration!$F$14*Configuration!$F$16),-1000000),0),IFERROR(IF(Configuration!$F$13&gt;0,$E142-LARGE('FLEX Settings (DO NOT MODIFY)'!$K:$K,Configuration!$F$13*Configuration!$F$16),-1000000),0))+IF(E142=0,0,COUNTIFS($E$2:E141,E141)*0.000001)</f>
        <v>-79.284775257299216</v>
      </c>
      <c r="N142" t="str">
        <f t="shared" si="3"/>
        <v>&lt;tr&gt;&lt;td&gt;140&lt;/td&gt;&lt;td&gt;Ellis Merriweather&lt;/td&gt;&lt;td&gt;Massachusetts&lt;/td&gt;&lt;td&gt;IA Independents&lt;/td&gt;&lt;td&gt;57.88&lt;/td&gt;&lt;/tr&gt;</v>
      </c>
    </row>
    <row r="143" spans="1:14" x14ac:dyDescent="0.25">
      <c r="A143" s="26">
        <f>_xlfn.RANK.EQ(L143,L:L,0)</f>
        <v>141</v>
      </c>
      <c r="B143" t="s">
        <v>817</v>
      </c>
      <c r="C143" s="5" t="s">
        <v>178</v>
      </c>
      <c r="D143" t="s">
        <v>326</v>
      </c>
      <c r="E143" s="3">
        <f>IF(VLOOKUP($D143,Configuration!$A$21:$C$31,3,FALSE),IFERROR((Configuration!$C$13*F143+Configuration!$C$12*H143+Configuration!$C$14*G143+Configuration!$C$16*I143+Configuration!$C$15*J143+Configuration!$C$17*K143),""),0)</f>
        <v>56.916574483681728</v>
      </c>
      <c r="F143" s="3">
        <v>0.2</v>
      </c>
      <c r="G143" s="3">
        <v>48</v>
      </c>
      <c r="H143" s="3">
        <v>6</v>
      </c>
      <c r="I143" s="3">
        <v>306</v>
      </c>
      <c r="J143" s="3">
        <v>3.1788079470198678</v>
      </c>
      <c r="K143" s="3">
        <v>0.87813659921874021</v>
      </c>
      <c r="L143" s="3">
        <f>MAX(IFERROR(IF(Configuration!$F$10&gt;0,$E143-LARGE($E:$E,Configuration!$F$10*Configuration!$F$16),-1000000),0),IFERROR(IF(Configuration!$F$14&gt;0,$E143-LARGE('FLEX Settings (DO NOT MODIFY)'!$J:$J,Configuration!$F$14*Configuration!$F$16),-1000000),0),IFERROR(IF(Configuration!$F$13&gt;0,$E143-LARGE('FLEX Settings (DO NOT MODIFY)'!$K:$K,Configuration!$F$13*Configuration!$F$16),-1000000),0))+IF(E143=0,0,COUNTIFS($E$2:E142,E142)*0.000001)</f>
        <v>-80.249698782232713</v>
      </c>
      <c r="N143" t="str">
        <f t="shared" si="3"/>
        <v>&lt;tr&gt;&lt;td&gt;141&lt;/td&gt;&lt;td&gt;Jaylen Warren&lt;/td&gt;&lt;td&gt;Oklahoma State&lt;/td&gt;&lt;td&gt;Big 12&lt;/td&gt;&lt;td&gt;56.92&lt;/td&gt;&lt;/tr&gt;</v>
      </c>
    </row>
    <row r="144" spans="1:14" x14ac:dyDescent="0.25">
      <c r="A144" s="26">
        <f>_xlfn.RANK.EQ(L144,L:L,0)</f>
        <v>142</v>
      </c>
      <c r="B144" t="s">
        <v>800</v>
      </c>
      <c r="C144" s="5" t="s">
        <v>222</v>
      </c>
      <c r="D144" t="s">
        <v>132</v>
      </c>
      <c r="E144" s="3">
        <f>IF(VLOOKUP($D144,Configuration!$A$21:$C$31,3,FALSE),IFERROR((Configuration!$C$13*F144+Configuration!$C$12*H144+Configuration!$C$14*G144+Configuration!$C$16*I144+Configuration!$C$15*J144+Configuration!$C$17*K144),""),0)</f>
        <v>56.682535684439351</v>
      </c>
      <c r="F144" s="3">
        <v>0.75170454545454546</v>
      </c>
      <c r="G144" s="3">
        <v>60.136363636363626</v>
      </c>
      <c r="H144" s="3">
        <v>12.027272727272727</v>
      </c>
      <c r="I144" s="3">
        <v>303.08727272727276</v>
      </c>
      <c r="J144" s="3">
        <v>2.0045454545454544</v>
      </c>
      <c r="K144" s="3">
        <v>1.0954821577803289</v>
      </c>
      <c r="L144" s="3">
        <f>MAX(IFERROR(IF(Configuration!$F$10&gt;0,$E144-LARGE($E:$E,Configuration!$F$10*Configuration!$F$16),-1000000),0),IFERROR(IF(Configuration!$F$14&gt;0,$E144-LARGE('FLEX Settings (DO NOT MODIFY)'!$J:$J,Configuration!$F$14*Configuration!$F$16),-1000000),0),IFERROR(IF(Configuration!$F$13&gt;0,$E144-LARGE('FLEX Settings (DO NOT MODIFY)'!$K:$K,Configuration!$F$13*Configuration!$F$16),-1000000),0))+IF(E144=0,0,COUNTIFS($E$2:E143,E143)*0.000001)</f>
        <v>-80.483737581475083</v>
      </c>
      <c r="N144" t="str">
        <f t="shared" si="3"/>
        <v>&lt;tr&gt;&lt;td&gt;142&lt;/td&gt;&lt;td&gt;Josh Henderson&lt;/td&gt;&lt;td&gt;North Carolina&lt;/td&gt;&lt;td&gt;ACC&lt;/td&gt;&lt;td&gt;56.68&lt;/td&gt;&lt;/tr&gt;</v>
      </c>
    </row>
    <row r="145" spans="1:14" x14ac:dyDescent="0.25">
      <c r="A145" s="26">
        <f>_xlfn.RANK.EQ(L145,L:L,0)</f>
        <v>143</v>
      </c>
      <c r="B145" t="s">
        <v>820</v>
      </c>
      <c r="C145" s="5" t="s">
        <v>260</v>
      </c>
      <c r="D145" t="s">
        <v>326</v>
      </c>
      <c r="E145" s="3">
        <f>IF(VLOOKUP($D145,Configuration!$A$21:$C$31,3,FALSE),IFERROR((Configuration!$C$13*F145+Configuration!$C$12*H145+Configuration!$C$14*G145+Configuration!$C$16*I145+Configuration!$C$15*J145+Configuration!$C$17*K145),""),0)</f>
        <v>56.468513192255642</v>
      </c>
      <c r="F145" s="3">
        <v>0.40000000000000008</v>
      </c>
      <c r="G145" s="3">
        <v>44.8</v>
      </c>
      <c r="H145" s="3">
        <v>8</v>
      </c>
      <c r="I145" s="3">
        <v>315</v>
      </c>
      <c r="J145" s="3">
        <v>2.6923076923076925</v>
      </c>
      <c r="K145" s="3">
        <v>1.0326664807952515</v>
      </c>
      <c r="L145" s="3">
        <f>MAX(IFERROR(IF(Configuration!$F$10&gt;0,$E145-LARGE($E:$E,Configuration!$F$10*Configuration!$F$16),-1000000),0),IFERROR(IF(Configuration!$F$14&gt;0,$E145-LARGE('FLEX Settings (DO NOT MODIFY)'!$J:$J,Configuration!$F$14*Configuration!$F$16),-1000000),0),IFERROR(IF(Configuration!$F$13&gt;0,$E145-LARGE('FLEX Settings (DO NOT MODIFY)'!$K:$K,Configuration!$F$13*Configuration!$F$16),-1000000),0))+IF(E145=0,0,COUNTIFS($E$2:E144,E144)*0.000001)</f>
        <v>-80.697760073658799</v>
      </c>
      <c r="N145" t="str">
        <f t="shared" si="3"/>
        <v>&lt;tr&gt;&lt;td&gt;143&lt;/td&gt;&lt;td&gt;Daniel Hishaw Jr.&lt;/td&gt;&lt;td&gt;Kansas&lt;/td&gt;&lt;td&gt;Big 12&lt;/td&gt;&lt;td&gt;56.47&lt;/td&gt;&lt;/tr&gt;</v>
      </c>
    </row>
    <row r="146" spans="1:14" x14ac:dyDescent="0.25">
      <c r="A146" s="26">
        <f>_xlfn.RANK.EQ(L146,L:L,0)</f>
        <v>144</v>
      </c>
      <c r="B146" t="s">
        <v>853</v>
      </c>
      <c r="C146" s="5" t="s">
        <v>234</v>
      </c>
      <c r="D146" t="s">
        <v>352</v>
      </c>
      <c r="E146" s="3">
        <f>IF(VLOOKUP($D146,Configuration!$A$21:$C$31,3,FALSE),IFERROR((Configuration!$C$13*F146+Configuration!$C$12*H146+Configuration!$C$14*G146+Configuration!$C$16*I146+Configuration!$C$15*J146+Configuration!$C$17*K146),""),0)</f>
        <v>56.058833067070815</v>
      </c>
      <c r="F146" s="3">
        <v>0.5714285714285714</v>
      </c>
      <c r="G146" s="3">
        <v>51.428571428571431</v>
      </c>
      <c r="H146" s="3">
        <v>8.5714285714285712</v>
      </c>
      <c r="I146" s="3">
        <v>360</v>
      </c>
      <c r="J146" s="3">
        <v>1.5</v>
      </c>
      <c r="K146" s="3">
        <v>0.89915489503602319</v>
      </c>
      <c r="L146" s="3">
        <f>MAX(IFERROR(IF(Configuration!$F$10&gt;0,$E146-LARGE($E:$E,Configuration!$F$10*Configuration!$F$16),-1000000),0),IFERROR(IF(Configuration!$F$14&gt;0,$E146-LARGE('FLEX Settings (DO NOT MODIFY)'!$J:$J,Configuration!$F$14*Configuration!$F$16),-1000000),0),IFERROR(IF(Configuration!$F$13&gt;0,$E146-LARGE('FLEX Settings (DO NOT MODIFY)'!$K:$K,Configuration!$F$13*Configuration!$F$16),-1000000),0))+IF(E146=0,0,COUNTIFS($E$2:E145,E145)*0.000001)</f>
        <v>-81.107440198843619</v>
      </c>
      <c r="N146" t="str">
        <f t="shared" si="3"/>
        <v>&lt;tr&gt;&lt;td&gt;144&lt;/td&gt;&lt;td&gt;Cam Wiley&lt;/td&gt;&lt;td&gt;Minnesota&lt;/td&gt;&lt;td&gt;Big Ten&lt;/td&gt;&lt;td&gt;56.06&lt;/td&gt;&lt;/tr&gt;</v>
      </c>
    </row>
    <row r="147" spans="1:14" x14ac:dyDescent="0.25">
      <c r="A147" s="26">
        <f>_xlfn.RANK.EQ(L147,L:L,0)</f>
        <v>145</v>
      </c>
      <c r="B147" s="5" t="s">
        <v>886</v>
      </c>
      <c r="C147" s="5" t="s">
        <v>757</v>
      </c>
      <c r="D147" t="s">
        <v>1504</v>
      </c>
      <c r="E147" s="3">
        <f>IF(VLOOKUP($D147,Configuration!$A$21:$C$31,3,FALSE),IFERROR((Configuration!$C$13*F147+Configuration!$C$12*H147+Configuration!$C$14*G147+Configuration!$C$16*I147+Configuration!$C$15*J147+Configuration!$C$17*K147),""),0)</f>
        <v>55.927630963838858</v>
      </c>
      <c r="F147" s="3">
        <v>0</v>
      </c>
      <c r="G147" s="3">
        <v>0</v>
      </c>
      <c r="H147" s="3">
        <v>0</v>
      </c>
      <c r="I147" s="3">
        <v>304.20000000000005</v>
      </c>
      <c r="J147" s="3">
        <v>4.5</v>
      </c>
      <c r="K147" s="3">
        <v>0.74618451808057196</v>
      </c>
      <c r="L147" s="3">
        <f>MAX(IFERROR(IF(Configuration!$F$10&gt;0,$E147-LARGE($E:$E,Configuration!$F$10*Configuration!$F$16),-1000000),0),IFERROR(IF(Configuration!$F$14&gt;0,$E147-LARGE('FLEX Settings (DO NOT MODIFY)'!$J:$J,Configuration!$F$14*Configuration!$F$16),-1000000),0),IFERROR(IF(Configuration!$F$13&gt;0,$E147-LARGE('FLEX Settings (DO NOT MODIFY)'!$K:$K,Configuration!$F$13*Configuration!$F$16),-1000000),0))+IF(E147=0,0,COUNTIFS($E$2:E146,E146)*0.000001)</f>
        <v>-81.23864230207559</v>
      </c>
      <c r="N147" t="str">
        <f t="shared" si="3"/>
        <v>&lt;tr&gt;&lt;td&gt;145&lt;/td&gt;&lt;td&gt;Anthony Adkins&lt;/td&gt;&lt;td&gt;Army&lt;/td&gt;&lt;td&gt;IA Independents&lt;/td&gt;&lt;td&gt;55.93&lt;/td&gt;&lt;/tr&gt;</v>
      </c>
    </row>
    <row r="148" spans="1:14" x14ac:dyDescent="0.25">
      <c r="A148" s="26">
        <f>_xlfn.RANK.EQ(L148,L:L,0)</f>
        <v>146</v>
      </c>
      <c r="B148" t="s">
        <v>892</v>
      </c>
      <c r="C148" s="5" t="s">
        <v>758</v>
      </c>
      <c r="D148" t="s">
        <v>1504</v>
      </c>
      <c r="E148" s="3">
        <f>IF(VLOOKUP($D148,Configuration!$A$21:$C$31,3,FALSE),IFERROR((Configuration!$C$13*F148+Configuration!$C$12*H148+Configuration!$C$14*G148+Configuration!$C$16*I148+Configuration!$C$15*J148+Configuration!$C$17*K148),""),0)</f>
        <v>55.552568033560163</v>
      </c>
      <c r="F148" s="3">
        <v>0.25</v>
      </c>
      <c r="G148" s="3">
        <v>45</v>
      </c>
      <c r="H148" s="3">
        <v>5</v>
      </c>
      <c r="I148" s="3">
        <v>340</v>
      </c>
      <c r="J148" s="3">
        <v>2.4193548387096775</v>
      </c>
      <c r="K148" s="3">
        <v>0.73178049934895029</v>
      </c>
      <c r="L148" s="3">
        <f>MAX(IFERROR(IF(Configuration!$F$10&gt;0,$E148-LARGE($E:$E,Configuration!$F$10*Configuration!$F$16),-1000000),0),IFERROR(IF(Configuration!$F$14&gt;0,$E148-LARGE('FLEX Settings (DO NOT MODIFY)'!$J:$J,Configuration!$F$14*Configuration!$F$16),-1000000),0),IFERROR(IF(Configuration!$F$13&gt;0,$E148-LARGE('FLEX Settings (DO NOT MODIFY)'!$K:$K,Configuration!$F$13*Configuration!$F$16),-1000000),0))+IF(E148=0,0,COUNTIFS($E$2:E147,E147)*0.000001)</f>
        <v>-81.613705232354278</v>
      </c>
      <c r="N148" t="str">
        <f t="shared" si="3"/>
        <v>&lt;tr&gt;&lt;td&gt;146&lt;/td&gt;&lt;td&gt;Shedro Louis&lt;/td&gt;&lt;td&gt;Liberty&lt;/td&gt;&lt;td&gt;IA Independents&lt;/td&gt;&lt;td&gt;55.55&lt;/td&gt;&lt;/tr&gt;</v>
      </c>
    </row>
    <row r="149" spans="1:14" x14ac:dyDescent="0.25">
      <c r="A149" s="26">
        <f>_xlfn.RANK.EQ(L149,L:L,0)</f>
        <v>147</v>
      </c>
      <c r="B149" t="s">
        <v>798</v>
      </c>
      <c r="C149" s="5" t="s">
        <v>208</v>
      </c>
      <c r="D149" t="s">
        <v>132</v>
      </c>
      <c r="E149" s="3">
        <f>IF(VLOOKUP($D149,Configuration!$A$21:$C$31,3,FALSE),IFERROR((Configuration!$C$13*F149+Configuration!$C$12*H149+Configuration!$C$14*G149+Configuration!$C$16*I149+Configuration!$C$15*J149+Configuration!$C$17*K149),""),0)</f>
        <v>55.257349035009902</v>
      </c>
      <c r="F149" s="3">
        <v>0.54683544303797471</v>
      </c>
      <c r="G149" s="3">
        <v>73.822784810126578</v>
      </c>
      <c r="H149" s="3">
        <v>8.2025316455696196</v>
      </c>
      <c r="I149" s="3">
        <v>316.8</v>
      </c>
      <c r="J149" s="3">
        <v>1.8227848101265822</v>
      </c>
      <c r="K149" s="3">
        <v>1.0619583938874544</v>
      </c>
      <c r="L149" s="3">
        <f>MAX(IFERROR(IF(Configuration!$F$10&gt;0,$E149-LARGE($E:$E,Configuration!$F$10*Configuration!$F$16),-1000000),0),IFERROR(IF(Configuration!$F$14&gt;0,$E149-LARGE('FLEX Settings (DO NOT MODIFY)'!$J:$J,Configuration!$F$14*Configuration!$F$16),-1000000),0),IFERROR(IF(Configuration!$F$13&gt;0,$E149-LARGE('FLEX Settings (DO NOT MODIFY)'!$K:$K,Configuration!$F$13*Configuration!$F$16),-1000000),0))+IF(E149=0,0,COUNTIFS($E$2:E148,E148)*0.000001)</f>
        <v>-81.908924230904546</v>
      </c>
      <c r="N149" t="str">
        <f t="shared" si="3"/>
        <v>&lt;tr&gt;&lt;td&gt;147&lt;/td&gt;&lt;td&gt;Keshawn King&lt;/td&gt;&lt;td&gt;Virginia Tech&lt;/td&gt;&lt;td&gt;ACC&lt;/td&gt;&lt;td&gt;55.26&lt;/td&gt;&lt;/tr&gt;</v>
      </c>
    </row>
    <row r="150" spans="1:14" x14ac:dyDescent="0.25">
      <c r="A150" s="26">
        <f>_xlfn.RANK.EQ(L150,L:L,0)</f>
        <v>148</v>
      </c>
      <c r="B150" t="s">
        <v>781</v>
      </c>
      <c r="C150" s="5" t="s">
        <v>751</v>
      </c>
      <c r="D150" t="s">
        <v>132</v>
      </c>
      <c r="E150" s="3">
        <f>IF(VLOOKUP($D150,Configuration!$A$21:$C$31,3,FALSE),IFERROR((Configuration!$C$13*F150+Configuration!$C$12*H150+Configuration!$C$14*G150+Configuration!$C$16*I150+Configuration!$C$15*J150+Configuration!$C$17*K150),""),0)</f>
        <v>55.245580386441333</v>
      </c>
      <c r="F150" s="3">
        <v>0.25</v>
      </c>
      <c r="G150" s="3">
        <v>19.5</v>
      </c>
      <c r="H150" s="3">
        <v>5</v>
      </c>
      <c r="I150" s="3">
        <v>305.88235294117646</v>
      </c>
      <c r="J150" s="3">
        <v>3.5</v>
      </c>
      <c r="K150" s="3">
        <v>1.1463274538381569</v>
      </c>
      <c r="L150" s="3">
        <f>MAX(IFERROR(IF(Configuration!$F$10&gt;0,$E150-LARGE($E:$E,Configuration!$F$10*Configuration!$F$16),-1000000),0),IFERROR(IF(Configuration!$F$14&gt;0,$E150-LARGE('FLEX Settings (DO NOT MODIFY)'!$J:$J,Configuration!$F$14*Configuration!$F$16),-1000000),0),IFERROR(IF(Configuration!$F$13&gt;0,$E150-LARGE('FLEX Settings (DO NOT MODIFY)'!$K:$K,Configuration!$F$13*Configuration!$F$16),-1000000),0))+IF(E150=0,0,COUNTIFS($E$2:E149,E149)*0.000001)</f>
        <v>-81.920692879473108</v>
      </c>
      <c r="N150" t="str">
        <f t="shared" si="3"/>
        <v>&lt;tr&gt;&lt;td&gt;148&lt;/td&gt;&lt;td&gt;Pat Garwo&lt;/td&gt;&lt;td&gt;Boston College&lt;/td&gt;&lt;td&gt;ACC&lt;/td&gt;&lt;td&gt;55.25&lt;/td&gt;&lt;/tr&gt;</v>
      </c>
    </row>
    <row r="151" spans="1:14" x14ac:dyDescent="0.25">
      <c r="A151" s="26">
        <f>_xlfn.RANK.EQ(L151,L:L,0)</f>
        <v>149</v>
      </c>
      <c r="B151" s="5" t="s">
        <v>799</v>
      </c>
      <c r="C151" t="s">
        <v>222</v>
      </c>
      <c r="D151" t="s">
        <v>132</v>
      </c>
      <c r="E151" s="3">
        <f>IF(VLOOKUP($D151,Configuration!$A$21:$C$31,3,FALSE),IFERROR((Configuration!$C$13*F151+Configuration!$C$12*H151+Configuration!$C$14*G151+Configuration!$C$16*I151+Configuration!$C$15*J151+Configuration!$C$17*K151),""),0)</f>
        <v>54.732185225406987</v>
      </c>
      <c r="F151" s="3">
        <v>0</v>
      </c>
      <c r="G151" s="3">
        <v>0</v>
      </c>
      <c r="H151" s="3">
        <v>0</v>
      </c>
      <c r="I151" s="3">
        <v>404.11636363636359</v>
      </c>
      <c r="J151" s="3">
        <v>2.8299465240641708</v>
      </c>
      <c r="K151" s="3">
        <v>1.3295651413072007</v>
      </c>
      <c r="L151" s="3">
        <f>MAX(IFERROR(IF(Configuration!$F$10&gt;0,$E151-LARGE($E:$E,Configuration!$F$10*Configuration!$F$16),-1000000),0),IFERROR(IF(Configuration!$F$14&gt;0,$E151-LARGE('FLEX Settings (DO NOT MODIFY)'!$J:$J,Configuration!$F$14*Configuration!$F$16),-1000000),0),IFERROR(IF(Configuration!$F$13&gt;0,$E151-LARGE('FLEX Settings (DO NOT MODIFY)'!$K:$K,Configuration!$F$13*Configuration!$F$16),-1000000),0))+IF(E151=0,0,COUNTIFS($E$2:E150,E150)*0.000001)</f>
        <v>-82.434088040507447</v>
      </c>
      <c r="N151" t="str">
        <f t="shared" si="3"/>
        <v>&lt;tr&gt;&lt;td&gt;149&lt;/td&gt;&lt;td&gt;British Brooks&lt;/td&gt;&lt;td&gt;North Carolina&lt;/td&gt;&lt;td&gt;ACC&lt;/td&gt;&lt;td&gt;54.73&lt;/td&gt;&lt;/tr&gt;</v>
      </c>
    </row>
    <row r="152" spans="1:14" x14ac:dyDescent="0.25">
      <c r="A152" s="26">
        <f>_xlfn.RANK.EQ(L152,L:L,0)</f>
        <v>150</v>
      </c>
      <c r="B152" t="s">
        <v>929</v>
      </c>
      <c r="C152" s="5" t="s">
        <v>203</v>
      </c>
      <c r="D152" t="s">
        <v>329</v>
      </c>
      <c r="E152" s="3">
        <f>IF(VLOOKUP($D152,Configuration!$A$21:$C$31,3,FALSE),IFERROR((Configuration!$C$13*F152+Configuration!$C$12*H152+Configuration!$C$14*G152+Configuration!$C$16*I152+Configuration!$C$15*J152+Configuration!$C$17*K152),""),0)</f>
        <v>54.489439275092288</v>
      </c>
      <c r="F152" s="3">
        <v>0.22500000000000001</v>
      </c>
      <c r="G152" s="3">
        <v>54</v>
      </c>
      <c r="H152" s="3">
        <v>4.5</v>
      </c>
      <c r="I152" s="3">
        <v>324</v>
      </c>
      <c r="J152" s="3">
        <v>2.4923076923076923</v>
      </c>
      <c r="K152" s="3">
        <v>0.93220343937693162</v>
      </c>
      <c r="L152" s="3">
        <f>MAX(IFERROR(IF(Configuration!$F$10&gt;0,$E152-LARGE($E:$E,Configuration!$F$10*Configuration!$F$16),-1000000),0),IFERROR(IF(Configuration!$F$14&gt;0,$E152-LARGE('FLEX Settings (DO NOT MODIFY)'!$J:$J,Configuration!$F$14*Configuration!$F$16),-1000000),0),IFERROR(IF(Configuration!$F$13&gt;0,$E152-LARGE('FLEX Settings (DO NOT MODIFY)'!$K:$K,Configuration!$F$13*Configuration!$F$16),-1000000),0))+IF(E152=0,0,COUNTIFS($E$2:E151,E151)*0.000001)</f>
        <v>-82.676833990822161</v>
      </c>
      <c r="N152" t="str">
        <f t="shared" si="3"/>
        <v>&lt;tr&gt;&lt;td&gt;150&lt;/td&gt;&lt;td&gt;Daniyel Ngata&lt;/td&gt;&lt;td&gt;Arizona State&lt;/td&gt;&lt;td&gt;Pac-12&lt;/td&gt;&lt;td&gt;54.49&lt;/td&gt;&lt;/tr&gt;</v>
      </c>
    </row>
    <row r="153" spans="1:14" x14ac:dyDescent="0.25">
      <c r="A153" s="26">
        <f>_xlfn.RANK.EQ(L153,L:L,0)</f>
        <v>151</v>
      </c>
      <c r="B153" t="s">
        <v>835</v>
      </c>
      <c r="C153" s="5" t="s">
        <v>244</v>
      </c>
      <c r="D153" t="s">
        <v>326</v>
      </c>
      <c r="E153" s="3">
        <f>IF(VLOOKUP($D153,Configuration!$A$21:$C$31,3,FALSE),IFERROR((Configuration!$C$13*F153+Configuration!$C$12*H153+Configuration!$C$14*G153+Configuration!$C$16*I153+Configuration!$C$15*J153+Configuration!$C$17*K153),""),0)</f>
        <v>53.513493949120331</v>
      </c>
      <c r="F153" s="3">
        <v>0.51333333333333342</v>
      </c>
      <c r="G153" s="3">
        <v>70.840000000000018</v>
      </c>
      <c r="H153" s="3">
        <v>10.266666666666669</v>
      </c>
      <c r="I153" s="3">
        <v>220</v>
      </c>
      <c r="J153" s="3">
        <v>2.9333333333333336</v>
      </c>
      <c r="K153" s="3">
        <v>0.69191969210650706</v>
      </c>
      <c r="L153" s="3">
        <f>MAX(IFERROR(IF(Configuration!$F$10&gt;0,$E153-LARGE($E:$E,Configuration!$F$10*Configuration!$F$16),-1000000),0),IFERROR(IF(Configuration!$F$14&gt;0,$E153-LARGE('FLEX Settings (DO NOT MODIFY)'!$J:$J,Configuration!$F$14*Configuration!$F$16),-1000000),0),IFERROR(IF(Configuration!$F$13&gt;0,$E153-LARGE('FLEX Settings (DO NOT MODIFY)'!$K:$K,Configuration!$F$13*Configuration!$F$16),-1000000),0))+IF(E153=0,0,COUNTIFS($E$2:E152,E152)*0.000001)</f>
        <v>-83.65277931679411</v>
      </c>
      <c r="N153" t="str">
        <f t="shared" si="3"/>
        <v>&lt;tr&gt;&lt;td&gt;151&lt;/td&gt;&lt;td&gt;Daimarqua Foster&lt;/td&gt;&lt;td&gt;TCU&lt;/td&gt;&lt;td&gt;Big 12&lt;/td&gt;&lt;td&gt;53.51&lt;/td&gt;&lt;/tr&gt;</v>
      </c>
    </row>
    <row r="154" spans="1:14" x14ac:dyDescent="0.25">
      <c r="A154" s="26">
        <f>_xlfn.RANK.EQ(L154,L:L,0)</f>
        <v>152</v>
      </c>
      <c r="B154" t="s">
        <v>784</v>
      </c>
      <c r="C154" s="5" t="s">
        <v>248</v>
      </c>
      <c r="D154" t="s">
        <v>132</v>
      </c>
      <c r="E154" s="3">
        <f>IF(VLOOKUP($D154,Configuration!$A$21:$C$31,3,FALSE),IFERROR((Configuration!$C$13*F154+Configuration!$C$12*H154+Configuration!$C$14*G154+Configuration!$C$16*I154+Configuration!$C$15*J154+Configuration!$C$17*K154),""),0)</f>
        <v>53.394641314334173</v>
      </c>
      <c r="F154" s="3">
        <v>0.36</v>
      </c>
      <c r="G154" s="3">
        <v>37.799999999999997</v>
      </c>
      <c r="H154" s="3">
        <v>6.3</v>
      </c>
      <c r="I154" s="3">
        <v>270</v>
      </c>
      <c r="J154" s="3">
        <v>3.15</v>
      </c>
      <c r="K154" s="3">
        <v>0.79767934283291531</v>
      </c>
      <c r="L154" s="3">
        <f>MAX(IFERROR(IF(Configuration!$F$10&gt;0,$E154-LARGE($E:$E,Configuration!$F$10*Configuration!$F$16),-1000000),0),IFERROR(IF(Configuration!$F$14&gt;0,$E154-LARGE('FLEX Settings (DO NOT MODIFY)'!$J:$J,Configuration!$F$14*Configuration!$F$16),-1000000),0),IFERROR(IF(Configuration!$F$13&gt;0,$E154-LARGE('FLEX Settings (DO NOT MODIFY)'!$K:$K,Configuration!$F$13*Configuration!$F$16),-1000000),0))+IF(E154=0,0,COUNTIFS($E$2:E153,E153)*0.000001)</f>
        <v>-83.771631951580275</v>
      </c>
      <c r="N154" t="str">
        <f t="shared" si="3"/>
        <v>&lt;tr&gt;&lt;td&gt;152&lt;/td&gt;&lt;td&gt;DJ Williams&lt;/td&gt;&lt;td&gt;Florida State&lt;/td&gt;&lt;td&gt;ACC&lt;/td&gt;&lt;td&gt;53.39&lt;/td&gt;&lt;/tr&gt;</v>
      </c>
    </row>
    <row r="155" spans="1:14" x14ac:dyDescent="0.25">
      <c r="A155" s="26">
        <f>_xlfn.RANK.EQ(L155,L:L,0)</f>
        <v>153</v>
      </c>
      <c r="B155" t="s">
        <v>909</v>
      </c>
      <c r="C155" s="5" t="s">
        <v>195</v>
      </c>
      <c r="D155" t="s">
        <v>329</v>
      </c>
      <c r="E155" s="3">
        <f>IF(VLOOKUP($D155,Configuration!$A$21:$C$31,3,FALSE),IFERROR((Configuration!$C$13*F155+Configuration!$C$12*H155+Configuration!$C$14*G155+Configuration!$C$16*I155+Configuration!$C$15*J155+Configuration!$C$17*K155),""),0)</f>
        <v>52.833916410218109</v>
      </c>
      <c r="F155" s="3">
        <v>0.41447368421052633</v>
      </c>
      <c r="G155" s="3">
        <v>66.315789473684205</v>
      </c>
      <c r="H155" s="3">
        <v>8.2894736842105257</v>
      </c>
      <c r="I155" s="3">
        <v>315</v>
      </c>
      <c r="J155" s="3">
        <v>1.6578947368421051</v>
      </c>
      <c r="K155" s="3">
        <v>0.93830495278568038</v>
      </c>
      <c r="L155" s="3">
        <f>MAX(IFERROR(IF(Configuration!$F$10&gt;0,$E155-LARGE($E:$E,Configuration!$F$10*Configuration!$F$16),-1000000),0),IFERROR(IF(Configuration!$F$14&gt;0,$E155-LARGE('FLEX Settings (DO NOT MODIFY)'!$J:$J,Configuration!$F$14*Configuration!$F$16),-1000000),0),IFERROR(IF(Configuration!$F$13&gt;0,$E155-LARGE('FLEX Settings (DO NOT MODIFY)'!$K:$K,Configuration!$F$13*Configuration!$F$16),-1000000),0))+IF(E155=0,0,COUNTIFS($E$2:E154,E154)*0.000001)</f>
        <v>-84.332356855696332</v>
      </c>
      <c r="N155" t="str">
        <f t="shared" si="3"/>
        <v>&lt;tr&gt;&lt;td&gt;153&lt;/td&gt;&lt;td&gt;Nathaniel Peat&lt;/td&gt;&lt;td&gt;Stanford&lt;/td&gt;&lt;td&gt;Pac-12&lt;/td&gt;&lt;td&gt;52.83&lt;/td&gt;&lt;/tr&gt;</v>
      </c>
    </row>
    <row r="156" spans="1:14" x14ac:dyDescent="0.25">
      <c r="A156" s="26">
        <f>_xlfn.RANK.EQ(L156,L:L,0)</f>
        <v>154</v>
      </c>
      <c r="B156" s="5" t="s">
        <v>801</v>
      </c>
      <c r="C156" s="5" t="s">
        <v>222</v>
      </c>
      <c r="D156" t="s">
        <v>132</v>
      </c>
      <c r="E156" s="3">
        <f>IF(VLOOKUP($D156,Configuration!$A$21:$C$31,3,FALSE),IFERROR((Configuration!$C$13*F156+Configuration!$C$12*H156+Configuration!$C$14*G156+Configuration!$C$16*I156+Configuration!$C$15*J156+Configuration!$C$17*K156),""),0)</f>
        <v>52.695267927452718</v>
      </c>
      <c r="F156" s="3">
        <v>0</v>
      </c>
      <c r="G156" s="3">
        <v>0</v>
      </c>
      <c r="H156" s="3">
        <v>0</v>
      </c>
      <c r="I156" s="3">
        <v>278.39999999999998</v>
      </c>
      <c r="J156" s="3">
        <v>4.3636363636363633</v>
      </c>
      <c r="K156" s="3">
        <v>0.66327512718273063</v>
      </c>
      <c r="L156" s="3">
        <f>MAX(IFERROR(IF(Configuration!$F$10&gt;0,$E156-LARGE($E:$E,Configuration!$F$10*Configuration!$F$16),-1000000),0),IFERROR(IF(Configuration!$F$14&gt;0,$E156-LARGE('FLEX Settings (DO NOT MODIFY)'!$J:$J,Configuration!$F$14*Configuration!$F$16),-1000000),0),IFERROR(IF(Configuration!$F$13&gt;0,$E156-LARGE('FLEX Settings (DO NOT MODIFY)'!$K:$K,Configuration!$F$13*Configuration!$F$16),-1000000),0))+IF(E156=0,0,COUNTIFS($E$2:E155,E155)*0.000001)</f>
        <v>-84.471005338461723</v>
      </c>
      <c r="N156" t="str">
        <f t="shared" si="3"/>
        <v>&lt;tr&gt;&lt;td&gt;154&lt;/td&gt;&lt;td&gt;DJ Jones&lt;/td&gt;&lt;td&gt;North Carolina&lt;/td&gt;&lt;td&gt;ACC&lt;/td&gt;&lt;td&gt;52.7&lt;/td&gt;&lt;/tr&gt;</v>
      </c>
    </row>
    <row r="157" spans="1:14" x14ac:dyDescent="0.25">
      <c r="A157" s="26">
        <f>_xlfn.RANK.EQ(L157,L:L,0)</f>
        <v>155</v>
      </c>
      <c r="B157" s="5" t="s">
        <v>882</v>
      </c>
      <c r="C157" s="5" t="s">
        <v>757</v>
      </c>
      <c r="D157" t="s">
        <v>1504</v>
      </c>
      <c r="E157" s="3">
        <f>IF(VLOOKUP($D157,Configuration!$A$21:$C$31,3,FALSE),IFERROR((Configuration!$C$13*F157+Configuration!$C$12*H157+Configuration!$C$14*G157+Configuration!$C$16*I157+Configuration!$C$15*J157+Configuration!$C$17*K157),""),0)</f>
        <v>52.542361021990978</v>
      </c>
      <c r="F157" s="3">
        <v>0.5</v>
      </c>
      <c r="G157" s="3">
        <v>66</v>
      </c>
      <c r="H157" s="3">
        <v>10</v>
      </c>
      <c r="I157" s="3">
        <v>337.5</v>
      </c>
      <c r="J157" s="3">
        <v>1.0714285714285714</v>
      </c>
      <c r="K157" s="3">
        <v>1.1181052032902281</v>
      </c>
      <c r="L157" s="3">
        <f>MAX(IFERROR(IF(Configuration!$F$10&gt;0,$E157-LARGE($E:$E,Configuration!$F$10*Configuration!$F$16),-1000000),0),IFERROR(IF(Configuration!$F$14&gt;0,$E157-LARGE('FLEX Settings (DO NOT MODIFY)'!$J:$J,Configuration!$F$14*Configuration!$F$16),-1000000),0),IFERROR(IF(Configuration!$F$13&gt;0,$E157-LARGE('FLEX Settings (DO NOT MODIFY)'!$K:$K,Configuration!$F$13*Configuration!$F$16),-1000000),0))+IF(E157=0,0,COUNTIFS($E$2:E156,E156)*0.000001)</f>
        <v>-84.623912243923456</v>
      </c>
      <c r="N157" t="str">
        <f t="shared" si="3"/>
        <v>&lt;tr&gt;&lt;td&gt;155&lt;/td&gt;&lt;td&gt;Brandon Walters&lt;/td&gt;&lt;td&gt;Army&lt;/td&gt;&lt;td&gt;IA Independents&lt;/td&gt;&lt;td&gt;52.54&lt;/td&gt;&lt;/tr&gt;</v>
      </c>
    </row>
    <row r="158" spans="1:14" x14ac:dyDescent="0.25">
      <c r="A158" s="26">
        <f>_xlfn.RANK.EQ(L158,L:L,0)</f>
        <v>156</v>
      </c>
      <c r="B158" t="s">
        <v>946</v>
      </c>
      <c r="C158" s="5" t="s">
        <v>189</v>
      </c>
      <c r="D158" t="s">
        <v>131</v>
      </c>
      <c r="E158" s="3">
        <f>IF(VLOOKUP($D158,Configuration!$A$21:$C$31,3,FALSE),IFERROR((Configuration!$C$13*F158+Configuration!$C$12*H158+Configuration!$C$14*G158+Configuration!$C$16*I158+Configuration!$C$15*J158+Configuration!$C$17*K158),""),0)</f>
        <v>52.321889046998294</v>
      </c>
      <c r="F158" s="3">
        <v>0.40500000000000003</v>
      </c>
      <c r="G158" s="3">
        <v>46.17</v>
      </c>
      <c r="H158" s="3">
        <v>8.1</v>
      </c>
      <c r="I158" s="3">
        <v>298.34999999999997</v>
      </c>
      <c r="J158" s="3">
        <v>2.189839572192513</v>
      </c>
      <c r="K158" s="3">
        <v>0.87457419307839435</v>
      </c>
      <c r="L158" s="3">
        <f>MAX(IFERROR(IF(Configuration!$F$10&gt;0,$E158-LARGE($E:$E,Configuration!$F$10*Configuration!$F$16),-1000000),0),IFERROR(IF(Configuration!$F$14&gt;0,$E158-LARGE('FLEX Settings (DO NOT MODIFY)'!$J:$J,Configuration!$F$14*Configuration!$F$16),-1000000),0),IFERROR(IF(Configuration!$F$13&gt;0,$E158-LARGE('FLEX Settings (DO NOT MODIFY)'!$K:$K,Configuration!$F$13*Configuration!$F$16),-1000000),0))+IF(E158=0,0,COUNTIFS($E$2:E157,E157)*0.000001)</f>
        <v>-84.844384218916147</v>
      </c>
      <c r="N158" t="str">
        <f t="shared" si="3"/>
        <v>&lt;tr&gt;&lt;td&gt;156&lt;/td&gt;&lt;td&gt;Shaun Shivers&lt;/td&gt;&lt;td&gt;Auburn&lt;/td&gt;&lt;td&gt;SEC&lt;/td&gt;&lt;td&gt;52.32&lt;/td&gt;&lt;/tr&gt;</v>
      </c>
    </row>
    <row r="159" spans="1:14" x14ac:dyDescent="0.25">
      <c r="A159" s="26">
        <f>_xlfn.RANK.EQ(L159,L:L,0)</f>
        <v>157</v>
      </c>
      <c r="B159" t="s">
        <v>854</v>
      </c>
      <c r="C159" s="5" t="s">
        <v>234</v>
      </c>
      <c r="D159" t="s">
        <v>352</v>
      </c>
      <c r="E159" s="3">
        <f>IF(VLOOKUP($D159,Configuration!$A$21:$C$31,3,FALSE),IFERROR((Configuration!$C$13*F159+Configuration!$C$12*H159+Configuration!$C$14*G159+Configuration!$C$16*I159+Configuration!$C$15*J159+Configuration!$C$17*K159),""),0)</f>
        <v>52.283343853889541</v>
      </c>
      <c r="F159" s="3">
        <v>0.6</v>
      </c>
      <c r="G159" s="3">
        <v>49.5</v>
      </c>
      <c r="H159" s="3">
        <v>9</v>
      </c>
      <c r="I159" s="3">
        <v>237.6</v>
      </c>
      <c r="J159" s="3">
        <v>2.7692307692307692</v>
      </c>
      <c r="K159" s="3">
        <v>0.57102038074753836</v>
      </c>
      <c r="L159" s="3">
        <f>MAX(IFERROR(IF(Configuration!$F$10&gt;0,$E159-LARGE($E:$E,Configuration!$F$10*Configuration!$F$16),-1000000),0),IFERROR(IF(Configuration!$F$14&gt;0,$E159-LARGE('FLEX Settings (DO NOT MODIFY)'!$J:$J,Configuration!$F$14*Configuration!$F$16),-1000000),0),IFERROR(IF(Configuration!$F$13&gt;0,$E159-LARGE('FLEX Settings (DO NOT MODIFY)'!$K:$K,Configuration!$F$13*Configuration!$F$16),-1000000),0))+IF(E159=0,0,COUNTIFS($E$2:E158,E158)*0.000001)</f>
        <v>-84.882929412024907</v>
      </c>
      <c r="N159" t="str">
        <f t="shared" si="3"/>
        <v>&lt;tr&gt;&lt;td&gt;157&lt;/td&gt;&lt;td&gt;Treyson Potts&lt;/td&gt;&lt;td&gt;Minnesota&lt;/td&gt;&lt;td&gt;Big Ten&lt;/td&gt;&lt;td&gt;52.28&lt;/td&gt;&lt;/tr&gt;</v>
      </c>
    </row>
    <row r="160" spans="1:14" x14ac:dyDescent="0.25">
      <c r="A160" s="26">
        <f>_xlfn.RANK.EQ(L160,L:L,0)</f>
        <v>158</v>
      </c>
      <c r="B160" t="s">
        <v>931</v>
      </c>
      <c r="C160" s="5" t="s">
        <v>761</v>
      </c>
      <c r="D160" t="s">
        <v>329</v>
      </c>
      <c r="E160" s="3">
        <f>IF(VLOOKUP($D160,Configuration!$A$21:$C$31,3,FALSE),IFERROR((Configuration!$C$13*F160+Configuration!$C$12*H160+Configuration!$C$14*G160+Configuration!$C$16*I160+Configuration!$C$15*J160+Configuration!$C$17*K160),""),0)</f>
        <v>51.310009408748456</v>
      </c>
      <c r="F160" s="3">
        <v>1.0769230769230771</v>
      </c>
      <c r="G160" s="3">
        <v>63</v>
      </c>
      <c r="H160" s="3">
        <v>7</v>
      </c>
      <c r="I160" s="3">
        <v>286</v>
      </c>
      <c r="J160" s="3">
        <v>1.3333333333333333</v>
      </c>
      <c r="K160" s="3">
        <v>0.77576452639500637</v>
      </c>
      <c r="L160" s="3">
        <f>MAX(IFERROR(IF(Configuration!$F$10&gt;0,$E160-LARGE($E:$E,Configuration!$F$10*Configuration!$F$16),-1000000),0),IFERROR(IF(Configuration!$F$14&gt;0,$E160-LARGE('FLEX Settings (DO NOT MODIFY)'!$J:$J,Configuration!$F$14*Configuration!$F$16),-1000000),0),IFERROR(IF(Configuration!$F$13&gt;0,$E160-LARGE('FLEX Settings (DO NOT MODIFY)'!$K:$K,Configuration!$F$13*Configuration!$F$16),-1000000),0))+IF(E160=0,0,COUNTIFS($E$2:E159,E159)*0.000001)</f>
        <v>-85.856263857165985</v>
      </c>
      <c r="N160" t="str">
        <f t="shared" si="3"/>
        <v>&lt;tr&gt;&lt;td&gt;158&lt;/td&gt;&lt;td&gt;Kenan Christon&lt;/td&gt;&lt;td&gt;USC&lt;/td&gt;&lt;td&gt;Pac-12&lt;/td&gt;&lt;td&gt;51.31&lt;/td&gt;&lt;/tr&gt;</v>
      </c>
    </row>
    <row r="161" spans="1:14" x14ac:dyDescent="0.25">
      <c r="A161" s="26">
        <f>_xlfn.RANK.EQ(L161,L:L,0)</f>
        <v>159</v>
      </c>
      <c r="B161" t="s">
        <v>788</v>
      </c>
      <c r="C161" s="5" t="s">
        <v>176</v>
      </c>
      <c r="D161" t="s">
        <v>132</v>
      </c>
      <c r="E161" s="3">
        <f>IF(VLOOKUP($D161,Configuration!$A$21:$C$31,3,FALSE),IFERROR((Configuration!$C$13*F161+Configuration!$C$12*H161+Configuration!$C$14*G161+Configuration!$C$16*I161+Configuration!$C$15*J161+Configuration!$C$17*K161),""),0)</f>
        <v>51.121367850901549</v>
      </c>
      <c r="F161" s="3">
        <v>0.5</v>
      </c>
      <c r="G161" s="3">
        <v>50</v>
      </c>
      <c r="H161" s="3">
        <v>10</v>
      </c>
      <c r="I161" s="3">
        <v>230</v>
      </c>
      <c r="J161" s="3">
        <v>2.7777777777777777</v>
      </c>
      <c r="K161" s="3">
        <v>0.77264940788255609</v>
      </c>
      <c r="L161" s="3">
        <f>MAX(IFERROR(IF(Configuration!$F$10&gt;0,$E161-LARGE($E:$E,Configuration!$F$10*Configuration!$F$16),-1000000),0),IFERROR(IF(Configuration!$F$14&gt;0,$E161-LARGE('FLEX Settings (DO NOT MODIFY)'!$J:$J,Configuration!$F$14*Configuration!$F$16),-1000000),0),IFERROR(IF(Configuration!$F$13&gt;0,$E161-LARGE('FLEX Settings (DO NOT MODIFY)'!$K:$K,Configuration!$F$13*Configuration!$F$16),-1000000),0))+IF(E161=0,0,COUNTIFS($E$2:E160,E160)*0.000001)</f>
        <v>-86.044905415012892</v>
      </c>
      <c r="N161" t="str">
        <f t="shared" si="3"/>
        <v>&lt;tr&gt;&lt;td&gt;159&lt;/td&gt;&lt;td&gt;Will Shipley&lt;/td&gt;&lt;td&gt;Clemson&lt;/td&gt;&lt;td&gt;ACC&lt;/td&gt;&lt;td&gt;51.12&lt;/td&gt;&lt;/tr&gt;</v>
      </c>
    </row>
    <row r="162" spans="1:14" x14ac:dyDescent="0.25">
      <c r="A162" s="26">
        <f>_xlfn.RANK.EQ(L162,L:L,0)</f>
        <v>160</v>
      </c>
      <c r="B162" s="5" t="s">
        <v>876</v>
      </c>
      <c r="C162" s="5" t="s">
        <v>218</v>
      </c>
      <c r="D162" t="s">
        <v>352</v>
      </c>
      <c r="E162" s="3">
        <f>IF(VLOOKUP($D162,Configuration!$A$21:$C$31,3,FALSE),IFERROR((Configuration!$C$13*F162+Configuration!$C$12*H162+Configuration!$C$14*G162+Configuration!$C$16*I162+Configuration!$C$15*J162+Configuration!$C$17*K162),""),0)</f>
        <v>50.66823866421867</v>
      </c>
      <c r="F162" s="3">
        <v>0.30555555555555552</v>
      </c>
      <c r="G162" s="3">
        <v>44</v>
      </c>
      <c r="H162" s="3">
        <v>5.5</v>
      </c>
      <c r="I162" s="3">
        <v>290.40000000000003</v>
      </c>
      <c r="J162" s="3">
        <v>2.4264705882352939</v>
      </c>
      <c r="K162" s="3">
        <v>0.95695909926322098</v>
      </c>
      <c r="L162" s="3">
        <f>MAX(IFERROR(IF(Configuration!$F$10&gt;0,$E162-LARGE($E:$E,Configuration!$F$10*Configuration!$F$16),-1000000),0),IFERROR(IF(Configuration!$F$14&gt;0,$E162-LARGE('FLEX Settings (DO NOT MODIFY)'!$J:$J,Configuration!$F$14*Configuration!$F$16),-1000000),0),IFERROR(IF(Configuration!$F$13&gt;0,$E162-LARGE('FLEX Settings (DO NOT MODIFY)'!$K:$K,Configuration!$F$13*Configuration!$F$16),-1000000),0))+IF(E162=0,0,COUNTIFS($E$2:E161,E161)*0.000001)</f>
        <v>-86.498034601695764</v>
      </c>
      <c r="N162" t="str">
        <f t="shared" ref="N162:N225" si="4">CONCATENATE("&lt;tr&gt;&lt;td&gt;",A162,"&lt;/td&gt;&lt;td&gt;",B162,"&lt;/td&gt;&lt;td&gt;",C162,"&lt;/td&gt;&lt;td&gt;",D162,"&lt;/td&gt;&lt;td&gt;",ROUND(E162,2),"&lt;/td&gt;&lt;/tr&gt;")</f>
        <v>&lt;tr&gt;&lt;td&gt;160&lt;/td&gt;&lt;td&gt;Ivory Kelly-Martin&lt;/td&gt;&lt;td&gt;Iowa&lt;/td&gt;&lt;td&gt;Big Ten&lt;/td&gt;&lt;td&gt;50.67&lt;/td&gt;&lt;/tr&gt;</v>
      </c>
    </row>
    <row r="163" spans="1:14" x14ac:dyDescent="0.25">
      <c r="A163" s="26">
        <f>_xlfn.RANK.EQ(L163,L:L,0)</f>
        <v>161</v>
      </c>
      <c r="B163" s="5" t="s">
        <v>865</v>
      </c>
      <c r="C163" t="s">
        <v>204</v>
      </c>
      <c r="D163" t="s">
        <v>352</v>
      </c>
      <c r="E163" s="3">
        <f>IF(VLOOKUP($D163,Configuration!$A$21:$C$31,3,FALSE),IFERROR((Configuration!$C$13*F163+Configuration!$C$12*H163+Configuration!$C$14*G163+Configuration!$C$16*I163+Configuration!$C$15*J163+Configuration!$C$17*K163),""),0)</f>
        <v>50.151462007477342</v>
      </c>
      <c r="F163" s="3">
        <v>0.3707865168539326</v>
      </c>
      <c r="G163" s="3">
        <v>40.786516853932582</v>
      </c>
      <c r="H163" s="3">
        <v>7.4157303370786511</v>
      </c>
      <c r="I163" s="3">
        <v>269.5</v>
      </c>
      <c r="J163" s="3">
        <v>2.4719101123595504</v>
      </c>
      <c r="K163" s="3">
        <v>0.82061731086806944</v>
      </c>
      <c r="L163" s="3">
        <f>MAX(IFERROR(IF(Configuration!$F$10&gt;0,$E163-LARGE($E:$E,Configuration!$F$10*Configuration!$F$16),-1000000),0),IFERROR(IF(Configuration!$F$14&gt;0,$E163-LARGE('FLEX Settings (DO NOT MODIFY)'!$J:$J,Configuration!$F$14*Configuration!$F$16),-1000000),0),IFERROR(IF(Configuration!$F$13&gt;0,$E163-LARGE('FLEX Settings (DO NOT MODIFY)'!$K:$K,Configuration!$F$13*Configuration!$F$16),-1000000),0))+IF(E163=0,0,COUNTIFS($E$2:E162,E162)*0.000001)</f>
        <v>-87.014811258437106</v>
      </c>
      <c r="N163" t="str">
        <f t="shared" si="4"/>
        <v>&lt;tr&gt;&lt;td&gt;161&lt;/td&gt;&lt;td&gt;Keyvone Lee&lt;/td&gt;&lt;td&gt;Penn State&lt;/td&gt;&lt;td&gt;Big Ten&lt;/td&gt;&lt;td&gt;50.15&lt;/td&gt;&lt;/tr&gt;</v>
      </c>
    </row>
    <row r="164" spans="1:14" x14ac:dyDescent="0.25">
      <c r="A164" s="26">
        <f>_xlfn.RANK.EQ(L164,L:L,0)</f>
        <v>162</v>
      </c>
      <c r="B164" s="5" t="s">
        <v>828</v>
      </c>
      <c r="C164" s="5" t="s">
        <v>192</v>
      </c>
      <c r="D164" t="s">
        <v>326</v>
      </c>
      <c r="E164" s="3">
        <f>IF(VLOOKUP($D164,Configuration!$A$21:$C$31,3,FALSE),IFERROR((Configuration!$C$13*F164+Configuration!$C$12*H164+Configuration!$C$14*G164+Configuration!$C$16*I164+Configuration!$C$15*J164+Configuration!$C$17*K164),""),0)</f>
        <v>49.998656679955594</v>
      </c>
      <c r="F164" s="3">
        <v>0.3600000000000001</v>
      </c>
      <c r="G164" s="3">
        <v>54</v>
      </c>
      <c r="H164" s="3">
        <v>7.2</v>
      </c>
      <c r="I164" s="3">
        <v>252</v>
      </c>
      <c r="J164" s="3">
        <v>2.5</v>
      </c>
      <c r="K164" s="3">
        <v>0.68067166002220225</v>
      </c>
      <c r="L164" s="3">
        <f>MAX(IFERROR(IF(Configuration!$F$10&gt;0,$E164-LARGE($E:$E,Configuration!$F$10*Configuration!$F$16),-1000000),0),IFERROR(IF(Configuration!$F$14&gt;0,$E164-LARGE('FLEX Settings (DO NOT MODIFY)'!$J:$J,Configuration!$F$14*Configuration!$F$16),-1000000),0),IFERROR(IF(Configuration!$F$13&gt;0,$E164-LARGE('FLEX Settings (DO NOT MODIFY)'!$K:$K,Configuration!$F$13*Configuration!$F$16),-1000000),0))+IF(E164=0,0,COUNTIFS($E$2:E163,E163)*0.000001)</f>
        <v>-87.167616585958854</v>
      </c>
      <c r="N164" t="str">
        <f t="shared" si="4"/>
        <v>&lt;tr&gt;&lt;td&gt;162&lt;/td&gt;&lt;td&gt;Chadarius Townsend&lt;/td&gt;&lt;td&gt;Texas Tech&lt;/td&gt;&lt;td&gt;Big 12&lt;/td&gt;&lt;td&gt;50&lt;/td&gt;&lt;/tr&gt;</v>
      </c>
    </row>
    <row r="165" spans="1:14" x14ac:dyDescent="0.25">
      <c r="A165" s="26">
        <f>_xlfn.RANK.EQ(L165,L:L,0)</f>
        <v>163</v>
      </c>
      <c r="B165" s="5" t="s">
        <v>796</v>
      </c>
      <c r="C165" s="5" t="s">
        <v>752</v>
      </c>
      <c r="D165" t="s">
        <v>132</v>
      </c>
      <c r="E165" s="3">
        <f>IF(VLOOKUP($D165,Configuration!$A$21:$C$31,3,FALSE),IFERROR((Configuration!$C$13*F165+Configuration!$C$12*H165+Configuration!$C$14*G165+Configuration!$C$16*I165+Configuration!$C$15*J165+Configuration!$C$17*K165),""),0)</f>
        <v>49.969909530658512</v>
      </c>
      <c r="F165" s="3">
        <v>0.26949152542372878</v>
      </c>
      <c r="G165" s="3">
        <v>88.743559322033889</v>
      </c>
      <c r="H165" s="3">
        <v>9.9711864406779647</v>
      </c>
      <c r="I165" s="3">
        <v>267.12</v>
      </c>
      <c r="J165" s="3">
        <v>1.6169491525423729</v>
      </c>
      <c r="K165" s="3">
        <v>0.96034184484023777</v>
      </c>
      <c r="L165" s="3">
        <f>MAX(IFERROR(IF(Configuration!$F$10&gt;0,$E165-LARGE($E:$E,Configuration!$F$10*Configuration!$F$16),-1000000),0),IFERROR(IF(Configuration!$F$14&gt;0,$E165-LARGE('FLEX Settings (DO NOT MODIFY)'!$J:$J,Configuration!$F$14*Configuration!$F$16),-1000000),0),IFERROR(IF(Configuration!$F$13&gt;0,$E165-LARGE('FLEX Settings (DO NOT MODIFY)'!$K:$K,Configuration!$F$13*Configuration!$F$16),-1000000),0))+IF(E165=0,0,COUNTIFS($E$2:E164,E164)*0.000001)</f>
        <v>-87.196363735255929</v>
      </c>
      <c r="N165" t="str">
        <f t="shared" si="4"/>
        <v>&lt;tr&gt;&lt;td&gt;163&lt;/td&gt;&lt;td&gt;AJ Davis Jr.&lt;/td&gt;&lt;td&gt;Pittsburgh&lt;/td&gt;&lt;td&gt;ACC&lt;/td&gt;&lt;td&gt;49.97&lt;/td&gt;&lt;/tr&gt;</v>
      </c>
    </row>
    <row r="166" spans="1:14" x14ac:dyDescent="0.25">
      <c r="A166" s="26">
        <f>_xlfn.RANK.EQ(L166,L:L,0)</f>
        <v>164</v>
      </c>
      <c r="B166" s="5" t="s">
        <v>292</v>
      </c>
      <c r="C166" s="5" t="s">
        <v>750</v>
      </c>
      <c r="D166" t="s">
        <v>132</v>
      </c>
      <c r="E166" s="3">
        <f>IF(VLOOKUP($D166,Configuration!$A$21:$C$31,3,FALSE),IFERROR((Configuration!$C$13*F166+Configuration!$C$12*H166+Configuration!$C$14*G166+Configuration!$C$16*I166+Configuration!$C$15*J166+Configuration!$C$17*K166),""),0)</f>
        <v>49.966636067084629</v>
      </c>
      <c r="F166" s="3">
        <v>0.55000000000000004</v>
      </c>
      <c r="G166" s="3">
        <v>59.399999999999991</v>
      </c>
      <c r="H166" s="3">
        <v>6.6</v>
      </c>
      <c r="I166" s="3">
        <v>297</v>
      </c>
      <c r="J166" s="3">
        <v>1.6097560975609757</v>
      </c>
      <c r="K166" s="3">
        <v>0.96595025914061428</v>
      </c>
      <c r="L166" s="3">
        <f>MAX(IFERROR(IF(Configuration!$F$10&gt;0,$E166-LARGE($E:$E,Configuration!$F$10*Configuration!$F$16),-1000000),0),IFERROR(IF(Configuration!$F$14&gt;0,$E166-LARGE('FLEX Settings (DO NOT MODIFY)'!$J:$J,Configuration!$F$14*Configuration!$F$16),-1000000),0),IFERROR(IF(Configuration!$F$13&gt;0,$E166-LARGE('FLEX Settings (DO NOT MODIFY)'!$K:$K,Configuration!$F$13*Configuration!$F$16),-1000000),0))+IF(E166=0,0,COUNTIFS($E$2:E165,E165)*0.000001)</f>
        <v>-87.199637198829805</v>
      </c>
      <c r="N166" t="str">
        <f t="shared" si="4"/>
        <v>&lt;tr&gt;&lt;td&gt;164&lt;/td&gt;&lt;td&gt;Jordan Mason&lt;/td&gt;&lt;td&gt;Georgia Tech&lt;/td&gt;&lt;td&gt;ACC&lt;/td&gt;&lt;td&gt;49.97&lt;/td&gt;&lt;/tr&gt;</v>
      </c>
    </row>
    <row r="167" spans="1:14" x14ac:dyDescent="0.25">
      <c r="A167" s="26">
        <f>_xlfn.RANK.EQ(L167,L:L,0)</f>
        <v>165</v>
      </c>
      <c r="B167" t="s">
        <v>974</v>
      </c>
      <c r="C167" s="5" t="s">
        <v>225</v>
      </c>
      <c r="D167" t="s">
        <v>131</v>
      </c>
      <c r="E167" s="3">
        <f>IF(VLOOKUP($D167,Configuration!$A$21:$C$31,3,FALSE),IFERROR((Configuration!$C$13*F167+Configuration!$C$12*H167+Configuration!$C$14*G167+Configuration!$C$16*I167+Configuration!$C$15*J167+Configuration!$C$17*K167),""),0)</f>
        <v>49.650099758449869</v>
      </c>
      <c r="F167" s="3">
        <v>1.0829670329670329</v>
      </c>
      <c r="G167" s="3">
        <v>119.66785714285712</v>
      </c>
      <c r="H167" s="3">
        <v>7.0392857142857128</v>
      </c>
      <c r="I167" s="3">
        <v>236.9892857142857</v>
      </c>
      <c r="J167" s="3">
        <v>0.83164556962025316</v>
      </c>
      <c r="K167" s="3">
        <v>0.51146649996549343</v>
      </c>
      <c r="L167" s="3">
        <f>MAX(IFERROR(IF(Configuration!$F$10&gt;0,$E167-LARGE($E:$E,Configuration!$F$10*Configuration!$F$16),-1000000),0),IFERROR(IF(Configuration!$F$14&gt;0,$E167-LARGE('FLEX Settings (DO NOT MODIFY)'!$J:$J,Configuration!$F$14*Configuration!$F$16),-1000000),0),IFERROR(IF(Configuration!$F$13&gt;0,$E167-LARGE('FLEX Settings (DO NOT MODIFY)'!$K:$K,Configuration!$F$13*Configuration!$F$16),-1000000),0))+IF(E167=0,0,COUNTIFS($E$2:E166,E166)*0.000001)</f>
        <v>-87.516173507464572</v>
      </c>
      <c r="N167" t="str">
        <f t="shared" si="4"/>
        <v>&lt;tr&gt;&lt;td&gt;165&lt;/td&gt;&lt;td&gt;TJ Hammonds&lt;/td&gt;&lt;td&gt;Arkansas&lt;/td&gt;&lt;td&gt;SEC&lt;/td&gt;&lt;td&gt;49.65&lt;/td&gt;&lt;/tr&gt;</v>
      </c>
    </row>
    <row r="168" spans="1:14" x14ac:dyDescent="0.25">
      <c r="A168" s="26">
        <f>_xlfn.RANK.EQ(L168,L:L,0)</f>
        <v>166</v>
      </c>
      <c r="B168" t="s">
        <v>824</v>
      </c>
      <c r="C168" s="5" t="s">
        <v>223</v>
      </c>
      <c r="D168" t="s">
        <v>326</v>
      </c>
      <c r="E168" s="3">
        <f>IF(VLOOKUP($D168,Configuration!$A$21:$C$31,3,FALSE),IFERROR((Configuration!$C$13*F168+Configuration!$C$12*H168+Configuration!$C$14*G168+Configuration!$C$16*I168+Configuration!$C$15*J168+Configuration!$C$17*K168),""),0)</f>
        <v>48.249252994330291</v>
      </c>
      <c r="F168" s="3">
        <v>0.24</v>
      </c>
      <c r="G168" s="3">
        <v>48</v>
      </c>
      <c r="H168" s="3">
        <v>6</v>
      </c>
      <c r="I168" s="3">
        <v>304.44</v>
      </c>
      <c r="J168" s="3">
        <v>1.7700000000000002</v>
      </c>
      <c r="K168" s="3">
        <v>1.0273735028348547</v>
      </c>
      <c r="L168" s="3">
        <f>MAX(IFERROR(IF(Configuration!$F$10&gt;0,$E168-LARGE($E:$E,Configuration!$F$10*Configuration!$F$16),-1000000),0),IFERROR(IF(Configuration!$F$14&gt;0,$E168-LARGE('FLEX Settings (DO NOT MODIFY)'!$J:$J,Configuration!$F$14*Configuration!$F$16),-1000000),0),IFERROR(IF(Configuration!$F$13&gt;0,$E168-LARGE('FLEX Settings (DO NOT MODIFY)'!$K:$K,Configuration!$F$13*Configuration!$F$16),-1000000),0))+IF(E168=0,0,COUNTIFS($E$2:E167,E167)*0.000001)</f>
        <v>-88.91702027158415</v>
      </c>
      <c r="N168" t="str">
        <f t="shared" si="4"/>
        <v>&lt;tr&gt;&lt;td&gt;166&lt;/td&gt;&lt;td&gt;Jirehl Brock&lt;/td&gt;&lt;td&gt;Iowa State&lt;/td&gt;&lt;td&gt;Big 12&lt;/td&gt;&lt;td&gt;48.25&lt;/td&gt;&lt;/tr&gt;</v>
      </c>
    </row>
    <row r="169" spans="1:14" x14ac:dyDescent="0.25">
      <c r="A169" s="26">
        <f>_xlfn.RANK.EQ(L169,L:L,0)</f>
        <v>167</v>
      </c>
      <c r="B169" t="s">
        <v>804</v>
      </c>
      <c r="C169" s="5" t="s">
        <v>251</v>
      </c>
      <c r="D169" t="s">
        <v>132</v>
      </c>
      <c r="E169" s="3">
        <f>IF(VLOOKUP($D169,Configuration!$A$21:$C$31,3,FALSE),IFERROR((Configuration!$C$13*F169+Configuration!$C$12*H169+Configuration!$C$14*G169+Configuration!$C$16*I169+Configuration!$C$15*J169+Configuration!$C$17*K169),""),0)</f>
        <v>47.990014440249517</v>
      </c>
      <c r="F169" s="3">
        <v>0.17241379310344829</v>
      </c>
      <c r="G169" s="3">
        <v>40.344827586206897</v>
      </c>
      <c r="H169" s="3">
        <v>5.1724137931034484</v>
      </c>
      <c r="I169" s="3">
        <v>265.60344827586209</v>
      </c>
      <c r="J169" s="3">
        <v>2.5862068965517242</v>
      </c>
      <c r="K169" s="3">
        <v>0.87137209022007445</v>
      </c>
      <c r="L169" s="3">
        <f>MAX(IFERROR(IF(Configuration!$F$10&gt;0,$E169-LARGE($E:$E,Configuration!$F$10*Configuration!$F$16),-1000000),0),IFERROR(IF(Configuration!$F$14&gt;0,$E169-LARGE('FLEX Settings (DO NOT MODIFY)'!$J:$J,Configuration!$F$14*Configuration!$F$16),-1000000),0),IFERROR(IF(Configuration!$F$13&gt;0,$E169-LARGE('FLEX Settings (DO NOT MODIFY)'!$K:$K,Configuration!$F$13*Configuration!$F$16),-1000000),0))+IF(E169=0,0,COUNTIFS($E$2:E168,E168)*0.000001)</f>
        <v>-89.176258825664917</v>
      </c>
      <c r="N169" t="str">
        <f t="shared" si="4"/>
        <v>&lt;tr&gt;&lt;td&gt;167&lt;/td&gt;&lt;td&gt;Hassan Hall&lt;/td&gt;&lt;td&gt;Louisville&lt;/td&gt;&lt;td&gt;ACC&lt;/td&gt;&lt;td&gt;47.99&lt;/td&gt;&lt;/tr&gt;</v>
      </c>
    </row>
    <row r="170" spans="1:14" x14ac:dyDescent="0.25">
      <c r="A170" s="26">
        <f>_xlfn.RANK.EQ(L170,L:L,0)</f>
        <v>168</v>
      </c>
      <c r="B170" t="s">
        <v>925</v>
      </c>
      <c r="C170" s="5" t="s">
        <v>210</v>
      </c>
      <c r="D170" t="s">
        <v>329</v>
      </c>
      <c r="E170" s="3">
        <f>IF(VLOOKUP($D170,Configuration!$A$21:$C$31,3,FALSE),IFERROR((Configuration!$C$13*F170+Configuration!$C$12*H170+Configuration!$C$14*G170+Configuration!$C$16*I170+Configuration!$C$15*J170+Configuration!$C$17*K170),""),0)</f>
        <v>47.658338547833758</v>
      </c>
      <c r="F170" s="3">
        <v>0.45454545454545459</v>
      </c>
      <c r="G170" s="3">
        <v>80</v>
      </c>
      <c r="H170" s="3">
        <v>10</v>
      </c>
      <c r="I170" s="3">
        <v>252</v>
      </c>
      <c r="J170" s="3">
        <v>1.3333333333333333</v>
      </c>
      <c r="K170" s="3">
        <v>0.63446708971948718</v>
      </c>
      <c r="L170" s="3">
        <f>MAX(IFERROR(IF(Configuration!$F$10&gt;0,$E170-LARGE($E:$E,Configuration!$F$10*Configuration!$F$16),-1000000),0),IFERROR(IF(Configuration!$F$14&gt;0,$E170-LARGE('FLEX Settings (DO NOT MODIFY)'!$J:$J,Configuration!$F$14*Configuration!$F$16),-1000000),0),IFERROR(IF(Configuration!$F$13&gt;0,$E170-LARGE('FLEX Settings (DO NOT MODIFY)'!$K:$K,Configuration!$F$13*Configuration!$F$16),-1000000),0))+IF(E170=0,0,COUNTIFS($E$2:E169,E169)*0.000001)</f>
        <v>-89.507934718080691</v>
      </c>
      <c r="N170" t="str">
        <f t="shared" si="4"/>
        <v>&lt;tr&gt;&lt;td&gt;168&lt;/td&gt;&lt;td&gt;Jalen John&lt;/td&gt;&lt;td&gt;Arizona&lt;/td&gt;&lt;td&gt;Pac-12&lt;/td&gt;&lt;td&gt;47.66&lt;/td&gt;&lt;/tr&gt;</v>
      </c>
    </row>
    <row r="171" spans="1:14" x14ac:dyDescent="0.25">
      <c r="A171" s="26">
        <f>_xlfn.RANK.EQ(L171,L:L,0)</f>
        <v>169</v>
      </c>
      <c r="B171" t="s">
        <v>846</v>
      </c>
      <c r="C171" s="5" t="s">
        <v>209</v>
      </c>
      <c r="D171" t="s">
        <v>352</v>
      </c>
      <c r="E171" s="3">
        <f>IF(VLOOKUP($D171,Configuration!$A$21:$C$31,3,FALSE),IFERROR((Configuration!$C$13*F171+Configuration!$C$12*H171+Configuration!$C$14*G171+Configuration!$C$16*I171+Configuration!$C$15*J171+Configuration!$C$17*K171),""),0)</f>
        <v>47.001682025347485</v>
      </c>
      <c r="F171" s="3">
        <v>0.80000000000000016</v>
      </c>
      <c r="G171" s="3">
        <v>60</v>
      </c>
      <c r="H171" s="3">
        <v>8</v>
      </c>
      <c r="I171" s="3">
        <v>230</v>
      </c>
      <c r="J171" s="3">
        <v>1.7857142857142856</v>
      </c>
      <c r="K171" s="3">
        <v>0.75630184446911375</v>
      </c>
      <c r="L171" s="3">
        <f>MAX(IFERROR(IF(Configuration!$F$10&gt;0,$E171-LARGE($E:$E,Configuration!$F$10*Configuration!$F$16),-1000000),0),IFERROR(IF(Configuration!$F$14&gt;0,$E171-LARGE('FLEX Settings (DO NOT MODIFY)'!$J:$J,Configuration!$F$14*Configuration!$F$16),-1000000),0),IFERROR(IF(Configuration!$F$13&gt;0,$E171-LARGE('FLEX Settings (DO NOT MODIFY)'!$K:$K,Configuration!$F$13*Configuration!$F$16),-1000000),0))+IF(E171=0,0,COUNTIFS($E$2:E170,E170)*0.000001)</f>
        <v>-90.164591240566949</v>
      </c>
      <c r="N171" t="str">
        <f t="shared" si="4"/>
        <v>&lt;tr&gt;&lt;td&gt;169&lt;/td&gt;&lt;td&gt;Gabe Ervin Jr.&lt;/td&gt;&lt;td&gt;Nebraska&lt;/td&gt;&lt;td&gt;Big Ten&lt;/td&gt;&lt;td&gt;47&lt;/td&gt;&lt;/tr&gt;</v>
      </c>
    </row>
    <row r="172" spans="1:14" x14ac:dyDescent="0.25">
      <c r="A172" s="26">
        <f>_xlfn.RANK.EQ(L172,L:L,0)</f>
        <v>170</v>
      </c>
      <c r="B172" s="5" t="s">
        <v>877</v>
      </c>
      <c r="C172" s="5" t="s">
        <v>218</v>
      </c>
      <c r="D172" t="s">
        <v>352</v>
      </c>
      <c r="E172" s="3">
        <f>IF(VLOOKUP($D172,Configuration!$A$21:$C$31,3,FALSE),IFERROR((Configuration!$C$13*F172+Configuration!$C$12*H172+Configuration!$C$14*G172+Configuration!$C$16*I172+Configuration!$C$15*J172+Configuration!$C$17*K172),""),0)</f>
        <v>46.592032175320462</v>
      </c>
      <c r="F172" s="3">
        <v>0.16</v>
      </c>
      <c r="G172" s="3">
        <v>14.399999999999999</v>
      </c>
      <c r="H172" s="3">
        <v>2.4</v>
      </c>
      <c r="I172" s="3">
        <v>256</v>
      </c>
      <c r="J172" s="3">
        <v>3.2</v>
      </c>
      <c r="K172" s="3">
        <v>0.90398391233977171</v>
      </c>
      <c r="L172" s="3">
        <f>MAX(IFERROR(IF(Configuration!$F$10&gt;0,$E172-LARGE($E:$E,Configuration!$F$10*Configuration!$F$16),-1000000),0),IFERROR(IF(Configuration!$F$14&gt;0,$E172-LARGE('FLEX Settings (DO NOT MODIFY)'!$J:$J,Configuration!$F$14*Configuration!$F$16),-1000000),0),IFERROR(IF(Configuration!$F$13&gt;0,$E172-LARGE('FLEX Settings (DO NOT MODIFY)'!$K:$K,Configuration!$F$13*Configuration!$F$16),-1000000),0))+IF(E172=0,0,COUNTIFS($E$2:E171,E171)*0.000001)</f>
        <v>-90.574241090593972</v>
      </c>
      <c r="N172" t="str">
        <f t="shared" si="4"/>
        <v>&lt;tr&gt;&lt;td&gt;170&lt;/td&gt;&lt;td&gt;Gavin Williams&lt;/td&gt;&lt;td&gt;Iowa&lt;/td&gt;&lt;td&gt;Big Ten&lt;/td&gt;&lt;td&gt;46.59&lt;/td&gt;&lt;/tr&gt;</v>
      </c>
    </row>
    <row r="173" spans="1:14" x14ac:dyDescent="0.25">
      <c r="A173" s="26">
        <f>_xlfn.RANK.EQ(L173,L:L,0)</f>
        <v>171</v>
      </c>
      <c r="B173" t="s">
        <v>957</v>
      </c>
      <c r="C173" s="5" t="s">
        <v>200</v>
      </c>
      <c r="D173" t="s">
        <v>131</v>
      </c>
      <c r="E173" s="3">
        <f>IF(VLOOKUP($D173,Configuration!$A$21:$C$31,3,FALSE),IFERROR((Configuration!$C$13*F173+Configuration!$C$12*H173+Configuration!$C$14*G173+Configuration!$C$16*I173+Configuration!$C$15*J173+Configuration!$C$17*K173),""),0)</f>
        <v>46.290755113530118</v>
      </c>
      <c r="F173" s="3">
        <v>0.16</v>
      </c>
      <c r="G173" s="3">
        <v>80</v>
      </c>
      <c r="H173" s="3">
        <v>16</v>
      </c>
      <c r="I173" s="3">
        <v>162.624</v>
      </c>
      <c r="J173" s="3">
        <v>2.4</v>
      </c>
      <c r="K173" s="3">
        <v>0.66582244323494122</v>
      </c>
      <c r="L173" s="3">
        <f>MAX(IFERROR(IF(Configuration!$F$10&gt;0,$E173-LARGE($E:$E,Configuration!$F$10*Configuration!$F$16),-1000000),0),IFERROR(IF(Configuration!$F$14&gt;0,$E173-LARGE('FLEX Settings (DO NOT MODIFY)'!$J:$J,Configuration!$F$14*Configuration!$F$16),-1000000),0),IFERROR(IF(Configuration!$F$13&gt;0,$E173-LARGE('FLEX Settings (DO NOT MODIFY)'!$K:$K,Configuration!$F$13*Configuration!$F$16),-1000000),0))+IF(E173=0,0,COUNTIFS($E$2:E172,E172)*0.000001)</f>
        <v>-90.875518152384331</v>
      </c>
      <c r="N173" t="str">
        <f t="shared" si="4"/>
        <v>&lt;tr&gt;&lt;td&gt;171&lt;/td&gt;&lt;td&gt;Simeon Price&lt;/td&gt;&lt;td&gt;Mississippi State&lt;/td&gt;&lt;td&gt;SEC&lt;/td&gt;&lt;td&gt;46.29&lt;/td&gt;&lt;/tr&gt;</v>
      </c>
    </row>
    <row r="174" spans="1:14" x14ac:dyDescent="0.25">
      <c r="A174" s="26">
        <f>_xlfn.RANK.EQ(L174,L:L,0)</f>
        <v>172</v>
      </c>
      <c r="B174" t="s">
        <v>894</v>
      </c>
      <c r="C174" s="5" t="s">
        <v>759</v>
      </c>
      <c r="D174" t="s">
        <v>1504</v>
      </c>
      <c r="E174" s="3">
        <f>IF(VLOOKUP($D174,Configuration!$A$21:$C$31,3,FALSE),IFERROR((Configuration!$C$13*F174+Configuration!$C$12*H174+Configuration!$C$14*G174+Configuration!$C$16*I174+Configuration!$C$15*J174+Configuration!$C$17*K174),""),0)</f>
        <v>45.677615242058039</v>
      </c>
      <c r="F174" s="3">
        <v>0.38500000000000001</v>
      </c>
      <c r="G174" s="3">
        <v>46.2</v>
      </c>
      <c r="H174" s="3">
        <v>5.7750000000000004</v>
      </c>
      <c r="I174" s="3">
        <v>269.5</v>
      </c>
      <c r="J174" s="3">
        <v>1.8554216867469882</v>
      </c>
      <c r="K174" s="3">
        <v>1.1112074392119453</v>
      </c>
      <c r="L174" s="3">
        <f>MAX(IFERROR(IF(Configuration!$F$10&gt;0,$E174-LARGE($E:$E,Configuration!$F$10*Configuration!$F$16),-1000000),0),IFERROR(IF(Configuration!$F$14&gt;0,$E174-LARGE('FLEX Settings (DO NOT MODIFY)'!$J:$J,Configuration!$F$14*Configuration!$F$16),-1000000),0),IFERROR(IF(Configuration!$F$13&gt;0,$E174-LARGE('FLEX Settings (DO NOT MODIFY)'!$K:$K,Configuration!$F$13*Configuration!$F$16),-1000000),0))+IF(E174=0,0,COUNTIFS($E$2:E173,E173)*0.000001)</f>
        <v>-91.488658023856402</v>
      </c>
      <c r="N174" t="str">
        <f t="shared" si="4"/>
        <v>&lt;tr&gt;&lt;td&gt;172&lt;/td&gt;&lt;td&gt;Kay'Ron Adams&lt;/td&gt;&lt;td&gt;Massachusetts&lt;/td&gt;&lt;td&gt;IA Independents&lt;/td&gt;&lt;td&gt;45.68&lt;/td&gt;&lt;/tr&gt;</v>
      </c>
    </row>
    <row r="175" spans="1:14" x14ac:dyDescent="0.25">
      <c r="A175" s="26">
        <f>_xlfn.RANK.EQ(L175,L:L,0)</f>
        <v>173</v>
      </c>
      <c r="B175" t="s">
        <v>965</v>
      </c>
      <c r="C175" s="5" t="s">
        <v>206</v>
      </c>
      <c r="D175" t="s">
        <v>131</v>
      </c>
      <c r="E175" s="3">
        <f>IF(VLOOKUP($D175,Configuration!$A$21:$C$31,3,FALSE),IFERROR((Configuration!$C$13*F175+Configuration!$C$12*H175+Configuration!$C$14*G175+Configuration!$C$16*I175+Configuration!$C$15*J175+Configuration!$C$17*K175),""),0)</f>
        <v>44.606733130142779</v>
      </c>
      <c r="F175" s="3">
        <v>0.4</v>
      </c>
      <c r="G175" s="3">
        <v>68.400000000000006</v>
      </c>
      <c r="H175" s="3">
        <v>12</v>
      </c>
      <c r="I175" s="3">
        <v>223.6</v>
      </c>
      <c r="J175" s="3">
        <v>1.44</v>
      </c>
      <c r="K175" s="3">
        <v>0.81663343492861218</v>
      </c>
      <c r="L175" s="3">
        <f>MAX(IFERROR(IF(Configuration!$F$10&gt;0,$E175-LARGE($E:$E,Configuration!$F$10*Configuration!$F$16),-1000000),0),IFERROR(IF(Configuration!$F$14&gt;0,$E175-LARGE('FLEX Settings (DO NOT MODIFY)'!$J:$J,Configuration!$F$14*Configuration!$F$16),-1000000),0),IFERROR(IF(Configuration!$F$13&gt;0,$E175-LARGE('FLEX Settings (DO NOT MODIFY)'!$K:$K,Configuration!$F$13*Configuration!$F$16),-1000000),0))+IF(E175=0,0,COUNTIFS($E$2:E174,E174)*0.000001)</f>
        <v>-92.55954013577167</v>
      </c>
      <c r="N175" t="str">
        <f t="shared" si="4"/>
        <v>&lt;tr&gt;&lt;td&gt;173&lt;/td&gt;&lt;td&gt;Jaylen Wright&lt;/td&gt;&lt;td&gt;Tennessee&lt;/td&gt;&lt;td&gt;SEC&lt;/td&gt;&lt;td&gt;44.61&lt;/td&gt;&lt;/tr&gt;</v>
      </c>
    </row>
    <row r="176" spans="1:14" x14ac:dyDescent="0.25">
      <c r="A176" s="26">
        <f>_xlfn.RANK.EQ(L176,L:L,0)</f>
        <v>174</v>
      </c>
      <c r="B176" t="s">
        <v>770</v>
      </c>
      <c r="C176" s="5" t="s">
        <v>211</v>
      </c>
      <c r="D176" t="s">
        <v>132</v>
      </c>
      <c r="E176" s="3">
        <f>IF(VLOOKUP($D176,Configuration!$A$21:$C$31,3,FALSE),IFERROR((Configuration!$C$13*F176+Configuration!$C$12*H176+Configuration!$C$14*G176+Configuration!$C$16*I176+Configuration!$C$15*J176+Configuration!$C$17*K176),""),0)</f>
        <v>44.429656200176794</v>
      </c>
      <c r="F176" s="3">
        <v>0.24137931034482757</v>
      </c>
      <c r="G176" s="3">
        <v>63</v>
      </c>
      <c r="H176" s="3">
        <v>7</v>
      </c>
      <c r="I176" s="3">
        <v>220.5</v>
      </c>
      <c r="J176" s="3">
        <v>2.1</v>
      </c>
      <c r="K176" s="3">
        <v>0.73430983094608571</v>
      </c>
      <c r="L176" s="3">
        <f>MAX(IFERROR(IF(Configuration!$F$10&gt;0,$E176-LARGE($E:$E,Configuration!$F$10*Configuration!$F$16),-1000000),0),IFERROR(IF(Configuration!$F$14&gt;0,$E176-LARGE('FLEX Settings (DO NOT MODIFY)'!$J:$J,Configuration!$F$14*Configuration!$F$16),-1000000),0),IFERROR(IF(Configuration!$F$13&gt;0,$E176-LARGE('FLEX Settings (DO NOT MODIFY)'!$K:$K,Configuration!$F$13*Configuration!$F$16),-1000000),0))+IF(E176=0,0,COUNTIFS($E$2:E175,E175)*0.000001)</f>
        <v>-92.736617065737647</v>
      </c>
      <c r="N176" t="str">
        <f t="shared" si="4"/>
        <v>&lt;tr&gt;&lt;td&gt;174&lt;/td&gt;&lt;td&gt;Abdul Adams&lt;/td&gt;&lt;td&gt;Syracuse&lt;/td&gt;&lt;td&gt;ACC&lt;/td&gt;&lt;td&gt;44.43&lt;/td&gt;&lt;/tr&gt;</v>
      </c>
    </row>
    <row r="177" spans="1:14" x14ac:dyDescent="0.25">
      <c r="A177" s="26">
        <f>_xlfn.RANK.EQ(L177,L:L,0)</f>
        <v>175</v>
      </c>
      <c r="B177" s="5" t="s">
        <v>811</v>
      </c>
      <c r="C177" t="s">
        <v>753</v>
      </c>
      <c r="D177" t="s">
        <v>326</v>
      </c>
      <c r="E177" s="3">
        <f>IF(VLOOKUP($D177,Configuration!$A$21:$C$31,3,FALSE),IFERROR((Configuration!$C$13*F177+Configuration!$C$12*H177+Configuration!$C$14*G177+Configuration!$C$16*I177+Configuration!$C$15*J177+Configuration!$C$17*K177),""),0)</f>
        <v>44.138747071334635</v>
      </c>
      <c r="F177" s="3">
        <v>0.09</v>
      </c>
      <c r="G177" s="3">
        <v>5.4</v>
      </c>
      <c r="H177" s="3">
        <v>0.9</v>
      </c>
      <c r="I177" s="3">
        <v>274.05</v>
      </c>
      <c r="J177" s="3">
        <v>2.8369565217391304</v>
      </c>
      <c r="K177" s="3">
        <v>0.90899602955007353</v>
      </c>
      <c r="L177" s="3">
        <f>MAX(IFERROR(IF(Configuration!$F$10&gt;0,$E177-LARGE($E:$E,Configuration!$F$10*Configuration!$F$16),-1000000),0),IFERROR(IF(Configuration!$F$14&gt;0,$E177-LARGE('FLEX Settings (DO NOT MODIFY)'!$J:$J,Configuration!$F$14*Configuration!$F$16),-1000000),0),IFERROR(IF(Configuration!$F$13&gt;0,$E177-LARGE('FLEX Settings (DO NOT MODIFY)'!$K:$K,Configuration!$F$13*Configuration!$F$16),-1000000),0))+IF(E177=0,0,COUNTIFS($E$2:E176,E176)*0.000001)</f>
        <v>-93.027526194579806</v>
      </c>
      <c r="N177" t="str">
        <f t="shared" si="4"/>
        <v>&lt;tr&gt;&lt;td&gt;175&lt;/td&gt;&lt;td&gt;Joe Ervin&lt;/td&gt;&lt;td&gt;Kansas State&lt;/td&gt;&lt;td&gt;Big 12&lt;/td&gt;&lt;td&gt;44.14&lt;/td&gt;&lt;/tr&gt;</v>
      </c>
    </row>
    <row r="178" spans="1:14" x14ac:dyDescent="0.25">
      <c r="A178" s="26">
        <f>_xlfn.RANK.EQ(L178,L:L,0)</f>
        <v>176</v>
      </c>
      <c r="B178" t="s">
        <v>926</v>
      </c>
      <c r="C178" s="5" t="s">
        <v>210</v>
      </c>
      <c r="D178" t="s">
        <v>329</v>
      </c>
      <c r="E178" s="3">
        <f>IF(VLOOKUP($D178,Configuration!$A$21:$C$31,3,FALSE),IFERROR((Configuration!$C$13*F178+Configuration!$C$12*H178+Configuration!$C$14*G178+Configuration!$C$16*I178+Configuration!$C$15*J178+Configuration!$C$17*K178),""),0)</f>
        <v>43.804750031087345</v>
      </c>
      <c r="F178" s="3">
        <v>0.17543859649122806</v>
      </c>
      <c r="G178" s="3">
        <v>70</v>
      </c>
      <c r="H178" s="3">
        <v>10</v>
      </c>
      <c r="I178" s="3">
        <v>236</v>
      </c>
      <c r="J178" s="3">
        <v>1.4035087719298245</v>
      </c>
      <c r="K178" s="3">
        <v>0.63446708971948718</v>
      </c>
      <c r="L178" s="3">
        <f>MAX(IFERROR(IF(Configuration!$F$10&gt;0,$E178-LARGE($E:$E,Configuration!$F$10*Configuration!$F$16),-1000000),0),IFERROR(IF(Configuration!$F$14&gt;0,$E178-LARGE('FLEX Settings (DO NOT MODIFY)'!$J:$J,Configuration!$F$14*Configuration!$F$16),-1000000),0),IFERROR(IF(Configuration!$F$13&gt;0,$E178-LARGE('FLEX Settings (DO NOT MODIFY)'!$K:$K,Configuration!$F$13*Configuration!$F$16),-1000000),0))+IF(E178=0,0,COUNTIFS($E$2:E177,E177)*0.000001)</f>
        <v>-93.361523234827104</v>
      </c>
      <c r="N178" t="str">
        <f t="shared" si="4"/>
        <v>&lt;tr&gt;&lt;td&gt;176&lt;/td&gt;&lt;td&gt;Drake Anderson&lt;/td&gt;&lt;td&gt;Arizona&lt;/td&gt;&lt;td&gt;Pac-12&lt;/td&gt;&lt;td&gt;43.8&lt;/td&gt;&lt;/tr&gt;</v>
      </c>
    </row>
    <row r="179" spans="1:14" x14ac:dyDescent="0.25">
      <c r="A179" s="26">
        <f>_xlfn.RANK.EQ(L179,L:L,0)</f>
        <v>177</v>
      </c>
      <c r="B179" t="s">
        <v>898</v>
      </c>
      <c r="C179" s="5" t="s">
        <v>409</v>
      </c>
      <c r="D179" t="s">
        <v>1504</v>
      </c>
      <c r="E179" s="3">
        <f>IF(VLOOKUP($D179,Configuration!$A$21:$C$31,3,FALSE),IFERROR((Configuration!$C$13*F179+Configuration!$C$12*H179+Configuration!$C$14*G179+Configuration!$C$16*I179+Configuration!$C$15*J179+Configuration!$C$17*K179),""),0)</f>
        <v>43.727350592117446</v>
      </c>
      <c r="F179" s="3">
        <v>0.25</v>
      </c>
      <c r="G179" s="3">
        <v>45</v>
      </c>
      <c r="H179" s="3">
        <v>5</v>
      </c>
      <c r="I179" s="3">
        <v>160</v>
      </c>
      <c r="J179" s="3">
        <v>3.333333333333333</v>
      </c>
      <c r="K179" s="3">
        <v>0.38632470394127805</v>
      </c>
      <c r="L179" s="3">
        <f>MAX(IFERROR(IF(Configuration!$F$10&gt;0,$E179-LARGE($E:$E,Configuration!$F$10*Configuration!$F$16),-1000000),0),IFERROR(IF(Configuration!$F$14&gt;0,$E179-LARGE('FLEX Settings (DO NOT MODIFY)'!$J:$J,Configuration!$F$14*Configuration!$F$16),-1000000),0),IFERROR(IF(Configuration!$F$13&gt;0,$E179-LARGE('FLEX Settings (DO NOT MODIFY)'!$K:$K,Configuration!$F$13*Configuration!$F$16),-1000000),0))+IF(E179=0,0,COUNTIFS($E$2:E178,E178)*0.000001)</f>
        <v>-93.438922673796995</v>
      </c>
      <c r="N179" t="str">
        <f t="shared" si="4"/>
        <v>&lt;tr&gt;&lt;td&gt;177&lt;/td&gt;&lt;td&gt;Miles Davis&lt;/td&gt;&lt;td&gt;Brigham Young&lt;/td&gt;&lt;td&gt;IA Independents&lt;/td&gt;&lt;td&gt;43.73&lt;/td&gt;&lt;/tr&gt;</v>
      </c>
    </row>
    <row r="180" spans="1:14" x14ac:dyDescent="0.25">
      <c r="A180" s="26">
        <f>_xlfn.RANK.EQ(L180,L:L,0)</f>
        <v>178</v>
      </c>
      <c r="B180" t="s">
        <v>845</v>
      </c>
      <c r="C180" s="5" t="s">
        <v>231</v>
      </c>
      <c r="D180" t="s">
        <v>352</v>
      </c>
      <c r="E180" s="3">
        <f>IF(VLOOKUP($D180,Configuration!$A$21:$C$31,3,FALSE),IFERROR((Configuration!$C$13*F180+Configuration!$C$12*H180+Configuration!$C$14*G180+Configuration!$C$16*I180+Configuration!$C$15*J180+Configuration!$C$17*K180),""),0)</f>
        <v>43.352565868480838</v>
      </c>
      <c r="F180" s="3">
        <v>8.7500000000000008E-2</v>
      </c>
      <c r="G180" s="3">
        <v>14</v>
      </c>
      <c r="H180" s="3">
        <v>1.4000000000000001</v>
      </c>
      <c r="I180" s="3">
        <v>269.5</v>
      </c>
      <c r="J180" s="3">
        <v>2.5257731958762886</v>
      </c>
      <c r="K180" s="3">
        <v>0.68853665338844716</v>
      </c>
      <c r="L180" s="3">
        <f>MAX(IFERROR(IF(Configuration!$F$10&gt;0,$E180-LARGE($E:$E,Configuration!$F$10*Configuration!$F$16),-1000000),0),IFERROR(IF(Configuration!$F$14&gt;0,$E180-LARGE('FLEX Settings (DO NOT MODIFY)'!$J:$J,Configuration!$F$14*Configuration!$F$16),-1000000),0),IFERROR(IF(Configuration!$F$13&gt;0,$E180-LARGE('FLEX Settings (DO NOT MODIFY)'!$K:$K,Configuration!$F$13*Configuration!$F$16),-1000000),0))+IF(E180=0,0,COUNTIFS($E$2:E179,E179)*0.000001)</f>
        <v>-93.813707397433603</v>
      </c>
      <c r="N180" t="str">
        <f t="shared" si="4"/>
        <v>&lt;tr&gt;&lt;td&gt;178&lt;/td&gt;&lt;td&gt;Mike Epstein&lt;/td&gt;&lt;td&gt;Illinois&lt;/td&gt;&lt;td&gt;Big Ten&lt;/td&gt;&lt;td&gt;43.35&lt;/td&gt;&lt;/tr&gt;</v>
      </c>
    </row>
    <row r="181" spans="1:14" x14ac:dyDescent="0.25">
      <c r="A181" s="26">
        <f>_xlfn.RANK.EQ(L181,L:L,0)</f>
        <v>179</v>
      </c>
      <c r="B181" t="s">
        <v>969</v>
      </c>
      <c r="C181" s="5" t="s">
        <v>190</v>
      </c>
      <c r="D181" t="s">
        <v>131</v>
      </c>
      <c r="E181" s="3">
        <f>IF(VLOOKUP($D181,Configuration!$A$21:$C$31,3,FALSE),IFERROR((Configuration!$C$13*F181+Configuration!$C$12*H181+Configuration!$C$14*G181+Configuration!$C$16*I181+Configuration!$C$15*J181+Configuration!$C$17*K181),""),0)</f>
        <v>42.909551086205909</v>
      </c>
      <c r="F181" s="3">
        <v>0.54</v>
      </c>
      <c r="G181" s="3">
        <v>54</v>
      </c>
      <c r="H181" s="3">
        <v>10.799999999999999</v>
      </c>
      <c r="I181" s="3">
        <v>172.79999999999998</v>
      </c>
      <c r="J181" s="3">
        <v>2.16</v>
      </c>
      <c r="K181" s="3">
        <v>0.68522445689704603</v>
      </c>
      <c r="L181" s="3">
        <f>MAX(IFERROR(IF(Configuration!$F$10&gt;0,$E181-LARGE($E:$E,Configuration!$F$10*Configuration!$F$16),-1000000),0),IFERROR(IF(Configuration!$F$14&gt;0,$E181-LARGE('FLEX Settings (DO NOT MODIFY)'!$J:$J,Configuration!$F$14*Configuration!$F$16),-1000000),0),IFERROR(IF(Configuration!$F$13&gt;0,$E181-LARGE('FLEX Settings (DO NOT MODIFY)'!$K:$K,Configuration!$F$13*Configuration!$F$16),-1000000),0))+IF(E181=0,0,COUNTIFS($E$2:E180,E180)*0.000001)</f>
        <v>-94.256722179708532</v>
      </c>
      <c r="N181" t="str">
        <f t="shared" si="4"/>
        <v>&lt;tr&gt;&lt;td&gt;179&lt;/td&gt;&lt;td&gt;ZaQuandre White&lt;/td&gt;&lt;td&gt;South Carolina&lt;/td&gt;&lt;td&gt;SEC&lt;/td&gt;&lt;td&gt;42.91&lt;/td&gt;&lt;/tr&gt;</v>
      </c>
    </row>
    <row r="182" spans="1:14" x14ac:dyDescent="0.25">
      <c r="A182" s="26">
        <f>_xlfn.RANK.EQ(L182,L:L,0)</f>
        <v>180</v>
      </c>
      <c r="B182" t="s">
        <v>1517</v>
      </c>
      <c r="C182" s="5" t="s">
        <v>262</v>
      </c>
      <c r="D182" t="s">
        <v>1504</v>
      </c>
      <c r="E182" s="3">
        <f>IF(VLOOKUP($D182,Configuration!$A$21:$C$31,3,FALSE),IFERROR((Configuration!$C$13*F182+Configuration!$C$12*H182+Configuration!$C$14*G182+Configuration!$C$16*I182+Configuration!$C$15*J182+Configuration!$C$17*K182),""),0)</f>
        <v>42.602795101171893</v>
      </c>
      <c r="F182" s="3">
        <v>0.27</v>
      </c>
      <c r="G182" s="3">
        <v>22.5</v>
      </c>
      <c r="H182" s="3">
        <v>4.5</v>
      </c>
      <c r="I182" s="3">
        <v>270</v>
      </c>
      <c r="J182" s="3">
        <v>1.8</v>
      </c>
      <c r="K182" s="3">
        <v>0.65860244941405521</v>
      </c>
      <c r="L182" s="3">
        <f>MAX(IFERROR(IF(Configuration!$F$10&gt;0,$E182-LARGE($E:$E,Configuration!$F$10*Configuration!$F$16),-1000000),0),IFERROR(IF(Configuration!$F$14&gt;0,$E182-LARGE('FLEX Settings (DO NOT MODIFY)'!$J:$J,Configuration!$F$14*Configuration!$F$16),-1000000),0),IFERROR(IF(Configuration!$F$13&gt;0,$E182-LARGE('FLEX Settings (DO NOT MODIFY)'!$K:$K,Configuration!$F$13*Configuration!$F$16),-1000000),0))+IF(E182=0,0,COUNTIFS($E$2:E181,E181)*0.000001)</f>
        <v>-94.563478164742548</v>
      </c>
      <c r="N182" t="str">
        <f t="shared" si="4"/>
        <v>&lt;tr&gt;&lt;td&gt;180&lt;/td&gt;&lt;td&gt;Alex Escobar&lt;/td&gt;&lt;td&gt;New Mexico State&lt;/td&gt;&lt;td&gt;IA Independents&lt;/td&gt;&lt;td&gt;42.6&lt;/td&gt;&lt;/tr&gt;</v>
      </c>
    </row>
    <row r="183" spans="1:14" x14ac:dyDescent="0.25">
      <c r="A183" s="26">
        <f>_xlfn.RANK.EQ(L183,L:L,0)</f>
        <v>181</v>
      </c>
      <c r="B183" s="5" t="s">
        <v>873</v>
      </c>
      <c r="C183" s="5" t="s">
        <v>258</v>
      </c>
      <c r="D183" t="s">
        <v>352</v>
      </c>
      <c r="E183" s="3">
        <f>IF(VLOOKUP($D183,Configuration!$A$21:$C$31,3,FALSE),IFERROR((Configuration!$C$13*F183+Configuration!$C$12*H183+Configuration!$C$14*G183+Configuration!$C$16*I183+Configuration!$C$15*J183+Configuration!$C$17*K183),""),0)</f>
        <v>42.255655523755841</v>
      </c>
      <c r="F183" s="3">
        <v>1.180327868852459</v>
      </c>
      <c r="G183" s="3">
        <v>108</v>
      </c>
      <c r="H183" s="3">
        <v>18</v>
      </c>
      <c r="I183" s="3">
        <v>115.20000000000002</v>
      </c>
      <c r="J183" s="3">
        <v>0.8571428571428571</v>
      </c>
      <c r="K183" s="3">
        <v>0.64458441610802886</v>
      </c>
      <c r="L183" s="3">
        <f>MAX(IFERROR(IF(Configuration!$F$10&gt;0,$E183-LARGE($E:$E,Configuration!$F$10*Configuration!$F$16),-1000000),0),IFERROR(IF(Configuration!$F$14&gt;0,$E183-LARGE('FLEX Settings (DO NOT MODIFY)'!$J:$J,Configuration!$F$14*Configuration!$F$16),-1000000),0),IFERROR(IF(Configuration!$F$13&gt;0,$E183-LARGE('FLEX Settings (DO NOT MODIFY)'!$K:$K,Configuration!$F$13*Configuration!$F$16),-1000000),0))+IF(E183=0,0,COUNTIFS($E$2:E182,E182)*0.000001)</f>
        <v>-94.910617742158593</v>
      </c>
      <c r="N183" t="str">
        <f t="shared" si="4"/>
        <v>&lt;tr&gt;&lt;td&gt;181&lt;/td&gt;&lt;td&gt;Connor Heyward&lt;/td&gt;&lt;td&gt;Michigan State&lt;/td&gt;&lt;td&gt;Big Ten&lt;/td&gt;&lt;td&gt;42.26&lt;/td&gt;&lt;/tr&gt;</v>
      </c>
    </row>
    <row r="184" spans="1:14" x14ac:dyDescent="0.25">
      <c r="A184" s="26">
        <f>_xlfn.RANK.EQ(L184,L:L,0)</f>
        <v>182</v>
      </c>
      <c r="B184" s="5" t="s">
        <v>779</v>
      </c>
      <c r="C184" s="5" t="s">
        <v>335</v>
      </c>
      <c r="D184" t="s">
        <v>132</v>
      </c>
      <c r="E184" s="3">
        <f>IF(VLOOKUP($D184,Configuration!$A$21:$C$31,3,FALSE),IFERROR((Configuration!$C$13*F184+Configuration!$C$12*H184+Configuration!$C$14*G184+Configuration!$C$16*I184+Configuration!$C$15*J184+Configuration!$C$17*K184),""),0)</f>
        <v>42.14114119481237</v>
      </c>
      <c r="F184" s="3">
        <v>0.43478260869565216</v>
      </c>
      <c r="G184" s="3">
        <v>74.34782608695653</v>
      </c>
      <c r="H184" s="3">
        <v>12.608695652173914</v>
      </c>
      <c r="I184" s="3">
        <v>187.13286713286715</v>
      </c>
      <c r="J184" s="3">
        <v>1.3986013986013988</v>
      </c>
      <c r="K184" s="3">
        <v>0.65578999851962927</v>
      </c>
      <c r="L184" s="3">
        <f>MAX(IFERROR(IF(Configuration!$F$10&gt;0,$E184-LARGE($E:$E,Configuration!$F$10*Configuration!$F$16),-1000000),0),IFERROR(IF(Configuration!$F$14&gt;0,$E184-LARGE('FLEX Settings (DO NOT MODIFY)'!$J:$J,Configuration!$F$14*Configuration!$F$16),-1000000),0),IFERROR(IF(Configuration!$F$13&gt;0,$E184-LARGE('FLEX Settings (DO NOT MODIFY)'!$K:$K,Configuration!$F$13*Configuration!$F$16),-1000000),0))+IF(E184=0,0,COUNTIFS($E$2:E183,E183)*0.000001)</f>
        <v>-95.025132071102064</v>
      </c>
      <c r="N184" t="str">
        <f t="shared" si="4"/>
        <v>&lt;tr&gt;&lt;td&gt;182&lt;/td&gt;&lt;td&gt;Jordan Houston&lt;/td&gt;&lt;td&gt;North Carolina State&lt;/td&gt;&lt;td&gt;ACC&lt;/td&gt;&lt;td&gt;42.14&lt;/td&gt;&lt;/tr&gt;</v>
      </c>
    </row>
    <row r="185" spans="1:14" x14ac:dyDescent="0.25">
      <c r="A185" s="26">
        <f>_xlfn.RANK.EQ(L185,L:L,0)</f>
        <v>183</v>
      </c>
      <c r="B185" t="s">
        <v>790</v>
      </c>
      <c r="C185" s="5" t="s">
        <v>226</v>
      </c>
      <c r="D185" t="s">
        <v>132</v>
      </c>
      <c r="E185" s="3">
        <f>IF(VLOOKUP($D185,Configuration!$A$21:$C$31,3,FALSE),IFERROR((Configuration!$C$13*F185+Configuration!$C$12*H185+Configuration!$C$14*G185+Configuration!$C$16*I185+Configuration!$C$15*J185+Configuration!$C$17*K185),""),0)</f>
        <v>41.828291679920945</v>
      </c>
      <c r="F185" s="3">
        <v>0.4</v>
      </c>
      <c r="G185" s="3">
        <v>33.6</v>
      </c>
      <c r="H185" s="3">
        <v>4.8000000000000007</v>
      </c>
      <c r="I185" s="3">
        <v>252</v>
      </c>
      <c r="J185" s="3">
        <v>1.75609756097561</v>
      </c>
      <c r="K185" s="3">
        <v>1.0341468429663574</v>
      </c>
      <c r="L185" s="3">
        <f>MAX(IFERROR(IF(Configuration!$F$10&gt;0,$E185-LARGE($E:$E,Configuration!$F$10*Configuration!$F$16),-1000000),0),IFERROR(IF(Configuration!$F$14&gt;0,$E185-LARGE('FLEX Settings (DO NOT MODIFY)'!$J:$J,Configuration!$F$14*Configuration!$F$16),-1000000),0),IFERROR(IF(Configuration!$F$13&gt;0,$E185-LARGE('FLEX Settings (DO NOT MODIFY)'!$K:$K,Configuration!$F$13*Configuration!$F$16),-1000000),0))+IF(E185=0,0,COUNTIFS($E$2:E184,E184)*0.000001)</f>
        <v>-95.337981585993504</v>
      </c>
      <c r="N185" t="str">
        <f t="shared" si="4"/>
        <v>&lt;tr&gt;&lt;td&gt;183&lt;/td&gt;&lt;td&gt;Ronnie Walker Jr.&lt;/td&gt;&lt;td&gt;Virginia&lt;/td&gt;&lt;td&gt;ACC&lt;/td&gt;&lt;td&gt;41.83&lt;/td&gt;&lt;/tr&gt;</v>
      </c>
    </row>
    <row r="186" spans="1:14" x14ac:dyDescent="0.25">
      <c r="A186" s="26">
        <f>_xlfn.RANK.EQ(L186,L:L,0)</f>
        <v>184</v>
      </c>
      <c r="B186" t="s">
        <v>837</v>
      </c>
      <c r="C186" s="5" t="s">
        <v>238</v>
      </c>
      <c r="D186" t="s">
        <v>352</v>
      </c>
      <c r="E186" s="3">
        <f>IF(VLOOKUP($D186,Configuration!$A$21:$C$31,3,FALSE),IFERROR((Configuration!$C$13*F186+Configuration!$C$12*H186+Configuration!$C$14*G186+Configuration!$C$16*I186+Configuration!$C$15*J186+Configuration!$C$17*K186),""),0)</f>
        <v>41.536439001302099</v>
      </c>
      <c r="F186" s="3">
        <v>0.25</v>
      </c>
      <c r="G186" s="3">
        <v>40</v>
      </c>
      <c r="H186" s="3">
        <v>5</v>
      </c>
      <c r="I186" s="3">
        <v>200</v>
      </c>
      <c r="J186" s="3">
        <v>2.5</v>
      </c>
      <c r="K186" s="3">
        <v>0.73178049934895029</v>
      </c>
      <c r="L186" s="3">
        <f>MAX(IFERROR(IF(Configuration!$F$10&gt;0,$E186-LARGE($E:$E,Configuration!$F$10*Configuration!$F$16),-1000000),0),IFERROR(IF(Configuration!$F$14&gt;0,$E186-LARGE('FLEX Settings (DO NOT MODIFY)'!$J:$J,Configuration!$F$14*Configuration!$F$16),-1000000),0),IFERROR(IF(Configuration!$F$13&gt;0,$E186-LARGE('FLEX Settings (DO NOT MODIFY)'!$K:$K,Configuration!$F$13*Configuration!$F$16),-1000000),0))+IF(E186=0,0,COUNTIFS($E$2:E185,E185)*0.000001)</f>
        <v>-95.629834264612342</v>
      </c>
      <c r="N186" t="str">
        <f t="shared" si="4"/>
        <v>&lt;tr&gt;&lt;td&gt;184&lt;/td&gt;&lt;td&gt;Challen Faamatau&lt;/td&gt;&lt;td&gt;Maryland&lt;/td&gt;&lt;td&gt;Big Ten&lt;/td&gt;&lt;td&gt;41.54&lt;/td&gt;&lt;/tr&gt;</v>
      </c>
    </row>
    <row r="187" spans="1:14" x14ac:dyDescent="0.25">
      <c r="A187" s="26">
        <f>_xlfn.RANK.EQ(L187,L:L,0)</f>
        <v>185</v>
      </c>
      <c r="B187" t="s">
        <v>838</v>
      </c>
      <c r="C187" s="5" t="s">
        <v>238</v>
      </c>
      <c r="D187" t="s">
        <v>352</v>
      </c>
      <c r="E187" s="3">
        <f>IF(VLOOKUP($D187,Configuration!$A$21:$C$31,3,FALSE),IFERROR((Configuration!$C$13*F187+Configuration!$C$12*H187+Configuration!$C$14*G187+Configuration!$C$16*I187+Configuration!$C$15*J187+Configuration!$C$17*K187),""),0)</f>
        <v>41.505821221456458</v>
      </c>
      <c r="F187" s="3">
        <v>0.26315789473684209</v>
      </c>
      <c r="G187" s="3">
        <v>52.631578947368418</v>
      </c>
      <c r="H187" s="3">
        <v>5.2631578947368416</v>
      </c>
      <c r="I187" s="3">
        <v>215</v>
      </c>
      <c r="J187" s="3">
        <v>2</v>
      </c>
      <c r="K187" s="3">
        <v>0.73393149453492956</v>
      </c>
      <c r="L187" s="3">
        <f>MAX(IFERROR(IF(Configuration!$F$10&gt;0,$E187-LARGE($E:$E,Configuration!$F$10*Configuration!$F$16),-1000000),0),IFERROR(IF(Configuration!$F$14&gt;0,$E187-LARGE('FLEX Settings (DO NOT MODIFY)'!$J:$J,Configuration!$F$14*Configuration!$F$16),-1000000),0),IFERROR(IF(Configuration!$F$13&gt;0,$E187-LARGE('FLEX Settings (DO NOT MODIFY)'!$K:$K,Configuration!$F$13*Configuration!$F$16),-1000000),0))+IF(E187=0,0,COUNTIFS($E$2:E186,E186)*0.000001)</f>
        <v>-95.660452044457983</v>
      </c>
      <c r="N187" t="str">
        <f t="shared" si="4"/>
        <v>&lt;tr&gt;&lt;td&gt;185&lt;/td&gt;&lt;td&gt;Peny Boone&lt;/td&gt;&lt;td&gt;Maryland&lt;/td&gt;&lt;td&gt;Big Ten&lt;/td&gt;&lt;td&gt;41.51&lt;/td&gt;&lt;/tr&gt;</v>
      </c>
    </row>
    <row r="188" spans="1:14" x14ac:dyDescent="0.25">
      <c r="A188" s="26">
        <f>_xlfn.RANK.EQ(L188,L:L,0)</f>
        <v>186</v>
      </c>
      <c r="B188" s="5" t="s">
        <v>769</v>
      </c>
      <c r="C188" s="5" t="s">
        <v>211</v>
      </c>
      <c r="D188" t="s">
        <v>132</v>
      </c>
      <c r="E188" s="3">
        <f>IF(VLOOKUP($D188,Configuration!$A$21:$C$31,3,FALSE),IFERROR((Configuration!$C$13*F188+Configuration!$C$12*H188+Configuration!$C$14*G188+Configuration!$C$16*I188+Configuration!$C$15*J188+Configuration!$C$17*K188),""),0)</f>
        <v>40.334306801918366</v>
      </c>
      <c r="F188" s="3">
        <v>0.9</v>
      </c>
      <c r="G188" s="3">
        <v>55.999999999999993</v>
      </c>
      <c r="H188" s="3">
        <v>8</v>
      </c>
      <c r="I188" s="3">
        <v>183.6</v>
      </c>
      <c r="J188" s="3">
        <v>1.3499999999999999</v>
      </c>
      <c r="K188" s="3">
        <v>0.56284659904081724</v>
      </c>
      <c r="L188" s="3">
        <f>MAX(IFERROR(IF(Configuration!$F$10&gt;0,$E188-LARGE($E:$E,Configuration!$F$10*Configuration!$F$16),-1000000),0),IFERROR(IF(Configuration!$F$14&gt;0,$E188-LARGE('FLEX Settings (DO NOT MODIFY)'!$J:$J,Configuration!$F$14*Configuration!$F$16),-1000000),0),IFERROR(IF(Configuration!$F$13&gt;0,$E188-LARGE('FLEX Settings (DO NOT MODIFY)'!$K:$K,Configuration!$F$13*Configuration!$F$16),-1000000),0))+IF(E188=0,0,COUNTIFS($E$2:E187,E187)*0.000001)</f>
        <v>-96.831966463996082</v>
      </c>
      <c r="N188" t="str">
        <f t="shared" si="4"/>
        <v>&lt;tr&gt;&lt;td&gt;186&lt;/td&gt;&lt;td&gt;Cooper Lutz&lt;/td&gt;&lt;td&gt;Syracuse&lt;/td&gt;&lt;td&gt;ACC&lt;/td&gt;&lt;td&gt;40.33&lt;/td&gt;&lt;/tr&gt;</v>
      </c>
    </row>
    <row r="189" spans="1:14" x14ac:dyDescent="0.25">
      <c r="A189" s="26">
        <f>_xlfn.RANK.EQ(L189,L:L,0)</f>
        <v>187</v>
      </c>
      <c r="B189" t="s">
        <v>832</v>
      </c>
      <c r="C189" s="5" t="s">
        <v>207</v>
      </c>
      <c r="D189" t="s">
        <v>326</v>
      </c>
      <c r="E189" s="3">
        <f>IF(VLOOKUP($D189,Configuration!$A$21:$C$31,3,FALSE),IFERROR((Configuration!$C$13*F189+Configuration!$C$12*H189+Configuration!$C$14*G189+Configuration!$C$16*I189+Configuration!$C$15*J189+Configuration!$C$17*K189),""),0)</f>
        <v>39.751933567269475</v>
      </c>
      <c r="F189" s="3">
        <v>0.15384615384615385</v>
      </c>
      <c r="G189" s="3">
        <v>18.461538461538463</v>
      </c>
      <c r="H189" s="3">
        <v>3.0769230769230771</v>
      </c>
      <c r="I189" s="3">
        <v>216</v>
      </c>
      <c r="J189" s="3">
        <v>2.5</v>
      </c>
      <c r="K189" s="3">
        <v>0.57787937021141755</v>
      </c>
      <c r="L189" s="3">
        <f>MAX(IFERROR(IF(Configuration!$F$10&gt;0,$E189-LARGE($E:$E,Configuration!$F$10*Configuration!$F$16),-1000000),0),IFERROR(IF(Configuration!$F$14&gt;0,$E189-LARGE('FLEX Settings (DO NOT MODIFY)'!$J:$J,Configuration!$F$14*Configuration!$F$16),-1000000),0),IFERROR(IF(Configuration!$F$13&gt;0,$E189-LARGE('FLEX Settings (DO NOT MODIFY)'!$K:$K,Configuration!$F$13*Configuration!$F$16),-1000000),0))+IF(E189=0,0,COUNTIFS($E$2:E188,E188)*0.000001)</f>
        <v>-97.414339698644966</v>
      </c>
      <c r="N189" t="str">
        <f t="shared" si="4"/>
        <v>&lt;tr&gt;&lt;td&gt;187&lt;/td&gt;&lt;td&gt;Taye McWilliams&lt;/td&gt;&lt;td&gt;Baylor&lt;/td&gt;&lt;td&gt;Big 12&lt;/td&gt;&lt;td&gt;39.75&lt;/td&gt;&lt;/tr&gt;</v>
      </c>
    </row>
    <row r="190" spans="1:14" x14ac:dyDescent="0.25">
      <c r="A190" s="26">
        <f>_xlfn.RANK.EQ(L190,L:L,0)</f>
        <v>188</v>
      </c>
      <c r="B190" t="s">
        <v>802</v>
      </c>
      <c r="C190" s="5" t="s">
        <v>222</v>
      </c>
      <c r="D190" t="s">
        <v>132</v>
      </c>
      <c r="E190" s="3">
        <f>IF(VLOOKUP($D190,Configuration!$A$21:$C$31,3,FALSE),IFERROR((Configuration!$C$13*F190+Configuration!$C$12*H190+Configuration!$C$14*G190+Configuration!$C$16*I190+Configuration!$C$15*J190+Configuration!$C$17*K190),""),0)</f>
        <v>39.473449745634539</v>
      </c>
      <c r="F190" s="3">
        <v>0</v>
      </c>
      <c r="G190" s="3">
        <v>0</v>
      </c>
      <c r="H190" s="3">
        <v>0</v>
      </c>
      <c r="I190" s="3">
        <v>264</v>
      </c>
      <c r="J190" s="3">
        <v>2.4000000000000004</v>
      </c>
      <c r="K190" s="3">
        <v>0.66327512718273063</v>
      </c>
      <c r="L190" s="3">
        <f>MAX(IFERROR(IF(Configuration!$F$10&gt;0,$E190-LARGE($E:$E,Configuration!$F$10*Configuration!$F$16),-1000000),0),IFERROR(IF(Configuration!$F$14&gt;0,$E190-LARGE('FLEX Settings (DO NOT MODIFY)'!$J:$J,Configuration!$F$14*Configuration!$F$16),-1000000),0),IFERROR(IF(Configuration!$F$13&gt;0,$E190-LARGE('FLEX Settings (DO NOT MODIFY)'!$K:$K,Configuration!$F$13*Configuration!$F$16),-1000000),0))+IF(E190=0,0,COUNTIFS($E$2:E189,E189)*0.000001)</f>
        <v>-97.692823520279902</v>
      </c>
      <c r="N190" t="str">
        <f t="shared" si="4"/>
        <v>&lt;tr&gt;&lt;td&gt;188&lt;/td&gt;&lt;td&gt;Elijah Green&lt;/td&gt;&lt;td&gt;North Carolina&lt;/td&gt;&lt;td&gt;ACC&lt;/td&gt;&lt;td&gt;39.47&lt;/td&gt;&lt;/tr&gt;</v>
      </c>
    </row>
    <row r="191" spans="1:14" x14ac:dyDescent="0.25">
      <c r="A191" s="26">
        <f>_xlfn.RANK.EQ(L191,L:L,0)</f>
        <v>189</v>
      </c>
      <c r="B191" s="5" t="s">
        <v>862</v>
      </c>
      <c r="C191" s="5" t="s">
        <v>183</v>
      </c>
      <c r="D191" t="s">
        <v>352</v>
      </c>
      <c r="E191" s="3">
        <f>IF(VLOOKUP($D191,Configuration!$A$21:$C$31,3,FALSE),IFERROR((Configuration!$C$13*F191+Configuration!$C$12*H191+Configuration!$C$14*G191+Configuration!$C$16*I191+Configuration!$C$15*J191+Configuration!$C$17*K191),""),0)</f>
        <v>38.589168273954378</v>
      </c>
      <c r="F191" s="3">
        <v>0.25</v>
      </c>
      <c r="G191" s="3">
        <v>25</v>
      </c>
      <c r="H191" s="3">
        <v>5</v>
      </c>
      <c r="I191" s="3">
        <v>150</v>
      </c>
      <c r="J191" s="3">
        <v>3.0000000000000004</v>
      </c>
      <c r="K191" s="3">
        <v>0.45541586302281245</v>
      </c>
      <c r="L191" s="3">
        <f>MAX(IFERROR(IF(Configuration!$F$10&gt;0,$E191-LARGE($E:$E,Configuration!$F$10*Configuration!$F$16),-1000000),0),IFERROR(IF(Configuration!$F$14&gt;0,$E191-LARGE('FLEX Settings (DO NOT MODIFY)'!$J:$J,Configuration!$F$14*Configuration!$F$16),-1000000),0),IFERROR(IF(Configuration!$F$13&gt;0,$E191-LARGE('FLEX Settings (DO NOT MODIFY)'!$K:$K,Configuration!$F$13*Configuration!$F$16),-1000000),0))+IF(E191=0,0,COUNTIFS($E$2:E190,E190)*0.000001)</f>
        <v>-98.577104991960056</v>
      </c>
      <c r="N191" t="str">
        <f t="shared" si="4"/>
        <v>&lt;tr&gt;&lt;td&gt;189&lt;/td&gt;&lt;td&gt;John Chenal&lt;/td&gt;&lt;td&gt;Wisconsin&lt;/td&gt;&lt;td&gt;Big Ten&lt;/td&gt;&lt;td&gt;38.59&lt;/td&gt;&lt;/tr&gt;</v>
      </c>
    </row>
    <row r="192" spans="1:14" x14ac:dyDescent="0.25">
      <c r="A192" s="26">
        <f>_xlfn.RANK.EQ(L192,L:L,0)</f>
        <v>190</v>
      </c>
      <c r="B192" s="5" t="s">
        <v>783</v>
      </c>
      <c r="C192" s="5" t="s">
        <v>248</v>
      </c>
      <c r="D192" t="s">
        <v>132</v>
      </c>
      <c r="E192" s="3">
        <f>IF(VLOOKUP($D192,Configuration!$A$21:$C$31,3,FALSE),IFERROR((Configuration!$C$13*F192+Configuration!$C$12*H192+Configuration!$C$14*G192+Configuration!$C$16*I192+Configuration!$C$15*J192+Configuration!$C$17*K192),""),0)</f>
        <v>38.264281285592936</v>
      </c>
      <c r="F192" s="3">
        <v>0.08</v>
      </c>
      <c r="G192" s="3">
        <v>16</v>
      </c>
      <c r="H192" s="3">
        <v>2.6666666666666665</v>
      </c>
      <c r="I192" s="3">
        <v>192</v>
      </c>
      <c r="J192" s="3">
        <v>2.8</v>
      </c>
      <c r="K192" s="3">
        <v>0.57452602387019869</v>
      </c>
      <c r="L192" s="3">
        <f>MAX(IFERROR(IF(Configuration!$F$10&gt;0,$E192-LARGE($E:$E,Configuration!$F$10*Configuration!$F$16),-1000000),0),IFERROR(IF(Configuration!$F$14&gt;0,$E192-LARGE('FLEX Settings (DO NOT MODIFY)'!$J:$J,Configuration!$F$14*Configuration!$F$16),-1000000),0),IFERROR(IF(Configuration!$F$13&gt;0,$E192-LARGE('FLEX Settings (DO NOT MODIFY)'!$K:$K,Configuration!$F$13*Configuration!$F$16),-1000000),0))+IF(E192=0,0,COUNTIFS($E$2:E191,E191)*0.000001)</f>
        <v>-98.901991980321498</v>
      </c>
      <c r="N192" t="str">
        <f t="shared" si="4"/>
        <v>&lt;tr&gt;&lt;td&gt;190&lt;/td&gt;&lt;td&gt;Treshaun Ward&lt;/td&gt;&lt;td&gt;Florida State&lt;/td&gt;&lt;td&gt;ACC&lt;/td&gt;&lt;td&gt;38.26&lt;/td&gt;&lt;/tr&gt;</v>
      </c>
    </row>
    <row r="193" spans="1:14" x14ac:dyDescent="0.25">
      <c r="A193" s="26">
        <f>_xlfn.RANK.EQ(L193,L:L,0)</f>
        <v>191</v>
      </c>
      <c r="B193" t="s">
        <v>880</v>
      </c>
      <c r="C193" s="5" t="s">
        <v>219</v>
      </c>
      <c r="D193" t="s">
        <v>352</v>
      </c>
      <c r="E193" s="3">
        <f>IF(VLOOKUP($D193,Configuration!$A$21:$C$31,3,FALSE),IFERROR((Configuration!$C$13*F193+Configuration!$C$12*H193+Configuration!$C$14*G193+Configuration!$C$16*I193+Configuration!$C$15*J193+Configuration!$C$17*K193),""),0)</f>
        <v>37.787862935779003</v>
      </c>
      <c r="F193" s="3">
        <v>0.38888888888888884</v>
      </c>
      <c r="G193" s="3">
        <v>115.5</v>
      </c>
      <c r="H193" s="3">
        <v>10.5</v>
      </c>
      <c r="I193" s="3">
        <v>128.79999999999998</v>
      </c>
      <c r="J193" s="3">
        <v>1.1200000000000001</v>
      </c>
      <c r="K193" s="3">
        <v>0.47273519877716508</v>
      </c>
      <c r="L193" s="3">
        <f>MAX(IFERROR(IF(Configuration!$F$10&gt;0,$E193-LARGE($E:$E,Configuration!$F$10*Configuration!$F$16),-1000000),0),IFERROR(IF(Configuration!$F$14&gt;0,$E193-LARGE('FLEX Settings (DO NOT MODIFY)'!$J:$J,Configuration!$F$14*Configuration!$F$16),-1000000),0),IFERROR(IF(Configuration!$F$13&gt;0,$E193-LARGE('FLEX Settings (DO NOT MODIFY)'!$K:$K,Configuration!$F$13*Configuration!$F$16),-1000000),0))+IF(E193=0,0,COUNTIFS($E$2:E192,E192)*0.000001)</f>
        <v>-99.378410330135438</v>
      </c>
      <c r="N193" t="str">
        <f t="shared" si="4"/>
        <v>&lt;tr&gt;&lt;td&gt;191&lt;/td&gt;&lt;td&gt;David Ellis&lt;/td&gt;&lt;td&gt;Indiana&lt;/td&gt;&lt;td&gt;Big Ten&lt;/td&gt;&lt;td&gt;37.79&lt;/td&gt;&lt;/tr&gt;</v>
      </c>
    </row>
    <row r="194" spans="1:14" x14ac:dyDescent="0.25">
      <c r="A194" s="26">
        <f>_xlfn.RANK.EQ(L194,L:L,0)</f>
        <v>192</v>
      </c>
      <c r="B194" t="s">
        <v>807</v>
      </c>
      <c r="C194" s="5" t="s">
        <v>180</v>
      </c>
      <c r="D194" t="s">
        <v>326</v>
      </c>
      <c r="E194" s="3">
        <f>IF(VLOOKUP($D194,Configuration!$A$21:$C$31,3,FALSE),IFERROR((Configuration!$C$13*F194+Configuration!$C$12*H194+Configuration!$C$14*G194+Configuration!$C$16*I194+Configuration!$C$15*J194+Configuration!$C$17*K194),""),0)</f>
        <v>37.035744725196274</v>
      </c>
      <c r="F194" s="3">
        <v>1.6363636363636362</v>
      </c>
      <c r="G194" s="3">
        <v>27</v>
      </c>
      <c r="H194" s="3">
        <v>4.9090909090909083</v>
      </c>
      <c r="I194" s="3">
        <v>133.20000000000002</v>
      </c>
      <c r="J194" s="3">
        <v>1.6363636363636365</v>
      </c>
      <c r="K194" s="3">
        <v>0.53758218285640635</v>
      </c>
      <c r="L194" s="3">
        <f>MAX(IFERROR(IF(Configuration!$F$10&gt;0,$E194-LARGE($E:$E,Configuration!$F$10*Configuration!$F$16),-1000000),0),IFERROR(IF(Configuration!$F$14&gt;0,$E194-LARGE('FLEX Settings (DO NOT MODIFY)'!$J:$J,Configuration!$F$14*Configuration!$F$16),-1000000),0),IFERROR(IF(Configuration!$F$13&gt;0,$E194-LARGE('FLEX Settings (DO NOT MODIFY)'!$K:$K,Configuration!$F$13*Configuration!$F$16),-1000000),0))+IF(E194=0,0,COUNTIFS($E$2:E193,E193)*0.000001)</f>
        <v>-100.13052854071816</v>
      </c>
      <c r="N194" t="str">
        <f t="shared" si="4"/>
        <v>&lt;tr&gt;&lt;td&gt;192&lt;/td&gt;&lt;td&gt;Tony Mathis Jr.&lt;/td&gt;&lt;td&gt;West Virginia&lt;/td&gt;&lt;td&gt;Big 12&lt;/td&gt;&lt;td&gt;37.04&lt;/td&gt;&lt;/tr&gt;</v>
      </c>
    </row>
    <row r="195" spans="1:14" x14ac:dyDescent="0.25">
      <c r="A195" s="26">
        <f>_xlfn.RANK.EQ(L195,L:L,0)</f>
        <v>193</v>
      </c>
      <c r="B195" t="s">
        <v>962</v>
      </c>
      <c r="C195" s="5" t="s">
        <v>193</v>
      </c>
      <c r="D195" t="s">
        <v>131</v>
      </c>
      <c r="E195" s="3">
        <f>IF(VLOOKUP($D195,Configuration!$A$21:$C$31,3,FALSE),IFERROR((Configuration!$C$13*F195+Configuration!$C$12*H195+Configuration!$C$14*G195+Configuration!$C$16*I195+Configuration!$C$15*J195+Configuration!$C$17*K195),""),0)</f>
        <v>36.783709728649825</v>
      </c>
      <c r="F195" s="3">
        <v>0.3</v>
      </c>
      <c r="G195" s="3">
        <v>30</v>
      </c>
      <c r="H195" s="3">
        <v>5</v>
      </c>
      <c r="I195" s="3">
        <v>210</v>
      </c>
      <c r="J195" s="3">
        <v>1.7500000000000002</v>
      </c>
      <c r="K195" s="3">
        <v>1.0081451356750881</v>
      </c>
      <c r="L195" s="3">
        <f>MAX(IFERROR(IF(Configuration!$F$10&gt;0,$E195-LARGE($E:$E,Configuration!$F$10*Configuration!$F$16),-1000000),0),IFERROR(IF(Configuration!$F$14&gt;0,$E195-LARGE('FLEX Settings (DO NOT MODIFY)'!$J:$J,Configuration!$F$14*Configuration!$F$16),-1000000),0),IFERROR(IF(Configuration!$F$13&gt;0,$E195-LARGE('FLEX Settings (DO NOT MODIFY)'!$K:$K,Configuration!$F$13*Configuration!$F$16),-1000000),0))+IF(E195=0,0,COUNTIFS($E$2:E194,E194)*0.000001)</f>
        <v>-100.38256353726462</v>
      </c>
      <c r="N195" t="str">
        <f t="shared" si="4"/>
        <v>&lt;tr&gt;&lt;td&gt;193&lt;/td&gt;&lt;td&gt;Rocko Griffin&lt;/td&gt;&lt;td&gt;Vanderbilt&lt;/td&gt;&lt;td&gt;SEC&lt;/td&gt;&lt;td&gt;36.78&lt;/td&gt;&lt;/tr&gt;</v>
      </c>
    </row>
    <row r="196" spans="1:14" x14ac:dyDescent="0.25">
      <c r="A196" s="26">
        <f>_xlfn.RANK.EQ(L196,L:L,0)</f>
        <v>194</v>
      </c>
      <c r="B196" t="s">
        <v>950</v>
      </c>
      <c r="C196" s="5" t="s">
        <v>179</v>
      </c>
      <c r="D196" t="s">
        <v>131</v>
      </c>
      <c r="E196" s="3">
        <f>IF(VLOOKUP($D196,Configuration!$A$21:$C$31,3,FALSE),IFERROR((Configuration!$C$13*F196+Configuration!$C$12*H196+Configuration!$C$14*G196+Configuration!$C$16*I196+Configuration!$C$15*J196+Configuration!$C$17*K196),""),0)</f>
        <v>35.875816433997528</v>
      </c>
      <c r="F196" s="3">
        <v>0.4</v>
      </c>
      <c r="G196" s="3">
        <v>39.199999999999996</v>
      </c>
      <c r="H196" s="3">
        <v>5.6</v>
      </c>
      <c r="I196" s="3">
        <v>240</v>
      </c>
      <c r="J196" s="3">
        <v>0.69565217391304346</v>
      </c>
      <c r="K196" s="3">
        <v>0.70904830474036906</v>
      </c>
      <c r="L196" s="3">
        <f>MAX(IFERROR(IF(Configuration!$F$10&gt;0,$E196-LARGE($E:$E,Configuration!$F$10*Configuration!$F$16),-1000000),0),IFERROR(IF(Configuration!$F$14&gt;0,$E196-LARGE('FLEX Settings (DO NOT MODIFY)'!$J:$J,Configuration!$F$14*Configuration!$F$16),-1000000),0),IFERROR(IF(Configuration!$F$13&gt;0,$E196-LARGE('FLEX Settings (DO NOT MODIFY)'!$K:$K,Configuration!$F$13*Configuration!$F$16),-1000000),0))+IF(E196=0,0,COUNTIFS($E$2:E195,E195)*0.000001)</f>
        <v>-101.29045683191691</v>
      </c>
      <c r="N196" t="str">
        <f t="shared" si="4"/>
        <v>&lt;tr&gt;&lt;td&gt;194&lt;/td&gt;&lt;td&gt;Dawson Downing&lt;/td&gt;&lt;td&gt;Missouri&lt;/td&gt;&lt;td&gt;SEC&lt;/td&gt;&lt;td&gt;35.88&lt;/td&gt;&lt;/tr&gt;</v>
      </c>
    </row>
    <row r="197" spans="1:14" x14ac:dyDescent="0.25">
      <c r="A197" s="26">
        <f>_xlfn.RANK.EQ(L197,L:L,0)</f>
        <v>195</v>
      </c>
      <c r="B197" t="s">
        <v>810</v>
      </c>
      <c r="C197" s="5" t="s">
        <v>753</v>
      </c>
      <c r="D197" t="s">
        <v>326</v>
      </c>
      <c r="E197" s="3">
        <f>IF(VLOOKUP($D197,Configuration!$A$21:$C$31,3,FALSE),IFERROR((Configuration!$C$13*F197+Configuration!$C$12*H197+Configuration!$C$14*G197+Configuration!$C$16*I197+Configuration!$C$15*J197+Configuration!$C$17*K197),""),0)</f>
        <v>35.599361222507085</v>
      </c>
      <c r="F197" s="3">
        <v>0.1</v>
      </c>
      <c r="G197" s="3">
        <v>6.0000000000000009</v>
      </c>
      <c r="H197" s="3">
        <v>1</v>
      </c>
      <c r="I197" s="3">
        <v>236.5</v>
      </c>
      <c r="J197" s="3">
        <v>1.9642857142857142</v>
      </c>
      <c r="K197" s="3">
        <v>0.7681765316036</v>
      </c>
      <c r="L197" s="3">
        <f>MAX(IFERROR(IF(Configuration!$F$10&gt;0,$E197-LARGE($E:$E,Configuration!$F$10*Configuration!$F$16),-1000000),0),IFERROR(IF(Configuration!$F$14&gt;0,$E197-LARGE('FLEX Settings (DO NOT MODIFY)'!$J:$J,Configuration!$F$14*Configuration!$F$16),-1000000),0),IFERROR(IF(Configuration!$F$13&gt;0,$E197-LARGE('FLEX Settings (DO NOT MODIFY)'!$K:$K,Configuration!$F$13*Configuration!$F$16),-1000000),0))+IF(E197=0,0,COUNTIFS($E$2:E196,E196)*0.000001)</f>
        <v>-101.56691204340736</v>
      </c>
      <c r="N197" t="str">
        <f t="shared" si="4"/>
        <v>&lt;tr&gt;&lt;td&gt;195&lt;/td&gt;&lt;td&gt;Jarcardia Wright&lt;/td&gt;&lt;td&gt;Kansas State&lt;/td&gt;&lt;td&gt;Big 12&lt;/td&gt;&lt;td&gt;35.6&lt;/td&gt;&lt;/tr&gt;</v>
      </c>
    </row>
    <row r="198" spans="1:14" x14ac:dyDescent="0.25">
      <c r="A198" s="26">
        <f>_xlfn.RANK.EQ(L198,L:L,0)</f>
        <v>196</v>
      </c>
      <c r="B198" t="s">
        <v>847</v>
      </c>
      <c r="C198" s="5" t="s">
        <v>209</v>
      </c>
      <c r="D198" t="s">
        <v>352</v>
      </c>
      <c r="E198" s="3">
        <f>IF(VLOOKUP($D198,Configuration!$A$21:$C$31,3,FALSE),IFERROR((Configuration!$C$13*F198+Configuration!$C$12*H198+Configuration!$C$14*G198+Configuration!$C$16*I198+Configuration!$C$15*J198+Configuration!$C$17*K198),""),0)</f>
        <v>33.341071458830179</v>
      </c>
      <c r="F198" s="3">
        <v>0.3</v>
      </c>
      <c r="G198" s="3">
        <v>45.599999999999994</v>
      </c>
      <c r="H198" s="3">
        <v>6</v>
      </c>
      <c r="I198" s="3">
        <v>178</v>
      </c>
      <c r="J198" s="3">
        <v>1.2307692307692308</v>
      </c>
      <c r="K198" s="3">
        <v>0.60177196289260249</v>
      </c>
      <c r="L198" s="3">
        <f>MAX(IFERROR(IF(Configuration!$F$10&gt;0,$E198-LARGE($E:$E,Configuration!$F$10*Configuration!$F$16),-1000000),0),IFERROR(IF(Configuration!$F$14&gt;0,$E198-LARGE('FLEX Settings (DO NOT MODIFY)'!$J:$J,Configuration!$F$14*Configuration!$F$16),-1000000),0),IFERROR(IF(Configuration!$F$13&gt;0,$E198-LARGE('FLEX Settings (DO NOT MODIFY)'!$K:$K,Configuration!$F$13*Configuration!$F$16),-1000000),0))+IF(E198=0,0,COUNTIFS($E$2:E197,E197)*0.000001)</f>
        <v>-103.82520180708426</v>
      </c>
      <c r="N198" t="str">
        <f t="shared" si="4"/>
        <v>&lt;tr&gt;&lt;td&gt;196&lt;/td&gt;&lt;td&gt;Sevion Morrison&lt;/td&gt;&lt;td&gt;Nebraska&lt;/td&gt;&lt;td&gt;Big Ten&lt;/td&gt;&lt;td&gt;33.34&lt;/td&gt;&lt;/tr&gt;</v>
      </c>
    </row>
    <row r="199" spans="1:14" x14ac:dyDescent="0.25">
      <c r="A199" s="26">
        <f>_xlfn.RANK.EQ(L199,L:L,0)</f>
        <v>197</v>
      </c>
      <c r="B199" s="5" t="s">
        <v>871</v>
      </c>
      <c r="C199" s="5" t="s">
        <v>756</v>
      </c>
      <c r="D199" t="s">
        <v>352</v>
      </c>
      <c r="E199" s="3">
        <f>IF(VLOOKUP($D199,Configuration!$A$21:$C$31,3,FALSE),IFERROR((Configuration!$C$13*F199+Configuration!$C$12*H199+Configuration!$C$14*G199+Configuration!$C$16*I199+Configuration!$C$15*J199+Configuration!$C$17*K199),""),0)</f>
        <v>33.229151201041688</v>
      </c>
      <c r="F199" s="3">
        <v>0.4</v>
      </c>
      <c r="G199" s="3">
        <v>28</v>
      </c>
      <c r="H199" s="3">
        <v>4</v>
      </c>
      <c r="I199" s="3">
        <v>176</v>
      </c>
      <c r="J199" s="3">
        <v>1.6</v>
      </c>
      <c r="K199" s="3">
        <v>0.58542439947916014</v>
      </c>
      <c r="L199" s="3">
        <f>MAX(IFERROR(IF(Configuration!$F$10&gt;0,$E199-LARGE($E:$E,Configuration!$F$10*Configuration!$F$16),-1000000),0),IFERROR(IF(Configuration!$F$14&gt;0,$E199-LARGE('FLEX Settings (DO NOT MODIFY)'!$J:$J,Configuration!$F$14*Configuration!$F$16),-1000000),0),IFERROR(IF(Configuration!$F$13&gt;0,$E199-LARGE('FLEX Settings (DO NOT MODIFY)'!$K:$K,Configuration!$F$13*Configuration!$F$16),-1000000),0))+IF(E199=0,0,COUNTIFS($E$2:E198,E198)*0.000001)</f>
        <v>-103.93712206487275</v>
      </c>
      <c r="N199" t="str">
        <f t="shared" si="4"/>
        <v>&lt;tr&gt;&lt;td&gt;197&lt;/td&gt;&lt;td&gt;Anthony Tyus III&lt;/td&gt;&lt;td&gt;Northwestern&lt;/td&gt;&lt;td&gt;Big Ten&lt;/td&gt;&lt;td&gt;33.23&lt;/td&gt;&lt;/tr&gt;</v>
      </c>
    </row>
    <row r="200" spans="1:14" x14ac:dyDescent="0.25">
      <c r="A200" s="26">
        <f>_xlfn.RANK.EQ(L200,L:L,0)</f>
        <v>198</v>
      </c>
      <c r="B200" t="s">
        <v>884</v>
      </c>
      <c r="C200" s="5" t="s">
        <v>757</v>
      </c>
      <c r="D200" t="s">
        <v>1504</v>
      </c>
      <c r="E200" s="3">
        <f>IF(VLOOKUP($D200,Configuration!$A$21:$C$31,3,FALSE),IFERROR((Configuration!$C$13*F200+Configuration!$C$12*H200+Configuration!$C$14*G200+Configuration!$C$16*I200+Configuration!$C$15*J200+Configuration!$C$17*K200),""),0)</f>
        <v>31.889451395572664</v>
      </c>
      <c r="F200" s="3">
        <v>0</v>
      </c>
      <c r="G200" s="3">
        <v>0</v>
      </c>
      <c r="H200" s="3">
        <v>0</v>
      </c>
      <c r="I200" s="3">
        <v>170.10000000000002</v>
      </c>
      <c r="J200" s="3">
        <v>2.6249999999999996</v>
      </c>
      <c r="K200" s="3">
        <v>0.43527430221366703</v>
      </c>
      <c r="L200" s="3">
        <f>MAX(IFERROR(IF(Configuration!$F$10&gt;0,$E200-LARGE($E:$E,Configuration!$F$10*Configuration!$F$16),-1000000),0),IFERROR(IF(Configuration!$F$14&gt;0,$E200-LARGE('FLEX Settings (DO NOT MODIFY)'!$J:$J,Configuration!$F$14*Configuration!$F$16),-1000000),0),IFERROR(IF(Configuration!$F$13&gt;0,$E200-LARGE('FLEX Settings (DO NOT MODIFY)'!$K:$K,Configuration!$F$13*Configuration!$F$16),-1000000),0))+IF(E200=0,0,COUNTIFS($E$2:E199,E199)*0.000001)</f>
        <v>-105.27682187034178</v>
      </c>
      <c r="N200" t="str">
        <f t="shared" si="4"/>
        <v>&lt;tr&gt;&lt;td&gt;198&lt;/td&gt;&lt;td&gt;Braheam Murphy&lt;/td&gt;&lt;td&gt;Army&lt;/td&gt;&lt;td&gt;IA Independents&lt;/td&gt;&lt;td&gt;31.89&lt;/td&gt;&lt;/tr&gt;</v>
      </c>
    </row>
    <row r="201" spans="1:14" x14ac:dyDescent="0.25">
      <c r="A201" s="26">
        <f>_xlfn.RANK.EQ(L201,L:L,0)</f>
        <v>199</v>
      </c>
      <c r="B201" s="5" t="s">
        <v>805</v>
      </c>
      <c r="C201" s="5" t="s">
        <v>251</v>
      </c>
      <c r="D201" t="s">
        <v>132</v>
      </c>
      <c r="E201" s="3">
        <f>IF(VLOOKUP($D201,Configuration!$A$21:$C$31,3,FALSE),IFERROR((Configuration!$C$13*F201+Configuration!$C$12*H201+Configuration!$C$14*G201+Configuration!$C$16*I201+Configuration!$C$15*J201+Configuration!$C$17*K201),""),0)</f>
        <v>31.454534711788089</v>
      </c>
      <c r="F201" s="3">
        <v>0.18521341463414631</v>
      </c>
      <c r="G201" s="3">
        <v>20.743902439024389</v>
      </c>
      <c r="H201" s="3">
        <v>2.963414634146341</v>
      </c>
      <c r="I201" s="3">
        <v>220.28048780487805</v>
      </c>
      <c r="J201" s="3">
        <v>0.98780487804878048</v>
      </c>
      <c r="K201" s="3">
        <v>0.58386069288644415</v>
      </c>
      <c r="L201" s="3">
        <f>MAX(IFERROR(IF(Configuration!$F$10&gt;0,$E201-LARGE($E:$E,Configuration!$F$10*Configuration!$F$16),-1000000),0),IFERROR(IF(Configuration!$F$14&gt;0,$E201-LARGE('FLEX Settings (DO NOT MODIFY)'!$J:$J,Configuration!$F$14*Configuration!$F$16),-1000000),0),IFERROR(IF(Configuration!$F$13&gt;0,$E201-LARGE('FLEX Settings (DO NOT MODIFY)'!$K:$K,Configuration!$F$13*Configuration!$F$16),-1000000),0))+IF(E201=0,0,COUNTIFS($E$2:E200,E200)*0.000001)</f>
        <v>-105.71173855412636</v>
      </c>
      <c r="N201" t="str">
        <f t="shared" si="4"/>
        <v>&lt;tr&gt;&lt;td&gt;199&lt;/td&gt;&lt;td&gt;Maurice Burkley&lt;/td&gt;&lt;td&gt;Louisville&lt;/td&gt;&lt;td&gt;ACC&lt;/td&gt;&lt;td&gt;31.45&lt;/td&gt;&lt;/tr&gt;</v>
      </c>
    </row>
    <row r="202" spans="1:14" x14ac:dyDescent="0.25">
      <c r="A202" s="26">
        <f>_xlfn.RANK.EQ(L202,L:L,0)</f>
        <v>200</v>
      </c>
      <c r="B202" t="s">
        <v>908</v>
      </c>
      <c r="C202" s="5" t="s">
        <v>199</v>
      </c>
      <c r="D202" t="s">
        <v>329</v>
      </c>
      <c r="E202" s="3">
        <f>IF(VLOOKUP($D202,Configuration!$A$21:$C$31,3,FALSE),IFERROR((Configuration!$C$13*F202+Configuration!$C$12*H202+Configuration!$C$14*G202+Configuration!$C$16*I202+Configuration!$C$15*J202+Configuration!$C$17*K202),""),0)</f>
        <v>31.09694348441521</v>
      </c>
      <c r="F202" s="3">
        <v>0.19133333333333336</v>
      </c>
      <c r="G202" s="3">
        <v>30.61333333333333</v>
      </c>
      <c r="H202" s="3">
        <v>3.8266666666666662</v>
      </c>
      <c r="I202" s="3">
        <v>172.2</v>
      </c>
      <c r="J202" s="3">
        <v>1.4349999999999998</v>
      </c>
      <c r="K202" s="3">
        <v>0.4278615911257273</v>
      </c>
      <c r="L202" s="3">
        <f>MAX(IFERROR(IF(Configuration!$F$10&gt;0,$E202-LARGE($E:$E,Configuration!$F$10*Configuration!$F$16),-1000000),0),IFERROR(IF(Configuration!$F$14&gt;0,$E202-LARGE('FLEX Settings (DO NOT MODIFY)'!$J:$J,Configuration!$F$14*Configuration!$F$16),-1000000),0),IFERROR(IF(Configuration!$F$13&gt;0,$E202-LARGE('FLEX Settings (DO NOT MODIFY)'!$K:$K,Configuration!$F$13*Configuration!$F$16),-1000000),0))+IF(E202=0,0,COUNTIFS($E$2:E201,E201)*0.000001)</f>
        <v>-106.06932978149923</v>
      </c>
      <c r="N202" t="str">
        <f t="shared" si="4"/>
        <v>&lt;tr&gt;&lt;td&gt;200&lt;/td&gt;&lt;td&gt;Sean Dollars&lt;/td&gt;&lt;td&gt;Oregon&lt;/td&gt;&lt;td&gt;Pac-12&lt;/td&gt;&lt;td&gt;31.1&lt;/td&gt;&lt;/tr&gt;</v>
      </c>
    </row>
    <row r="203" spans="1:14" x14ac:dyDescent="0.25">
      <c r="A203" s="26">
        <f>_xlfn.RANK.EQ(L203,L:L,0)</f>
        <v>201</v>
      </c>
      <c r="B203" s="5" t="s">
        <v>782</v>
      </c>
      <c r="C203" s="5" t="s">
        <v>751</v>
      </c>
      <c r="D203" t="s">
        <v>132</v>
      </c>
      <c r="E203" s="3">
        <f>IF(VLOOKUP($D203,Configuration!$A$21:$C$31,3,FALSE),IFERROR((Configuration!$C$13*F203+Configuration!$C$12*H203+Configuration!$C$14*G203+Configuration!$C$16*I203+Configuration!$C$15*J203+Configuration!$C$17*K203),""),0)</f>
        <v>30.965915151340916</v>
      </c>
      <c r="F203" s="3">
        <v>0.1111111111111111</v>
      </c>
      <c r="G203" s="3">
        <v>26</v>
      </c>
      <c r="H203" s="3">
        <v>4</v>
      </c>
      <c r="I203" s="3">
        <v>214.17543859649123</v>
      </c>
      <c r="J203" s="3">
        <v>0.98245614035087714</v>
      </c>
      <c r="K203" s="3">
        <v>0.8065161085400705</v>
      </c>
      <c r="L203" s="3">
        <f>MAX(IFERROR(IF(Configuration!$F$10&gt;0,$E203-LARGE($E:$E,Configuration!$F$10*Configuration!$F$16),-1000000),0),IFERROR(IF(Configuration!$F$14&gt;0,$E203-LARGE('FLEX Settings (DO NOT MODIFY)'!$J:$J,Configuration!$F$14*Configuration!$F$16),-1000000),0),IFERROR(IF(Configuration!$F$13&gt;0,$E203-LARGE('FLEX Settings (DO NOT MODIFY)'!$K:$K,Configuration!$F$13*Configuration!$F$16),-1000000),0))+IF(E203=0,0,COUNTIFS($E$2:E202,E202)*0.000001)</f>
        <v>-106.20035811457353</v>
      </c>
      <c r="N203" t="str">
        <f t="shared" si="4"/>
        <v>&lt;tr&gt;&lt;td&gt;201&lt;/td&gt;&lt;td&gt;Alec Sinkfield&lt;/td&gt;&lt;td&gt;Boston College&lt;/td&gt;&lt;td&gt;ACC&lt;/td&gt;&lt;td&gt;30.97&lt;/td&gt;&lt;/tr&gt;</v>
      </c>
    </row>
    <row r="204" spans="1:14" x14ac:dyDescent="0.25">
      <c r="A204" s="26">
        <f>_xlfn.RANK.EQ(L204,L:L,0)</f>
        <v>202</v>
      </c>
      <c r="B204" s="5" t="s">
        <v>883</v>
      </c>
      <c r="C204" s="5" t="s">
        <v>757</v>
      </c>
      <c r="D204" t="s">
        <v>1504</v>
      </c>
      <c r="E204" s="3">
        <f>IF(VLOOKUP($D204,Configuration!$A$21:$C$31,3,FALSE),IFERROR((Configuration!$C$13*F204+Configuration!$C$12*H204+Configuration!$C$14*G204+Configuration!$C$16*I204+Configuration!$C$15*J204+Configuration!$C$17*K204),""),0)</f>
        <v>30.70215179430771</v>
      </c>
      <c r="F204" s="3">
        <v>0</v>
      </c>
      <c r="G204" s="3">
        <v>0</v>
      </c>
      <c r="H204" s="3">
        <v>0</v>
      </c>
      <c r="I204" s="3">
        <v>202.5</v>
      </c>
      <c r="J204" s="3">
        <v>1.9285714285714284</v>
      </c>
      <c r="K204" s="3">
        <v>0.55963838856042902</v>
      </c>
      <c r="L204" s="3">
        <f>MAX(IFERROR(IF(Configuration!$F$10&gt;0,$E204-LARGE($E:$E,Configuration!$F$10*Configuration!$F$16),-1000000),0),IFERROR(IF(Configuration!$F$14&gt;0,$E204-LARGE('FLEX Settings (DO NOT MODIFY)'!$J:$J,Configuration!$F$14*Configuration!$F$16),-1000000),0),IFERROR(IF(Configuration!$F$13&gt;0,$E204-LARGE('FLEX Settings (DO NOT MODIFY)'!$K:$K,Configuration!$F$13*Configuration!$F$16),-1000000),0))+IF(E204=0,0,COUNTIFS($E$2:E203,E203)*0.000001)</f>
        <v>-106.46412147160673</v>
      </c>
      <c r="N204" t="str">
        <f t="shared" si="4"/>
        <v>&lt;tr&gt;&lt;td&gt;202&lt;/td&gt;&lt;td&gt;AJ Howard&lt;/td&gt;&lt;td&gt;Army&lt;/td&gt;&lt;td&gt;IA Independents&lt;/td&gt;&lt;td&gt;30.7&lt;/td&gt;&lt;/tr&gt;</v>
      </c>
    </row>
    <row r="205" spans="1:14" x14ac:dyDescent="0.25">
      <c r="A205" s="26">
        <f>_xlfn.RANK.EQ(L205,L:L,0)</f>
        <v>203</v>
      </c>
      <c r="B205" t="s">
        <v>874</v>
      </c>
      <c r="C205" s="5" t="s">
        <v>258</v>
      </c>
      <c r="D205" t="s">
        <v>352</v>
      </c>
      <c r="E205" s="3">
        <f>IF(VLOOKUP($D205,Configuration!$A$21:$C$31,3,FALSE),IFERROR((Configuration!$C$13*F205+Configuration!$C$12*H205+Configuration!$C$14*G205+Configuration!$C$16*I205+Configuration!$C$15*J205+Configuration!$C$17*K205),""),0)</f>
        <v>29.929326629304828</v>
      </c>
      <c r="F205" s="3">
        <v>0.24</v>
      </c>
      <c r="G205" s="3">
        <v>42</v>
      </c>
      <c r="H205" s="3">
        <v>6</v>
      </c>
      <c r="I205" s="3">
        <v>172.8</v>
      </c>
      <c r="J205" s="3">
        <v>0.90566037735849059</v>
      </c>
      <c r="K205" s="3">
        <v>0.71231781742305755</v>
      </c>
      <c r="L205" s="3">
        <f>MAX(IFERROR(IF(Configuration!$F$10&gt;0,$E205-LARGE($E:$E,Configuration!$F$10*Configuration!$F$16),-1000000),0),IFERROR(IF(Configuration!$F$14&gt;0,$E205-LARGE('FLEX Settings (DO NOT MODIFY)'!$J:$J,Configuration!$F$14*Configuration!$F$16),-1000000),0),IFERROR(IF(Configuration!$F$13&gt;0,$E205-LARGE('FLEX Settings (DO NOT MODIFY)'!$K:$K,Configuration!$F$13*Configuration!$F$16),-1000000),0))+IF(E205=0,0,COUNTIFS($E$2:E204,E204)*0.000001)</f>
        <v>-107.23694663660962</v>
      </c>
      <c r="N205" t="str">
        <f t="shared" si="4"/>
        <v>&lt;tr&gt;&lt;td&gt;203&lt;/td&gt;&lt;td&gt;Elijah Collins&lt;/td&gt;&lt;td&gt;Michigan State&lt;/td&gt;&lt;td&gt;Big Ten&lt;/td&gt;&lt;td&gt;29.93&lt;/td&gt;&lt;/tr&gt;</v>
      </c>
    </row>
    <row r="206" spans="1:14" x14ac:dyDescent="0.25">
      <c r="A206" s="26">
        <f>_xlfn.RANK.EQ(L206,L:L,0)</f>
        <v>204</v>
      </c>
      <c r="B206" t="s">
        <v>860</v>
      </c>
      <c r="C206" s="5" t="s">
        <v>183</v>
      </c>
      <c r="D206" t="s">
        <v>352</v>
      </c>
      <c r="E206" s="3">
        <f>IF(VLOOKUP($D206,Configuration!$A$21:$C$31,3,FALSE),IFERROR((Configuration!$C$13*F206+Configuration!$C$12*H206+Configuration!$C$14*G206+Configuration!$C$16*I206+Configuration!$C$15*J206+Configuration!$C$17*K206),""),0)</f>
        <v>28.820462903379877</v>
      </c>
      <c r="F206" s="3">
        <v>0.32000000000000006</v>
      </c>
      <c r="G206" s="3">
        <v>32</v>
      </c>
      <c r="H206" s="3">
        <v>6.4</v>
      </c>
      <c r="I206" s="3">
        <v>129.6</v>
      </c>
      <c r="J206" s="3">
        <v>1.44</v>
      </c>
      <c r="K206" s="3">
        <v>0.54976854831006339</v>
      </c>
      <c r="L206" s="3">
        <f>MAX(IFERROR(IF(Configuration!$F$10&gt;0,$E206-LARGE($E:$E,Configuration!$F$10*Configuration!$F$16),-1000000),0),IFERROR(IF(Configuration!$F$14&gt;0,$E206-LARGE('FLEX Settings (DO NOT MODIFY)'!$J:$J,Configuration!$F$14*Configuration!$F$16),-1000000),0),IFERROR(IF(Configuration!$F$13&gt;0,$E206-LARGE('FLEX Settings (DO NOT MODIFY)'!$K:$K,Configuration!$F$13*Configuration!$F$16),-1000000),0))+IF(E206=0,0,COUNTIFS($E$2:E205,E205)*0.000001)</f>
        <v>-108.34581036253456</v>
      </c>
      <c r="N206" t="str">
        <f t="shared" si="4"/>
        <v>&lt;tr&gt;&lt;td&gt;204&lt;/td&gt;&lt;td&gt;Isaac Guerendo&lt;/td&gt;&lt;td&gt;Wisconsin&lt;/td&gt;&lt;td&gt;Big Ten&lt;/td&gt;&lt;td&gt;28.82&lt;/td&gt;&lt;/tr&gt;</v>
      </c>
    </row>
    <row r="207" spans="1:14" x14ac:dyDescent="0.25">
      <c r="A207" s="26">
        <f>_xlfn.RANK.EQ(L207,L:L,0)</f>
        <v>205</v>
      </c>
      <c r="B207" t="s">
        <v>814</v>
      </c>
      <c r="C207" s="5" t="s">
        <v>196</v>
      </c>
      <c r="D207" t="s">
        <v>326</v>
      </c>
      <c r="E207" s="3">
        <f>IF(VLOOKUP($D207,Configuration!$A$21:$C$31,3,FALSE),IFERROR((Configuration!$C$13*F207+Configuration!$C$12*H207+Configuration!$C$14*G207+Configuration!$C$16*I207+Configuration!$C$15*J207+Configuration!$C$17*K207),""),0)</f>
        <v>26.97983726956393</v>
      </c>
      <c r="F207" s="3">
        <v>0</v>
      </c>
      <c r="G207" s="3">
        <v>0</v>
      </c>
      <c r="H207" s="3">
        <v>0</v>
      </c>
      <c r="I207" s="3">
        <v>177.66000000000003</v>
      </c>
      <c r="J207" s="3">
        <v>1.6871794871794872</v>
      </c>
      <c r="K207" s="3">
        <v>0.4546198267564967</v>
      </c>
      <c r="L207" s="3">
        <f>MAX(IFERROR(IF(Configuration!$F$10&gt;0,$E207-LARGE($E:$E,Configuration!$F$10*Configuration!$F$16),-1000000),0),IFERROR(IF(Configuration!$F$14&gt;0,$E207-LARGE('FLEX Settings (DO NOT MODIFY)'!$J:$J,Configuration!$F$14*Configuration!$F$16),-1000000),0),IFERROR(IF(Configuration!$F$13&gt;0,$E207-LARGE('FLEX Settings (DO NOT MODIFY)'!$K:$K,Configuration!$F$13*Configuration!$F$16),-1000000),0))+IF(E207=0,0,COUNTIFS($E$2:E206,E206)*0.000001)</f>
        <v>-110.18643599635051</v>
      </c>
      <c r="N207" t="str">
        <f t="shared" si="4"/>
        <v>&lt;tr&gt;&lt;td&gt;205&lt;/td&gt;&lt;td&gt;Keilan Robinson&lt;/td&gt;&lt;td&gt;Texas&lt;/td&gt;&lt;td&gt;Big 12&lt;/td&gt;&lt;td&gt;26.98&lt;/td&gt;&lt;/tr&gt;</v>
      </c>
    </row>
    <row r="208" spans="1:14" x14ac:dyDescent="0.25">
      <c r="A208" s="26">
        <f>_xlfn.RANK.EQ(L208,L:L,0)</f>
        <v>206</v>
      </c>
      <c r="B208" t="s">
        <v>903</v>
      </c>
      <c r="C208" s="5" t="s">
        <v>216</v>
      </c>
      <c r="D208" t="s">
        <v>329</v>
      </c>
      <c r="E208" s="3">
        <f>IF(VLOOKUP($D208,Configuration!$A$21:$C$31,3,FALSE),IFERROR((Configuration!$C$13*F208+Configuration!$C$12*H208+Configuration!$C$14*G208+Configuration!$C$16*I208+Configuration!$C$15*J208+Configuration!$C$17*K208),""),0)</f>
        <v>26.440974497378658</v>
      </c>
      <c r="F208" s="3">
        <v>0.4200000000000001</v>
      </c>
      <c r="G208" s="3">
        <v>37.800000000000004</v>
      </c>
      <c r="H208" s="3">
        <v>4.2000000000000011</v>
      </c>
      <c r="I208" s="3">
        <v>102.9</v>
      </c>
      <c r="J208" s="3">
        <v>1.4000000000000001</v>
      </c>
      <c r="K208" s="3">
        <v>0.32451275131067353</v>
      </c>
      <c r="L208" s="3">
        <f>MAX(IFERROR(IF(Configuration!$F$10&gt;0,$E208-LARGE($E:$E,Configuration!$F$10*Configuration!$F$16),-1000000),0),IFERROR(IF(Configuration!$F$14&gt;0,$E208-LARGE('FLEX Settings (DO NOT MODIFY)'!$J:$J,Configuration!$F$14*Configuration!$F$16),-1000000),0),IFERROR(IF(Configuration!$F$13&gt;0,$E208-LARGE('FLEX Settings (DO NOT MODIFY)'!$K:$K,Configuration!$F$13*Configuration!$F$16),-1000000),0))+IF(E208=0,0,COUNTIFS($E$2:E207,E207)*0.000001)</f>
        <v>-110.72529876853578</v>
      </c>
      <c r="N208" t="str">
        <f t="shared" si="4"/>
        <v>&lt;tr&gt;&lt;td&gt;206&lt;/td&gt;&lt;td&gt;Keegan Jones&lt;/td&gt;&lt;td&gt;UCLA&lt;/td&gt;&lt;td&gt;Pac-12&lt;/td&gt;&lt;td&gt;26.44&lt;/td&gt;&lt;/tr&gt;</v>
      </c>
    </row>
    <row r="209" spans="1:14" x14ac:dyDescent="0.25">
      <c r="A209" s="26">
        <f>_xlfn.RANK.EQ(L209,L:L,0)</f>
        <v>207</v>
      </c>
      <c r="B209" t="s">
        <v>1487</v>
      </c>
      <c r="C209" s="5" t="s">
        <v>1488</v>
      </c>
      <c r="D209" t="s">
        <v>1504</v>
      </c>
      <c r="E209" s="3">
        <f>IF(VLOOKUP($D209,Configuration!$A$21:$C$31,3,FALSE),IFERROR((Configuration!$C$13*F209+Configuration!$C$12*H209+Configuration!$C$14*G209+Configuration!$C$16*I209+Configuration!$C$15*J209+Configuration!$C$17*K209),""),0)</f>
        <v>26.345507300911468</v>
      </c>
      <c r="F209" s="3">
        <v>7.0000000000000007E-2</v>
      </c>
      <c r="G209" s="3">
        <v>28</v>
      </c>
      <c r="H209" s="3">
        <v>3.5</v>
      </c>
      <c r="I209" s="3">
        <v>140</v>
      </c>
      <c r="J209" s="3">
        <v>1.4000000000000001</v>
      </c>
      <c r="K209" s="3">
        <v>0.51224634954426518</v>
      </c>
      <c r="L209" s="3">
        <f>MAX(IFERROR(IF(Configuration!$F$10&gt;0,$E209-LARGE($E:$E,Configuration!$F$10*Configuration!$F$16),-1000000),0),IFERROR(IF(Configuration!$F$14&gt;0,$E209-LARGE('FLEX Settings (DO NOT MODIFY)'!$J:$J,Configuration!$F$14*Configuration!$F$16),-1000000),0),IFERROR(IF(Configuration!$F$13&gt;0,$E209-LARGE('FLEX Settings (DO NOT MODIFY)'!$K:$K,Configuration!$F$13*Configuration!$F$16),-1000000),0))+IF(E209=0,0,COUNTIFS($E$2:E208,E208)*0.000001)</f>
        <v>-110.82076596500298</v>
      </c>
      <c r="N209" t="str">
        <f t="shared" si="4"/>
        <v>&lt;tr&gt;&lt;td&gt;207&lt;/td&gt;&lt;td&gt;Nathan Carter&lt;/td&gt;&lt;td&gt;Connecticut&lt;/td&gt;&lt;td&gt;IA Independents&lt;/td&gt;&lt;td&gt;26.35&lt;/td&gt;&lt;/tr&gt;</v>
      </c>
    </row>
    <row r="210" spans="1:14" x14ac:dyDescent="0.25">
      <c r="A210" s="26">
        <f>_xlfn.RANK.EQ(L210,L:L,0)</f>
        <v>208</v>
      </c>
      <c r="B210" t="s">
        <v>940</v>
      </c>
      <c r="C210" s="5" t="s">
        <v>198</v>
      </c>
      <c r="D210" t="s">
        <v>131</v>
      </c>
      <c r="E210" s="3">
        <f>IF(VLOOKUP($D210,Configuration!$A$21:$C$31,3,FALSE),IFERROR((Configuration!$C$13*F210+Configuration!$C$12*H210+Configuration!$C$14*G210+Configuration!$C$16*I210+Configuration!$C$15*J210+Configuration!$C$17*K210),""),0)</f>
        <v>25.643102619021164</v>
      </c>
      <c r="F210" s="3">
        <v>0.24</v>
      </c>
      <c r="G210" s="3">
        <v>20.8</v>
      </c>
      <c r="H210" s="3">
        <v>3.2</v>
      </c>
      <c r="I210" s="3">
        <v>134.4</v>
      </c>
      <c r="J210" s="3">
        <v>1.3440000000000001</v>
      </c>
      <c r="K210" s="3">
        <v>0.49044869048941919</v>
      </c>
      <c r="L210" s="3">
        <f>MAX(IFERROR(IF(Configuration!$F$10&gt;0,$E210-LARGE($E:$E,Configuration!$F$10*Configuration!$F$16),-1000000),0),IFERROR(IF(Configuration!$F$14&gt;0,$E210-LARGE('FLEX Settings (DO NOT MODIFY)'!$J:$J,Configuration!$F$14*Configuration!$F$16),-1000000),0),IFERROR(IF(Configuration!$F$13&gt;0,$E210-LARGE('FLEX Settings (DO NOT MODIFY)'!$K:$K,Configuration!$F$13*Configuration!$F$16),-1000000),0))+IF(E210=0,0,COUNTIFS($E$2:E209,E209)*0.000001)</f>
        <v>-111.52317064689328</v>
      </c>
      <c r="N210" t="str">
        <f t="shared" si="4"/>
        <v>&lt;tr&gt;&lt;td&gt;208&lt;/td&gt;&lt;td&gt;Corey Kiner&lt;/td&gt;&lt;td&gt;LSU&lt;/td&gt;&lt;td&gt;SEC&lt;/td&gt;&lt;td&gt;25.64&lt;/td&gt;&lt;/tr&gt;</v>
      </c>
    </row>
    <row r="211" spans="1:14" x14ac:dyDescent="0.25">
      <c r="A211" s="26">
        <f>_xlfn.RANK.EQ(L211,L:L,0)</f>
        <v>209</v>
      </c>
      <c r="B211" s="5" t="s">
        <v>840</v>
      </c>
      <c r="C211" s="5" t="s">
        <v>187</v>
      </c>
      <c r="D211" t="s">
        <v>352</v>
      </c>
      <c r="E211" s="3">
        <f>IF(VLOOKUP($D211,Configuration!$A$21:$C$31,3,FALSE),IFERROR((Configuration!$C$13*F211+Configuration!$C$12*H211+Configuration!$C$14*G211+Configuration!$C$16*I211+Configuration!$C$15*J211+Configuration!$C$17*K211),""),0)</f>
        <v>22.624154113604916</v>
      </c>
      <c r="F211" s="3">
        <v>0.3428571428571428</v>
      </c>
      <c r="G211" s="3">
        <v>19.2</v>
      </c>
      <c r="H211" s="3">
        <v>2.4</v>
      </c>
      <c r="I211" s="3">
        <v>118.4</v>
      </c>
      <c r="J211" s="3">
        <v>1.08843537414966</v>
      </c>
      <c r="K211" s="3">
        <v>0.46180049421795122</v>
      </c>
      <c r="L211" s="3">
        <f>MAX(IFERROR(IF(Configuration!$F$10&gt;0,$E211-LARGE($E:$E,Configuration!$F$10*Configuration!$F$16),-1000000),0),IFERROR(IF(Configuration!$F$14&gt;0,$E211-LARGE('FLEX Settings (DO NOT MODIFY)'!$J:$J,Configuration!$F$14*Configuration!$F$16),-1000000),0),IFERROR(IF(Configuration!$F$13&gt;0,$E211-LARGE('FLEX Settings (DO NOT MODIFY)'!$K:$K,Configuration!$F$13*Configuration!$F$16),-1000000),0))+IF(E211=0,0,COUNTIFS($E$2:E210,E210)*0.000001)</f>
        <v>-114.54211915230952</v>
      </c>
      <c r="N211" t="str">
        <f t="shared" si="4"/>
        <v>&lt;tr&gt;&lt;td&gt;209&lt;/td&gt;&lt;td&gt;King Doerue&lt;/td&gt;&lt;td&gt;Purdue&lt;/td&gt;&lt;td&gt;Big Ten&lt;/td&gt;&lt;td&gt;22.62&lt;/td&gt;&lt;/tr&gt;</v>
      </c>
    </row>
    <row r="212" spans="1:14" x14ac:dyDescent="0.25">
      <c r="A212" s="26">
        <f>_xlfn.RANK.EQ(L212,L:L,0)</f>
        <v>210</v>
      </c>
      <c r="B212" t="s">
        <v>936</v>
      </c>
      <c r="C212" s="5" t="s">
        <v>227</v>
      </c>
      <c r="D212" t="s">
        <v>131</v>
      </c>
      <c r="E212" s="3">
        <f>IF(VLOOKUP($D212,Configuration!$A$21:$C$31,3,FALSE),IFERROR((Configuration!$C$13*F212+Configuration!$C$12*H212+Configuration!$C$14*G212+Configuration!$C$16*I212+Configuration!$C$15*J212+Configuration!$C$17*K212),""),0)</f>
        <v>21.091102674847335</v>
      </c>
      <c r="F212" s="3">
        <v>0.09</v>
      </c>
      <c r="G212" s="3">
        <v>6.12</v>
      </c>
      <c r="H212" s="3">
        <v>0.9</v>
      </c>
      <c r="I212" s="3">
        <v>121.5</v>
      </c>
      <c r="J212" s="3">
        <v>1.35</v>
      </c>
      <c r="K212" s="3">
        <v>0.38044866257633503</v>
      </c>
      <c r="L212" s="3">
        <f>MAX(IFERROR(IF(Configuration!$F$10&gt;0,$E212-LARGE($E:$E,Configuration!$F$10*Configuration!$F$16),-1000000),0),IFERROR(IF(Configuration!$F$14&gt;0,$E212-LARGE('FLEX Settings (DO NOT MODIFY)'!$J:$J,Configuration!$F$14*Configuration!$F$16),-1000000),0),IFERROR(IF(Configuration!$F$13&gt;0,$E212-LARGE('FLEX Settings (DO NOT MODIFY)'!$K:$K,Configuration!$F$13*Configuration!$F$16),-1000000),0))+IF(E212=0,0,COUNTIFS($E$2:E211,E211)*0.000001)</f>
        <v>-116.07517059106711</v>
      </c>
      <c r="N212" t="str">
        <f t="shared" si="4"/>
        <v>&lt;tr&gt;&lt;td&gt;210&lt;/td&gt;&lt;td&gt;JuTahn McClain&lt;/td&gt;&lt;td&gt;Kentucky&lt;/td&gt;&lt;td&gt;SEC&lt;/td&gt;&lt;td&gt;21.09&lt;/td&gt;&lt;/tr&gt;</v>
      </c>
    </row>
    <row r="213" spans="1:14" x14ac:dyDescent="0.25">
      <c r="A213" s="26">
        <f>_xlfn.RANK.EQ(L213,L:L,0)</f>
        <v>211</v>
      </c>
      <c r="B213" s="5" t="s">
        <v>861</v>
      </c>
      <c r="C213" s="5" t="s">
        <v>183</v>
      </c>
      <c r="D213" t="s">
        <v>352</v>
      </c>
      <c r="E213" s="3">
        <f>IF(VLOOKUP($D213,Configuration!$A$21:$C$31,3,FALSE),IFERROR((Configuration!$C$13*F213+Configuration!$C$12*H213+Configuration!$C$14*G213+Configuration!$C$16*I213+Configuration!$C$15*J213+Configuration!$C$17*K213),""),0)</f>
        <v>20.067036074570641</v>
      </c>
      <c r="F213" s="3">
        <v>0.53333333333333333</v>
      </c>
      <c r="G213" s="3">
        <v>48</v>
      </c>
      <c r="H213" s="3">
        <v>8</v>
      </c>
      <c r="I213" s="3">
        <v>48</v>
      </c>
      <c r="J213" s="3">
        <v>0.64</v>
      </c>
      <c r="K213" s="3">
        <v>0.28648196271467952</v>
      </c>
      <c r="L213" s="3">
        <f>MAX(IFERROR(IF(Configuration!$F$10&gt;0,$E213-LARGE($E:$E,Configuration!$F$10*Configuration!$F$16),-1000000),0),IFERROR(IF(Configuration!$F$14&gt;0,$E213-LARGE('FLEX Settings (DO NOT MODIFY)'!$J:$J,Configuration!$F$14*Configuration!$F$16),-1000000),0),IFERROR(IF(Configuration!$F$13&gt;0,$E213-LARGE('FLEX Settings (DO NOT MODIFY)'!$K:$K,Configuration!$F$13*Configuration!$F$16),-1000000),0))+IF(E213=0,0,COUNTIFS($E$2:E212,E212)*0.000001)</f>
        <v>-117.0992371913438</v>
      </c>
      <c r="N213" t="str">
        <f t="shared" si="4"/>
        <v>&lt;tr&gt;&lt;td&gt;211&lt;/td&gt;&lt;td&gt;Brady Schipper&lt;/td&gt;&lt;td&gt;Wisconsin&lt;/td&gt;&lt;td&gt;Big Ten&lt;/td&gt;&lt;td&gt;20.07&lt;/td&gt;&lt;/tr&gt;</v>
      </c>
    </row>
    <row r="214" spans="1:14" x14ac:dyDescent="0.25">
      <c r="A214" s="26">
        <f>_xlfn.RANK.EQ(L214,L:L,0)</f>
        <v>212</v>
      </c>
      <c r="B214" t="s">
        <v>774</v>
      </c>
      <c r="C214" s="5" t="s">
        <v>217</v>
      </c>
      <c r="D214" t="s">
        <v>132</v>
      </c>
      <c r="E214" s="3">
        <f>IF(VLOOKUP($D214,Configuration!$A$21:$C$31,3,FALSE),IFERROR((Configuration!$C$13*F214+Configuration!$C$12*H214+Configuration!$C$14*G214+Configuration!$C$16*I214+Configuration!$C$15*J214+Configuration!$C$17*K214),""),0)</f>
        <v>18.826179018286815</v>
      </c>
      <c r="F214" s="3">
        <v>0</v>
      </c>
      <c r="G214" s="3">
        <v>0</v>
      </c>
      <c r="H214" s="3">
        <v>0</v>
      </c>
      <c r="I214" s="3">
        <v>112</v>
      </c>
      <c r="J214" s="3">
        <v>1.4000000000000001</v>
      </c>
      <c r="K214" s="3">
        <v>0.3869104908565929</v>
      </c>
      <c r="L214" s="3">
        <f>MAX(IFERROR(IF(Configuration!$F$10&gt;0,$E214-LARGE($E:$E,Configuration!$F$10*Configuration!$F$16),-1000000),0),IFERROR(IF(Configuration!$F$14&gt;0,$E214-LARGE('FLEX Settings (DO NOT MODIFY)'!$J:$J,Configuration!$F$14*Configuration!$F$16),-1000000),0),IFERROR(IF(Configuration!$F$13&gt;0,$E214-LARGE('FLEX Settings (DO NOT MODIFY)'!$K:$K,Configuration!$F$13*Configuration!$F$16),-1000000),0))+IF(E214=0,0,COUNTIFS($E$2:E213,E213)*0.000001)</f>
        <v>-118.34009424762763</v>
      </c>
      <c r="N214" t="str">
        <f t="shared" si="4"/>
        <v>&lt;tr&gt;&lt;td&gt;212&lt;/td&gt;&lt;td&gt;Jaylen Coleman&lt;/td&gt;&lt;td&gt;Duke&lt;/td&gt;&lt;td&gt;ACC&lt;/td&gt;&lt;td&gt;18.83&lt;/td&gt;&lt;/tr&gt;</v>
      </c>
    </row>
    <row r="215" spans="1:14" x14ac:dyDescent="0.25">
      <c r="A215" s="26">
        <f>_xlfn.RANK.EQ(L215,L:L,0)</f>
        <v>213</v>
      </c>
      <c r="B215" t="s">
        <v>844</v>
      </c>
      <c r="C215" s="5" t="s">
        <v>231</v>
      </c>
      <c r="D215" t="s">
        <v>352</v>
      </c>
      <c r="E215" s="3">
        <f>IF(VLOOKUP($D215,Configuration!$A$21:$C$31,3,FALSE),IFERROR((Configuration!$C$13*F215+Configuration!$C$12*H215+Configuration!$C$14*G215+Configuration!$C$16*I215+Configuration!$C$15*J215+Configuration!$C$17*K215),""),0)</f>
        <v>18.81894208925198</v>
      </c>
      <c r="F215" s="3">
        <v>5.000000000000001E-2</v>
      </c>
      <c r="G215" s="3">
        <v>7.0000000000000009</v>
      </c>
      <c r="H215" s="3">
        <v>1</v>
      </c>
      <c r="I215" s="3">
        <v>120</v>
      </c>
      <c r="J215" s="3">
        <v>1.0273972602739725</v>
      </c>
      <c r="K215" s="3">
        <v>0.42272073619592782</v>
      </c>
      <c r="L215" s="3">
        <f>MAX(IFERROR(IF(Configuration!$F$10&gt;0,$E215-LARGE($E:$E,Configuration!$F$10*Configuration!$F$16),-1000000),0),IFERROR(IF(Configuration!$F$14&gt;0,$E215-LARGE('FLEX Settings (DO NOT MODIFY)'!$J:$J,Configuration!$F$14*Configuration!$F$16),-1000000),0),IFERROR(IF(Configuration!$F$13&gt;0,$E215-LARGE('FLEX Settings (DO NOT MODIFY)'!$K:$K,Configuration!$F$13*Configuration!$F$16),-1000000),0))+IF(E215=0,0,COUNTIFS($E$2:E214,E214)*0.000001)</f>
        <v>-118.34733117666246</v>
      </c>
      <c r="N215" t="str">
        <f t="shared" si="4"/>
        <v>&lt;tr&gt;&lt;td&gt;213&lt;/td&gt;&lt;td&gt;Chase Hayden&lt;/td&gt;&lt;td&gt;Illinois&lt;/td&gt;&lt;td&gt;Big Ten&lt;/td&gt;&lt;td&gt;18.82&lt;/td&gt;&lt;/tr&gt;</v>
      </c>
    </row>
    <row r="216" spans="1:14" x14ac:dyDescent="0.25">
      <c r="A216" s="26">
        <f>_xlfn.RANK.EQ(L216,L:L,0)</f>
        <v>214</v>
      </c>
      <c r="B216" t="s">
        <v>947</v>
      </c>
      <c r="C216" s="5" t="s">
        <v>189</v>
      </c>
      <c r="D216" t="s">
        <v>131</v>
      </c>
      <c r="E216" s="3">
        <f>IF(VLOOKUP($D216,Configuration!$A$21:$C$31,3,FALSE),IFERROR((Configuration!$C$13*F216+Configuration!$C$12*H216+Configuration!$C$14*G216+Configuration!$C$16*I216+Configuration!$C$15*J216+Configuration!$C$17*K216),""),0)</f>
        <v>18.710208649570916</v>
      </c>
      <c r="F216" s="3">
        <v>0.09</v>
      </c>
      <c r="G216" s="3">
        <v>10.799999999999999</v>
      </c>
      <c r="H216" s="3">
        <v>1.7999999999999998</v>
      </c>
      <c r="I216" s="3">
        <v>105</v>
      </c>
      <c r="J216" s="3">
        <v>1.05</v>
      </c>
      <c r="K216" s="3">
        <v>0.30489567521454275</v>
      </c>
      <c r="L216" s="3">
        <f>MAX(IFERROR(IF(Configuration!$F$10&gt;0,$E216-LARGE($E:$E,Configuration!$F$10*Configuration!$F$16),-1000000),0),IFERROR(IF(Configuration!$F$14&gt;0,$E216-LARGE('FLEX Settings (DO NOT MODIFY)'!$J:$J,Configuration!$F$14*Configuration!$F$16),-1000000),0),IFERROR(IF(Configuration!$F$13&gt;0,$E216-LARGE('FLEX Settings (DO NOT MODIFY)'!$K:$K,Configuration!$F$13*Configuration!$F$16),-1000000),0))+IF(E216=0,0,COUNTIFS($E$2:E215,E215)*0.000001)</f>
        <v>-118.45606461634353</v>
      </c>
      <c r="N216" t="str">
        <f t="shared" si="4"/>
        <v>&lt;tr&gt;&lt;td&gt;214&lt;/td&gt;&lt;td&gt;Jarquez Hunter&lt;/td&gt;&lt;td&gt;Auburn&lt;/td&gt;&lt;td&gt;SEC&lt;/td&gt;&lt;td&gt;18.71&lt;/td&gt;&lt;/tr&gt;</v>
      </c>
    </row>
    <row r="217" spans="1:14" x14ac:dyDescent="0.25">
      <c r="A217" s="26">
        <f>_xlfn.RANK.EQ(L217,L:L,0)</f>
        <v>215</v>
      </c>
      <c r="B217" t="s">
        <v>963</v>
      </c>
      <c r="C217" s="5" t="s">
        <v>193</v>
      </c>
      <c r="D217" t="s">
        <v>131</v>
      </c>
      <c r="E217" s="3">
        <f>IF(VLOOKUP($D217,Configuration!$A$21:$C$31,3,FALSE),IFERROR((Configuration!$C$13*F217+Configuration!$C$12*H217+Configuration!$C$14*G217+Configuration!$C$16*I217+Configuration!$C$15*J217+Configuration!$C$17*K217),""),0)</f>
        <v>18.134537915462971</v>
      </c>
      <c r="F217" s="3">
        <v>0.12</v>
      </c>
      <c r="G217" s="3">
        <v>13.86</v>
      </c>
      <c r="H217" s="3">
        <v>1.98</v>
      </c>
      <c r="I217" s="3">
        <v>105</v>
      </c>
      <c r="J217" s="3">
        <v>0.89999999999999991</v>
      </c>
      <c r="K217" s="3">
        <v>0.43073104226851455</v>
      </c>
      <c r="L217" s="3">
        <f>MAX(IFERROR(IF(Configuration!$F$10&gt;0,$E217-LARGE($E:$E,Configuration!$F$10*Configuration!$F$16),-1000000),0),IFERROR(IF(Configuration!$F$14&gt;0,$E217-LARGE('FLEX Settings (DO NOT MODIFY)'!$J:$J,Configuration!$F$14*Configuration!$F$16),-1000000),0),IFERROR(IF(Configuration!$F$13&gt;0,$E217-LARGE('FLEX Settings (DO NOT MODIFY)'!$K:$K,Configuration!$F$13*Configuration!$F$16),-1000000),0))+IF(E217=0,0,COUNTIFS($E$2:E216,E216)*0.000001)</f>
        <v>-119.03173535045147</v>
      </c>
      <c r="N217" t="str">
        <f t="shared" si="4"/>
        <v>&lt;tr&gt;&lt;td&gt;215&lt;/td&gt;&lt;td&gt;Patrick Smith&lt;/td&gt;&lt;td&gt;Vanderbilt&lt;/td&gt;&lt;td&gt;SEC&lt;/td&gt;&lt;td&gt;18.13&lt;/td&gt;&lt;/tr&gt;</v>
      </c>
    </row>
    <row r="218" spans="1:14" x14ac:dyDescent="0.25">
      <c r="A218" s="26">
        <f>_xlfn.RANK.EQ(L218,L:L,0)</f>
        <v>216</v>
      </c>
      <c r="B218" s="5" t="s">
        <v>766</v>
      </c>
      <c r="C218" s="5" t="s">
        <v>750</v>
      </c>
      <c r="D218" t="s">
        <v>132</v>
      </c>
      <c r="E218" s="3">
        <f>IF(VLOOKUP($D218,Configuration!$A$21:$C$31,3,FALSE),IFERROR((Configuration!$C$13*F218+Configuration!$C$12*H218+Configuration!$C$14*G218+Configuration!$C$16*I218+Configuration!$C$15*J218+Configuration!$C$17*K218),""),0)</f>
        <v>18.066721909754826</v>
      </c>
      <c r="F218" s="3">
        <v>7.0000000000000007E-2</v>
      </c>
      <c r="G218" s="3">
        <v>28.875</v>
      </c>
      <c r="H218" s="3">
        <v>2.625</v>
      </c>
      <c r="I218" s="3">
        <v>88.200000000000017</v>
      </c>
      <c r="J218" s="3">
        <v>0.875</v>
      </c>
      <c r="K218" s="3">
        <v>0.31163904512258767</v>
      </c>
      <c r="L218" s="3">
        <f>MAX(IFERROR(IF(Configuration!$F$10&gt;0,$E218-LARGE($E:$E,Configuration!$F$10*Configuration!$F$16),-1000000),0),IFERROR(IF(Configuration!$F$14&gt;0,$E218-LARGE('FLEX Settings (DO NOT MODIFY)'!$J:$J,Configuration!$F$14*Configuration!$F$16),-1000000),0),IFERROR(IF(Configuration!$F$13&gt;0,$E218-LARGE('FLEX Settings (DO NOT MODIFY)'!$K:$K,Configuration!$F$13*Configuration!$F$16),-1000000),0))+IF(E218=0,0,COUNTIFS($E$2:E217,E217)*0.000001)</f>
        <v>-119.09955135615962</v>
      </c>
      <c r="N218" t="str">
        <f t="shared" si="4"/>
        <v>&lt;tr&gt;&lt;td&gt;216&lt;/td&gt;&lt;td&gt;Jamious Griffin&lt;/td&gt;&lt;td&gt;Georgia Tech&lt;/td&gt;&lt;td&gt;ACC&lt;/td&gt;&lt;td&gt;18.07&lt;/td&gt;&lt;/tr&gt;</v>
      </c>
    </row>
    <row r="219" spans="1:14" x14ac:dyDescent="0.25">
      <c r="A219" s="26">
        <f>_xlfn.RANK.EQ(L219,L:L,0)</f>
        <v>217</v>
      </c>
      <c r="B219" t="s">
        <v>868</v>
      </c>
      <c r="C219" s="5" t="s">
        <v>755</v>
      </c>
      <c r="D219" t="s">
        <v>352</v>
      </c>
      <c r="E219" s="3">
        <f>IF(VLOOKUP($D219,Configuration!$A$21:$C$31,3,FALSE),IFERROR((Configuration!$C$13*F219+Configuration!$C$12*H219+Configuration!$C$14*G219+Configuration!$C$16*I219+Configuration!$C$15*J219+Configuration!$C$17*K219),""),0)</f>
        <v>16.788739745812464</v>
      </c>
      <c r="F219" s="3">
        <v>0</v>
      </c>
      <c r="G219" s="3">
        <v>5</v>
      </c>
      <c r="H219" s="3">
        <v>1</v>
      </c>
      <c r="I219" s="3">
        <v>108</v>
      </c>
      <c r="J219" s="3">
        <v>1</v>
      </c>
      <c r="K219" s="3">
        <v>0.50563012709376909</v>
      </c>
      <c r="L219" s="3">
        <f>MAX(IFERROR(IF(Configuration!$F$10&gt;0,$E219-LARGE($E:$E,Configuration!$F$10*Configuration!$F$16),-1000000),0),IFERROR(IF(Configuration!$F$14&gt;0,$E219-LARGE('FLEX Settings (DO NOT MODIFY)'!$J:$J,Configuration!$F$14*Configuration!$F$16),-1000000),0),IFERROR(IF(Configuration!$F$13&gt;0,$E219-LARGE('FLEX Settings (DO NOT MODIFY)'!$K:$K,Configuration!$F$13*Configuration!$F$16),-1000000),0))+IF(E219=0,0,COUNTIFS($E$2:E218,E218)*0.000001)</f>
        <v>-120.37753352010198</v>
      </c>
      <c r="N219" t="str">
        <f t="shared" si="4"/>
        <v>&lt;tr&gt;&lt;td&gt;217&lt;/td&gt;&lt;td&gt;Kyle Monangai&lt;/td&gt;&lt;td&gt;Rutgers&lt;/td&gt;&lt;td&gt;Big Ten&lt;/td&gt;&lt;td&gt;16.79&lt;/td&gt;&lt;/tr&gt;</v>
      </c>
    </row>
    <row r="220" spans="1:14" x14ac:dyDescent="0.25">
      <c r="A220" s="26">
        <f>_xlfn.RANK.EQ(L220,L:L,0)</f>
        <v>218</v>
      </c>
      <c r="B220" t="s">
        <v>937</v>
      </c>
      <c r="C220" s="5" t="s">
        <v>227</v>
      </c>
      <c r="D220" t="s">
        <v>131</v>
      </c>
      <c r="E220" s="3">
        <f>IF(VLOOKUP($D220,Configuration!$A$21:$C$31,3,FALSE),IFERROR((Configuration!$C$13*F220+Configuration!$C$12*H220+Configuration!$C$14*G220+Configuration!$C$16*I220+Configuration!$C$15*J220+Configuration!$C$17*K220),""),0)</f>
        <v>15.858192676616969</v>
      </c>
      <c r="F220" s="3">
        <v>0.08</v>
      </c>
      <c r="G220" s="3">
        <v>5.44</v>
      </c>
      <c r="H220" s="3">
        <v>0.8</v>
      </c>
      <c r="I220" s="3">
        <v>90</v>
      </c>
      <c r="J220" s="3">
        <v>1</v>
      </c>
      <c r="K220" s="3">
        <v>0.28290366169151471</v>
      </c>
      <c r="L220" s="3">
        <f>MAX(IFERROR(IF(Configuration!$F$10&gt;0,$E220-LARGE($E:$E,Configuration!$F$10*Configuration!$F$16),-1000000),0),IFERROR(IF(Configuration!$F$14&gt;0,$E220-LARGE('FLEX Settings (DO NOT MODIFY)'!$J:$J,Configuration!$F$14*Configuration!$F$16),-1000000),0),IFERROR(IF(Configuration!$F$13&gt;0,$E220-LARGE('FLEX Settings (DO NOT MODIFY)'!$K:$K,Configuration!$F$13*Configuration!$F$16),-1000000),0))+IF(E220=0,0,COUNTIFS($E$2:E219,E219)*0.000001)</f>
        <v>-121.30808058929748</v>
      </c>
      <c r="N220" t="str">
        <f t="shared" si="4"/>
        <v>&lt;tr&gt;&lt;td&gt;218&lt;/td&gt;&lt;td&gt;Travis Tisdale&lt;/td&gt;&lt;td&gt;Kentucky&lt;/td&gt;&lt;td&gt;SEC&lt;/td&gt;&lt;td&gt;15.86&lt;/td&gt;&lt;/tr&gt;</v>
      </c>
    </row>
    <row r="221" spans="1:14" x14ac:dyDescent="0.25">
      <c r="A221" s="26">
        <f>_xlfn.RANK.EQ(L221,L:L,0)</f>
        <v>219</v>
      </c>
      <c r="B221" t="s">
        <v>975</v>
      </c>
      <c r="C221" s="5" t="s">
        <v>225</v>
      </c>
      <c r="D221" t="s">
        <v>131</v>
      </c>
      <c r="E221" s="3">
        <f>IF(VLOOKUP($D221,Configuration!$A$21:$C$31,3,FALSE),IFERROR((Configuration!$C$13*F221+Configuration!$C$12*H221+Configuration!$C$14*G221+Configuration!$C$16*I221+Configuration!$C$15*J221+Configuration!$C$17*K221),""),0)</f>
        <v>15.653500964372624</v>
      </c>
      <c r="F221" s="3">
        <v>0.30000000000000004</v>
      </c>
      <c r="G221" s="3">
        <v>21</v>
      </c>
      <c r="H221" s="3">
        <v>3</v>
      </c>
      <c r="I221" s="3">
        <v>90</v>
      </c>
      <c r="J221" s="3">
        <v>0.30000000000000004</v>
      </c>
      <c r="K221" s="3">
        <v>0.27324951781368745</v>
      </c>
      <c r="L221" s="3">
        <f>MAX(IFERROR(IF(Configuration!$F$10&gt;0,$E221-LARGE($E:$E,Configuration!$F$10*Configuration!$F$16),-1000000),0),IFERROR(IF(Configuration!$F$14&gt;0,$E221-LARGE('FLEX Settings (DO NOT MODIFY)'!$J:$J,Configuration!$F$14*Configuration!$F$16),-1000000),0),IFERROR(IF(Configuration!$F$13&gt;0,$E221-LARGE('FLEX Settings (DO NOT MODIFY)'!$K:$K,Configuration!$F$13*Configuration!$F$16),-1000000),0))+IF(E221=0,0,COUNTIFS($E$2:E220,E220)*0.000001)</f>
        <v>-121.51277230154182</v>
      </c>
      <c r="N221" t="str">
        <f t="shared" si="4"/>
        <v>&lt;tr&gt;&lt;td&gt;219&lt;/td&gt;&lt;td&gt;Josh Oglesby&lt;/td&gt;&lt;td&gt;Arkansas&lt;/td&gt;&lt;td&gt;SEC&lt;/td&gt;&lt;td&gt;15.65&lt;/td&gt;&lt;/tr&gt;</v>
      </c>
    </row>
    <row r="222" spans="1:14" x14ac:dyDescent="0.25">
      <c r="A222" s="26">
        <f>_xlfn.RANK.EQ(L222,L:L,0)</f>
        <v>220</v>
      </c>
      <c r="B222" t="s">
        <v>843</v>
      </c>
      <c r="C222" s="5" t="s">
        <v>231</v>
      </c>
      <c r="D222" t="s">
        <v>352</v>
      </c>
      <c r="E222" s="3">
        <f>IF(VLOOKUP($D222,Configuration!$A$21:$C$31,3,FALSE),IFERROR((Configuration!$C$13*F222+Configuration!$C$12*H222+Configuration!$C$14*G222+Configuration!$C$16*I222+Configuration!$C$15*J222+Configuration!$C$17*K222),""),0)</f>
        <v>14.936724872817271</v>
      </c>
      <c r="F222" s="3">
        <v>0</v>
      </c>
      <c r="G222" s="3">
        <v>0</v>
      </c>
      <c r="H222" s="3">
        <v>0</v>
      </c>
      <c r="I222" s="3">
        <v>84</v>
      </c>
      <c r="J222" s="3">
        <v>1.2000000000000002</v>
      </c>
      <c r="K222" s="3">
        <v>0.33163756359136531</v>
      </c>
      <c r="L222" s="3">
        <f>MAX(IFERROR(IF(Configuration!$F$10&gt;0,$E222-LARGE($E:$E,Configuration!$F$10*Configuration!$F$16),-1000000),0),IFERROR(IF(Configuration!$F$14&gt;0,$E222-LARGE('FLEX Settings (DO NOT MODIFY)'!$J:$J,Configuration!$F$14*Configuration!$F$16),-1000000),0),IFERROR(IF(Configuration!$F$13&gt;0,$E222-LARGE('FLEX Settings (DO NOT MODIFY)'!$K:$K,Configuration!$F$13*Configuration!$F$16),-1000000),0))+IF(E222=0,0,COUNTIFS($E$2:E221,E221)*0.000001)</f>
        <v>-122.22954839309718</v>
      </c>
      <c r="N222" t="str">
        <f t="shared" si="4"/>
        <v>&lt;tr&gt;&lt;td&gt;220&lt;/td&gt;&lt;td&gt;Reggie Love III&lt;/td&gt;&lt;td&gt;Illinois&lt;/td&gt;&lt;td&gt;Big Ten&lt;/td&gt;&lt;td&gt;14.94&lt;/td&gt;&lt;/tr&gt;</v>
      </c>
    </row>
    <row r="223" spans="1:14" x14ac:dyDescent="0.25">
      <c r="A223" s="26">
        <f>_xlfn.RANK.EQ(L223,L:L,0)</f>
        <v>221</v>
      </c>
      <c r="B223" s="5" t="s">
        <v>920</v>
      </c>
      <c r="C223" s="5" t="s">
        <v>760</v>
      </c>
      <c r="D223" t="s">
        <v>329</v>
      </c>
      <c r="E223" s="3">
        <f>IF(VLOOKUP($D223,Configuration!$A$21:$C$31,3,FALSE),IFERROR((Configuration!$C$13*F223+Configuration!$C$12*H223+Configuration!$C$14*G223+Configuration!$C$16*I223+Configuration!$C$15*J223+Configuration!$C$17*K223),""),0)</f>
        <v>14.085830240208336</v>
      </c>
      <c r="F223" s="3">
        <v>4.0000000000000008E-2</v>
      </c>
      <c r="G223" s="3">
        <v>4</v>
      </c>
      <c r="H223" s="3">
        <v>0.8</v>
      </c>
      <c r="I223" s="3">
        <v>36.799999999999997</v>
      </c>
      <c r="J223" s="3">
        <v>1.6</v>
      </c>
      <c r="K223" s="3">
        <v>0.11708487989583204</v>
      </c>
      <c r="L223" s="3">
        <f>MAX(IFERROR(IF(Configuration!$F$10&gt;0,$E223-LARGE($E:$E,Configuration!$F$10*Configuration!$F$16),-1000000),0),IFERROR(IF(Configuration!$F$14&gt;0,$E223-LARGE('FLEX Settings (DO NOT MODIFY)'!$J:$J,Configuration!$F$14*Configuration!$F$16),-1000000),0),IFERROR(IF(Configuration!$F$13&gt;0,$E223-LARGE('FLEX Settings (DO NOT MODIFY)'!$K:$K,Configuration!$F$13*Configuration!$F$16),-1000000),0))+IF(E223=0,0,COUNTIFS($E$2:E222,E222)*0.000001)</f>
        <v>-123.0804430257061</v>
      </c>
      <c r="N223" t="str">
        <f t="shared" si="4"/>
        <v>&lt;tr&gt;&lt;td&gt;221&lt;/td&gt;&lt;td&gt;Ashaad Clayton&lt;/td&gt;&lt;td&gt;Colorado&lt;/td&gt;&lt;td&gt;Pac-12&lt;/td&gt;&lt;td&gt;14.09&lt;/td&gt;&lt;/tr&gt;</v>
      </c>
    </row>
    <row r="224" spans="1:14" x14ac:dyDescent="0.25">
      <c r="A224" s="26">
        <f>_xlfn.RANK.EQ(L224,L:L,0)</f>
        <v>222</v>
      </c>
      <c r="B224" s="5" t="s">
        <v>895</v>
      </c>
      <c r="C224" s="5" t="s">
        <v>759</v>
      </c>
      <c r="D224" t="s">
        <v>1504</v>
      </c>
      <c r="E224" s="3">
        <f>IF(VLOOKUP($D224,Configuration!$A$21:$C$31,3,FALSE),IFERROR((Configuration!$C$13*F224+Configuration!$C$12*H224+Configuration!$C$14*G224+Configuration!$C$16*I224+Configuration!$C$15*J224+Configuration!$C$17*K224),""),0)</f>
        <v>13.329477062294853</v>
      </c>
      <c r="F224" s="3">
        <v>8.0000000000000016E-2</v>
      </c>
      <c r="G224" s="3">
        <v>9.6000000000000014</v>
      </c>
      <c r="H224" s="3">
        <v>1.6</v>
      </c>
      <c r="I224" s="3">
        <v>96</v>
      </c>
      <c r="J224" s="3">
        <v>0.4</v>
      </c>
      <c r="K224" s="3">
        <v>0.45526146885257429</v>
      </c>
      <c r="L224" s="3">
        <f>MAX(IFERROR(IF(Configuration!$F$10&gt;0,$E224-LARGE($E:$E,Configuration!$F$10*Configuration!$F$16),-1000000),0),IFERROR(IF(Configuration!$F$14&gt;0,$E224-LARGE('FLEX Settings (DO NOT MODIFY)'!$J:$J,Configuration!$F$14*Configuration!$F$16),-1000000),0),IFERROR(IF(Configuration!$F$13&gt;0,$E224-LARGE('FLEX Settings (DO NOT MODIFY)'!$K:$K,Configuration!$F$13*Configuration!$F$16),-1000000),0))+IF(E224=0,0,COUNTIFS($E$2:E223,E223)*0.000001)</f>
        <v>-123.83679620361958</v>
      </c>
      <c r="N224" t="str">
        <f t="shared" si="4"/>
        <v>&lt;tr&gt;&lt;td&gt;222&lt;/td&gt;&lt;td&gt;Jonathan White&lt;/td&gt;&lt;td&gt;Massachusetts&lt;/td&gt;&lt;td&gt;IA Independents&lt;/td&gt;&lt;td&gt;13.33&lt;/td&gt;&lt;/tr&gt;</v>
      </c>
    </row>
    <row r="225" spans="1:14" x14ac:dyDescent="0.25">
      <c r="A225" s="26">
        <f>_xlfn.RANK.EQ(L225,L:L,0)</f>
        <v>223</v>
      </c>
      <c r="B225" t="s">
        <v>767</v>
      </c>
      <c r="C225" s="5" t="s">
        <v>750</v>
      </c>
      <c r="D225" t="s">
        <v>132</v>
      </c>
      <c r="E225" s="3">
        <f>IF(VLOOKUP($D225,Configuration!$A$21:$C$31,3,FALSE),IFERROR((Configuration!$C$13*F225+Configuration!$C$12*H225+Configuration!$C$14*G225+Configuration!$C$16*I225+Configuration!$C$15*J225+Configuration!$C$17*K225),""),0)</f>
        <v>12.319659873084156</v>
      </c>
      <c r="F225" s="3">
        <v>0.06</v>
      </c>
      <c r="G225" s="3">
        <v>12</v>
      </c>
      <c r="H225" s="3">
        <v>1.5</v>
      </c>
      <c r="I225" s="3">
        <v>30</v>
      </c>
      <c r="J225" s="3">
        <v>1.2000000000000002</v>
      </c>
      <c r="K225" s="3">
        <v>9.517006345792306E-2</v>
      </c>
      <c r="L225" s="3">
        <f>MAX(IFERROR(IF(Configuration!$F$10&gt;0,$E225-LARGE($E:$E,Configuration!$F$10*Configuration!$F$16),-1000000),0),IFERROR(IF(Configuration!$F$14&gt;0,$E225-LARGE('FLEX Settings (DO NOT MODIFY)'!$J:$J,Configuration!$F$14*Configuration!$F$16),-1000000),0),IFERROR(IF(Configuration!$F$13&gt;0,$E225-LARGE('FLEX Settings (DO NOT MODIFY)'!$K:$K,Configuration!$F$13*Configuration!$F$16),-1000000),0))+IF(E225=0,0,COUNTIFS($E$2:E224,E224)*0.000001)</f>
        <v>-124.84661339283028</v>
      </c>
      <c r="N225" t="str">
        <f t="shared" si="4"/>
        <v>&lt;tr&gt;&lt;td&gt;223&lt;/td&gt;&lt;td&gt;Dontae Smith&lt;/td&gt;&lt;td&gt;Georgia Tech&lt;/td&gt;&lt;td&gt;ACC&lt;/td&gt;&lt;td&gt;12.32&lt;/td&gt;&lt;/tr&gt;</v>
      </c>
    </row>
    <row r="226" spans="1:14" x14ac:dyDescent="0.25">
      <c r="A226" s="26">
        <f>_xlfn.RANK.EQ(L226,L:L,0)</f>
        <v>224</v>
      </c>
      <c r="B226" t="s">
        <v>825</v>
      </c>
      <c r="C226" s="5" t="s">
        <v>223</v>
      </c>
      <c r="D226" t="s">
        <v>326</v>
      </c>
      <c r="E226" s="3">
        <f>IF(VLOOKUP($D226,Configuration!$A$21:$C$31,3,FALSE),IFERROR((Configuration!$C$13*F226+Configuration!$C$12*H226+Configuration!$C$14*G226+Configuration!$C$16*I226+Configuration!$C$15*J226+Configuration!$C$17*K226),""),0)</f>
        <v>10.057264540843233</v>
      </c>
      <c r="F226" s="3">
        <v>0.06</v>
      </c>
      <c r="G226" s="3">
        <v>9.6000000000000014</v>
      </c>
      <c r="H226" s="3">
        <v>1.2000000000000002</v>
      </c>
      <c r="I226" s="3">
        <v>60</v>
      </c>
      <c r="J226" s="3">
        <v>0.42857142857142855</v>
      </c>
      <c r="K226" s="3">
        <v>0.21708201529266871</v>
      </c>
      <c r="L226" s="3">
        <f>MAX(IFERROR(IF(Configuration!$F$10&gt;0,$E226-LARGE($E:$E,Configuration!$F$10*Configuration!$F$16),-1000000),0),IFERROR(IF(Configuration!$F$14&gt;0,$E226-LARGE('FLEX Settings (DO NOT MODIFY)'!$J:$J,Configuration!$F$14*Configuration!$F$16),-1000000),0),IFERROR(IF(Configuration!$F$13&gt;0,$E226-LARGE('FLEX Settings (DO NOT MODIFY)'!$K:$K,Configuration!$F$13*Configuration!$F$16),-1000000),0))+IF(E226=0,0,COUNTIFS($E$2:E225,E225)*0.000001)</f>
        <v>-127.10900872507121</v>
      </c>
      <c r="N226" t="str">
        <f t="shared" ref="N226:N227" si="5">CONCATENATE("&lt;tr&gt;&lt;td&gt;",A226,"&lt;/td&gt;&lt;td&gt;",B226,"&lt;/td&gt;&lt;td&gt;",C226,"&lt;/td&gt;&lt;td&gt;",D226,"&lt;/td&gt;&lt;td&gt;",ROUND(E226,2),"&lt;/td&gt;&lt;/tr&gt;")</f>
        <v>&lt;tr&gt;&lt;td&gt;224&lt;/td&gt;&lt;td&gt;Deon Silas&lt;/td&gt;&lt;td&gt;Iowa State&lt;/td&gt;&lt;td&gt;Big 12&lt;/td&gt;&lt;td&gt;10.06&lt;/td&gt;&lt;/tr&gt;</v>
      </c>
    </row>
    <row r="227" spans="1:14" x14ac:dyDescent="0.25">
      <c r="A227" s="26">
        <f>_xlfn.RANK.EQ(L227,L:L,0)</f>
        <v>225</v>
      </c>
      <c r="B227" s="5" t="s">
        <v>906</v>
      </c>
      <c r="C227" s="5" t="s">
        <v>232</v>
      </c>
      <c r="D227" t="s">
        <v>329</v>
      </c>
      <c r="E227" s="3">
        <f>IF(VLOOKUP($D227,Configuration!$A$21:$C$31,3,FALSE),IFERROR((Configuration!$C$13*F227+Configuration!$C$12*H227+Configuration!$C$14*G227+Configuration!$C$16*I227+Configuration!$C$15*J227+Configuration!$C$17*K227),""),0)</f>
        <v>10.031646214753998</v>
      </c>
      <c r="F227" s="3">
        <v>0.21</v>
      </c>
      <c r="G227" s="3">
        <v>4.2000000000000011</v>
      </c>
      <c r="H227" s="3">
        <v>0.70000000000000007</v>
      </c>
      <c r="I227" s="3">
        <v>56</v>
      </c>
      <c r="J227" s="3">
        <v>0.46666666666666667</v>
      </c>
      <c r="K227" s="3">
        <v>0.19917689262300126</v>
      </c>
      <c r="L227" s="3">
        <f>MAX(IFERROR(IF(Configuration!$F$10&gt;0,$E227-LARGE($E:$E,Configuration!$F$10*Configuration!$F$16),-1000000),0),IFERROR(IF(Configuration!$F$14&gt;0,$E227-LARGE('FLEX Settings (DO NOT MODIFY)'!$J:$J,Configuration!$F$14*Configuration!$F$16),-1000000),0),IFERROR(IF(Configuration!$F$13&gt;0,$E227-LARGE('FLEX Settings (DO NOT MODIFY)'!$K:$K,Configuration!$F$13*Configuration!$F$16),-1000000),0))+IF(E227=0,0,COUNTIFS($E$2:E226,E226)*0.000001)</f>
        <v>-127.13462705116044</v>
      </c>
      <c r="N227" t="str">
        <f t="shared" si="5"/>
        <v>&lt;tr&gt;&lt;td&gt;225&lt;/td&gt;&lt;td&gt;Isaiah Newell&lt;/td&gt;&lt;td&gt;Oregon State&lt;/td&gt;&lt;td&gt;Pac-12&lt;/td&gt;&lt;td&gt;10.03&lt;/td&gt;&lt;/tr&gt;</v>
      </c>
    </row>
    <row r="228" spans="1:14" x14ac:dyDescent="0.25">
      <c r="A228" s="26">
        <f>_xlfn.RANK.EQ(L228,L:L,0)</f>
        <v>226</v>
      </c>
      <c r="B228" t="s">
        <v>849</v>
      </c>
      <c r="C228" s="5" t="s">
        <v>209</v>
      </c>
      <c r="D228" t="s">
        <v>352</v>
      </c>
      <c r="E228" s="3">
        <f>IF(VLOOKUP($D228,Configuration!$A$21:$C$31,3,FALSE),IFERROR((Configuration!$C$13*F228+Configuration!$C$12*H228+Configuration!$C$14*G228+Configuration!$C$16*I228+Configuration!$C$15*J228+Configuration!$C$17*K228),""),0)</f>
        <v>6.7162157301736345</v>
      </c>
      <c r="F228" s="3">
        <v>4.2857142857142858E-2</v>
      </c>
      <c r="G228" s="3">
        <v>9.6000000000000014</v>
      </c>
      <c r="H228" s="3">
        <v>1.2000000000000002</v>
      </c>
      <c r="I228" s="3">
        <v>32.64</v>
      </c>
      <c r="J228" s="3">
        <v>0.32</v>
      </c>
      <c r="K228" s="3">
        <v>0.14246356348461153</v>
      </c>
      <c r="L228" s="3">
        <f>MAX(IFERROR(IF(Configuration!$F$10&gt;0,$E228-LARGE($E:$E,Configuration!$F$10*Configuration!$F$16),-1000000),0),IFERROR(IF(Configuration!$F$14&gt;0,$E228-LARGE('FLEX Settings (DO NOT MODIFY)'!$J:$J,Configuration!$F$14*Configuration!$F$16),-1000000),0),IFERROR(IF(Configuration!$F$13&gt;0,$E228-LARGE('FLEX Settings (DO NOT MODIFY)'!$K:$K,Configuration!$F$13*Configuration!$F$16),-1000000),0))+IF(E228=0,0,COUNTIFS($E$2:E227,E227)*0.000001)</f>
        <v>-130.4500575357408</v>
      </c>
      <c r="N228" t="str">
        <f t="shared" ref="N228" si="6">CONCATENATE("&lt;tr&gt;&lt;td&gt;",A228,"&lt;/td&gt;&lt;td&gt;",B228,"&lt;/td&gt;&lt;td&gt;",C228,"&lt;/td&gt;&lt;td&gt;",D228,"&lt;/td&gt;&lt;td&gt;",ROUND(E228,2),"&lt;/td&gt;&lt;/tr&gt;")</f>
        <v>&lt;tr&gt;&lt;td&gt;226&lt;/td&gt;&lt;td&gt;Marvin Scott III&lt;/td&gt;&lt;td&gt;Nebraska&lt;/td&gt;&lt;td&gt;Big Ten&lt;/td&gt;&lt;td&gt;6.72&lt;/td&gt;&lt;/tr&gt;</v>
      </c>
    </row>
    <row r="229" spans="1:14" x14ac:dyDescent="0.25">
      <c r="A229" s="26">
        <f>_xlfn.RANK.EQ(L229,L:L,0)</f>
        <v>227</v>
      </c>
      <c r="B229" s="5" t="s">
        <v>808</v>
      </c>
      <c r="C229" t="s">
        <v>180</v>
      </c>
      <c r="D229" t="s">
        <v>326</v>
      </c>
      <c r="E229" s="3">
        <f>IF(VLOOKUP($D229,Configuration!$A$21:$C$31,3,FALSE),IFERROR((Configuration!$C$13*F229+Configuration!$C$12*H229+Configuration!$C$14*G229+Configuration!$C$16*I229+Configuration!$C$15*J229+Configuration!$C$17*K229),""),0)</f>
        <v>4.1185512837480314</v>
      </c>
      <c r="F229" s="3">
        <v>0.1</v>
      </c>
      <c r="G229" s="3">
        <v>2.4000000000000004</v>
      </c>
      <c r="H229" s="3">
        <v>0.4</v>
      </c>
      <c r="I229" s="3">
        <v>21.6</v>
      </c>
      <c r="J229" s="3">
        <v>0.18181818181818182</v>
      </c>
      <c r="K229" s="3">
        <v>8.6178903580529792E-2</v>
      </c>
      <c r="L229" s="3">
        <f>MAX(IFERROR(IF(Configuration!$F$10&gt;0,$E229-LARGE($E:$E,Configuration!$F$10*Configuration!$F$16),-1000000),0),IFERROR(IF(Configuration!$F$14&gt;0,$E229-LARGE('FLEX Settings (DO NOT MODIFY)'!$J:$J,Configuration!$F$14*Configuration!$F$16),-1000000),0),IFERROR(IF(Configuration!$F$13&gt;0,$E229-LARGE('FLEX Settings (DO NOT MODIFY)'!$K:$K,Configuration!$F$13*Configuration!$F$16),-1000000),0))+IF(E229=0,0,COUNTIFS($E$2:E228,E228)*0.000001)</f>
        <v>-133.04772198216642</v>
      </c>
    </row>
    <row r="230" spans="1:14" x14ac:dyDescent="0.25">
      <c r="A230" s="26">
        <f>_xlfn.RANK.EQ(L230,L:L,0)</f>
        <v>228</v>
      </c>
      <c r="B230" t="s">
        <v>841</v>
      </c>
      <c r="C230" s="5" t="s">
        <v>187</v>
      </c>
      <c r="D230" t="s">
        <v>352</v>
      </c>
      <c r="E230" s="3">
        <f>IF(VLOOKUP($D230,Configuration!$A$21:$C$31,3,FALSE),IFERROR((Configuration!$C$13*F230+Configuration!$C$12*H230+Configuration!$C$14*G230+Configuration!$C$16*I230+Configuration!$C$15*J230+Configuration!$C$17*K230),""),0)</f>
        <v>4.1036439001302103</v>
      </c>
      <c r="F230" s="3">
        <v>2.5000000000000005E-2</v>
      </c>
      <c r="G230" s="3">
        <v>3.5000000000000004</v>
      </c>
      <c r="H230" s="3">
        <v>0.5</v>
      </c>
      <c r="I230" s="3">
        <v>20</v>
      </c>
      <c r="J230" s="3">
        <v>0.25</v>
      </c>
      <c r="K230" s="3">
        <v>7.3178049934895018E-2</v>
      </c>
      <c r="L230" s="3">
        <f>MAX(IFERROR(IF(Configuration!$F$10&gt;0,$E230-LARGE($E:$E,Configuration!$F$10*Configuration!$F$16),-1000000),0),IFERROR(IF(Configuration!$F$14&gt;0,$E230-LARGE('FLEX Settings (DO NOT MODIFY)'!$J:$J,Configuration!$F$14*Configuration!$F$16),-1000000),0),IFERROR(IF(Configuration!$F$13&gt;0,$E230-LARGE('FLEX Settings (DO NOT MODIFY)'!$K:$K,Configuration!$F$13*Configuration!$F$16),-1000000),0))+IF(E230=0,0,COUNTIFS($E$2:E229,E229)*0.000001)</f>
        <v>-133.06262936578423</v>
      </c>
    </row>
    <row r="231" spans="1:14" x14ac:dyDescent="0.25">
      <c r="A231" s="26">
        <f>_xlfn.RANK.EQ(L231,L:L,0)</f>
        <v>229</v>
      </c>
      <c r="B231" t="s">
        <v>910</v>
      </c>
      <c r="C231" s="5" t="s">
        <v>195</v>
      </c>
      <c r="D231" t="s">
        <v>329</v>
      </c>
      <c r="E231" s="3">
        <f>IF(VLOOKUP($D231,Configuration!$A$21:$C$31,3,FALSE),IFERROR((Configuration!$C$13*F231+Configuration!$C$12*H231+Configuration!$C$14*G231+Configuration!$C$16*I231+Configuration!$C$15*J231+Configuration!$C$17*K231),""),0)</f>
        <v>2.4177265227553968</v>
      </c>
      <c r="F231" s="3">
        <v>0</v>
      </c>
      <c r="G231" s="3">
        <v>0</v>
      </c>
      <c r="H231" s="3">
        <v>0</v>
      </c>
      <c r="I231" s="3">
        <v>26.25</v>
      </c>
      <c r="J231" s="3">
        <v>0</v>
      </c>
      <c r="K231" s="3">
        <v>0.10363673862230166</v>
      </c>
      <c r="L231" s="3">
        <f>MAX(IFERROR(IF(Configuration!$F$10&gt;0,$E231-LARGE($E:$E,Configuration!$F$10*Configuration!$F$16),-1000000),0),IFERROR(IF(Configuration!$F$14&gt;0,$E231-LARGE('FLEX Settings (DO NOT MODIFY)'!$J:$J,Configuration!$F$14*Configuration!$F$16),-1000000),0),IFERROR(IF(Configuration!$F$13&gt;0,$E231-LARGE('FLEX Settings (DO NOT MODIFY)'!$K:$K,Configuration!$F$13*Configuration!$F$16),-1000000),0))+IF(E231=0,0,COUNTIFS($E$2:E230,E230)*0.000001)</f>
        <v>-134.74854674315904</v>
      </c>
    </row>
    <row r="232" spans="1:14" x14ac:dyDescent="0.25">
      <c r="A232" s="26">
        <f>_xlfn.RANK.EQ(L232,L:L,0)</f>
        <v>230</v>
      </c>
      <c r="B232" s="5" t="s">
        <v>771</v>
      </c>
      <c r="C232" s="5" t="s">
        <v>211</v>
      </c>
      <c r="D232" t="s">
        <v>132</v>
      </c>
      <c r="E232" s="3">
        <f>IF(VLOOKUP($D232,Configuration!$A$21:$C$31,3,FALSE),IFERROR((Configuration!$C$13*F232+Configuration!$C$12*H232+Configuration!$C$14*G232+Configuration!$C$16*I232+Configuration!$C$15*J232+Configuration!$C$17*K232),""),0)</f>
        <v>1.2403829239038695</v>
      </c>
      <c r="F232" s="3">
        <v>0</v>
      </c>
      <c r="G232" s="3">
        <v>6.6000000000000005</v>
      </c>
      <c r="H232" s="3">
        <v>1.2000000000000002</v>
      </c>
      <c r="I232" s="3">
        <v>0</v>
      </c>
      <c r="J232" s="3">
        <v>0</v>
      </c>
      <c r="K232" s="3">
        <v>9.8085380480653905E-3</v>
      </c>
      <c r="L232" s="3">
        <f>MAX(IFERROR(IF(Configuration!$F$10&gt;0,$E232-LARGE($E:$E,Configuration!$F$10*Configuration!$F$16),-1000000),0),IFERROR(IF(Configuration!$F$14&gt;0,$E232-LARGE('FLEX Settings (DO NOT MODIFY)'!$J:$J,Configuration!$F$14*Configuration!$F$16),-1000000),0),IFERROR(IF(Configuration!$F$13&gt;0,$E232-LARGE('FLEX Settings (DO NOT MODIFY)'!$K:$K,Configuration!$F$13*Configuration!$F$16),-1000000),0))+IF(E232=0,0,COUNTIFS($E$2:E231,E231)*0.000001)</f>
        <v>-135.92589034201058</v>
      </c>
    </row>
    <row r="233" spans="1:14" x14ac:dyDescent="0.25">
      <c r="A233" s="26">
        <f>_xlfn.RANK.EQ(L233,L:L,0)</f>
        <v>231</v>
      </c>
      <c r="B233" s="5" t="s">
        <v>917</v>
      </c>
      <c r="C233" s="5" t="s">
        <v>184</v>
      </c>
      <c r="D233" t="s">
        <v>329</v>
      </c>
      <c r="E233" s="3">
        <f>IF(VLOOKUP($D233,Configuration!$A$21:$C$31,3,FALSE),IFERROR((Configuration!$C$13*F233+Configuration!$C$12*H233+Configuration!$C$14*G233+Configuration!$C$16*I233+Configuration!$C$15*J233+Configuration!$C$17*K233),""),0)</f>
        <v>0.57236353636738635</v>
      </c>
      <c r="F233" s="3">
        <v>0</v>
      </c>
      <c r="G233" s="3">
        <v>0</v>
      </c>
      <c r="H233" s="3">
        <v>0</v>
      </c>
      <c r="I233" s="3">
        <v>4</v>
      </c>
      <c r="J233" s="3">
        <v>3.3333333333333333E-2</v>
      </c>
      <c r="K233" s="3">
        <v>1.3818231816306889E-2</v>
      </c>
      <c r="L233" s="3">
        <f>MAX(IFERROR(IF(Configuration!$F$10&gt;0,$E233-LARGE($E:$E,Configuration!$F$10*Configuration!$F$16),-1000000),0),IFERROR(IF(Configuration!$F$14&gt;0,$E233-LARGE('FLEX Settings (DO NOT MODIFY)'!$J:$J,Configuration!$F$14*Configuration!$F$16),-1000000),0),IFERROR(IF(Configuration!$F$13&gt;0,$E233-LARGE('FLEX Settings (DO NOT MODIFY)'!$K:$K,Configuration!$F$13*Configuration!$F$16),-1000000),0))+IF(E233=0,0,COUNTIFS($E$2:E232,E232)*0.000001)</f>
        <v>-136.59390972954705</v>
      </c>
    </row>
    <row r="234" spans="1:14" x14ac:dyDescent="0.25">
      <c r="A234" s="26">
        <f>_xlfn.RANK.EQ(L234,L:L,0)</f>
        <v>232</v>
      </c>
      <c r="B234" t="s">
        <v>1585</v>
      </c>
      <c r="C234" s="5" t="s">
        <v>230</v>
      </c>
      <c r="D234" t="s">
        <v>1506</v>
      </c>
      <c r="E234" s="3">
        <f>IF(VLOOKUP($D234,Configuration!$A$21:$C$31,3,FALSE),IFERROR((Configuration!$C$13*F234+Configuration!$C$12*H234+Configuration!$C$14*G234+Configuration!$C$16*I234+Configuration!$C$15*J234+Configuration!$C$17*K234),""),0)</f>
        <v>0</v>
      </c>
      <c r="F234" s="3">
        <v>0.65158371040723972</v>
      </c>
      <c r="G234" s="3">
        <v>117.4153846153846</v>
      </c>
      <c r="H234" s="3">
        <v>11.076923076923077</v>
      </c>
      <c r="I234" s="3">
        <v>530.57718120805362</v>
      </c>
      <c r="J234" s="3">
        <v>1.2000000000000002</v>
      </c>
      <c r="K234" s="3">
        <v>1.5829093873740552</v>
      </c>
      <c r="L234" s="3">
        <f>MAX(IFERROR(IF(Configuration!$F$10&gt;0,$E234-LARGE($E:$E,Configuration!$F$10*Configuration!$F$16),-1000000),0),IFERROR(IF(Configuration!$F$14&gt;0,$E234-LARGE('FLEX Settings (DO NOT MODIFY)'!$J:$J,Configuration!$F$14*Configuration!$F$16),-1000000),0),IFERROR(IF(Configuration!$F$13&gt;0,$E234-LARGE('FLEX Settings (DO NOT MODIFY)'!$K:$K,Configuration!$F$13*Configuration!$F$16),-1000000),0))+IF(E234=0,0,COUNTIFS($E$2:E233,E233)*0.000001)</f>
        <v>-137.16627426591444</v>
      </c>
    </row>
    <row r="235" spans="1:14" x14ac:dyDescent="0.25">
      <c r="A235" s="26">
        <f>_xlfn.RANK.EQ(L235,L:L,0)</f>
        <v>232</v>
      </c>
      <c r="B235" s="5" t="s">
        <v>1586</v>
      </c>
      <c r="C235" s="5" t="s">
        <v>230</v>
      </c>
      <c r="D235" t="s">
        <v>1506</v>
      </c>
      <c r="E235" s="3">
        <f>IF(VLOOKUP($D235,Configuration!$A$21:$C$31,3,FALSE),IFERROR((Configuration!$C$13*F235+Configuration!$C$12*H235+Configuration!$C$14*G235+Configuration!$C$16*I235+Configuration!$C$15*J235+Configuration!$C$17*K235),""),0)</f>
        <v>0</v>
      </c>
      <c r="F235" s="3">
        <v>0.44637681159420295</v>
      </c>
      <c r="G235" s="3">
        <v>60.260869565217398</v>
      </c>
      <c r="H235" s="3">
        <v>6.6956521739130439</v>
      </c>
      <c r="I235" s="3">
        <v>539</v>
      </c>
      <c r="J235" s="3">
        <v>1.673913043478261</v>
      </c>
      <c r="K235" s="3">
        <v>1.1187326491093288</v>
      </c>
      <c r="L235" s="3">
        <f>MAX(IFERROR(IF(Configuration!$F$10&gt;0,$E235-LARGE($E:$E,Configuration!$F$10*Configuration!$F$16),-1000000),0),IFERROR(IF(Configuration!$F$14&gt;0,$E235-LARGE('FLEX Settings (DO NOT MODIFY)'!$J:$J,Configuration!$F$14*Configuration!$F$16),-1000000),0),IFERROR(IF(Configuration!$F$13&gt;0,$E235-LARGE('FLEX Settings (DO NOT MODIFY)'!$K:$K,Configuration!$F$13*Configuration!$F$16),-1000000),0))+IF(E235=0,0,COUNTIFS($E$2:E234,E234)*0.000001)</f>
        <v>-137.16627426591444</v>
      </c>
    </row>
    <row r="236" spans="1:14" x14ac:dyDescent="0.25">
      <c r="A236" s="26">
        <f>_xlfn.RANK.EQ(L236,L:L,0)</f>
        <v>232</v>
      </c>
      <c r="B236" t="s">
        <v>1587</v>
      </c>
      <c r="C236" s="5" t="s">
        <v>230</v>
      </c>
      <c r="D236" t="s">
        <v>1506</v>
      </c>
      <c r="E236" s="3">
        <f>IF(VLOOKUP($D236,Configuration!$A$21:$C$31,3,FALSE),IFERROR((Configuration!$C$13*F236+Configuration!$C$12*H236+Configuration!$C$14*G236+Configuration!$C$16*I236+Configuration!$C$15*J236+Configuration!$C$17*K236),""),0)</f>
        <v>0</v>
      </c>
      <c r="F236" s="3">
        <v>0.56000000000000005</v>
      </c>
      <c r="G236" s="3">
        <v>58.800000000000004</v>
      </c>
      <c r="H236" s="3">
        <v>8.4</v>
      </c>
      <c r="I236" s="3">
        <v>126</v>
      </c>
      <c r="J236" s="3">
        <v>0.95454545454545447</v>
      </c>
      <c r="K236" s="3">
        <v>0.45557025719305067</v>
      </c>
      <c r="L236" s="3">
        <f>MAX(IFERROR(IF(Configuration!$F$10&gt;0,$E236-LARGE($E:$E,Configuration!$F$10*Configuration!$F$16),-1000000),0),IFERROR(IF(Configuration!$F$14&gt;0,$E236-LARGE('FLEX Settings (DO NOT MODIFY)'!$J:$J,Configuration!$F$14*Configuration!$F$16),-1000000),0),IFERROR(IF(Configuration!$F$13&gt;0,$E236-LARGE('FLEX Settings (DO NOT MODIFY)'!$K:$K,Configuration!$F$13*Configuration!$F$16),-1000000),0))+IF(E236=0,0,COUNTIFS($E$2:E235,E235)*0.000001)</f>
        <v>-137.16627426591444</v>
      </c>
    </row>
    <row r="237" spans="1:14" x14ac:dyDescent="0.25">
      <c r="A237" s="26">
        <f>_xlfn.RANK.EQ(L237,L:L,0)</f>
        <v>232</v>
      </c>
      <c r="B237" t="s">
        <v>1588</v>
      </c>
      <c r="C237" s="5" t="s">
        <v>230</v>
      </c>
      <c r="D237" t="s">
        <v>1506</v>
      </c>
      <c r="E237" s="3">
        <f>IF(VLOOKUP($D237,Configuration!$A$21:$C$31,3,FALSE),IFERROR((Configuration!$C$13*F237+Configuration!$C$12*H237+Configuration!$C$14*G237+Configuration!$C$16*I237+Configuration!$C$15*J237+Configuration!$C$17*K237),""),0)</f>
        <v>0</v>
      </c>
      <c r="F237" s="3">
        <v>9.3333333333333338E-2</v>
      </c>
      <c r="G237" s="3">
        <v>14</v>
      </c>
      <c r="H237" s="3">
        <v>1.4000000000000001</v>
      </c>
      <c r="I237" s="3">
        <v>138.6</v>
      </c>
      <c r="J237" s="3">
        <v>2.8000000000000003</v>
      </c>
      <c r="K237" s="3">
        <v>0.4370448343316618</v>
      </c>
      <c r="L237" s="3">
        <f>MAX(IFERROR(IF(Configuration!$F$10&gt;0,$E237-LARGE($E:$E,Configuration!$F$10*Configuration!$F$16),-1000000),0),IFERROR(IF(Configuration!$F$14&gt;0,$E237-LARGE('FLEX Settings (DO NOT MODIFY)'!$J:$J,Configuration!$F$14*Configuration!$F$16),-1000000),0),IFERROR(IF(Configuration!$F$13&gt;0,$E237-LARGE('FLEX Settings (DO NOT MODIFY)'!$K:$K,Configuration!$F$13*Configuration!$F$16),-1000000),0))+IF(E237=0,0,COUNTIFS($E$2:E236,E236)*0.000001)</f>
        <v>-137.16627426591444</v>
      </c>
    </row>
    <row r="238" spans="1:14" x14ac:dyDescent="0.25">
      <c r="A238" s="26">
        <f>_xlfn.RANK.EQ(L238,L:L,0)</f>
        <v>232</v>
      </c>
      <c r="B238" t="s">
        <v>1589</v>
      </c>
      <c r="C238" s="5" t="s">
        <v>230</v>
      </c>
      <c r="D238" t="s">
        <v>1506</v>
      </c>
      <c r="E238" s="3">
        <f>IF(VLOOKUP($D238,Configuration!$A$21:$C$31,3,FALSE),IFERROR((Configuration!$C$13*F238+Configuration!$C$12*H238+Configuration!$C$14*G238+Configuration!$C$16*I238+Configuration!$C$15*J238+Configuration!$C$17*K238),""),0)</f>
        <v>0</v>
      </c>
      <c r="F238" s="3">
        <v>0</v>
      </c>
      <c r="G238" s="3">
        <v>0</v>
      </c>
      <c r="H238" s="3">
        <v>0</v>
      </c>
      <c r="I238" s="3">
        <v>40</v>
      </c>
      <c r="J238" s="3">
        <v>0.25</v>
      </c>
      <c r="K238" s="3">
        <v>0.13818231816306889</v>
      </c>
      <c r="L238" s="3">
        <f>MAX(IFERROR(IF(Configuration!$F$10&gt;0,$E238-LARGE($E:$E,Configuration!$F$10*Configuration!$F$16),-1000000),0),IFERROR(IF(Configuration!$F$14&gt;0,$E238-LARGE('FLEX Settings (DO NOT MODIFY)'!$J:$J,Configuration!$F$14*Configuration!$F$16),-1000000),0),IFERROR(IF(Configuration!$F$13&gt;0,$E238-LARGE('FLEX Settings (DO NOT MODIFY)'!$K:$K,Configuration!$F$13*Configuration!$F$16),-1000000),0))+IF(E238=0,0,COUNTIFS($E$2:E237,E237)*0.000001)</f>
        <v>-137.16627426591444</v>
      </c>
    </row>
    <row r="239" spans="1:14" x14ac:dyDescent="0.25">
      <c r="A239" s="26">
        <f>_xlfn.RANK.EQ(L239,L:L,0)</f>
        <v>232</v>
      </c>
      <c r="B239" t="s">
        <v>1590</v>
      </c>
      <c r="C239" s="5" t="s">
        <v>230</v>
      </c>
      <c r="D239" t="s">
        <v>1506</v>
      </c>
      <c r="E239" s="3">
        <f>IF(VLOOKUP($D239,Configuration!$A$21:$C$31,3,FALSE),IFERROR((Configuration!$C$13*F239+Configuration!$C$12*H239+Configuration!$C$14*G239+Configuration!$C$16*I239+Configuration!$C$15*J239+Configuration!$C$17*K239),""),0)</f>
        <v>0</v>
      </c>
      <c r="F239" s="3">
        <v>0</v>
      </c>
      <c r="G239" s="3">
        <v>0</v>
      </c>
      <c r="H239" s="3">
        <v>0</v>
      </c>
      <c r="I239" s="3">
        <v>66</v>
      </c>
      <c r="J239" s="3">
        <v>5.5</v>
      </c>
      <c r="K239" s="3">
        <v>0.30400109995875157</v>
      </c>
      <c r="L239" s="3">
        <f>MAX(IFERROR(IF(Configuration!$F$10&gt;0,$E239-LARGE($E:$E,Configuration!$F$10*Configuration!$F$16),-1000000),0),IFERROR(IF(Configuration!$F$14&gt;0,$E239-LARGE('FLEX Settings (DO NOT MODIFY)'!$J:$J,Configuration!$F$14*Configuration!$F$16),-1000000),0),IFERROR(IF(Configuration!$F$13&gt;0,$E239-LARGE('FLEX Settings (DO NOT MODIFY)'!$K:$K,Configuration!$F$13*Configuration!$F$16),-1000000),0))+IF(E239=0,0,COUNTIFS($E$2:E238,E238)*0.000001)</f>
        <v>-137.16627426591444</v>
      </c>
    </row>
    <row r="240" spans="1:14" x14ac:dyDescent="0.25">
      <c r="A240" s="26">
        <f>_xlfn.RANK.EQ(L240,L:L,0)</f>
        <v>232</v>
      </c>
      <c r="B240" t="s">
        <v>1591</v>
      </c>
      <c r="C240" s="5" t="s">
        <v>185</v>
      </c>
      <c r="D240" t="s">
        <v>1506</v>
      </c>
      <c r="E240" s="3">
        <f>IF(VLOOKUP($D240,Configuration!$A$21:$C$31,3,FALSE),IFERROR((Configuration!$C$13*F240+Configuration!$C$12*H240+Configuration!$C$14*G240+Configuration!$C$16*I240+Configuration!$C$15*J240+Configuration!$C$17*K240),""),0)</f>
        <v>0</v>
      </c>
      <c r="F240" s="3">
        <v>0.55147058823529416</v>
      </c>
      <c r="G240" s="3">
        <v>55.14705882352942</v>
      </c>
      <c r="H240" s="3">
        <v>11.029411764705884</v>
      </c>
      <c r="I240" s="3">
        <v>600</v>
      </c>
      <c r="J240" s="3">
        <v>2.7777777777777777</v>
      </c>
      <c r="K240" s="3">
        <v>2.1628867765642812</v>
      </c>
      <c r="L240" s="3">
        <f>MAX(IFERROR(IF(Configuration!$F$10&gt;0,$E240-LARGE($E:$E,Configuration!$F$10*Configuration!$F$16),-1000000),0),IFERROR(IF(Configuration!$F$14&gt;0,$E240-LARGE('FLEX Settings (DO NOT MODIFY)'!$J:$J,Configuration!$F$14*Configuration!$F$16),-1000000),0),IFERROR(IF(Configuration!$F$13&gt;0,$E240-LARGE('FLEX Settings (DO NOT MODIFY)'!$K:$K,Configuration!$F$13*Configuration!$F$16),-1000000),0))+IF(E240=0,0,COUNTIFS($E$2:E239,E239)*0.000001)</f>
        <v>-137.16627426591444</v>
      </c>
    </row>
    <row r="241" spans="1:12" x14ac:dyDescent="0.25">
      <c r="A241" s="26">
        <f>_xlfn.RANK.EQ(L241,L:L,0)</f>
        <v>232</v>
      </c>
      <c r="B241" s="5" t="s">
        <v>1592</v>
      </c>
      <c r="C241" s="5" t="s">
        <v>185</v>
      </c>
      <c r="D241" t="s">
        <v>1506</v>
      </c>
      <c r="E241" s="3">
        <f>IF(VLOOKUP($D241,Configuration!$A$21:$C$31,3,FALSE),IFERROR((Configuration!$C$13*F241+Configuration!$C$12*H241+Configuration!$C$14*G241+Configuration!$C$16*I241+Configuration!$C$15*J241+Configuration!$C$17*K241),""),0)</f>
        <v>0</v>
      </c>
      <c r="F241" s="3">
        <v>0.72727272727272729</v>
      </c>
      <c r="G241" s="3">
        <v>114.54545454545453</v>
      </c>
      <c r="H241" s="3">
        <v>10.909090909090908</v>
      </c>
      <c r="I241" s="3">
        <v>258</v>
      </c>
      <c r="J241" s="3">
        <v>1.0909090909090908</v>
      </c>
      <c r="K241" s="3">
        <v>0.9182624366880987</v>
      </c>
      <c r="L241" s="3">
        <f>MAX(IFERROR(IF(Configuration!$F$10&gt;0,$E241-LARGE($E:$E,Configuration!$F$10*Configuration!$F$16),-1000000),0),IFERROR(IF(Configuration!$F$14&gt;0,$E241-LARGE('FLEX Settings (DO NOT MODIFY)'!$J:$J,Configuration!$F$14*Configuration!$F$16),-1000000),0),IFERROR(IF(Configuration!$F$13&gt;0,$E241-LARGE('FLEX Settings (DO NOT MODIFY)'!$K:$K,Configuration!$F$13*Configuration!$F$16),-1000000),0))+IF(E241=0,0,COUNTIFS($E$2:E240,E240)*0.000001)</f>
        <v>-137.16627426591444</v>
      </c>
    </row>
    <row r="242" spans="1:12" x14ac:dyDescent="0.25">
      <c r="A242" s="26">
        <f>_xlfn.RANK.EQ(L242,L:L,0)</f>
        <v>232</v>
      </c>
      <c r="B242" t="s">
        <v>1593</v>
      </c>
      <c r="C242" s="5" t="s">
        <v>185</v>
      </c>
      <c r="D242" t="s">
        <v>1506</v>
      </c>
      <c r="E242" s="3">
        <f>IF(VLOOKUP($D242,Configuration!$A$21:$C$31,3,FALSE),IFERROR((Configuration!$C$13*F242+Configuration!$C$12*H242+Configuration!$C$14*G242+Configuration!$C$16*I242+Configuration!$C$15*J242+Configuration!$C$17*K242),""),0)</f>
        <v>0</v>
      </c>
      <c r="F242" s="3">
        <v>0</v>
      </c>
      <c r="G242" s="3">
        <v>0</v>
      </c>
      <c r="H242" s="3">
        <v>0</v>
      </c>
      <c r="I242" s="3">
        <v>8</v>
      </c>
      <c r="J242" s="3">
        <v>0.1</v>
      </c>
      <c r="K242" s="3">
        <v>2.7636463632613777E-2</v>
      </c>
      <c r="L242" s="3">
        <f>MAX(IFERROR(IF(Configuration!$F$10&gt;0,$E242-LARGE($E:$E,Configuration!$F$10*Configuration!$F$16),-1000000),0),IFERROR(IF(Configuration!$F$14&gt;0,$E242-LARGE('FLEX Settings (DO NOT MODIFY)'!$J:$J,Configuration!$F$14*Configuration!$F$16),-1000000),0),IFERROR(IF(Configuration!$F$13&gt;0,$E242-LARGE('FLEX Settings (DO NOT MODIFY)'!$K:$K,Configuration!$F$13*Configuration!$F$16),-1000000),0))+IF(E242=0,0,COUNTIFS($E$2:E241,E241)*0.000001)</f>
        <v>-137.16627426591444</v>
      </c>
    </row>
    <row r="243" spans="1:12" x14ac:dyDescent="0.25">
      <c r="A243" s="26">
        <f>_xlfn.RANK.EQ(L243,L:L,0)</f>
        <v>232</v>
      </c>
      <c r="B243" s="5" t="s">
        <v>1594</v>
      </c>
      <c r="C243" s="5" t="s">
        <v>185</v>
      </c>
      <c r="D243" t="s">
        <v>1506</v>
      </c>
      <c r="E243" s="3">
        <f>IF(VLOOKUP($D243,Configuration!$A$21:$C$31,3,FALSE),IFERROR((Configuration!$C$13*F243+Configuration!$C$12*H243+Configuration!$C$14*G243+Configuration!$C$16*I243+Configuration!$C$15*J243+Configuration!$C$17*K243),""),0)</f>
        <v>0</v>
      </c>
      <c r="F243" s="3">
        <v>1.7922077922077921</v>
      </c>
      <c r="G243" s="3">
        <v>173.12727272727273</v>
      </c>
      <c r="H243" s="3">
        <v>25.09090909090909</v>
      </c>
      <c r="I243" s="3">
        <v>468.32727272727266</v>
      </c>
      <c r="J243" s="3">
        <v>2.4717101080737445</v>
      </c>
      <c r="K243" s="3">
        <v>1.4261168251368486</v>
      </c>
      <c r="L243" s="3">
        <f>MAX(IFERROR(IF(Configuration!$F$10&gt;0,$E243-LARGE($E:$E,Configuration!$F$10*Configuration!$F$16),-1000000),0),IFERROR(IF(Configuration!$F$14&gt;0,$E243-LARGE('FLEX Settings (DO NOT MODIFY)'!$J:$J,Configuration!$F$14*Configuration!$F$16),-1000000),0),IFERROR(IF(Configuration!$F$13&gt;0,$E243-LARGE('FLEX Settings (DO NOT MODIFY)'!$K:$K,Configuration!$F$13*Configuration!$F$16),-1000000),0))+IF(E243=0,0,COUNTIFS($E$2:E242,E242)*0.000001)</f>
        <v>-137.16627426591444</v>
      </c>
    </row>
    <row r="244" spans="1:12" x14ac:dyDescent="0.25">
      <c r="A244" s="26">
        <f>_xlfn.RANK.EQ(L244,L:L,0)</f>
        <v>232</v>
      </c>
      <c r="B244" t="s">
        <v>1595</v>
      </c>
      <c r="C244" s="5" t="s">
        <v>185</v>
      </c>
      <c r="D244" t="s">
        <v>1506</v>
      </c>
      <c r="E244" s="3">
        <f>IF(VLOOKUP($D244,Configuration!$A$21:$C$31,3,FALSE),IFERROR((Configuration!$C$13*F244+Configuration!$C$12*H244+Configuration!$C$14*G244+Configuration!$C$16*I244+Configuration!$C$15*J244+Configuration!$C$17*K244),""),0)</f>
        <v>0</v>
      </c>
      <c r="F244" s="3">
        <v>0</v>
      </c>
      <c r="G244" s="3">
        <v>0</v>
      </c>
      <c r="H244" s="3">
        <v>0</v>
      </c>
      <c r="I244" s="3">
        <v>209.66666666666663</v>
      </c>
      <c r="J244" s="3">
        <v>0.82222222222222208</v>
      </c>
      <c r="K244" s="3">
        <v>0.56808286355928317</v>
      </c>
      <c r="L244" s="3">
        <f>MAX(IFERROR(IF(Configuration!$F$10&gt;0,$E244-LARGE($E:$E,Configuration!$F$10*Configuration!$F$16),-1000000),0),IFERROR(IF(Configuration!$F$14&gt;0,$E244-LARGE('FLEX Settings (DO NOT MODIFY)'!$J:$J,Configuration!$F$14*Configuration!$F$16),-1000000),0),IFERROR(IF(Configuration!$F$13&gt;0,$E244-LARGE('FLEX Settings (DO NOT MODIFY)'!$K:$K,Configuration!$F$13*Configuration!$F$16),-1000000),0))+IF(E244=0,0,COUNTIFS($E$2:E243,E243)*0.000001)</f>
        <v>-137.16627426591444</v>
      </c>
    </row>
    <row r="245" spans="1:12" x14ac:dyDescent="0.25">
      <c r="A245" s="26">
        <f>_xlfn.RANK.EQ(L245,L:L,0)</f>
        <v>232</v>
      </c>
      <c r="B245" t="s">
        <v>1596</v>
      </c>
      <c r="C245" s="5" t="s">
        <v>182</v>
      </c>
      <c r="D245" t="s">
        <v>1506</v>
      </c>
      <c r="E245" s="3">
        <f>IF(VLOOKUP($D245,Configuration!$A$21:$C$31,3,FALSE),IFERROR((Configuration!$C$13*F245+Configuration!$C$12*H245+Configuration!$C$14*G245+Configuration!$C$16*I245+Configuration!$C$15*J245+Configuration!$C$17*K245),""),0)</f>
        <v>0</v>
      </c>
      <c r="F245" s="3">
        <v>0.25600000000000001</v>
      </c>
      <c r="G245" s="3">
        <v>38.400000000000006</v>
      </c>
      <c r="H245" s="3">
        <v>6.4</v>
      </c>
      <c r="I245" s="3">
        <v>460.79999999999995</v>
      </c>
      <c r="J245" s="3">
        <v>6.6000000000000005</v>
      </c>
      <c r="K245" s="3">
        <v>1.3788624572884767</v>
      </c>
      <c r="L245" s="3">
        <f>MAX(IFERROR(IF(Configuration!$F$10&gt;0,$E245-LARGE($E:$E,Configuration!$F$10*Configuration!$F$16),-1000000),0),IFERROR(IF(Configuration!$F$14&gt;0,$E245-LARGE('FLEX Settings (DO NOT MODIFY)'!$J:$J,Configuration!$F$14*Configuration!$F$16),-1000000),0),IFERROR(IF(Configuration!$F$13&gt;0,$E245-LARGE('FLEX Settings (DO NOT MODIFY)'!$K:$K,Configuration!$F$13*Configuration!$F$16),-1000000),0))+IF(E245=0,0,COUNTIFS($E$2:E244,E244)*0.000001)</f>
        <v>-137.16627426591444</v>
      </c>
    </row>
    <row r="246" spans="1:12" x14ac:dyDescent="0.25">
      <c r="A246" s="26">
        <f>_xlfn.RANK.EQ(L246,L:L,0)</f>
        <v>232</v>
      </c>
      <c r="B246" t="s">
        <v>1597</v>
      </c>
      <c r="C246" s="5" t="s">
        <v>182</v>
      </c>
      <c r="D246" t="s">
        <v>1506</v>
      </c>
      <c r="E246" s="3">
        <f>IF(VLOOKUP($D246,Configuration!$A$21:$C$31,3,FALSE),IFERROR((Configuration!$C$13*F246+Configuration!$C$12*H246+Configuration!$C$14*G246+Configuration!$C$16*I246+Configuration!$C$15*J246+Configuration!$C$17*K246),""),0)</f>
        <v>0</v>
      </c>
      <c r="F246" s="3">
        <v>0.43113772455089816</v>
      </c>
      <c r="G246" s="3">
        <v>66.395209580838326</v>
      </c>
      <c r="H246" s="3">
        <v>9.4850299401197606</v>
      </c>
      <c r="I246" s="3">
        <v>648</v>
      </c>
      <c r="J246" s="3">
        <v>8.3999999999999986</v>
      </c>
      <c r="K246" s="3">
        <v>2.0673539457604453</v>
      </c>
      <c r="L246" s="3">
        <f>MAX(IFERROR(IF(Configuration!$F$10&gt;0,$E246-LARGE($E:$E,Configuration!$F$10*Configuration!$F$16),-1000000),0),IFERROR(IF(Configuration!$F$14&gt;0,$E246-LARGE('FLEX Settings (DO NOT MODIFY)'!$J:$J,Configuration!$F$14*Configuration!$F$16),-1000000),0),IFERROR(IF(Configuration!$F$13&gt;0,$E246-LARGE('FLEX Settings (DO NOT MODIFY)'!$K:$K,Configuration!$F$13*Configuration!$F$16),-1000000),0))+IF(E246=0,0,COUNTIFS($E$2:E245,E245)*0.000001)</f>
        <v>-137.16627426591444</v>
      </c>
    </row>
    <row r="247" spans="1:12" x14ac:dyDescent="0.25">
      <c r="A247" s="26">
        <f>_xlfn.RANK.EQ(L247,L:L,0)</f>
        <v>232</v>
      </c>
      <c r="B247" s="5" t="s">
        <v>1598</v>
      </c>
      <c r="C247" s="5" t="s">
        <v>182</v>
      </c>
      <c r="D247" t="s">
        <v>1506</v>
      </c>
      <c r="E247" s="3">
        <f>IF(VLOOKUP($D247,Configuration!$A$21:$C$31,3,FALSE),IFERROR((Configuration!$C$13*F247+Configuration!$C$12*H247+Configuration!$C$14*G247+Configuration!$C$16*I247+Configuration!$C$15*J247+Configuration!$C$17*K247),""),0)</f>
        <v>0</v>
      </c>
      <c r="F247" s="3">
        <v>0</v>
      </c>
      <c r="G247" s="3">
        <v>0</v>
      </c>
      <c r="H247" s="3">
        <v>0</v>
      </c>
      <c r="I247" s="3">
        <v>340.20000000000005</v>
      </c>
      <c r="J247" s="3">
        <v>3.6</v>
      </c>
      <c r="K247" s="3">
        <v>0.87054860442733406</v>
      </c>
      <c r="L247" s="3">
        <f>MAX(IFERROR(IF(Configuration!$F$10&gt;0,$E247-LARGE($E:$E,Configuration!$F$10*Configuration!$F$16),-1000000),0),IFERROR(IF(Configuration!$F$14&gt;0,$E247-LARGE('FLEX Settings (DO NOT MODIFY)'!$J:$J,Configuration!$F$14*Configuration!$F$16),-1000000),0),IFERROR(IF(Configuration!$F$13&gt;0,$E247-LARGE('FLEX Settings (DO NOT MODIFY)'!$K:$K,Configuration!$F$13*Configuration!$F$16),-1000000),0))+IF(E247=0,0,COUNTIFS($E$2:E246,E246)*0.000001)</f>
        <v>-137.16627426591444</v>
      </c>
    </row>
    <row r="248" spans="1:12" x14ac:dyDescent="0.25">
      <c r="A248" s="26">
        <f>_xlfn.RANK.EQ(L248,L:L,0)</f>
        <v>232</v>
      </c>
      <c r="B248" t="s">
        <v>1599</v>
      </c>
      <c r="C248" s="5" t="s">
        <v>182</v>
      </c>
      <c r="D248" t="s">
        <v>1506</v>
      </c>
      <c r="E248" s="3">
        <f>IF(VLOOKUP($D248,Configuration!$A$21:$C$31,3,FALSE),IFERROR((Configuration!$C$13*F248+Configuration!$C$12*H248+Configuration!$C$14*G248+Configuration!$C$16*I248+Configuration!$C$15*J248+Configuration!$C$17*K248),""),0)</f>
        <v>0</v>
      </c>
      <c r="F248" s="3">
        <v>0.33</v>
      </c>
      <c r="G248" s="3">
        <v>66</v>
      </c>
      <c r="H248" s="3">
        <v>8.25</v>
      </c>
      <c r="I248" s="3">
        <v>74.25</v>
      </c>
      <c r="J248" s="3">
        <v>1.0999999999999999</v>
      </c>
      <c r="K248" s="3">
        <v>0.29543452404951326</v>
      </c>
      <c r="L248" s="3">
        <f>MAX(IFERROR(IF(Configuration!$F$10&gt;0,$E248-LARGE($E:$E,Configuration!$F$10*Configuration!$F$16),-1000000),0),IFERROR(IF(Configuration!$F$14&gt;0,$E248-LARGE('FLEX Settings (DO NOT MODIFY)'!$J:$J,Configuration!$F$14*Configuration!$F$16),-1000000),0),IFERROR(IF(Configuration!$F$13&gt;0,$E248-LARGE('FLEX Settings (DO NOT MODIFY)'!$K:$K,Configuration!$F$13*Configuration!$F$16),-1000000),0))+IF(E248=0,0,COUNTIFS($E$2:E247,E247)*0.000001)</f>
        <v>-137.16627426591444</v>
      </c>
    </row>
    <row r="249" spans="1:12" x14ac:dyDescent="0.25">
      <c r="A249" s="26">
        <f>_xlfn.RANK.EQ(L249,L:L,0)</f>
        <v>232</v>
      </c>
      <c r="B249" t="s">
        <v>1600</v>
      </c>
      <c r="C249" s="5" t="s">
        <v>254</v>
      </c>
      <c r="D249" t="s">
        <v>1506</v>
      </c>
      <c r="E249" s="3">
        <f>IF(VLOOKUP($D249,Configuration!$A$21:$C$31,3,FALSE),IFERROR((Configuration!$C$13*F249+Configuration!$C$12*H249+Configuration!$C$14*G249+Configuration!$C$16*I249+Configuration!$C$15*J249+Configuration!$C$17*K249),""),0)</f>
        <v>0</v>
      </c>
      <c r="F249" s="3">
        <v>1.3114754098360657</v>
      </c>
      <c r="G249" s="3">
        <v>39.344262295081968</v>
      </c>
      <c r="H249" s="3">
        <v>3.9344262295081971</v>
      </c>
      <c r="I249" s="3">
        <v>696</v>
      </c>
      <c r="J249" s="3">
        <v>11.803278688524589</v>
      </c>
      <c r="K249" s="3">
        <v>1.6903469590980247</v>
      </c>
      <c r="L249" s="3">
        <f>MAX(IFERROR(IF(Configuration!$F$10&gt;0,$E249-LARGE($E:$E,Configuration!$F$10*Configuration!$F$16),-1000000),0),IFERROR(IF(Configuration!$F$14&gt;0,$E249-LARGE('FLEX Settings (DO NOT MODIFY)'!$J:$J,Configuration!$F$14*Configuration!$F$16),-1000000),0),IFERROR(IF(Configuration!$F$13&gt;0,$E249-LARGE('FLEX Settings (DO NOT MODIFY)'!$K:$K,Configuration!$F$13*Configuration!$F$16),-1000000),0))+IF(E249=0,0,COUNTIFS($E$2:E248,E248)*0.000001)</f>
        <v>-137.16627426591444</v>
      </c>
    </row>
    <row r="250" spans="1:12" x14ac:dyDescent="0.25">
      <c r="A250" s="26">
        <f>_xlfn.RANK.EQ(L250,L:L,0)</f>
        <v>232</v>
      </c>
      <c r="B250" t="s">
        <v>1601</v>
      </c>
      <c r="C250" s="5" t="s">
        <v>254</v>
      </c>
      <c r="D250" t="s">
        <v>1506</v>
      </c>
      <c r="E250" s="3">
        <f>IF(VLOOKUP($D250,Configuration!$A$21:$C$31,3,FALSE),IFERROR((Configuration!$C$13*F250+Configuration!$C$12*H250+Configuration!$C$14*G250+Configuration!$C$16*I250+Configuration!$C$15*J250+Configuration!$C$17*K250),""),0)</f>
        <v>0</v>
      </c>
      <c r="F250" s="3">
        <v>0.63529411764705879</v>
      </c>
      <c r="G250" s="3">
        <v>97.199999999999989</v>
      </c>
      <c r="H250" s="3">
        <v>10.799999999999999</v>
      </c>
      <c r="I250" s="3">
        <v>315</v>
      </c>
      <c r="J250" s="3">
        <v>2.3625000000000003</v>
      </c>
      <c r="K250" s="3">
        <v>0.95882544685992255</v>
      </c>
      <c r="L250" s="3">
        <f>MAX(IFERROR(IF(Configuration!$F$10&gt;0,$E250-LARGE($E:$E,Configuration!$F$10*Configuration!$F$16),-1000000),0),IFERROR(IF(Configuration!$F$14&gt;0,$E250-LARGE('FLEX Settings (DO NOT MODIFY)'!$J:$J,Configuration!$F$14*Configuration!$F$16),-1000000),0),IFERROR(IF(Configuration!$F$13&gt;0,$E250-LARGE('FLEX Settings (DO NOT MODIFY)'!$K:$K,Configuration!$F$13*Configuration!$F$16),-1000000),0))+IF(E250=0,0,COUNTIFS($E$2:E249,E249)*0.000001)</f>
        <v>-137.16627426591444</v>
      </c>
    </row>
    <row r="251" spans="1:12" x14ac:dyDescent="0.25">
      <c r="A251" s="26">
        <f>_xlfn.RANK.EQ(L251,L:L,0)</f>
        <v>232</v>
      </c>
      <c r="B251" s="5" t="s">
        <v>1602</v>
      </c>
      <c r="C251" s="5" t="s">
        <v>254</v>
      </c>
      <c r="D251" t="s">
        <v>1506</v>
      </c>
      <c r="E251" s="3">
        <f>IF(VLOOKUP($D251,Configuration!$A$21:$C$31,3,FALSE),IFERROR((Configuration!$C$13*F251+Configuration!$C$12*H251+Configuration!$C$14*G251+Configuration!$C$16*I251+Configuration!$C$15*J251+Configuration!$C$17*K251),""),0)</f>
        <v>0</v>
      </c>
      <c r="F251" s="3">
        <v>0.86956521739130432</v>
      </c>
      <c r="G251" s="3">
        <v>121.73913043478262</v>
      </c>
      <c r="H251" s="3">
        <v>6.0869565217391308</v>
      </c>
      <c r="I251" s="3">
        <v>414.00000000000006</v>
      </c>
      <c r="J251" s="3">
        <v>3.2432432432432434</v>
      </c>
      <c r="K251" s="3">
        <v>0.87884736284541165</v>
      </c>
      <c r="L251" s="3">
        <f>MAX(IFERROR(IF(Configuration!$F$10&gt;0,$E251-LARGE($E:$E,Configuration!$F$10*Configuration!$F$16),-1000000),0),IFERROR(IF(Configuration!$F$14&gt;0,$E251-LARGE('FLEX Settings (DO NOT MODIFY)'!$J:$J,Configuration!$F$14*Configuration!$F$16),-1000000),0),IFERROR(IF(Configuration!$F$13&gt;0,$E251-LARGE('FLEX Settings (DO NOT MODIFY)'!$K:$K,Configuration!$F$13*Configuration!$F$16),-1000000),0))+IF(E251=0,0,COUNTIFS($E$2:E250,E250)*0.000001)</f>
        <v>-137.16627426591444</v>
      </c>
    </row>
    <row r="252" spans="1:12" x14ac:dyDescent="0.25">
      <c r="A252" s="26">
        <f>_xlfn.RANK.EQ(L252,L:L,0)</f>
        <v>232</v>
      </c>
      <c r="B252" t="s">
        <v>1603</v>
      </c>
      <c r="C252" s="5" t="s">
        <v>254</v>
      </c>
      <c r="D252" t="s">
        <v>1506</v>
      </c>
      <c r="E252" s="3">
        <f>IF(VLOOKUP($D252,Configuration!$A$21:$C$31,3,FALSE),IFERROR((Configuration!$C$13*F252+Configuration!$C$12*H252+Configuration!$C$14*G252+Configuration!$C$16*I252+Configuration!$C$15*J252+Configuration!$C$17*K252),""),0)</f>
        <v>0</v>
      </c>
      <c r="F252" s="3">
        <v>0.38888888888888884</v>
      </c>
      <c r="G252" s="3">
        <v>28</v>
      </c>
      <c r="H252" s="3">
        <v>3.5</v>
      </c>
      <c r="I252" s="3">
        <v>157.5</v>
      </c>
      <c r="J252" s="3">
        <v>1.1666666666666665</v>
      </c>
      <c r="K252" s="3">
        <v>0.463882538187191</v>
      </c>
      <c r="L252" s="3">
        <f>MAX(IFERROR(IF(Configuration!$F$10&gt;0,$E252-LARGE($E:$E,Configuration!$F$10*Configuration!$F$16),-1000000),0),IFERROR(IF(Configuration!$F$14&gt;0,$E252-LARGE('FLEX Settings (DO NOT MODIFY)'!$J:$J,Configuration!$F$14*Configuration!$F$16),-1000000),0),IFERROR(IF(Configuration!$F$13&gt;0,$E252-LARGE('FLEX Settings (DO NOT MODIFY)'!$K:$K,Configuration!$F$13*Configuration!$F$16),-1000000),0))+IF(E252=0,0,COUNTIFS($E$2:E251,E251)*0.000001)</f>
        <v>-137.16627426591444</v>
      </c>
    </row>
    <row r="253" spans="1:12" x14ac:dyDescent="0.25">
      <c r="A253" s="26">
        <f>_xlfn.RANK.EQ(L253,L:L,0)</f>
        <v>232</v>
      </c>
      <c r="B253" t="s">
        <v>1604</v>
      </c>
      <c r="C253" s="5" t="s">
        <v>1471</v>
      </c>
      <c r="D253" t="s">
        <v>1506</v>
      </c>
      <c r="E253" s="3">
        <f>IF(VLOOKUP($D253,Configuration!$A$21:$C$31,3,FALSE),IFERROR((Configuration!$C$13*F253+Configuration!$C$12*H253+Configuration!$C$14*G253+Configuration!$C$16*I253+Configuration!$C$15*J253+Configuration!$C$17*K253),""),0)</f>
        <v>0</v>
      </c>
      <c r="F253" s="3">
        <v>0.34903846153846158</v>
      </c>
      <c r="G253" s="3">
        <v>76.788461538461547</v>
      </c>
      <c r="H253" s="3">
        <v>13.961538461538463</v>
      </c>
      <c r="I253" s="3">
        <v>618.08108108108104</v>
      </c>
      <c r="J253" s="3">
        <v>5.4504504504504503</v>
      </c>
      <c r="K253" s="3">
        <v>1.7861246174477408</v>
      </c>
      <c r="L253" s="3">
        <f>MAX(IFERROR(IF(Configuration!$F$10&gt;0,$E253-LARGE($E:$E,Configuration!$F$10*Configuration!$F$16),-1000000),0),IFERROR(IF(Configuration!$F$14&gt;0,$E253-LARGE('FLEX Settings (DO NOT MODIFY)'!$J:$J,Configuration!$F$14*Configuration!$F$16),-1000000),0),IFERROR(IF(Configuration!$F$13&gt;0,$E253-LARGE('FLEX Settings (DO NOT MODIFY)'!$K:$K,Configuration!$F$13*Configuration!$F$16),-1000000),0))+IF(E253=0,0,COUNTIFS($E$2:E252,E252)*0.000001)</f>
        <v>-137.16627426591444</v>
      </c>
    </row>
    <row r="254" spans="1:12" x14ac:dyDescent="0.25">
      <c r="A254" s="26">
        <f>_xlfn.RANK.EQ(L254,L:L,0)</f>
        <v>232</v>
      </c>
      <c r="B254" t="s">
        <v>1605</v>
      </c>
      <c r="C254" s="5" t="s">
        <v>1471</v>
      </c>
      <c r="D254" t="s">
        <v>1506</v>
      </c>
      <c r="E254" s="3">
        <f>IF(VLOOKUP($D254,Configuration!$A$21:$C$31,3,FALSE),IFERROR((Configuration!$C$13*F254+Configuration!$C$12*H254+Configuration!$C$14*G254+Configuration!$C$16*I254+Configuration!$C$15*J254+Configuration!$C$17*K254),""),0)</f>
        <v>0</v>
      </c>
      <c r="F254" s="3">
        <v>0.21000000000000002</v>
      </c>
      <c r="G254" s="3">
        <v>42</v>
      </c>
      <c r="H254" s="3">
        <v>8.4</v>
      </c>
      <c r="I254" s="3">
        <v>336</v>
      </c>
      <c r="J254" s="3">
        <v>1.6091954022988506</v>
      </c>
      <c r="K254" s="3">
        <v>1.03593599347794</v>
      </c>
      <c r="L254" s="3">
        <f>MAX(IFERROR(IF(Configuration!$F$10&gt;0,$E254-LARGE($E:$E,Configuration!$F$10*Configuration!$F$16),-1000000),0),IFERROR(IF(Configuration!$F$14&gt;0,$E254-LARGE('FLEX Settings (DO NOT MODIFY)'!$J:$J,Configuration!$F$14*Configuration!$F$16),-1000000),0),IFERROR(IF(Configuration!$F$13&gt;0,$E254-LARGE('FLEX Settings (DO NOT MODIFY)'!$K:$K,Configuration!$F$13*Configuration!$F$16),-1000000),0))+IF(E254=0,0,COUNTIFS($E$2:E253,E253)*0.000001)</f>
        <v>-137.16627426591444</v>
      </c>
    </row>
    <row r="255" spans="1:12" x14ac:dyDescent="0.25">
      <c r="A255" s="26">
        <f>_xlfn.RANK.EQ(L255,L:L,0)</f>
        <v>232</v>
      </c>
      <c r="B255" t="s">
        <v>1606</v>
      </c>
      <c r="C255" s="5" t="s">
        <v>1471</v>
      </c>
      <c r="D255" t="s">
        <v>1506</v>
      </c>
      <c r="E255" s="3">
        <f>IF(VLOOKUP($D255,Configuration!$A$21:$C$31,3,FALSE),IFERROR((Configuration!$C$13*F255+Configuration!$C$12*H255+Configuration!$C$14*G255+Configuration!$C$16*I255+Configuration!$C$15*J255+Configuration!$C$17*K255),""),0)</f>
        <v>0</v>
      </c>
      <c r="F255" s="3">
        <v>0.28266666666666668</v>
      </c>
      <c r="G255" s="3">
        <v>79.598933333333335</v>
      </c>
      <c r="H255" s="3">
        <v>12.437333333333333</v>
      </c>
      <c r="I255" s="3">
        <v>207.76000000000002</v>
      </c>
      <c r="J255" s="3">
        <v>2.8968944099378882</v>
      </c>
      <c r="K255" s="3">
        <v>0.68755307669180532</v>
      </c>
      <c r="L255" s="3">
        <f>MAX(IFERROR(IF(Configuration!$F$10&gt;0,$E255-LARGE($E:$E,Configuration!$F$10*Configuration!$F$16),-1000000),0),IFERROR(IF(Configuration!$F$14&gt;0,$E255-LARGE('FLEX Settings (DO NOT MODIFY)'!$J:$J,Configuration!$F$14*Configuration!$F$16),-1000000),0),IFERROR(IF(Configuration!$F$13&gt;0,$E255-LARGE('FLEX Settings (DO NOT MODIFY)'!$K:$K,Configuration!$F$13*Configuration!$F$16),-1000000),0))+IF(E255=0,0,COUNTIFS($E$2:E254,E254)*0.000001)</f>
        <v>-137.16627426591444</v>
      </c>
    </row>
    <row r="256" spans="1:12" x14ac:dyDescent="0.25">
      <c r="A256" s="26">
        <f>_xlfn.RANK.EQ(L256,L:L,0)</f>
        <v>232</v>
      </c>
      <c r="B256" t="s">
        <v>1607</v>
      </c>
      <c r="C256" s="5" t="s">
        <v>1471</v>
      </c>
      <c r="D256" t="s">
        <v>1506</v>
      </c>
      <c r="E256" s="3">
        <f>IF(VLOOKUP($D256,Configuration!$A$21:$C$31,3,FALSE),IFERROR((Configuration!$C$13*F256+Configuration!$C$12*H256+Configuration!$C$14*G256+Configuration!$C$16*I256+Configuration!$C$15*J256+Configuration!$C$17*K256),""),0)</f>
        <v>0</v>
      </c>
      <c r="F256" s="3">
        <v>0</v>
      </c>
      <c r="G256" s="3">
        <v>0</v>
      </c>
      <c r="H256" s="3">
        <v>0</v>
      </c>
      <c r="I256" s="3">
        <v>120</v>
      </c>
      <c r="J256" s="3">
        <v>0.60000000000000009</v>
      </c>
      <c r="K256" s="3">
        <v>0.33163756359136531</v>
      </c>
      <c r="L256" s="3">
        <f>MAX(IFERROR(IF(Configuration!$F$10&gt;0,$E256-LARGE($E:$E,Configuration!$F$10*Configuration!$F$16),-1000000),0),IFERROR(IF(Configuration!$F$14&gt;0,$E256-LARGE('FLEX Settings (DO NOT MODIFY)'!$J:$J,Configuration!$F$14*Configuration!$F$16),-1000000),0),IFERROR(IF(Configuration!$F$13&gt;0,$E256-LARGE('FLEX Settings (DO NOT MODIFY)'!$K:$K,Configuration!$F$13*Configuration!$F$16),-1000000),0))+IF(E256=0,0,COUNTIFS($E$2:E255,E255)*0.000001)</f>
        <v>-137.16627426591444</v>
      </c>
    </row>
    <row r="257" spans="1:12" x14ac:dyDescent="0.25">
      <c r="A257" s="26">
        <f>_xlfn.RANK.EQ(L257,L:L,0)</f>
        <v>232</v>
      </c>
      <c r="B257" s="5" t="s">
        <v>1608</v>
      </c>
      <c r="C257" t="s">
        <v>253</v>
      </c>
      <c r="D257" t="s">
        <v>1506</v>
      </c>
      <c r="E257" s="3">
        <f>IF(VLOOKUP($D257,Configuration!$A$21:$C$31,3,FALSE),IFERROR((Configuration!$C$13*F257+Configuration!$C$12*H257+Configuration!$C$14*G257+Configuration!$C$16*I257+Configuration!$C$15*J257+Configuration!$C$17*K257),""),0)</f>
        <v>0</v>
      </c>
      <c r="F257" s="3">
        <v>1.1454545454545455</v>
      </c>
      <c r="G257" s="3">
        <v>214.20000000000002</v>
      </c>
      <c r="H257" s="3">
        <v>25.200000000000003</v>
      </c>
      <c r="I257" s="3">
        <v>1095.5999999999999</v>
      </c>
      <c r="J257" s="3">
        <v>13.200000000000001</v>
      </c>
      <c r="K257" s="3">
        <v>3.024898589535979</v>
      </c>
      <c r="L257" s="3">
        <f>MAX(IFERROR(IF(Configuration!$F$10&gt;0,$E257-LARGE($E:$E,Configuration!$F$10*Configuration!$F$16),-1000000),0),IFERROR(IF(Configuration!$F$14&gt;0,$E257-LARGE('FLEX Settings (DO NOT MODIFY)'!$J:$J,Configuration!$F$14*Configuration!$F$16),-1000000),0),IFERROR(IF(Configuration!$F$13&gt;0,$E257-LARGE('FLEX Settings (DO NOT MODIFY)'!$K:$K,Configuration!$F$13*Configuration!$F$16),-1000000),0))+IF(E257=0,0,COUNTIFS($E$2:E256,E256)*0.000001)</f>
        <v>-137.16627426591444</v>
      </c>
    </row>
    <row r="258" spans="1:12" x14ac:dyDescent="0.25">
      <c r="A258" s="26">
        <f>_xlfn.RANK.EQ(L258,L:L,0)</f>
        <v>232</v>
      </c>
      <c r="B258" t="s">
        <v>1609</v>
      </c>
      <c r="C258" s="5" t="s">
        <v>253</v>
      </c>
      <c r="D258" t="s">
        <v>1506</v>
      </c>
      <c r="E258" s="3">
        <f>IF(VLOOKUP($D258,Configuration!$A$21:$C$31,3,FALSE),IFERROR((Configuration!$C$13*F258+Configuration!$C$12*H258+Configuration!$C$14*G258+Configuration!$C$16*I258+Configuration!$C$15*J258+Configuration!$C$17*K258),""),0)</f>
        <v>0</v>
      </c>
      <c r="F258" s="3">
        <v>0.48888888888888898</v>
      </c>
      <c r="G258" s="3">
        <v>107.55555555555557</v>
      </c>
      <c r="H258" s="3">
        <v>9.7777777777777786</v>
      </c>
      <c r="I258" s="3">
        <v>372.77777777777771</v>
      </c>
      <c r="J258" s="3">
        <v>6.3904761904761909</v>
      </c>
      <c r="K258" s="3">
        <v>1.1101473709925982</v>
      </c>
      <c r="L258" s="3">
        <f>MAX(IFERROR(IF(Configuration!$F$10&gt;0,$E258-LARGE($E:$E,Configuration!$F$10*Configuration!$F$16),-1000000),0),IFERROR(IF(Configuration!$F$14&gt;0,$E258-LARGE('FLEX Settings (DO NOT MODIFY)'!$J:$J,Configuration!$F$14*Configuration!$F$16),-1000000),0),IFERROR(IF(Configuration!$F$13&gt;0,$E258-LARGE('FLEX Settings (DO NOT MODIFY)'!$K:$K,Configuration!$F$13*Configuration!$F$16),-1000000),0))+IF(E258=0,0,COUNTIFS($E$2:E257,E257)*0.000001)</f>
        <v>-137.16627426591444</v>
      </c>
    </row>
    <row r="259" spans="1:12" x14ac:dyDescent="0.25">
      <c r="A259" s="26">
        <f>_xlfn.RANK.EQ(L259,L:L,0)</f>
        <v>232</v>
      </c>
      <c r="B259" s="5" t="s">
        <v>1610</v>
      </c>
      <c r="C259" s="5" t="s">
        <v>253</v>
      </c>
      <c r="D259" t="s">
        <v>1506</v>
      </c>
      <c r="E259" s="3">
        <f>IF(VLOOKUP($D259,Configuration!$A$21:$C$31,3,FALSE),IFERROR((Configuration!$C$13*F259+Configuration!$C$12*H259+Configuration!$C$14*G259+Configuration!$C$16*I259+Configuration!$C$15*J259+Configuration!$C$17*K259),""),0)</f>
        <v>0</v>
      </c>
      <c r="F259" s="3">
        <v>0.16666666666666666</v>
      </c>
      <c r="G259" s="3">
        <v>20</v>
      </c>
      <c r="H259" s="3">
        <v>3.333333333333333</v>
      </c>
      <c r="I259" s="3">
        <v>250</v>
      </c>
      <c r="J259" s="3">
        <v>1.9801980198019802</v>
      </c>
      <c r="K259" s="3">
        <v>0.71815752983774839</v>
      </c>
      <c r="L259" s="3">
        <f>MAX(IFERROR(IF(Configuration!$F$10&gt;0,$E259-LARGE($E:$E,Configuration!$F$10*Configuration!$F$16),-1000000),0),IFERROR(IF(Configuration!$F$14&gt;0,$E259-LARGE('FLEX Settings (DO NOT MODIFY)'!$J:$J,Configuration!$F$14*Configuration!$F$16),-1000000),0),IFERROR(IF(Configuration!$F$13&gt;0,$E259-LARGE('FLEX Settings (DO NOT MODIFY)'!$K:$K,Configuration!$F$13*Configuration!$F$16),-1000000),0))+IF(E259=0,0,COUNTIFS($E$2:E258,E258)*0.000001)</f>
        <v>-137.16627426591444</v>
      </c>
    </row>
    <row r="260" spans="1:12" x14ac:dyDescent="0.25">
      <c r="A260" s="26">
        <f>_xlfn.RANK.EQ(L260,L:L,0)</f>
        <v>232</v>
      </c>
      <c r="B260" t="s">
        <v>1611</v>
      </c>
      <c r="C260" s="5" t="s">
        <v>253</v>
      </c>
      <c r="D260" t="s">
        <v>1506</v>
      </c>
      <c r="E260" s="3">
        <f>IF(VLOOKUP($D260,Configuration!$A$21:$C$31,3,FALSE),IFERROR((Configuration!$C$13*F260+Configuration!$C$12*H260+Configuration!$C$14*G260+Configuration!$C$16*I260+Configuration!$C$15*J260+Configuration!$C$17*K260),""),0)</f>
        <v>0</v>
      </c>
      <c r="F260" s="3">
        <v>0</v>
      </c>
      <c r="G260" s="3">
        <v>0</v>
      </c>
      <c r="H260" s="3">
        <v>0</v>
      </c>
      <c r="I260" s="3">
        <v>132.5</v>
      </c>
      <c r="J260" s="3">
        <v>0.73839662447257381</v>
      </c>
      <c r="K260" s="3">
        <v>0.34545579540767224</v>
      </c>
      <c r="L260" s="3">
        <f>MAX(IFERROR(IF(Configuration!$F$10&gt;0,$E260-LARGE($E:$E,Configuration!$F$10*Configuration!$F$16),-1000000),0),IFERROR(IF(Configuration!$F$14&gt;0,$E260-LARGE('FLEX Settings (DO NOT MODIFY)'!$J:$J,Configuration!$F$14*Configuration!$F$16),-1000000),0),IFERROR(IF(Configuration!$F$13&gt;0,$E260-LARGE('FLEX Settings (DO NOT MODIFY)'!$K:$K,Configuration!$F$13*Configuration!$F$16),-1000000),0))+IF(E260=0,0,COUNTIFS($E$2:E259,E259)*0.000001)</f>
        <v>-137.16627426591444</v>
      </c>
    </row>
    <row r="261" spans="1:12" x14ac:dyDescent="0.25">
      <c r="A261" s="26">
        <f>_xlfn.RANK.EQ(L261,L:L,0)</f>
        <v>232</v>
      </c>
      <c r="B261" t="s">
        <v>1612</v>
      </c>
      <c r="C261" s="5" t="s">
        <v>240</v>
      </c>
      <c r="D261" t="s">
        <v>1506</v>
      </c>
      <c r="E261" s="3">
        <f>IF(VLOOKUP($D261,Configuration!$A$21:$C$31,3,FALSE),IFERROR((Configuration!$C$13*F261+Configuration!$C$12*H261+Configuration!$C$14*G261+Configuration!$C$16*I261+Configuration!$C$15*J261+Configuration!$C$17*K261),""),0)</f>
        <v>0</v>
      </c>
      <c r="F261" s="3">
        <v>1.7068965517241377</v>
      </c>
      <c r="G261" s="3">
        <v>315.43448275862067</v>
      </c>
      <c r="H261" s="3">
        <v>20.482758620689655</v>
      </c>
      <c r="I261" s="3">
        <v>465.30000000000007</v>
      </c>
      <c r="J261" s="3">
        <v>7.15</v>
      </c>
      <c r="K261" s="3">
        <v>1.53542654753136</v>
      </c>
      <c r="L261" s="3">
        <f>MAX(IFERROR(IF(Configuration!$F$10&gt;0,$E261-LARGE($E:$E,Configuration!$F$10*Configuration!$F$16),-1000000),0),IFERROR(IF(Configuration!$F$14&gt;0,$E261-LARGE('FLEX Settings (DO NOT MODIFY)'!$J:$J,Configuration!$F$14*Configuration!$F$16),-1000000),0),IFERROR(IF(Configuration!$F$13&gt;0,$E261-LARGE('FLEX Settings (DO NOT MODIFY)'!$K:$K,Configuration!$F$13*Configuration!$F$16),-1000000),0))+IF(E261=0,0,COUNTIFS($E$2:E260,E260)*0.000001)</f>
        <v>-137.16627426591444</v>
      </c>
    </row>
    <row r="262" spans="1:12" x14ac:dyDescent="0.25">
      <c r="A262" s="26">
        <f>_xlfn.RANK.EQ(L262,L:L,0)</f>
        <v>232</v>
      </c>
      <c r="B262" t="s">
        <v>1613</v>
      </c>
      <c r="C262" s="5" t="s">
        <v>240</v>
      </c>
      <c r="D262" t="s">
        <v>1506</v>
      </c>
      <c r="E262" s="3">
        <f>IF(VLOOKUP($D262,Configuration!$A$21:$C$31,3,FALSE),IFERROR((Configuration!$C$13*F262+Configuration!$C$12*H262+Configuration!$C$14*G262+Configuration!$C$16*I262+Configuration!$C$15*J262+Configuration!$C$17*K262),""),0)</f>
        <v>0</v>
      </c>
      <c r="F262" s="3">
        <v>0</v>
      </c>
      <c r="G262" s="3">
        <v>0</v>
      </c>
      <c r="H262" s="3">
        <v>0</v>
      </c>
      <c r="I262" s="3">
        <v>98.399999999999991</v>
      </c>
      <c r="J262" s="3">
        <v>2</v>
      </c>
      <c r="K262" s="3">
        <v>0.33163756359136531</v>
      </c>
      <c r="L262" s="3">
        <f>MAX(IFERROR(IF(Configuration!$F$10&gt;0,$E262-LARGE($E:$E,Configuration!$F$10*Configuration!$F$16),-1000000),0),IFERROR(IF(Configuration!$F$14&gt;0,$E262-LARGE('FLEX Settings (DO NOT MODIFY)'!$J:$J,Configuration!$F$14*Configuration!$F$16),-1000000),0),IFERROR(IF(Configuration!$F$13&gt;0,$E262-LARGE('FLEX Settings (DO NOT MODIFY)'!$K:$K,Configuration!$F$13*Configuration!$F$16),-1000000),0))+IF(E262=0,0,COUNTIFS($E$2:E261,E261)*0.000001)</f>
        <v>-137.16627426591444</v>
      </c>
    </row>
    <row r="263" spans="1:12" x14ac:dyDescent="0.25">
      <c r="A263" s="26">
        <f>_xlfn.RANK.EQ(L263,L:L,0)</f>
        <v>232</v>
      </c>
      <c r="B263" t="s">
        <v>1614</v>
      </c>
      <c r="C263" s="5" t="s">
        <v>240</v>
      </c>
      <c r="D263" t="s">
        <v>1506</v>
      </c>
      <c r="E263" s="3">
        <f>IF(VLOOKUP($D263,Configuration!$A$21:$C$31,3,FALSE),IFERROR((Configuration!$C$13*F263+Configuration!$C$12*H263+Configuration!$C$14*G263+Configuration!$C$16*I263+Configuration!$C$15*J263+Configuration!$C$17*K263),""),0)</f>
        <v>0</v>
      </c>
      <c r="F263" s="3">
        <v>0</v>
      </c>
      <c r="G263" s="3">
        <v>0</v>
      </c>
      <c r="H263" s="3">
        <v>0</v>
      </c>
      <c r="I263" s="3">
        <v>250.25</v>
      </c>
      <c r="J263" s="3">
        <v>3.8499999999999996</v>
      </c>
      <c r="K263" s="3">
        <v>0.98800357486594259</v>
      </c>
      <c r="L263" s="3">
        <f>MAX(IFERROR(IF(Configuration!$F$10&gt;0,$E263-LARGE($E:$E,Configuration!$F$10*Configuration!$F$16),-1000000),0),IFERROR(IF(Configuration!$F$14&gt;0,$E263-LARGE('FLEX Settings (DO NOT MODIFY)'!$J:$J,Configuration!$F$14*Configuration!$F$16),-1000000),0),IFERROR(IF(Configuration!$F$13&gt;0,$E263-LARGE('FLEX Settings (DO NOT MODIFY)'!$K:$K,Configuration!$F$13*Configuration!$F$16),-1000000),0))+IF(E263=0,0,COUNTIFS($E$2:E262,E262)*0.000001)</f>
        <v>-137.16627426591444</v>
      </c>
    </row>
    <row r="264" spans="1:12" x14ac:dyDescent="0.25">
      <c r="A264" s="26">
        <f>_xlfn.RANK.EQ(L264,L:L,0)</f>
        <v>232</v>
      </c>
      <c r="B264" t="s">
        <v>1615</v>
      </c>
      <c r="C264" s="5" t="s">
        <v>240</v>
      </c>
      <c r="D264" t="s">
        <v>1506</v>
      </c>
      <c r="E264" s="3">
        <f>IF(VLOOKUP($D264,Configuration!$A$21:$C$31,3,FALSE),IFERROR((Configuration!$C$13*F264+Configuration!$C$12*H264+Configuration!$C$14*G264+Configuration!$C$16*I264+Configuration!$C$15*J264+Configuration!$C$17*K264),""),0)</f>
        <v>0</v>
      </c>
      <c r="F264" s="3">
        <v>0</v>
      </c>
      <c r="G264" s="3">
        <v>0</v>
      </c>
      <c r="H264" s="3">
        <v>0</v>
      </c>
      <c r="I264" s="3">
        <v>209</v>
      </c>
      <c r="J264" s="3">
        <v>3.5</v>
      </c>
      <c r="K264" s="3">
        <v>0.76000274989687888</v>
      </c>
      <c r="L264" s="3">
        <f>MAX(IFERROR(IF(Configuration!$F$10&gt;0,$E264-LARGE($E:$E,Configuration!$F$10*Configuration!$F$16),-1000000),0),IFERROR(IF(Configuration!$F$14&gt;0,$E264-LARGE('FLEX Settings (DO NOT MODIFY)'!$J:$J,Configuration!$F$14*Configuration!$F$16),-1000000),0),IFERROR(IF(Configuration!$F$13&gt;0,$E264-LARGE('FLEX Settings (DO NOT MODIFY)'!$K:$K,Configuration!$F$13*Configuration!$F$16),-1000000),0))+IF(E264=0,0,COUNTIFS($E$2:E263,E263)*0.000001)</f>
        <v>-137.16627426591444</v>
      </c>
    </row>
    <row r="265" spans="1:12" x14ac:dyDescent="0.25">
      <c r="A265" s="26">
        <f>_xlfn.RANK.EQ(L265,L:L,0)</f>
        <v>232</v>
      </c>
      <c r="B265" s="5" t="s">
        <v>1616</v>
      </c>
      <c r="C265" s="5" t="s">
        <v>240</v>
      </c>
      <c r="D265" t="s">
        <v>1506</v>
      </c>
      <c r="E265" s="3">
        <f>IF(VLOOKUP($D265,Configuration!$A$21:$C$31,3,FALSE),IFERROR((Configuration!$C$13*F265+Configuration!$C$12*H265+Configuration!$C$14*G265+Configuration!$C$16*I265+Configuration!$C$15*J265+Configuration!$C$17*K265),""),0)</f>
        <v>0</v>
      </c>
      <c r="F265" s="3">
        <v>0</v>
      </c>
      <c r="G265" s="3">
        <v>0</v>
      </c>
      <c r="H265" s="3">
        <v>0</v>
      </c>
      <c r="I265" s="3">
        <v>84</v>
      </c>
      <c r="J265" s="3">
        <v>2</v>
      </c>
      <c r="K265" s="3">
        <v>0.3869104908565929</v>
      </c>
      <c r="L265" s="3">
        <f>MAX(IFERROR(IF(Configuration!$F$10&gt;0,$E265-LARGE($E:$E,Configuration!$F$10*Configuration!$F$16),-1000000),0),IFERROR(IF(Configuration!$F$14&gt;0,$E265-LARGE('FLEX Settings (DO NOT MODIFY)'!$J:$J,Configuration!$F$14*Configuration!$F$16),-1000000),0),IFERROR(IF(Configuration!$F$13&gt;0,$E265-LARGE('FLEX Settings (DO NOT MODIFY)'!$K:$K,Configuration!$F$13*Configuration!$F$16),-1000000),0))+IF(E265=0,0,COUNTIFS($E$2:E264,E264)*0.000001)</f>
        <v>-137.16627426591444</v>
      </c>
    </row>
    <row r="266" spans="1:12" x14ac:dyDescent="0.25">
      <c r="A266" s="26">
        <f>_xlfn.RANK.EQ(L266,L:L,0)</f>
        <v>232</v>
      </c>
      <c r="B266" t="s">
        <v>1617</v>
      </c>
      <c r="C266" s="5" t="s">
        <v>265</v>
      </c>
      <c r="D266" t="s">
        <v>1506</v>
      </c>
      <c r="E266" s="3">
        <f>IF(VLOOKUP($D266,Configuration!$A$21:$C$31,3,FALSE),IFERROR((Configuration!$C$13*F266+Configuration!$C$12*H266+Configuration!$C$14*G266+Configuration!$C$16*I266+Configuration!$C$15*J266+Configuration!$C$17*K266),""),0)</f>
        <v>0</v>
      </c>
      <c r="F266" s="3">
        <v>1.8409090909090908</v>
      </c>
      <c r="G266" s="3">
        <v>141.75</v>
      </c>
      <c r="H266" s="3">
        <v>20.25</v>
      </c>
      <c r="I266" s="3">
        <v>856.29886363636365</v>
      </c>
      <c r="J266" s="3">
        <v>3.6818181818181817</v>
      </c>
      <c r="K266" s="3">
        <v>2.4040726338028193</v>
      </c>
      <c r="L266" s="3">
        <f>MAX(IFERROR(IF(Configuration!$F$10&gt;0,$E266-LARGE($E:$E,Configuration!$F$10*Configuration!$F$16),-1000000),0),IFERROR(IF(Configuration!$F$14&gt;0,$E266-LARGE('FLEX Settings (DO NOT MODIFY)'!$J:$J,Configuration!$F$14*Configuration!$F$16),-1000000),0),IFERROR(IF(Configuration!$F$13&gt;0,$E266-LARGE('FLEX Settings (DO NOT MODIFY)'!$K:$K,Configuration!$F$13*Configuration!$F$16),-1000000),0))+IF(E266=0,0,COUNTIFS($E$2:E265,E265)*0.000001)</f>
        <v>-137.16627426591444</v>
      </c>
    </row>
    <row r="267" spans="1:12" x14ac:dyDescent="0.25">
      <c r="A267" s="26">
        <f>_xlfn.RANK.EQ(L267,L:L,0)</f>
        <v>232</v>
      </c>
      <c r="B267" t="s">
        <v>1618</v>
      </c>
      <c r="C267" s="5" t="s">
        <v>265</v>
      </c>
      <c r="D267" t="s">
        <v>1506</v>
      </c>
      <c r="E267" s="3">
        <f>IF(VLOOKUP($D267,Configuration!$A$21:$C$31,3,FALSE),IFERROR((Configuration!$C$13*F267+Configuration!$C$12*H267+Configuration!$C$14*G267+Configuration!$C$16*I267+Configuration!$C$15*J267+Configuration!$C$17*K267),""),0)</f>
        <v>0</v>
      </c>
      <c r="F267" s="3">
        <v>1.6875</v>
      </c>
      <c r="G267" s="3">
        <v>54.675000000000004</v>
      </c>
      <c r="H267" s="3">
        <v>10.125</v>
      </c>
      <c r="I267" s="3">
        <v>1105.6500000000001</v>
      </c>
      <c r="J267" s="3">
        <v>6.75</v>
      </c>
      <c r="K267" s="3">
        <v>3.0674976121028394</v>
      </c>
      <c r="L267" s="3">
        <f>MAX(IFERROR(IF(Configuration!$F$10&gt;0,$E267-LARGE($E:$E,Configuration!$F$10*Configuration!$F$16),-1000000),0),IFERROR(IF(Configuration!$F$14&gt;0,$E267-LARGE('FLEX Settings (DO NOT MODIFY)'!$J:$J,Configuration!$F$14*Configuration!$F$16),-1000000),0),IFERROR(IF(Configuration!$F$13&gt;0,$E267-LARGE('FLEX Settings (DO NOT MODIFY)'!$K:$K,Configuration!$F$13*Configuration!$F$16),-1000000),0))+IF(E267=0,0,COUNTIFS($E$2:E266,E266)*0.000001)</f>
        <v>-137.16627426591444</v>
      </c>
    </row>
    <row r="268" spans="1:12" x14ac:dyDescent="0.25">
      <c r="A268" s="26">
        <f>_xlfn.RANK.EQ(L268,L:L,0)</f>
        <v>232</v>
      </c>
      <c r="B268" t="s">
        <v>1619</v>
      </c>
      <c r="C268" s="5" t="s">
        <v>265</v>
      </c>
      <c r="D268" t="s">
        <v>1506</v>
      </c>
      <c r="E268" s="3">
        <f>IF(VLOOKUP($D268,Configuration!$A$21:$C$31,3,FALSE),IFERROR((Configuration!$C$13*F268+Configuration!$C$12*H268+Configuration!$C$14*G268+Configuration!$C$16*I268+Configuration!$C$15*J268+Configuration!$C$17*K268),""),0)</f>
        <v>0</v>
      </c>
      <c r="F268" s="3">
        <v>0</v>
      </c>
      <c r="G268" s="3">
        <v>0</v>
      </c>
      <c r="H268" s="3">
        <v>0</v>
      </c>
      <c r="I268" s="3">
        <v>57.599999999999994</v>
      </c>
      <c r="J268" s="3">
        <v>0.24</v>
      </c>
      <c r="K268" s="3">
        <v>0.16581878179568266</v>
      </c>
      <c r="L268" s="3">
        <f>MAX(IFERROR(IF(Configuration!$F$10&gt;0,$E268-LARGE($E:$E,Configuration!$F$10*Configuration!$F$16),-1000000),0),IFERROR(IF(Configuration!$F$14&gt;0,$E268-LARGE('FLEX Settings (DO NOT MODIFY)'!$J:$J,Configuration!$F$14*Configuration!$F$16),-1000000),0),IFERROR(IF(Configuration!$F$13&gt;0,$E268-LARGE('FLEX Settings (DO NOT MODIFY)'!$K:$K,Configuration!$F$13*Configuration!$F$16),-1000000),0))+IF(E268=0,0,COUNTIFS($E$2:E267,E267)*0.000001)</f>
        <v>-137.16627426591444</v>
      </c>
    </row>
    <row r="269" spans="1:12" x14ac:dyDescent="0.25">
      <c r="A269" s="26">
        <f>_xlfn.RANK.EQ(L269,L:L,0)</f>
        <v>232</v>
      </c>
      <c r="B269" t="s">
        <v>1620</v>
      </c>
      <c r="C269" s="5" t="s">
        <v>235</v>
      </c>
      <c r="D269" t="s">
        <v>1506</v>
      </c>
      <c r="E269" s="3">
        <f>IF(VLOOKUP($D269,Configuration!$A$21:$C$31,3,FALSE),IFERROR((Configuration!$C$13*F269+Configuration!$C$12*H269+Configuration!$C$14*G269+Configuration!$C$16*I269+Configuration!$C$15*J269+Configuration!$C$17*K269),""),0)</f>
        <v>0</v>
      </c>
      <c r="F269" s="3">
        <v>0.52941176470588236</v>
      </c>
      <c r="G269" s="3">
        <v>47.647058823529413</v>
      </c>
      <c r="H269" s="3">
        <v>4.764705882352942</v>
      </c>
      <c r="I269" s="3">
        <v>486</v>
      </c>
      <c r="J269" s="3">
        <v>6</v>
      </c>
      <c r="K269" s="3">
        <v>1.5313147019402271</v>
      </c>
      <c r="L269" s="3">
        <f>MAX(IFERROR(IF(Configuration!$F$10&gt;0,$E269-LARGE($E:$E,Configuration!$F$10*Configuration!$F$16),-1000000),0),IFERROR(IF(Configuration!$F$14&gt;0,$E269-LARGE('FLEX Settings (DO NOT MODIFY)'!$J:$J,Configuration!$F$14*Configuration!$F$16),-1000000),0),IFERROR(IF(Configuration!$F$13&gt;0,$E269-LARGE('FLEX Settings (DO NOT MODIFY)'!$K:$K,Configuration!$F$13*Configuration!$F$16),-1000000),0))+IF(E269=0,0,COUNTIFS($E$2:E268,E268)*0.000001)</f>
        <v>-137.16627426591444</v>
      </c>
    </row>
    <row r="270" spans="1:12" x14ac:dyDescent="0.25">
      <c r="A270" s="26">
        <f>_xlfn.RANK.EQ(L270,L:L,0)</f>
        <v>232</v>
      </c>
      <c r="B270" t="s">
        <v>1621</v>
      </c>
      <c r="C270" s="5" t="s">
        <v>235</v>
      </c>
      <c r="D270" t="s">
        <v>1506</v>
      </c>
      <c r="E270" s="3">
        <f>IF(VLOOKUP($D270,Configuration!$A$21:$C$31,3,FALSE),IFERROR((Configuration!$C$13*F270+Configuration!$C$12*H270+Configuration!$C$14*G270+Configuration!$C$16*I270+Configuration!$C$15*J270+Configuration!$C$17*K270),""),0)</f>
        <v>0</v>
      </c>
      <c r="F270" s="3">
        <v>0</v>
      </c>
      <c r="G270" s="3">
        <v>0</v>
      </c>
      <c r="H270" s="3">
        <v>0</v>
      </c>
      <c r="I270" s="3">
        <v>378</v>
      </c>
      <c r="J270" s="3">
        <v>4.8461538461538467</v>
      </c>
      <c r="K270" s="3">
        <v>0.87054860442733406</v>
      </c>
      <c r="L270" s="3">
        <f>MAX(IFERROR(IF(Configuration!$F$10&gt;0,$E270-LARGE($E:$E,Configuration!$F$10*Configuration!$F$16),-1000000),0),IFERROR(IF(Configuration!$F$14&gt;0,$E270-LARGE('FLEX Settings (DO NOT MODIFY)'!$J:$J,Configuration!$F$14*Configuration!$F$16),-1000000),0),IFERROR(IF(Configuration!$F$13&gt;0,$E270-LARGE('FLEX Settings (DO NOT MODIFY)'!$K:$K,Configuration!$F$13*Configuration!$F$16),-1000000),0))+IF(E270=0,0,COUNTIFS($E$2:E269,E269)*0.000001)</f>
        <v>-137.16627426591444</v>
      </c>
    </row>
    <row r="271" spans="1:12" x14ac:dyDescent="0.25">
      <c r="A271" s="26">
        <f>_xlfn.RANK.EQ(L271,L:L,0)</f>
        <v>232</v>
      </c>
      <c r="B271" s="5" t="s">
        <v>1622</v>
      </c>
      <c r="C271" s="5" t="s">
        <v>235</v>
      </c>
      <c r="D271" t="s">
        <v>1506</v>
      </c>
      <c r="E271" s="3">
        <f>IF(VLOOKUP($D271,Configuration!$A$21:$C$31,3,FALSE),IFERROR((Configuration!$C$13*F271+Configuration!$C$12*H271+Configuration!$C$14*G271+Configuration!$C$16*I271+Configuration!$C$15*J271+Configuration!$C$17*K271),""),0)</f>
        <v>0</v>
      </c>
      <c r="F271" s="3">
        <v>8.7671232876712329E-2</v>
      </c>
      <c r="G271" s="3">
        <v>9.7315068493150676</v>
      </c>
      <c r="H271" s="3">
        <v>1.3150684931506849</v>
      </c>
      <c r="I271" s="3">
        <v>108</v>
      </c>
      <c r="J271" s="3">
        <v>0.89999999999999991</v>
      </c>
      <c r="K271" s="3">
        <v>0.34238664638376576</v>
      </c>
      <c r="L271" s="3">
        <f>MAX(IFERROR(IF(Configuration!$F$10&gt;0,$E271-LARGE($E:$E,Configuration!$F$10*Configuration!$F$16),-1000000),0),IFERROR(IF(Configuration!$F$14&gt;0,$E271-LARGE('FLEX Settings (DO NOT MODIFY)'!$J:$J,Configuration!$F$14*Configuration!$F$16),-1000000),0),IFERROR(IF(Configuration!$F$13&gt;0,$E271-LARGE('FLEX Settings (DO NOT MODIFY)'!$K:$K,Configuration!$F$13*Configuration!$F$16),-1000000),0))+IF(E271=0,0,COUNTIFS($E$2:E270,E270)*0.000001)</f>
        <v>-137.16627426591444</v>
      </c>
    </row>
    <row r="272" spans="1:12" x14ac:dyDescent="0.25">
      <c r="A272" s="26">
        <f>_xlfn.RANK.EQ(L272,L:L,0)</f>
        <v>232</v>
      </c>
      <c r="B272" t="s">
        <v>1623</v>
      </c>
      <c r="C272" s="5" t="s">
        <v>235</v>
      </c>
      <c r="D272" t="s">
        <v>1506</v>
      </c>
      <c r="E272" s="3">
        <f>IF(VLOOKUP($D272,Configuration!$A$21:$C$31,3,FALSE),IFERROR((Configuration!$C$13*F272+Configuration!$C$12*H272+Configuration!$C$14*G272+Configuration!$C$16*I272+Configuration!$C$15*J272+Configuration!$C$17*K272),""),0)</f>
        <v>0</v>
      </c>
      <c r="F272" s="3">
        <v>0</v>
      </c>
      <c r="G272" s="3">
        <v>0</v>
      </c>
      <c r="H272" s="3">
        <v>0</v>
      </c>
      <c r="I272" s="3">
        <v>37.74</v>
      </c>
      <c r="J272" s="3">
        <v>0.4</v>
      </c>
      <c r="K272" s="3">
        <v>0.14094596452633026</v>
      </c>
      <c r="L272" s="3">
        <f>MAX(IFERROR(IF(Configuration!$F$10&gt;0,$E272-LARGE($E:$E,Configuration!$F$10*Configuration!$F$16),-1000000),0),IFERROR(IF(Configuration!$F$14&gt;0,$E272-LARGE('FLEX Settings (DO NOT MODIFY)'!$J:$J,Configuration!$F$14*Configuration!$F$16),-1000000),0),IFERROR(IF(Configuration!$F$13&gt;0,$E272-LARGE('FLEX Settings (DO NOT MODIFY)'!$K:$K,Configuration!$F$13*Configuration!$F$16),-1000000),0))+IF(E272=0,0,COUNTIFS($E$2:E271,E271)*0.000001)</f>
        <v>-137.16627426591444</v>
      </c>
    </row>
    <row r="273" spans="1:12" x14ac:dyDescent="0.25">
      <c r="A273" s="26">
        <f>_xlfn.RANK.EQ(L273,L:L,0)</f>
        <v>232</v>
      </c>
      <c r="B273" s="5" t="s">
        <v>1624</v>
      </c>
      <c r="C273" s="5" t="s">
        <v>242</v>
      </c>
      <c r="D273" t="s">
        <v>1505</v>
      </c>
      <c r="E273" s="3">
        <f>IF(VLOOKUP($D273,Configuration!$A$21:$C$31,3,FALSE),IFERROR((Configuration!$C$13*F273+Configuration!$C$12*H273+Configuration!$C$14*G273+Configuration!$C$16*I273+Configuration!$C$15*J273+Configuration!$C$17*K273),""),0)</f>
        <v>0</v>
      </c>
      <c r="F273" s="3">
        <v>0.2742857142857143</v>
      </c>
      <c r="G273" s="3">
        <v>61.440000000000012</v>
      </c>
      <c r="H273" s="3">
        <v>9.6000000000000014</v>
      </c>
      <c r="I273" s="3">
        <v>1326</v>
      </c>
      <c r="J273" s="3">
        <v>9.6631578947368428</v>
      </c>
      <c r="K273" s="3">
        <v>2.8973875949111285</v>
      </c>
      <c r="L273" s="3">
        <f>MAX(IFERROR(IF(Configuration!$F$10&gt;0,$E273-LARGE($E:$E,Configuration!$F$10*Configuration!$F$16),-1000000),0),IFERROR(IF(Configuration!$F$14&gt;0,$E273-LARGE('FLEX Settings (DO NOT MODIFY)'!$J:$J,Configuration!$F$14*Configuration!$F$16),-1000000),0),IFERROR(IF(Configuration!$F$13&gt;0,$E273-LARGE('FLEX Settings (DO NOT MODIFY)'!$K:$K,Configuration!$F$13*Configuration!$F$16),-1000000),0))+IF(E273=0,0,COUNTIFS($E$2:E272,E272)*0.000001)</f>
        <v>-137.16627426591444</v>
      </c>
    </row>
    <row r="274" spans="1:12" x14ac:dyDescent="0.25">
      <c r="A274" s="26">
        <f>_xlfn.RANK.EQ(L274,L:L,0)</f>
        <v>232</v>
      </c>
      <c r="B274" s="5" t="s">
        <v>1625</v>
      </c>
      <c r="C274" s="5" t="s">
        <v>242</v>
      </c>
      <c r="D274" t="s">
        <v>1505</v>
      </c>
      <c r="E274" s="3">
        <f>IF(VLOOKUP($D274,Configuration!$A$21:$C$31,3,FALSE),IFERROR((Configuration!$C$13*F274+Configuration!$C$12*H274+Configuration!$C$14*G274+Configuration!$C$16*I274+Configuration!$C$15*J274+Configuration!$C$17*K274),""),0)</f>
        <v>0</v>
      </c>
      <c r="F274" s="3">
        <v>0</v>
      </c>
      <c r="G274" s="3">
        <v>0</v>
      </c>
      <c r="H274" s="3">
        <v>0</v>
      </c>
      <c r="I274" s="3">
        <v>646.80000000000007</v>
      </c>
      <c r="J274" s="3">
        <v>5.1333333333333337</v>
      </c>
      <c r="K274" s="3">
        <v>1.4186717998075071</v>
      </c>
      <c r="L274" s="3">
        <f>MAX(IFERROR(IF(Configuration!$F$10&gt;0,$E274-LARGE($E:$E,Configuration!$F$10*Configuration!$F$16),-1000000),0),IFERROR(IF(Configuration!$F$14&gt;0,$E274-LARGE('FLEX Settings (DO NOT MODIFY)'!$J:$J,Configuration!$F$14*Configuration!$F$16),-1000000),0),IFERROR(IF(Configuration!$F$13&gt;0,$E274-LARGE('FLEX Settings (DO NOT MODIFY)'!$K:$K,Configuration!$F$13*Configuration!$F$16),-1000000),0))+IF(E274=0,0,COUNTIFS($E$2:E273,E273)*0.000001)</f>
        <v>-137.16627426591444</v>
      </c>
    </row>
    <row r="275" spans="1:12" x14ac:dyDescent="0.25">
      <c r="A275" s="26">
        <f>_xlfn.RANK.EQ(L275,L:L,0)</f>
        <v>232</v>
      </c>
      <c r="B275" t="s">
        <v>1626</v>
      </c>
      <c r="C275" s="5" t="s">
        <v>242</v>
      </c>
      <c r="D275" t="s">
        <v>1505</v>
      </c>
      <c r="E275" s="3">
        <f>IF(VLOOKUP($D275,Configuration!$A$21:$C$31,3,FALSE),IFERROR((Configuration!$C$13*F275+Configuration!$C$12*H275+Configuration!$C$14*G275+Configuration!$C$16*I275+Configuration!$C$15*J275+Configuration!$C$17*K275),""),0)</f>
        <v>0</v>
      </c>
      <c r="F275" s="3">
        <v>0.17777777777777776</v>
      </c>
      <c r="G275" s="3">
        <v>21.333333333333332</v>
      </c>
      <c r="H275" s="3">
        <v>5.333333333333333</v>
      </c>
      <c r="I275" s="3">
        <v>89.6</v>
      </c>
      <c r="J275" s="3">
        <v>1.1851851851851851</v>
      </c>
      <c r="K275" s="3">
        <v>0.33838244785039312</v>
      </c>
      <c r="L275" s="3">
        <f>MAX(IFERROR(IF(Configuration!$F$10&gt;0,$E275-LARGE($E:$E,Configuration!$F$10*Configuration!$F$16),-1000000),0),IFERROR(IF(Configuration!$F$14&gt;0,$E275-LARGE('FLEX Settings (DO NOT MODIFY)'!$J:$J,Configuration!$F$14*Configuration!$F$16),-1000000),0),IFERROR(IF(Configuration!$F$13&gt;0,$E275-LARGE('FLEX Settings (DO NOT MODIFY)'!$K:$K,Configuration!$F$13*Configuration!$F$16),-1000000),0))+IF(E275=0,0,COUNTIFS($E$2:E274,E274)*0.000001)</f>
        <v>-137.16627426591444</v>
      </c>
    </row>
    <row r="276" spans="1:12" x14ac:dyDescent="0.25">
      <c r="A276" s="26">
        <f>_xlfn.RANK.EQ(L276,L:L,0)</f>
        <v>232</v>
      </c>
      <c r="B276" s="5" t="s">
        <v>1508</v>
      </c>
      <c r="C276" s="5" t="s">
        <v>268</v>
      </c>
      <c r="D276" t="s">
        <v>1505</v>
      </c>
      <c r="E276" s="3">
        <f>IF(VLOOKUP($D276,Configuration!$A$21:$C$31,3,FALSE),IFERROR((Configuration!$C$13*F276+Configuration!$C$12*H276+Configuration!$C$14*G276+Configuration!$C$16*I276+Configuration!$C$15*J276+Configuration!$C$17*K276),""),0)</f>
        <v>0</v>
      </c>
      <c r="F276" s="3">
        <v>0.11000000000000001</v>
      </c>
      <c r="G276" s="3">
        <v>11</v>
      </c>
      <c r="H276" s="3">
        <v>2.2000000000000002</v>
      </c>
      <c r="I276" s="3">
        <v>916.30000000000018</v>
      </c>
      <c r="J276" s="3">
        <v>11</v>
      </c>
      <c r="K276" s="3">
        <v>2.6019916694041747</v>
      </c>
      <c r="L276" s="3">
        <f>MAX(IFERROR(IF(Configuration!$F$10&gt;0,$E276-LARGE($E:$E,Configuration!$F$10*Configuration!$F$16),-1000000),0),IFERROR(IF(Configuration!$F$14&gt;0,$E276-LARGE('FLEX Settings (DO NOT MODIFY)'!$J:$J,Configuration!$F$14*Configuration!$F$16),-1000000),0),IFERROR(IF(Configuration!$F$13&gt;0,$E276-LARGE('FLEX Settings (DO NOT MODIFY)'!$K:$K,Configuration!$F$13*Configuration!$F$16),-1000000),0))+IF(E276=0,0,COUNTIFS($E$2:E275,E275)*0.000001)</f>
        <v>-137.16627426591444</v>
      </c>
    </row>
    <row r="277" spans="1:12" x14ac:dyDescent="0.25">
      <c r="A277" s="26">
        <f>_xlfn.RANK.EQ(L277,L:L,0)</f>
        <v>232</v>
      </c>
      <c r="B277" s="5" t="s">
        <v>1509</v>
      </c>
      <c r="C277" t="s">
        <v>268</v>
      </c>
      <c r="D277" t="s">
        <v>1505</v>
      </c>
      <c r="E277" s="3">
        <f>IF(VLOOKUP($D277,Configuration!$A$21:$C$31,3,FALSE),IFERROR((Configuration!$C$13*F277+Configuration!$C$12*H277+Configuration!$C$14*G277+Configuration!$C$16*I277+Configuration!$C$15*J277+Configuration!$C$17*K277),""),0)</f>
        <v>0</v>
      </c>
      <c r="F277" s="3">
        <v>0.45528455284552843</v>
      </c>
      <c r="G277" s="3">
        <v>47.804878048780488</v>
      </c>
      <c r="H277" s="3">
        <v>3.1869918699186992</v>
      </c>
      <c r="I277" s="3">
        <v>268.8</v>
      </c>
      <c r="J277" s="3">
        <v>3.2</v>
      </c>
      <c r="K277" s="3">
        <v>0.79987075755899628</v>
      </c>
      <c r="L277" s="3">
        <f>MAX(IFERROR(IF(Configuration!$F$10&gt;0,$E277-LARGE($E:$E,Configuration!$F$10*Configuration!$F$16),-1000000),0),IFERROR(IF(Configuration!$F$14&gt;0,$E277-LARGE('FLEX Settings (DO NOT MODIFY)'!$J:$J,Configuration!$F$14*Configuration!$F$16),-1000000),0),IFERROR(IF(Configuration!$F$13&gt;0,$E277-LARGE('FLEX Settings (DO NOT MODIFY)'!$K:$K,Configuration!$F$13*Configuration!$F$16),-1000000),0))+IF(E277=0,0,COUNTIFS($E$2:E276,E276)*0.000001)</f>
        <v>-137.16627426591444</v>
      </c>
    </row>
    <row r="278" spans="1:12" x14ac:dyDescent="0.25">
      <c r="A278" s="26">
        <f>_xlfn.RANK.EQ(L278,L:L,0)</f>
        <v>232</v>
      </c>
      <c r="B278" s="5" t="s">
        <v>1510</v>
      </c>
      <c r="C278" s="5" t="s">
        <v>268</v>
      </c>
      <c r="D278" t="s">
        <v>1505</v>
      </c>
      <c r="E278" s="3">
        <f>IF(VLOOKUP($D278,Configuration!$A$21:$C$31,3,FALSE),IFERROR((Configuration!$C$13*F278+Configuration!$C$12*H278+Configuration!$C$14*G278+Configuration!$C$16*I278+Configuration!$C$15*J278+Configuration!$C$17*K278),""),0)</f>
        <v>0</v>
      </c>
      <c r="F278" s="3">
        <v>0</v>
      </c>
      <c r="G278" s="3">
        <v>0</v>
      </c>
      <c r="H278" s="3">
        <v>0</v>
      </c>
      <c r="I278" s="3">
        <v>176</v>
      </c>
      <c r="J278" s="3">
        <v>2.5531914893617018</v>
      </c>
      <c r="K278" s="3">
        <v>0.55272927265227556</v>
      </c>
      <c r="L278" s="3">
        <f>MAX(IFERROR(IF(Configuration!$F$10&gt;0,$E278-LARGE($E:$E,Configuration!$F$10*Configuration!$F$16),-1000000),0),IFERROR(IF(Configuration!$F$14&gt;0,$E278-LARGE('FLEX Settings (DO NOT MODIFY)'!$J:$J,Configuration!$F$14*Configuration!$F$16),-1000000),0),IFERROR(IF(Configuration!$F$13&gt;0,$E278-LARGE('FLEX Settings (DO NOT MODIFY)'!$K:$K,Configuration!$F$13*Configuration!$F$16),-1000000),0))+IF(E278=0,0,COUNTIFS($E$2:E277,E277)*0.000001)</f>
        <v>-137.16627426591444</v>
      </c>
    </row>
    <row r="279" spans="1:12" x14ac:dyDescent="0.25">
      <c r="A279" s="26">
        <f>_xlfn.RANK.EQ(L279,L:L,0)</f>
        <v>232</v>
      </c>
      <c r="B279" s="5" t="s">
        <v>1511</v>
      </c>
      <c r="C279" s="5" t="s">
        <v>268</v>
      </c>
      <c r="D279" t="s">
        <v>1505</v>
      </c>
      <c r="E279" s="3">
        <f>IF(VLOOKUP($D279,Configuration!$A$21:$C$31,3,FALSE),IFERROR((Configuration!$C$13*F279+Configuration!$C$12*H279+Configuration!$C$14*G279+Configuration!$C$16*I279+Configuration!$C$15*J279+Configuration!$C$17*K279),""),0)</f>
        <v>0</v>
      </c>
      <c r="F279" s="3">
        <v>0.16000000000000003</v>
      </c>
      <c r="G279" s="3">
        <v>14.4</v>
      </c>
      <c r="H279" s="3">
        <v>3.2</v>
      </c>
      <c r="I279" s="3">
        <v>128</v>
      </c>
      <c r="J279" s="3">
        <v>1.6</v>
      </c>
      <c r="K279" s="3">
        <v>0.46833951958332815</v>
      </c>
      <c r="L279" s="3">
        <f>MAX(IFERROR(IF(Configuration!$F$10&gt;0,$E279-LARGE($E:$E,Configuration!$F$10*Configuration!$F$16),-1000000),0),IFERROR(IF(Configuration!$F$14&gt;0,$E279-LARGE('FLEX Settings (DO NOT MODIFY)'!$J:$J,Configuration!$F$14*Configuration!$F$16),-1000000),0),IFERROR(IF(Configuration!$F$13&gt;0,$E279-LARGE('FLEX Settings (DO NOT MODIFY)'!$K:$K,Configuration!$F$13*Configuration!$F$16),-1000000),0))+IF(E279=0,0,COUNTIFS($E$2:E278,E278)*0.000001)</f>
        <v>-137.16627426591444</v>
      </c>
    </row>
    <row r="280" spans="1:12" x14ac:dyDescent="0.25">
      <c r="A280" s="26">
        <f>_xlfn.RANK.EQ(L280,L:L,0)</f>
        <v>232</v>
      </c>
      <c r="B280" s="5" t="s">
        <v>1512</v>
      </c>
      <c r="C280" s="5" t="s">
        <v>252</v>
      </c>
      <c r="D280" t="s">
        <v>1505</v>
      </c>
      <c r="E280" s="3">
        <f>IF(VLOOKUP($D280,Configuration!$A$21:$C$31,3,FALSE),IFERROR((Configuration!$C$13*F280+Configuration!$C$12*H280+Configuration!$C$14*G280+Configuration!$C$16*I280+Configuration!$C$15*J280+Configuration!$C$17*K280),""),0)</f>
        <v>0</v>
      </c>
      <c r="F280" s="3">
        <v>0</v>
      </c>
      <c r="G280" s="3">
        <v>0</v>
      </c>
      <c r="H280" s="3">
        <v>0</v>
      </c>
      <c r="I280" s="3">
        <v>1155</v>
      </c>
      <c r="J280" s="3">
        <v>11</v>
      </c>
      <c r="K280" s="3">
        <v>2.2800082496906366</v>
      </c>
      <c r="L280" s="3">
        <f>MAX(IFERROR(IF(Configuration!$F$10&gt;0,$E280-LARGE($E:$E,Configuration!$F$10*Configuration!$F$16),-1000000),0),IFERROR(IF(Configuration!$F$14&gt;0,$E280-LARGE('FLEX Settings (DO NOT MODIFY)'!$J:$J,Configuration!$F$14*Configuration!$F$16),-1000000),0),IFERROR(IF(Configuration!$F$13&gt;0,$E280-LARGE('FLEX Settings (DO NOT MODIFY)'!$K:$K,Configuration!$F$13*Configuration!$F$16),-1000000),0))+IF(E280=0,0,COUNTIFS($E$2:E279,E279)*0.000001)</f>
        <v>-137.16627426591444</v>
      </c>
    </row>
    <row r="281" spans="1:12" x14ac:dyDescent="0.25">
      <c r="A281" s="26">
        <f>_xlfn.RANK.EQ(L281,L:L,0)</f>
        <v>232</v>
      </c>
      <c r="B281" t="s">
        <v>1513</v>
      </c>
      <c r="C281" s="5" t="s">
        <v>252</v>
      </c>
      <c r="D281" t="s">
        <v>1505</v>
      </c>
      <c r="E281" s="3">
        <f>IF(VLOOKUP($D281,Configuration!$A$21:$C$31,3,FALSE),IFERROR((Configuration!$C$13*F281+Configuration!$C$12*H281+Configuration!$C$14*G281+Configuration!$C$16*I281+Configuration!$C$15*J281+Configuration!$C$17*K281),""),0)</f>
        <v>0</v>
      </c>
      <c r="F281" s="3">
        <v>0.50793650793650791</v>
      </c>
      <c r="G281" s="3">
        <v>33.523809523809526</v>
      </c>
      <c r="H281" s="3">
        <v>7.6190476190476186</v>
      </c>
      <c r="I281" s="3">
        <v>270</v>
      </c>
      <c r="J281" s="3">
        <v>1.2080536912751678</v>
      </c>
      <c r="K281" s="3">
        <v>0.89137034102962209</v>
      </c>
      <c r="L281" s="3">
        <f>MAX(IFERROR(IF(Configuration!$F$10&gt;0,$E281-LARGE($E:$E,Configuration!$F$10*Configuration!$F$16),-1000000),0),IFERROR(IF(Configuration!$F$14&gt;0,$E281-LARGE('FLEX Settings (DO NOT MODIFY)'!$J:$J,Configuration!$F$14*Configuration!$F$16),-1000000),0),IFERROR(IF(Configuration!$F$13&gt;0,$E281-LARGE('FLEX Settings (DO NOT MODIFY)'!$K:$K,Configuration!$F$13*Configuration!$F$16),-1000000),0))+IF(E281=0,0,COUNTIFS($E$2:E280,E280)*0.000001)</f>
        <v>-137.16627426591444</v>
      </c>
    </row>
    <row r="282" spans="1:12" x14ac:dyDescent="0.25">
      <c r="A282" s="26">
        <f>_xlfn.RANK.EQ(L282,L:L,0)</f>
        <v>232</v>
      </c>
      <c r="B282" t="s">
        <v>1514</v>
      </c>
      <c r="C282" s="5" t="s">
        <v>252</v>
      </c>
      <c r="D282" t="s">
        <v>1505</v>
      </c>
      <c r="E282" s="3">
        <f>IF(VLOOKUP($D282,Configuration!$A$21:$C$31,3,FALSE),IFERROR((Configuration!$C$13*F282+Configuration!$C$12*H282+Configuration!$C$14*G282+Configuration!$C$16*I282+Configuration!$C$15*J282+Configuration!$C$17*K282),""),0)</f>
        <v>0</v>
      </c>
      <c r="F282" s="3">
        <v>0.18064516129032257</v>
      </c>
      <c r="G282" s="3">
        <v>3.7935483870967737</v>
      </c>
      <c r="H282" s="3">
        <v>2.7096774193548385</v>
      </c>
      <c r="I282" s="3">
        <v>68.41935483870968</v>
      </c>
      <c r="J282" s="3">
        <v>0.6</v>
      </c>
      <c r="K282" s="3">
        <v>0.31233117986388265</v>
      </c>
      <c r="L282" s="3">
        <f>MAX(IFERROR(IF(Configuration!$F$10&gt;0,$E282-LARGE($E:$E,Configuration!$F$10*Configuration!$F$16),-1000000),0),IFERROR(IF(Configuration!$F$14&gt;0,$E282-LARGE('FLEX Settings (DO NOT MODIFY)'!$J:$J,Configuration!$F$14*Configuration!$F$16),-1000000),0),IFERROR(IF(Configuration!$F$13&gt;0,$E282-LARGE('FLEX Settings (DO NOT MODIFY)'!$K:$K,Configuration!$F$13*Configuration!$F$16),-1000000),0))+IF(E282=0,0,COUNTIFS($E$2:E281,E281)*0.000001)</f>
        <v>-137.16627426591444</v>
      </c>
    </row>
    <row r="283" spans="1:12" x14ac:dyDescent="0.25">
      <c r="A283" s="26">
        <f>_xlfn.RANK.EQ(L283,L:L,0)</f>
        <v>232</v>
      </c>
      <c r="B283" t="s">
        <v>1515</v>
      </c>
      <c r="C283" s="5" t="s">
        <v>252</v>
      </c>
      <c r="D283" t="s">
        <v>1505</v>
      </c>
      <c r="E283" s="3">
        <f>IF(VLOOKUP($D283,Configuration!$A$21:$C$31,3,FALSE),IFERROR((Configuration!$C$13*F283+Configuration!$C$12*H283+Configuration!$C$14*G283+Configuration!$C$16*I283+Configuration!$C$15*J283+Configuration!$C$17*K283),""),0)</f>
        <v>0</v>
      </c>
      <c r="F283" s="3">
        <v>0.31764705882352939</v>
      </c>
      <c r="G283" s="3">
        <v>24.299999999999997</v>
      </c>
      <c r="H283" s="3">
        <v>2.6999999999999997</v>
      </c>
      <c r="I283" s="3">
        <v>90</v>
      </c>
      <c r="J283" s="3">
        <v>1.1445086705202312</v>
      </c>
      <c r="K283" s="3">
        <v>0.27079738330167114</v>
      </c>
      <c r="L283" s="3">
        <f>MAX(IFERROR(IF(Configuration!$F$10&gt;0,$E283-LARGE($E:$E,Configuration!$F$10*Configuration!$F$16),-1000000),0),IFERROR(IF(Configuration!$F$14&gt;0,$E283-LARGE('FLEX Settings (DO NOT MODIFY)'!$J:$J,Configuration!$F$14*Configuration!$F$16),-1000000),0),IFERROR(IF(Configuration!$F$13&gt;0,$E283-LARGE('FLEX Settings (DO NOT MODIFY)'!$K:$K,Configuration!$F$13*Configuration!$F$16),-1000000),0))+IF(E283=0,0,COUNTIFS($E$2:E282,E282)*0.000001)</f>
        <v>-137.16627426591444</v>
      </c>
    </row>
    <row r="284" spans="1:12" x14ac:dyDescent="0.25">
      <c r="A284" s="26">
        <f>_xlfn.RANK.EQ(L284,L:L,0)</f>
        <v>232</v>
      </c>
      <c r="B284" t="s">
        <v>1627</v>
      </c>
      <c r="C284" s="5" t="s">
        <v>257</v>
      </c>
      <c r="D284" t="s">
        <v>1505</v>
      </c>
      <c r="E284" s="3">
        <f>IF(VLOOKUP($D284,Configuration!$A$21:$C$31,3,FALSE),IFERROR((Configuration!$C$13*F284+Configuration!$C$12*H284+Configuration!$C$14*G284+Configuration!$C$16*I284+Configuration!$C$15*J284+Configuration!$C$17*K284),""),0)</f>
        <v>0</v>
      </c>
      <c r="F284" s="3">
        <v>0.52941176470588247</v>
      </c>
      <c r="G284" s="3">
        <v>55.058823529411768</v>
      </c>
      <c r="H284" s="3">
        <v>6.882352941176471</v>
      </c>
      <c r="I284" s="3">
        <v>811.2</v>
      </c>
      <c r="J284" s="3">
        <v>5.4600000000000009</v>
      </c>
      <c r="K284" s="3">
        <v>2.2118990139136612</v>
      </c>
      <c r="L284" s="3">
        <f>MAX(IFERROR(IF(Configuration!$F$10&gt;0,$E284-LARGE($E:$E,Configuration!$F$10*Configuration!$F$16),-1000000),0),IFERROR(IF(Configuration!$F$14&gt;0,$E284-LARGE('FLEX Settings (DO NOT MODIFY)'!$J:$J,Configuration!$F$14*Configuration!$F$16),-1000000),0),IFERROR(IF(Configuration!$F$13&gt;0,$E284-LARGE('FLEX Settings (DO NOT MODIFY)'!$K:$K,Configuration!$F$13*Configuration!$F$16),-1000000),0))+IF(E284=0,0,COUNTIFS($E$2:E283,E283)*0.000001)</f>
        <v>-137.16627426591444</v>
      </c>
    </row>
    <row r="285" spans="1:12" x14ac:dyDescent="0.25">
      <c r="A285" s="26">
        <f>_xlfn.RANK.EQ(L285,L:L,0)</f>
        <v>232</v>
      </c>
      <c r="B285" s="5" t="s">
        <v>1628</v>
      </c>
      <c r="C285" s="5" t="s">
        <v>257</v>
      </c>
      <c r="D285" t="s">
        <v>1505</v>
      </c>
      <c r="E285" s="3">
        <f>IF(VLOOKUP($D285,Configuration!$A$21:$C$31,3,FALSE),IFERROR((Configuration!$C$13*F285+Configuration!$C$12*H285+Configuration!$C$14*G285+Configuration!$C$16*I285+Configuration!$C$15*J285+Configuration!$C$17*K285),""),0)</f>
        <v>0</v>
      </c>
      <c r="F285" s="3">
        <v>0</v>
      </c>
      <c r="G285" s="3">
        <v>0</v>
      </c>
      <c r="H285" s="3">
        <v>0</v>
      </c>
      <c r="I285" s="3">
        <v>220</v>
      </c>
      <c r="J285" s="3">
        <v>3.0555555555555554</v>
      </c>
      <c r="K285" s="3">
        <v>0.76000274989687888</v>
      </c>
      <c r="L285" s="3">
        <f>MAX(IFERROR(IF(Configuration!$F$10&gt;0,$E285-LARGE($E:$E,Configuration!$F$10*Configuration!$F$16),-1000000),0),IFERROR(IF(Configuration!$F$14&gt;0,$E285-LARGE('FLEX Settings (DO NOT MODIFY)'!$J:$J,Configuration!$F$14*Configuration!$F$16),-1000000),0),IFERROR(IF(Configuration!$F$13&gt;0,$E285-LARGE('FLEX Settings (DO NOT MODIFY)'!$K:$K,Configuration!$F$13*Configuration!$F$16),-1000000),0))+IF(E285=0,0,COUNTIFS($E$2:E284,E284)*0.000001)</f>
        <v>-137.16627426591444</v>
      </c>
    </row>
    <row r="286" spans="1:12" x14ac:dyDescent="0.25">
      <c r="A286" s="26">
        <f>_xlfn.RANK.EQ(L286,L:L,0)</f>
        <v>232</v>
      </c>
      <c r="B286" t="s">
        <v>1629</v>
      </c>
      <c r="C286" s="5" t="s">
        <v>257</v>
      </c>
      <c r="D286" t="s">
        <v>1505</v>
      </c>
      <c r="E286" s="3">
        <f>IF(VLOOKUP($D286,Configuration!$A$21:$C$31,3,FALSE),IFERROR((Configuration!$C$13*F286+Configuration!$C$12*H286+Configuration!$C$14*G286+Configuration!$C$16*I286+Configuration!$C$15*J286+Configuration!$C$17*K286),""),0)</f>
        <v>0</v>
      </c>
      <c r="F286" s="3">
        <v>0.25</v>
      </c>
      <c r="G286" s="3">
        <v>26.5</v>
      </c>
      <c r="H286" s="3">
        <v>5</v>
      </c>
      <c r="I286" s="3">
        <v>198</v>
      </c>
      <c r="J286" s="3">
        <v>3.3333333333333339</v>
      </c>
      <c r="K286" s="3">
        <v>0.80087165843048469</v>
      </c>
      <c r="L286" s="3">
        <f>MAX(IFERROR(IF(Configuration!$F$10&gt;0,$E286-LARGE($E:$E,Configuration!$F$10*Configuration!$F$16),-1000000),0),IFERROR(IF(Configuration!$F$14&gt;0,$E286-LARGE('FLEX Settings (DO NOT MODIFY)'!$J:$J,Configuration!$F$14*Configuration!$F$16),-1000000),0),IFERROR(IF(Configuration!$F$13&gt;0,$E286-LARGE('FLEX Settings (DO NOT MODIFY)'!$K:$K,Configuration!$F$13*Configuration!$F$16),-1000000),0))+IF(E286=0,0,COUNTIFS($E$2:E285,E285)*0.000001)</f>
        <v>-137.16627426591444</v>
      </c>
    </row>
    <row r="287" spans="1:12" x14ac:dyDescent="0.25">
      <c r="A287" s="26">
        <f>_xlfn.RANK.EQ(L287,L:L,0)</f>
        <v>232</v>
      </c>
      <c r="B287" s="5" t="s">
        <v>1630</v>
      </c>
      <c r="C287" s="5" t="s">
        <v>257</v>
      </c>
      <c r="D287" t="s">
        <v>1505</v>
      </c>
      <c r="E287" s="3">
        <f>IF(VLOOKUP($D287,Configuration!$A$21:$C$31,3,FALSE),IFERROR((Configuration!$C$13*F287+Configuration!$C$12*H287+Configuration!$C$14*G287+Configuration!$C$16*I287+Configuration!$C$15*J287+Configuration!$C$17*K287),""),0)</f>
        <v>0</v>
      </c>
      <c r="F287" s="3">
        <v>0.25</v>
      </c>
      <c r="G287" s="3">
        <v>26.499999999999996</v>
      </c>
      <c r="H287" s="3">
        <v>5</v>
      </c>
      <c r="I287" s="3">
        <v>52.5</v>
      </c>
      <c r="J287" s="3">
        <v>0.75</v>
      </c>
      <c r="K287" s="3">
        <v>0.24814238577820913</v>
      </c>
      <c r="L287" s="3">
        <f>MAX(IFERROR(IF(Configuration!$F$10&gt;0,$E287-LARGE($E:$E,Configuration!$F$10*Configuration!$F$16),-1000000),0),IFERROR(IF(Configuration!$F$14&gt;0,$E287-LARGE('FLEX Settings (DO NOT MODIFY)'!$J:$J,Configuration!$F$14*Configuration!$F$16),-1000000),0),IFERROR(IF(Configuration!$F$13&gt;0,$E287-LARGE('FLEX Settings (DO NOT MODIFY)'!$K:$K,Configuration!$F$13*Configuration!$F$16),-1000000),0))+IF(E287=0,0,COUNTIFS($E$2:E286,E286)*0.000001)</f>
        <v>-137.16627426591444</v>
      </c>
    </row>
    <row r="288" spans="1:12" x14ac:dyDescent="0.25">
      <c r="A288" s="26">
        <f>_xlfn.RANK.EQ(L288,L:L,0)</f>
        <v>232</v>
      </c>
      <c r="B288" t="s">
        <v>1631</v>
      </c>
      <c r="C288" s="5" t="s">
        <v>259</v>
      </c>
      <c r="D288" t="s">
        <v>1505</v>
      </c>
      <c r="E288" s="3">
        <f>IF(VLOOKUP($D288,Configuration!$A$21:$C$31,3,FALSE),IFERROR((Configuration!$C$13*F288+Configuration!$C$12*H288+Configuration!$C$14*G288+Configuration!$C$16*I288+Configuration!$C$15*J288+Configuration!$C$17*K288),""),0)</f>
        <v>0</v>
      </c>
      <c r="F288" s="3">
        <v>0.36666666666666664</v>
      </c>
      <c r="G288" s="3">
        <v>36.666666666666664</v>
      </c>
      <c r="H288" s="3">
        <v>7.333333333333333</v>
      </c>
      <c r="I288" s="3">
        <v>422.4</v>
      </c>
      <c r="J288" s="3">
        <v>4.4000000000000004</v>
      </c>
      <c r="K288" s="3">
        <v>1.2759454656842948</v>
      </c>
      <c r="L288" s="3">
        <f>MAX(IFERROR(IF(Configuration!$F$10&gt;0,$E288-LARGE($E:$E,Configuration!$F$10*Configuration!$F$16),-1000000),0),IFERROR(IF(Configuration!$F$14&gt;0,$E288-LARGE('FLEX Settings (DO NOT MODIFY)'!$J:$J,Configuration!$F$14*Configuration!$F$16),-1000000),0),IFERROR(IF(Configuration!$F$13&gt;0,$E288-LARGE('FLEX Settings (DO NOT MODIFY)'!$K:$K,Configuration!$F$13*Configuration!$F$16),-1000000),0))+IF(E288=0,0,COUNTIFS($E$2:E287,E287)*0.000001)</f>
        <v>-137.16627426591444</v>
      </c>
    </row>
    <row r="289" spans="1:12" x14ac:dyDescent="0.25">
      <c r="A289" s="26">
        <f>_xlfn.RANK.EQ(L289,L:L,0)</f>
        <v>232</v>
      </c>
      <c r="B289" t="s">
        <v>1632</v>
      </c>
      <c r="C289" s="5" t="s">
        <v>259</v>
      </c>
      <c r="D289" t="s">
        <v>1505</v>
      </c>
      <c r="E289" s="3">
        <f>IF(VLOOKUP($D289,Configuration!$A$21:$C$31,3,FALSE),IFERROR((Configuration!$C$13*F289+Configuration!$C$12*H289+Configuration!$C$14*G289+Configuration!$C$16*I289+Configuration!$C$15*J289+Configuration!$C$17*K289),""),0)</f>
        <v>0</v>
      </c>
      <c r="F289" s="3">
        <v>0.55000000000000004</v>
      </c>
      <c r="G289" s="3">
        <v>60.5</v>
      </c>
      <c r="H289" s="3">
        <v>11</v>
      </c>
      <c r="I289" s="3">
        <v>438.12765957446811</v>
      </c>
      <c r="J289" s="3">
        <v>4.8888888888888884</v>
      </c>
      <c r="K289" s="3">
        <v>1.305915998608939</v>
      </c>
      <c r="L289" s="3">
        <f>MAX(IFERROR(IF(Configuration!$F$10&gt;0,$E289-LARGE($E:$E,Configuration!$F$10*Configuration!$F$16),-1000000),0),IFERROR(IF(Configuration!$F$14&gt;0,$E289-LARGE('FLEX Settings (DO NOT MODIFY)'!$J:$J,Configuration!$F$14*Configuration!$F$16),-1000000),0),IFERROR(IF(Configuration!$F$13&gt;0,$E289-LARGE('FLEX Settings (DO NOT MODIFY)'!$K:$K,Configuration!$F$13*Configuration!$F$16),-1000000),0))+IF(E289=0,0,COUNTIFS($E$2:E288,E288)*0.000001)</f>
        <v>-137.16627426591444</v>
      </c>
    </row>
    <row r="290" spans="1:12" x14ac:dyDescent="0.25">
      <c r="A290" s="26">
        <f>_xlfn.RANK.EQ(L290,L:L,0)</f>
        <v>232</v>
      </c>
      <c r="B290" t="s">
        <v>1633</v>
      </c>
      <c r="C290" s="5" t="s">
        <v>259</v>
      </c>
      <c r="D290" t="s">
        <v>1505</v>
      </c>
      <c r="E290" s="3">
        <f>IF(VLOOKUP($D290,Configuration!$A$21:$C$31,3,FALSE),IFERROR((Configuration!$C$13*F290+Configuration!$C$12*H290+Configuration!$C$14*G290+Configuration!$C$16*I290+Configuration!$C$15*J290+Configuration!$C$17*K290),""),0)</f>
        <v>0</v>
      </c>
      <c r="F290" s="3">
        <v>0</v>
      </c>
      <c r="G290" s="3">
        <v>0</v>
      </c>
      <c r="H290" s="3">
        <v>0</v>
      </c>
      <c r="I290" s="3">
        <v>254.79999999999998</v>
      </c>
      <c r="J290" s="3">
        <v>2.8</v>
      </c>
      <c r="K290" s="3">
        <v>0.67709335899903755</v>
      </c>
      <c r="L290" s="3">
        <f>MAX(IFERROR(IF(Configuration!$F$10&gt;0,$E290-LARGE($E:$E,Configuration!$F$10*Configuration!$F$16),-1000000),0),IFERROR(IF(Configuration!$F$14&gt;0,$E290-LARGE('FLEX Settings (DO NOT MODIFY)'!$J:$J,Configuration!$F$14*Configuration!$F$16),-1000000),0),IFERROR(IF(Configuration!$F$13&gt;0,$E290-LARGE('FLEX Settings (DO NOT MODIFY)'!$K:$K,Configuration!$F$13*Configuration!$F$16),-1000000),0))+IF(E290=0,0,COUNTIFS($E$2:E289,E289)*0.000001)</f>
        <v>-137.16627426591444</v>
      </c>
    </row>
    <row r="291" spans="1:12" x14ac:dyDescent="0.25">
      <c r="A291" s="26">
        <f>_xlfn.RANK.EQ(L291,L:L,0)</f>
        <v>232</v>
      </c>
      <c r="B291" t="s">
        <v>1634</v>
      </c>
      <c r="C291" s="5" t="s">
        <v>259</v>
      </c>
      <c r="D291" t="s">
        <v>1505</v>
      </c>
      <c r="E291" s="3">
        <f>IF(VLOOKUP($D291,Configuration!$A$21:$C$31,3,FALSE),IFERROR((Configuration!$C$13*F291+Configuration!$C$12*H291+Configuration!$C$14*G291+Configuration!$C$16*I291+Configuration!$C$15*J291+Configuration!$C$17*K291),""),0)</f>
        <v>0</v>
      </c>
      <c r="F291" s="3">
        <v>0</v>
      </c>
      <c r="G291" s="3">
        <v>0</v>
      </c>
      <c r="H291" s="3">
        <v>0</v>
      </c>
      <c r="I291" s="3">
        <v>63</v>
      </c>
      <c r="J291" s="3">
        <v>0.9375</v>
      </c>
      <c r="K291" s="3">
        <v>0.20727347724460332</v>
      </c>
      <c r="L291" s="3">
        <f>MAX(IFERROR(IF(Configuration!$F$10&gt;0,$E291-LARGE($E:$E,Configuration!$F$10*Configuration!$F$16),-1000000),0),IFERROR(IF(Configuration!$F$14&gt;0,$E291-LARGE('FLEX Settings (DO NOT MODIFY)'!$J:$J,Configuration!$F$14*Configuration!$F$16),-1000000),0),IFERROR(IF(Configuration!$F$13&gt;0,$E291-LARGE('FLEX Settings (DO NOT MODIFY)'!$K:$K,Configuration!$F$13*Configuration!$F$16),-1000000),0))+IF(E291=0,0,COUNTIFS($E$2:E290,E290)*0.000001)</f>
        <v>-137.16627426591444</v>
      </c>
    </row>
    <row r="292" spans="1:12" x14ac:dyDescent="0.25">
      <c r="A292" s="26">
        <f>_xlfn.RANK.EQ(L292,L:L,0)</f>
        <v>232</v>
      </c>
      <c r="B292" s="5" t="s">
        <v>1636</v>
      </c>
      <c r="C292" s="5" t="s">
        <v>256</v>
      </c>
      <c r="D292" t="s">
        <v>1507</v>
      </c>
      <c r="E292" s="3">
        <f>IF(VLOOKUP($D292,Configuration!$A$21:$C$31,3,FALSE),IFERROR((Configuration!$C$13*F292+Configuration!$C$12*H292+Configuration!$C$14*G292+Configuration!$C$16*I292+Configuration!$C$15*J292+Configuration!$C$17*K292),""),0)</f>
        <v>0</v>
      </c>
      <c r="F292" s="3">
        <v>0.25714285714285712</v>
      </c>
      <c r="G292" s="3">
        <v>51.428571428571431</v>
      </c>
      <c r="H292" s="3">
        <v>5.1428571428571423</v>
      </c>
      <c r="I292" s="3">
        <v>664.48979591836735</v>
      </c>
      <c r="J292" s="3">
        <v>3.4285714285714288</v>
      </c>
      <c r="K292" s="3">
        <v>1.937108383585225</v>
      </c>
      <c r="L292" s="3">
        <f>MAX(IFERROR(IF(Configuration!$F$10&gt;0,$E292-LARGE($E:$E,Configuration!$F$10*Configuration!$F$16),-1000000),0),IFERROR(IF(Configuration!$F$14&gt;0,$E292-LARGE('FLEX Settings (DO NOT MODIFY)'!$J:$J,Configuration!$F$14*Configuration!$F$16),-1000000),0),IFERROR(IF(Configuration!$F$13&gt;0,$E292-LARGE('FLEX Settings (DO NOT MODIFY)'!$K:$K,Configuration!$F$13*Configuration!$F$16),-1000000),0))+IF(E292=0,0,COUNTIFS($E$2:E291,E291)*0.000001)</f>
        <v>-137.16627426591444</v>
      </c>
    </row>
    <row r="293" spans="1:12" x14ac:dyDescent="0.25">
      <c r="A293" s="26">
        <f>_xlfn.RANK.EQ(L293,L:L,0)</f>
        <v>232</v>
      </c>
      <c r="B293" t="s">
        <v>1637</v>
      </c>
      <c r="C293" s="5" t="s">
        <v>256</v>
      </c>
      <c r="D293" t="s">
        <v>1507</v>
      </c>
      <c r="E293" s="3">
        <f>IF(VLOOKUP($D293,Configuration!$A$21:$C$31,3,FALSE),IFERROR((Configuration!$C$13*F293+Configuration!$C$12*H293+Configuration!$C$14*G293+Configuration!$C$16*I293+Configuration!$C$15*J293+Configuration!$C$17*K293),""),0)</f>
        <v>0</v>
      </c>
      <c r="F293" s="3">
        <v>0.18333333333333332</v>
      </c>
      <c r="G293" s="3">
        <v>20.533333333333331</v>
      </c>
      <c r="H293" s="3">
        <v>3.6666666666666665</v>
      </c>
      <c r="I293" s="3">
        <v>609.5</v>
      </c>
      <c r="J293" s="3">
        <v>3.6666666666666665</v>
      </c>
      <c r="K293" s="3">
        <v>1.7779768576874657</v>
      </c>
      <c r="L293" s="3">
        <f>MAX(IFERROR(IF(Configuration!$F$10&gt;0,$E293-LARGE($E:$E,Configuration!$F$10*Configuration!$F$16),-1000000),0),IFERROR(IF(Configuration!$F$14&gt;0,$E293-LARGE('FLEX Settings (DO NOT MODIFY)'!$J:$J,Configuration!$F$14*Configuration!$F$16),-1000000),0),IFERROR(IF(Configuration!$F$13&gt;0,$E293-LARGE('FLEX Settings (DO NOT MODIFY)'!$K:$K,Configuration!$F$13*Configuration!$F$16),-1000000),0))+IF(E293=0,0,COUNTIFS($E$2:E292,E292)*0.000001)</f>
        <v>-137.16627426591444</v>
      </c>
    </row>
    <row r="294" spans="1:12" x14ac:dyDescent="0.25">
      <c r="A294" s="26">
        <f>_xlfn.RANK.EQ(L294,L:L,0)</f>
        <v>232</v>
      </c>
      <c r="B294" t="s">
        <v>1638</v>
      </c>
      <c r="C294" s="5" t="s">
        <v>256</v>
      </c>
      <c r="D294" t="s">
        <v>1507</v>
      </c>
      <c r="E294" s="3">
        <f>IF(VLOOKUP($D294,Configuration!$A$21:$C$31,3,FALSE),IFERROR((Configuration!$C$13*F294+Configuration!$C$12*H294+Configuration!$C$14*G294+Configuration!$C$16*I294+Configuration!$C$15*J294+Configuration!$C$17*K294),""),0)</f>
        <v>0</v>
      </c>
      <c r="F294" s="3">
        <v>0.11666666666666667</v>
      </c>
      <c r="G294" s="3">
        <v>14</v>
      </c>
      <c r="H294" s="3">
        <v>2.333333333333333</v>
      </c>
      <c r="I294" s="3">
        <v>189</v>
      </c>
      <c r="J294" s="3">
        <v>1.1666666666666665</v>
      </c>
      <c r="K294" s="3">
        <v>0.50271027088642384</v>
      </c>
      <c r="L294" s="3">
        <f>MAX(IFERROR(IF(Configuration!$F$10&gt;0,$E294-LARGE($E:$E,Configuration!$F$10*Configuration!$F$16),-1000000),0),IFERROR(IF(Configuration!$F$14&gt;0,$E294-LARGE('FLEX Settings (DO NOT MODIFY)'!$J:$J,Configuration!$F$14*Configuration!$F$16),-1000000),0),IFERROR(IF(Configuration!$F$13&gt;0,$E294-LARGE('FLEX Settings (DO NOT MODIFY)'!$K:$K,Configuration!$F$13*Configuration!$F$16),-1000000),0))+IF(E294=0,0,COUNTIFS($E$2:E293,E293)*0.000001)</f>
        <v>-137.16627426591444</v>
      </c>
    </row>
    <row r="295" spans="1:12" x14ac:dyDescent="0.25">
      <c r="A295" s="26">
        <f>_xlfn.RANK.EQ(L295,L:L,0)</f>
        <v>232</v>
      </c>
      <c r="B295" s="5" t="s">
        <v>1518</v>
      </c>
      <c r="C295" s="5" t="s">
        <v>167</v>
      </c>
      <c r="D295" t="s">
        <v>1503</v>
      </c>
      <c r="E295" s="3">
        <f>IF(VLOOKUP($D295,Configuration!$A$21:$C$31,3,FALSE),IFERROR((Configuration!$C$13*F295+Configuration!$C$12*H295+Configuration!$C$14*G295+Configuration!$C$16*I295+Configuration!$C$15*J295+Configuration!$C$17*K295),""),0)</f>
        <v>0</v>
      </c>
      <c r="F295" s="3">
        <v>3.3478260869565215</v>
      </c>
      <c r="G295" s="3">
        <v>118.51304347826087</v>
      </c>
      <c r="H295" s="3">
        <v>20.086956521739129</v>
      </c>
      <c r="I295" s="3">
        <v>338.80000000000007</v>
      </c>
      <c r="J295" s="3">
        <v>3.3</v>
      </c>
      <c r="K295" s="3">
        <v>1.228190247616725</v>
      </c>
      <c r="L295" s="3">
        <f>MAX(IFERROR(IF(Configuration!$F$10&gt;0,$E295-LARGE($E:$E,Configuration!$F$10*Configuration!$F$16),-1000000),0),IFERROR(IF(Configuration!$F$14&gt;0,$E295-LARGE('FLEX Settings (DO NOT MODIFY)'!$J:$J,Configuration!$F$14*Configuration!$F$16),-1000000),0),IFERROR(IF(Configuration!$F$13&gt;0,$E295-LARGE('FLEX Settings (DO NOT MODIFY)'!$K:$K,Configuration!$F$13*Configuration!$F$16),-1000000),0))+IF(E295=0,0,COUNTIFS($E$2:E294,E294)*0.000001)</f>
        <v>-137.16627426591444</v>
      </c>
    </row>
    <row r="296" spans="1:12" x14ac:dyDescent="0.25">
      <c r="A296" s="26">
        <f>_xlfn.RANK.EQ(L296,L:L,0)</f>
        <v>232</v>
      </c>
      <c r="B296" t="s">
        <v>1519</v>
      </c>
      <c r="C296" s="5" t="s">
        <v>167</v>
      </c>
      <c r="D296" t="s">
        <v>1503</v>
      </c>
      <c r="E296" s="3">
        <f>IF(VLOOKUP($D296,Configuration!$A$21:$C$31,3,FALSE),IFERROR((Configuration!$C$13*F296+Configuration!$C$12*H296+Configuration!$C$14*G296+Configuration!$C$16*I296+Configuration!$C$15*J296+Configuration!$C$17*K296),""),0)</f>
        <v>0</v>
      </c>
      <c r="F296" s="3">
        <v>0.75</v>
      </c>
      <c r="G296" s="3">
        <v>30</v>
      </c>
      <c r="H296" s="3">
        <v>5</v>
      </c>
      <c r="I296" s="3">
        <v>100</v>
      </c>
      <c r="J296" s="3">
        <v>1.25</v>
      </c>
      <c r="K296" s="3">
        <v>0.38632470394127805</v>
      </c>
      <c r="L296" s="3">
        <f>MAX(IFERROR(IF(Configuration!$F$10&gt;0,$E296-LARGE($E:$E,Configuration!$F$10*Configuration!$F$16),-1000000),0),IFERROR(IF(Configuration!$F$14&gt;0,$E296-LARGE('FLEX Settings (DO NOT MODIFY)'!$J:$J,Configuration!$F$14*Configuration!$F$16),-1000000),0),IFERROR(IF(Configuration!$F$13&gt;0,$E296-LARGE('FLEX Settings (DO NOT MODIFY)'!$K:$K,Configuration!$F$13*Configuration!$F$16),-1000000),0))+IF(E296=0,0,COUNTIFS($E$2:E295,E295)*0.000001)</f>
        <v>-137.16627426591444</v>
      </c>
    </row>
    <row r="297" spans="1:12" x14ac:dyDescent="0.25">
      <c r="A297" s="26">
        <f>_xlfn.RANK.EQ(L297,L:L,0)</f>
        <v>232</v>
      </c>
      <c r="B297" t="s">
        <v>1520</v>
      </c>
      <c r="C297" s="5" t="s">
        <v>167</v>
      </c>
      <c r="D297" t="s">
        <v>1503</v>
      </c>
      <c r="E297" s="3">
        <f>IF(VLOOKUP($D297,Configuration!$A$21:$C$31,3,FALSE),IFERROR((Configuration!$C$13*F297+Configuration!$C$12*H297+Configuration!$C$14*G297+Configuration!$C$16*I297+Configuration!$C$15*J297+Configuration!$C$17*K297),""),0)</f>
        <v>0</v>
      </c>
      <c r="F297" s="3">
        <v>5</v>
      </c>
      <c r="G297" s="3">
        <v>792</v>
      </c>
      <c r="H297" s="3">
        <v>48</v>
      </c>
      <c r="I297" s="3">
        <v>529.6</v>
      </c>
      <c r="J297" s="3">
        <v>6.4</v>
      </c>
      <c r="K297" s="3">
        <v>1.7188917762880769</v>
      </c>
      <c r="L297" s="3">
        <f>MAX(IFERROR(IF(Configuration!$F$10&gt;0,$E297-LARGE($E:$E,Configuration!$F$10*Configuration!$F$16),-1000000),0),IFERROR(IF(Configuration!$F$14&gt;0,$E297-LARGE('FLEX Settings (DO NOT MODIFY)'!$J:$J,Configuration!$F$14*Configuration!$F$16),-1000000),0),IFERROR(IF(Configuration!$F$13&gt;0,$E297-LARGE('FLEX Settings (DO NOT MODIFY)'!$K:$K,Configuration!$F$13*Configuration!$F$16),-1000000),0))+IF(E297=0,0,COUNTIFS($E$2:E296,E296)*0.000001)</f>
        <v>-137.16627426591444</v>
      </c>
    </row>
    <row r="298" spans="1:12" x14ac:dyDescent="0.25">
      <c r="A298" s="26">
        <f>_xlfn.RANK.EQ(L298,L:L,0)</f>
        <v>232</v>
      </c>
      <c r="B298" s="5" t="s">
        <v>1521</v>
      </c>
      <c r="C298" s="5" t="s">
        <v>266</v>
      </c>
      <c r="D298" t="s">
        <v>1503</v>
      </c>
      <c r="E298" s="3">
        <f>IF(VLOOKUP($D298,Configuration!$A$21:$C$31,3,FALSE),IFERROR((Configuration!$C$13*F298+Configuration!$C$12*H298+Configuration!$C$14*G298+Configuration!$C$16*I298+Configuration!$C$15*J298+Configuration!$C$17*K298),""),0)</f>
        <v>0</v>
      </c>
      <c r="F298" s="3">
        <v>0.22</v>
      </c>
      <c r="G298" s="3">
        <v>38.5</v>
      </c>
      <c r="H298" s="3">
        <v>5.5</v>
      </c>
      <c r="I298" s="3">
        <v>605</v>
      </c>
      <c r="J298" s="3">
        <v>5.4487179487179489</v>
      </c>
      <c r="K298" s="3">
        <v>1.5649612991807242</v>
      </c>
      <c r="L298" s="3">
        <f>MAX(IFERROR(IF(Configuration!$F$10&gt;0,$E298-LARGE($E:$E,Configuration!$F$10*Configuration!$F$16),-1000000),0),IFERROR(IF(Configuration!$F$14&gt;0,$E298-LARGE('FLEX Settings (DO NOT MODIFY)'!$J:$J,Configuration!$F$14*Configuration!$F$16),-1000000),0),IFERROR(IF(Configuration!$F$13&gt;0,$E298-LARGE('FLEX Settings (DO NOT MODIFY)'!$K:$K,Configuration!$F$13*Configuration!$F$16),-1000000),0))+IF(E298=0,0,COUNTIFS($E$2:E297,E297)*0.000001)</f>
        <v>-137.16627426591444</v>
      </c>
    </row>
    <row r="299" spans="1:12" x14ac:dyDescent="0.25">
      <c r="A299" s="26">
        <f>_xlfn.RANK.EQ(L299,L:L,0)</f>
        <v>232</v>
      </c>
      <c r="B299" s="5" t="s">
        <v>1522</v>
      </c>
      <c r="C299" s="5" t="s">
        <v>266</v>
      </c>
      <c r="D299" t="s">
        <v>1503</v>
      </c>
      <c r="E299" s="3">
        <f>IF(VLOOKUP($D299,Configuration!$A$21:$C$31,3,FALSE),IFERROR((Configuration!$C$13*F299+Configuration!$C$12*H299+Configuration!$C$14*G299+Configuration!$C$16*I299+Configuration!$C$15*J299+Configuration!$C$17*K299),""),0)</f>
        <v>0</v>
      </c>
      <c r="F299" s="3">
        <v>1.5684803001876175</v>
      </c>
      <c r="G299" s="3">
        <v>163.1219512195122</v>
      </c>
      <c r="H299" s="3">
        <v>20.390243902439025</v>
      </c>
      <c r="I299" s="3">
        <v>352</v>
      </c>
      <c r="J299" s="3">
        <v>2.1463414634146343</v>
      </c>
      <c r="K299" s="3">
        <v>1.382669802440345</v>
      </c>
      <c r="L299" s="3">
        <f>MAX(IFERROR(IF(Configuration!$F$10&gt;0,$E299-LARGE($E:$E,Configuration!$F$10*Configuration!$F$16),-1000000),0),IFERROR(IF(Configuration!$F$14&gt;0,$E299-LARGE('FLEX Settings (DO NOT MODIFY)'!$J:$J,Configuration!$F$14*Configuration!$F$16),-1000000),0),IFERROR(IF(Configuration!$F$13&gt;0,$E299-LARGE('FLEX Settings (DO NOT MODIFY)'!$K:$K,Configuration!$F$13*Configuration!$F$16),-1000000),0))+IF(E299=0,0,COUNTIFS($E$2:E298,E298)*0.000001)</f>
        <v>-137.16627426591444</v>
      </c>
    </row>
    <row r="300" spans="1:12" x14ac:dyDescent="0.25">
      <c r="A300" s="26">
        <f>_xlfn.RANK.EQ(L300,L:L,0)</f>
        <v>232</v>
      </c>
      <c r="B300" t="s">
        <v>1523</v>
      </c>
      <c r="C300" s="5" t="s">
        <v>266</v>
      </c>
      <c r="D300" t="s">
        <v>1503</v>
      </c>
      <c r="E300" s="3">
        <f>IF(VLOOKUP($D300,Configuration!$A$21:$C$31,3,FALSE),IFERROR((Configuration!$C$13*F300+Configuration!$C$12*H300+Configuration!$C$14*G300+Configuration!$C$16*I300+Configuration!$C$15*J300+Configuration!$C$17*K300),""),0)</f>
        <v>0</v>
      </c>
      <c r="F300" s="3">
        <v>0.20999999999999996</v>
      </c>
      <c r="G300" s="3">
        <v>36.96</v>
      </c>
      <c r="H300" s="3">
        <v>4.1999999999999993</v>
      </c>
      <c r="I300" s="3">
        <v>60</v>
      </c>
      <c r="J300" s="3">
        <v>0.4</v>
      </c>
      <c r="K300" s="3">
        <v>0.20014866496391154</v>
      </c>
      <c r="L300" s="3">
        <f>MAX(IFERROR(IF(Configuration!$F$10&gt;0,$E300-LARGE($E:$E,Configuration!$F$10*Configuration!$F$16),-1000000),0),IFERROR(IF(Configuration!$F$14&gt;0,$E300-LARGE('FLEX Settings (DO NOT MODIFY)'!$J:$J,Configuration!$F$14*Configuration!$F$16),-1000000),0),IFERROR(IF(Configuration!$F$13&gt;0,$E300-LARGE('FLEX Settings (DO NOT MODIFY)'!$K:$K,Configuration!$F$13*Configuration!$F$16),-1000000),0))+IF(E300=0,0,COUNTIFS($E$2:E299,E299)*0.000001)</f>
        <v>-137.16627426591444</v>
      </c>
    </row>
    <row r="301" spans="1:12" x14ac:dyDescent="0.25">
      <c r="A301" s="26">
        <f>_xlfn.RANK.EQ(L301,L:L,0)</f>
        <v>232</v>
      </c>
      <c r="B301" t="s">
        <v>1524</v>
      </c>
      <c r="C301" s="5" t="s">
        <v>205</v>
      </c>
      <c r="D301" t="s">
        <v>1503</v>
      </c>
      <c r="E301" s="3">
        <f>IF(VLOOKUP($D301,Configuration!$A$21:$C$31,3,FALSE),IFERROR((Configuration!$C$13*F301+Configuration!$C$12*H301+Configuration!$C$14*G301+Configuration!$C$16*I301+Configuration!$C$15*J301+Configuration!$C$17*K301),""),0)</f>
        <v>0</v>
      </c>
      <c r="F301" s="3">
        <v>2.9692404268675454</v>
      </c>
      <c r="G301" s="3">
        <v>364.77118644067792</v>
      </c>
      <c r="H301" s="3">
        <v>40.084745762711862</v>
      </c>
      <c r="I301" s="3">
        <v>841.5</v>
      </c>
      <c r="J301" s="3">
        <v>11.323529411764707</v>
      </c>
      <c r="K301" s="3">
        <v>2.6076522113244596</v>
      </c>
      <c r="L301" s="3">
        <f>MAX(IFERROR(IF(Configuration!$F$10&gt;0,$E301-LARGE($E:$E,Configuration!$F$10*Configuration!$F$16),-1000000),0),IFERROR(IF(Configuration!$F$14&gt;0,$E301-LARGE('FLEX Settings (DO NOT MODIFY)'!$J:$J,Configuration!$F$14*Configuration!$F$16),-1000000),0),IFERROR(IF(Configuration!$F$13&gt;0,$E301-LARGE('FLEX Settings (DO NOT MODIFY)'!$K:$K,Configuration!$F$13*Configuration!$F$16),-1000000),0))+IF(E301=0,0,COUNTIFS($E$2:E300,E300)*0.000001)</f>
        <v>-137.16627426591444</v>
      </c>
    </row>
    <row r="302" spans="1:12" x14ac:dyDescent="0.25">
      <c r="A302" s="26">
        <f>_xlfn.RANK.EQ(L302,L:L,0)</f>
        <v>232</v>
      </c>
      <c r="B302" s="5" t="s">
        <v>1525</v>
      </c>
      <c r="C302" s="5" t="s">
        <v>205</v>
      </c>
      <c r="D302" t="s">
        <v>1503</v>
      </c>
      <c r="E302" s="3">
        <f>IF(VLOOKUP($D302,Configuration!$A$21:$C$31,3,FALSE),IFERROR((Configuration!$C$13*F302+Configuration!$C$12*H302+Configuration!$C$14*G302+Configuration!$C$16*I302+Configuration!$C$15*J302+Configuration!$C$17*K302),""),0)</f>
        <v>0</v>
      </c>
      <c r="F302" s="3">
        <v>1.2222222222222223</v>
      </c>
      <c r="G302" s="3">
        <v>201.66666666666669</v>
      </c>
      <c r="H302" s="3">
        <v>18.333333333333336</v>
      </c>
      <c r="I302" s="3">
        <v>264</v>
      </c>
      <c r="J302" s="3">
        <v>1.964285714285714</v>
      </c>
      <c r="K302" s="3">
        <v>0.9098554145201001</v>
      </c>
      <c r="L302" s="3">
        <f>MAX(IFERROR(IF(Configuration!$F$10&gt;0,$E302-LARGE($E:$E,Configuration!$F$10*Configuration!$F$16),-1000000),0),IFERROR(IF(Configuration!$F$14&gt;0,$E302-LARGE('FLEX Settings (DO NOT MODIFY)'!$J:$J,Configuration!$F$14*Configuration!$F$16),-1000000),0),IFERROR(IF(Configuration!$F$13&gt;0,$E302-LARGE('FLEX Settings (DO NOT MODIFY)'!$K:$K,Configuration!$F$13*Configuration!$F$16),-1000000),0))+IF(E302=0,0,COUNTIFS($E$2:E301,E301)*0.000001)</f>
        <v>-137.16627426591444</v>
      </c>
    </row>
    <row r="303" spans="1:12" x14ac:dyDescent="0.25">
      <c r="A303" s="26">
        <f>_xlfn.RANK.EQ(L303,L:L,0)</f>
        <v>232</v>
      </c>
      <c r="B303" t="s">
        <v>1526</v>
      </c>
      <c r="C303" s="5" t="s">
        <v>205</v>
      </c>
      <c r="D303" t="s">
        <v>1503</v>
      </c>
      <c r="E303" s="3">
        <f>IF(VLOOKUP($D303,Configuration!$A$21:$C$31,3,FALSE),IFERROR((Configuration!$C$13*F303+Configuration!$C$12*H303+Configuration!$C$14*G303+Configuration!$C$16*I303+Configuration!$C$15*J303+Configuration!$C$17*K303),""),0)</f>
        <v>0</v>
      </c>
      <c r="F303" s="3">
        <v>0</v>
      </c>
      <c r="G303" s="3">
        <v>0</v>
      </c>
      <c r="H303" s="3">
        <v>0</v>
      </c>
      <c r="I303" s="3">
        <v>38.699999999999996</v>
      </c>
      <c r="J303" s="3">
        <v>0.15000000000000002</v>
      </c>
      <c r="K303" s="3">
        <v>0.12436408634676199</v>
      </c>
      <c r="L303" s="3">
        <f>MAX(IFERROR(IF(Configuration!$F$10&gt;0,$E303-LARGE($E:$E,Configuration!$F$10*Configuration!$F$16),-1000000),0),IFERROR(IF(Configuration!$F$14&gt;0,$E303-LARGE('FLEX Settings (DO NOT MODIFY)'!$J:$J,Configuration!$F$14*Configuration!$F$16),-1000000),0),IFERROR(IF(Configuration!$F$13&gt;0,$E303-LARGE('FLEX Settings (DO NOT MODIFY)'!$K:$K,Configuration!$F$13*Configuration!$F$16),-1000000),0))+IF(E303=0,0,COUNTIFS($E$2:E302,E302)*0.000001)</f>
        <v>-137.16627426591444</v>
      </c>
    </row>
    <row r="304" spans="1:12" x14ac:dyDescent="0.25">
      <c r="A304" s="26">
        <f>_xlfn.RANK.EQ(L304,L:L,0)</f>
        <v>232</v>
      </c>
      <c r="B304" t="s">
        <v>1639</v>
      </c>
      <c r="C304" s="5" t="s">
        <v>188</v>
      </c>
      <c r="D304" t="s">
        <v>1503</v>
      </c>
      <c r="E304" s="3">
        <f>IF(VLOOKUP($D304,Configuration!$A$21:$C$31,3,FALSE),IFERROR((Configuration!$C$13*F304+Configuration!$C$12*H304+Configuration!$C$14*G304+Configuration!$C$16*I304+Configuration!$C$15*J304+Configuration!$C$17*K304),""),0)</f>
        <v>0</v>
      </c>
      <c r="F304" s="3">
        <v>3.5748138117806367</v>
      </c>
      <c r="G304" s="3">
        <v>184.03141503046717</v>
      </c>
      <c r="H304" s="3">
        <v>23.593771157752201</v>
      </c>
      <c r="I304" s="3">
        <v>799.54285714285709</v>
      </c>
      <c r="J304" s="3">
        <v>5.7197020988490186</v>
      </c>
      <c r="K304" s="3">
        <v>2.2774293062275248</v>
      </c>
      <c r="L304" s="3">
        <f>MAX(IFERROR(IF(Configuration!$F$10&gt;0,$E304-LARGE($E:$E,Configuration!$F$10*Configuration!$F$16),-1000000),0),IFERROR(IF(Configuration!$F$14&gt;0,$E304-LARGE('FLEX Settings (DO NOT MODIFY)'!$J:$J,Configuration!$F$14*Configuration!$F$16),-1000000),0),IFERROR(IF(Configuration!$F$13&gt;0,$E304-LARGE('FLEX Settings (DO NOT MODIFY)'!$K:$K,Configuration!$F$13*Configuration!$F$16),-1000000),0))+IF(E304=0,0,COUNTIFS($E$2:E303,E303)*0.000001)</f>
        <v>-137.16627426591444</v>
      </c>
    </row>
    <row r="305" spans="1:12" x14ac:dyDescent="0.25">
      <c r="A305" s="26">
        <f>_xlfn.RANK.EQ(L305,L:L,0)</f>
        <v>232</v>
      </c>
      <c r="B305" t="s">
        <v>1640</v>
      </c>
      <c r="C305" s="5" t="s">
        <v>188</v>
      </c>
      <c r="D305" t="s">
        <v>1503</v>
      </c>
      <c r="E305" s="3">
        <f>IF(VLOOKUP($D305,Configuration!$A$21:$C$31,3,FALSE),IFERROR((Configuration!$C$13*F305+Configuration!$C$12*H305+Configuration!$C$14*G305+Configuration!$C$16*I305+Configuration!$C$15*J305+Configuration!$C$17*K305),""),0)</f>
        <v>0</v>
      </c>
      <c r="F305" s="3">
        <v>0.42546984572230012</v>
      </c>
      <c r="G305" s="3">
        <v>58.714838709677423</v>
      </c>
      <c r="H305" s="3">
        <v>9.7858064516129044</v>
      </c>
      <c r="I305" s="3">
        <v>303.36</v>
      </c>
      <c r="J305" s="3">
        <v>4.396521739130435</v>
      </c>
      <c r="K305" s="3">
        <v>1.1279617467084218</v>
      </c>
      <c r="L305" s="3">
        <f>MAX(IFERROR(IF(Configuration!$F$10&gt;0,$E305-LARGE($E:$E,Configuration!$F$10*Configuration!$F$16),-1000000),0),IFERROR(IF(Configuration!$F$14&gt;0,$E305-LARGE('FLEX Settings (DO NOT MODIFY)'!$J:$J,Configuration!$F$14*Configuration!$F$16),-1000000),0),IFERROR(IF(Configuration!$F$13&gt;0,$E305-LARGE('FLEX Settings (DO NOT MODIFY)'!$K:$K,Configuration!$F$13*Configuration!$F$16),-1000000),0))+IF(E305=0,0,COUNTIFS($E$2:E304,E304)*0.000001)</f>
        <v>-137.16627426591444</v>
      </c>
    </row>
    <row r="306" spans="1:12" x14ac:dyDescent="0.25">
      <c r="A306" s="26">
        <f>_xlfn.RANK.EQ(L306,L:L,0)</f>
        <v>232</v>
      </c>
      <c r="B306" t="s">
        <v>1641</v>
      </c>
      <c r="C306" s="5" t="s">
        <v>188</v>
      </c>
      <c r="D306" t="s">
        <v>1503</v>
      </c>
      <c r="E306" s="3">
        <f>IF(VLOOKUP($D306,Configuration!$A$21:$C$31,3,FALSE),IFERROR((Configuration!$C$13*F306+Configuration!$C$12*H306+Configuration!$C$14*G306+Configuration!$C$16*I306+Configuration!$C$15*J306+Configuration!$C$17*K306),""),0)</f>
        <v>0</v>
      </c>
      <c r="F306" s="3">
        <v>0.47368421052631582</v>
      </c>
      <c r="G306" s="3">
        <v>75.78947368421052</v>
      </c>
      <c r="H306" s="3">
        <v>9.473684210526315</v>
      </c>
      <c r="I306" s="3">
        <v>144</v>
      </c>
      <c r="J306" s="3">
        <v>2.0869565217391304</v>
      </c>
      <c r="K306" s="3">
        <v>0.57489217208230103</v>
      </c>
      <c r="L306" s="3">
        <f>MAX(IFERROR(IF(Configuration!$F$10&gt;0,$E306-LARGE($E:$E,Configuration!$F$10*Configuration!$F$16),-1000000),0),IFERROR(IF(Configuration!$F$14&gt;0,$E306-LARGE('FLEX Settings (DO NOT MODIFY)'!$J:$J,Configuration!$F$14*Configuration!$F$16),-1000000),0),IFERROR(IF(Configuration!$F$13&gt;0,$E306-LARGE('FLEX Settings (DO NOT MODIFY)'!$K:$K,Configuration!$F$13*Configuration!$F$16),-1000000),0))+IF(E306=0,0,COUNTIFS($E$2:E305,E305)*0.000001)</f>
        <v>-137.16627426591444</v>
      </c>
    </row>
    <row r="307" spans="1:12" x14ac:dyDescent="0.25">
      <c r="A307" s="26">
        <f>_xlfn.RANK.EQ(L307,L:L,0)</f>
        <v>232</v>
      </c>
      <c r="B307" t="s">
        <v>1642</v>
      </c>
      <c r="C307" s="5" t="s">
        <v>236</v>
      </c>
      <c r="D307" t="s">
        <v>349</v>
      </c>
      <c r="E307" s="3">
        <f>IF(VLOOKUP($D307,Configuration!$A$21:$C$31,3,FALSE),IFERROR((Configuration!$C$13*F307+Configuration!$C$12*H307+Configuration!$C$14*G307+Configuration!$C$16*I307+Configuration!$C$15*J307+Configuration!$C$17*K307),""),0)</f>
        <v>0</v>
      </c>
      <c r="F307" s="3">
        <v>2.7870967741935488</v>
      </c>
      <c r="G307" s="3">
        <v>139.35483870967744</v>
      </c>
      <c r="H307" s="3">
        <v>13.935483870967744</v>
      </c>
      <c r="I307" s="3">
        <v>839.52</v>
      </c>
      <c r="J307" s="3">
        <v>9.7548387096774185</v>
      </c>
      <c r="K307" s="3">
        <v>2.3027135228418349</v>
      </c>
      <c r="L307" s="3">
        <f>MAX(IFERROR(IF(Configuration!$F$10&gt;0,$E307-LARGE($E:$E,Configuration!$F$10*Configuration!$F$16),-1000000),0),IFERROR(IF(Configuration!$F$14&gt;0,$E307-LARGE('FLEX Settings (DO NOT MODIFY)'!$J:$J,Configuration!$F$14*Configuration!$F$16),-1000000),0),IFERROR(IF(Configuration!$F$13&gt;0,$E307-LARGE('FLEX Settings (DO NOT MODIFY)'!$K:$K,Configuration!$F$13*Configuration!$F$16),-1000000),0))+IF(E307=0,0,COUNTIFS($E$2:E306,E306)*0.000001)</f>
        <v>-137.16627426591444</v>
      </c>
    </row>
    <row r="308" spans="1:12" x14ac:dyDescent="0.25">
      <c r="A308" s="26">
        <f>_xlfn.RANK.EQ(L308,L:L,0)</f>
        <v>232</v>
      </c>
      <c r="B308" t="s">
        <v>1643</v>
      </c>
      <c r="C308" s="5" t="s">
        <v>236</v>
      </c>
      <c r="D308" t="s">
        <v>349</v>
      </c>
      <c r="E308" s="3">
        <f>IF(VLOOKUP($D308,Configuration!$A$21:$C$31,3,FALSE),IFERROR((Configuration!$C$13*F308+Configuration!$C$12*H308+Configuration!$C$14*G308+Configuration!$C$16*I308+Configuration!$C$15*J308+Configuration!$C$17*K308),""),0)</f>
        <v>0</v>
      </c>
      <c r="F308" s="3">
        <v>0.92375366568914974</v>
      </c>
      <c r="G308" s="3">
        <v>72.052785923753675</v>
      </c>
      <c r="H308" s="3">
        <v>9.2375366568914963</v>
      </c>
      <c r="I308" s="3">
        <v>617.40000000000009</v>
      </c>
      <c r="J308" s="3">
        <v>7.7595307917888565</v>
      </c>
      <c r="K308" s="3">
        <v>1.8166028169959338</v>
      </c>
      <c r="L308" s="3">
        <f>MAX(IFERROR(IF(Configuration!$F$10&gt;0,$E308-LARGE($E:$E,Configuration!$F$10*Configuration!$F$16),-1000000),0),IFERROR(IF(Configuration!$F$14&gt;0,$E308-LARGE('FLEX Settings (DO NOT MODIFY)'!$J:$J,Configuration!$F$14*Configuration!$F$16),-1000000),0),IFERROR(IF(Configuration!$F$13&gt;0,$E308-LARGE('FLEX Settings (DO NOT MODIFY)'!$K:$K,Configuration!$F$13*Configuration!$F$16),-1000000),0))+IF(E308=0,0,COUNTIFS($E$2:E307,E307)*0.000001)</f>
        <v>-137.16627426591444</v>
      </c>
    </row>
    <row r="309" spans="1:12" x14ac:dyDescent="0.25">
      <c r="A309" s="26">
        <f t="shared" ref="A309:A314" si="7">_xlfn.RANK.EQ(L309,L:L,0)</f>
        <v>232</v>
      </c>
      <c r="B309" t="s">
        <v>1744</v>
      </c>
      <c r="C309" s="5" t="s">
        <v>255</v>
      </c>
      <c r="D309" t="s">
        <v>1506</v>
      </c>
      <c r="E309" s="3">
        <f>IF(VLOOKUP($D309,Configuration!$A$21:$C$31,3,FALSE),IFERROR((Configuration!$C$13*F309+Configuration!$C$12*H309+Configuration!$C$14*G309+Configuration!$C$16*I309+Configuration!$C$15*J309+Configuration!$C$17*K309),""),0)</f>
        <v>0</v>
      </c>
      <c r="F309" s="3">
        <v>0.47700991189427316</v>
      </c>
      <c r="G309" s="3">
        <v>40.45044052863436</v>
      </c>
      <c r="H309" s="3">
        <v>7.6321585903083706</v>
      </c>
      <c r="I309" s="3">
        <v>866.25</v>
      </c>
      <c r="J309" s="3">
        <v>7.7000000000000011</v>
      </c>
      <c r="K309" s="3">
        <v>2.7223932229073333</v>
      </c>
      <c r="L309" s="3">
        <f>MAX(IFERROR(IF(Configuration!$F$10&gt;0,$E309-LARGE($E:$E,Configuration!$F$10*Configuration!$F$16),-1000000),0),IFERROR(IF(Configuration!$F$14&gt;0,$E309-LARGE('FLEX Settings (DO NOT MODIFY)'!$J:$J,Configuration!$F$14*Configuration!$F$16),-1000000),0),IFERROR(IF(Configuration!$F$13&gt;0,$E309-LARGE('FLEX Settings (DO NOT MODIFY)'!$K:$K,Configuration!$F$13*Configuration!$F$16),-1000000),0))+IF(E309=0,0,COUNTIFS($E$2:E308,E308)*0.000001)</f>
        <v>-137.16627426591444</v>
      </c>
    </row>
    <row r="310" spans="1:12" x14ac:dyDescent="0.25">
      <c r="A310" s="26">
        <f t="shared" si="7"/>
        <v>232</v>
      </c>
      <c r="B310" t="s">
        <v>1745</v>
      </c>
      <c r="C310" s="5" t="s">
        <v>255</v>
      </c>
      <c r="D310" t="s">
        <v>1506</v>
      </c>
      <c r="E310" s="3">
        <f>IF(VLOOKUP($D310,Configuration!$A$21:$C$31,3,FALSE),IFERROR((Configuration!$C$13*F310+Configuration!$C$12*H310+Configuration!$C$14*G310+Configuration!$C$16*I310+Configuration!$C$15*J310+Configuration!$C$17*K310),""),0)</f>
        <v>0</v>
      </c>
      <c r="F310" s="3">
        <v>0</v>
      </c>
      <c r="G310" s="3">
        <v>0</v>
      </c>
      <c r="H310" s="3">
        <v>0</v>
      </c>
      <c r="I310" s="3">
        <v>440</v>
      </c>
      <c r="J310" s="3">
        <v>3.6363636363636367</v>
      </c>
      <c r="K310" s="3">
        <v>1.1054585453045511</v>
      </c>
      <c r="L310" s="3">
        <f>MAX(IFERROR(IF(Configuration!$F$10&gt;0,$E310-LARGE($E:$E,Configuration!$F$10*Configuration!$F$16),-1000000),0),IFERROR(IF(Configuration!$F$14&gt;0,$E310-LARGE('FLEX Settings (DO NOT MODIFY)'!$J:$J,Configuration!$F$14*Configuration!$F$16),-1000000),0),IFERROR(IF(Configuration!$F$13&gt;0,$E310-LARGE('FLEX Settings (DO NOT MODIFY)'!$K:$K,Configuration!$F$13*Configuration!$F$16),-1000000),0))+IF(E310=0,0,COUNTIFS($E$2:E309,E309)*0.000001)</f>
        <v>-137.16627426591444</v>
      </c>
    </row>
    <row r="311" spans="1:12" x14ac:dyDescent="0.25">
      <c r="A311" s="26">
        <f t="shared" si="7"/>
        <v>232</v>
      </c>
      <c r="B311" t="s">
        <v>1746</v>
      </c>
      <c r="C311" s="5" t="s">
        <v>255</v>
      </c>
      <c r="D311" t="s">
        <v>1506</v>
      </c>
      <c r="E311" s="3">
        <f>IF(VLOOKUP($D311,Configuration!$A$21:$C$31,3,FALSE),IFERROR((Configuration!$C$13*F311+Configuration!$C$12*H311+Configuration!$C$14*G311+Configuration!$C$16*I311+Configuration!$C$15*J311+Configuration!$C$17*K311),""),0)</f>
        <v>0</v>
      </c>
      <c r="F311" s="3">
        <v>0</v>
      </c>
      <c r="G311" s="3">
        <v>0</v>
      </c>
      <c r="H311" s="3">
        <v>0</v>
      </c>
      <c r="I311" s="3">
        <v>15.5</v>
      </c>
      <c r="J311" s="3">
        <v>0.2</v>
      </c>
      <c r="K311" s="3">
        <v>6.9091159081534445E-2</v>
      </c>
      <c r="L311" s="3">
        <f>MAX(IFERROR(IF(Configuration!$F$10&gt;0,$E311-LARGE($E:$E,Configuration!$F$10*Configuration!$F$16),-1000000),0),IFERROR(IF(Configuration!$F$14&gt;0,$E311-LARGE('FLEX Settings (DO NOT MODIFY)'!$J:$J,Configuration!$F$14*Configuration!$F$16),-1000000),0),IFERROR(IF(Configuration!$F$13&gt;0,$E311-LARGE('FLEX Settings (DO NOT MODIFY)'!$K:$K,Configuration!$F$13*Configuration!$F$16),-1000000),0))+IF(E311=0,0,COUNTIFS($E$2:E310,E310)*0.000001)</f>
        <v>-137.16627426591444</v>
      </c>
    </row>
    <row r="312" spans="1:12" x14ac:dyDescent="0.25">
      <c r="A312" s="26">
        <f t="shared" si="7"/>
        <v>232</v>
      </c>
      <c r="B312" t="s">
        <v>1747</v>
      </c>
      <c r="C312" s="5" t="s">
        <v>233</v>
      </c>
      <c r="D312" t="s">
        <v>1506</v>
      </c>
      <c r="E312" s="3">
        <f>IF(VLOOKUP($D312,Configuration!$A$21:$C$31,3,FALSE),IFERROR((Configuration!$C$13*F312+Configuration!$C$12*H312+Configuration!$C$14*G312+Configuration!$C$16*I312+Configuration!$C$15*J312+Configuration!$C$17*K312),""),0)</f>
        <v>0</v>
      </c>
      <c r="F312" s="3">
        <v>0.85479452054794525</v>
      </c>
      <c r="G312" s="3">
        <v>111.12328767123287</v>
      </c>
      <c r="H312" s="3">
        <v>17.095890410958901</v>
      </c>
      <c r="I312" s="3">
        <v>982.8</v>
      </c>
      <c r="J312" s="3">
        <v>12</v>
      </c>
      <c r="K312" s="3">
        <v>2.2953822396450803</v>
      </c>
      <c r="L312" s="3">
        <f>MAX(IFERROR(IF(Configuration!$F$10&gt;0,$E312-LARGE($E:$E,Configuration!$F$10*Configuration!$F$16),-1000000),0),IFERROR(IF(Configuration!$F$14&gt;0,$E312-LARGE('FLEX Settings (DO NOT MODIFY)'!$J:$J,Configuration!$F$14*Configuration!$F$16),-1000000),0),IFERROR(IF(Configuration!$F$13&gt;0,$E312-LARGE('FLEX Settings (DO NOT MODIFY)'!$K:$K,Configuration!$F$13*Configuration!$F$16),-1000000),0))+IF(E312=0,0,COUNTIFS($E$2:E311,E311)*0.000001)</f>
        <v>-137.16627426591444</v>
      </c>
    </row>
    <row r="313" spans="1:12" x14ac:dyDescent="0.25">
      <c r="A313" s="26">
        <f t="shared" si="7"/>
        <v>232</v>
      </c>
      <c r="B313" t="s">
        <v>1748</v>
      </c>
      <c r="C313" s="5" t="s">
        <v>233</v>
      </c>
      <c r="D313" t="s">
        <v>1506</v>
      </c>
      <c r="E313" s="3">
        <f>IF(VLOOKUP($D313,Configuration!$A$21:$C$31,3,FALSE),IFERROR((Configuration!$C$13*F313+Configuration!$C$12*H313+Configuration!$C$14*G313+Configuration!$C$16*I313+Configuration!$C$15*J313+Configuration!$C$17*K313),""),0)</f>
        <v>0</v>
      </c>
      <c r="F313" s="3">
        <v>0.43636363636363634</v>
      </c>
      <c r="G313" s="3">
        <v>43.636363636363633</v>
      </c>
      <c r="H313" s="3">
        <v>4.3636363636363633</v>
      </c>
      <c r="I313" s="3">
        <v>278.39999999999998</v>
      </c>
      <c r="J313" s="3">
        <v>2.2588235294117647</v>
      </c>
      <c r="K313" s="3">
        <v>0.6989425382666048</v>
      </c>
      <c r="L313" s="3">
        <f>MAX(IFERROR(IF(Configuration!$F$10&gt;0,$E313-LARGE($E:$E,Configuration!$F$10*Configuration!$F$16),-1000000),0),IFERROR(IF(Configuration!$F$14&gt;0,$E313-LARGE('FLEX Settings (DO NOT MODIFY)'!$J:$J,Configuration!$F$14*Configuration!$F$16),-1000000),0),IFERROR(IF(Configuration!$F$13&gt;0,$E313-LARGE('FLEX Settings (DO NOT MODIFY)'!$K:$K,Configuration!$F$13*Configuration!$F$16),-1000000),0))+IF(E313=0,0,COUNTIFS($E$2:E312,E312)*0.000001)</f>
        <v>-137.16627426591444</v>
      </c>
    </row>
    <row r="314" spans="1:12" x14ac:dyDescent="0.25">
      <c r="A314" s="26">
        <f t="shared" si="7"/>
        <v>232</v>
      </c>
      <c r="B314" t="s">
        <v>1749</v>
      </c>
      <c r="C314" s="5" t="s">
        <v>233</v>
      </c>
      <c r="D314" t="s">
        <v>1506</v>
      </c>
      <c r="E314" s="3">
        <f>IF(VLOOKUP($D314,Configuration!$A$21:$C$31,3,FALSE),IFERROR((Configuration!$C$13*F314+Configuration!$C$12*H314+Configuration!$C$14*G314+Configuration!$C$16*I314+Configuration!$C$15*J314+Configuration!$C$17*K314),""),0)</f>
        <v>0</v>
      </c>
      <c r="F314" s="3">
        <v>0</v>
      </c>
      <c r="G314" s="3">
        <v>0</v>
      </c>
      <c r="H314" s="3">
        <v>0</v>
      </c>
      <c r="I314" s="3">
        <v>25</v>
      </c>
      <c r="J314" s="3">
        <v>0.25</v>
      </c>
      <c r="K314" s="3">
        <v>6.9091159081534445E-2</v>
      </c>
      <c r="L314" s="3">
        <f>MAX(IFERROR(IF(Configuration!$F$10&gt;0,$E314-LARGE($E:$E,Configuration!$F$10*Configuration!$F$16),-1000000),0),IFERROR(IF(Configuration!$F$14&gt;0,$E314-LARGE('FLEX Settings (DO NOT MODIFY)'!$J:$J,Configuration!$F$14*Configuration!$F$16),-1000000),0),IFERROR(IF(Configuration!$F$13&gt;0,$E314-LARGE('FLEX Settings (DO NOT MODIFY)'!$K:$K,Configuration!$F$13*Configuration!$F$16),-1000000),0))+IF(E314=0,0,COUNTIFS($E$2:E313,E313)*0.000001)</f>
        <v>-137.16627426591444</v>
      </c>
    </row>
  </sheetData>
  <mergeCells count="1">
    <mergeCell ref="A1:L1"/>
  </mergeCells>
  <conditionalFormatting sqref="E2:E1048576">
    <cfRule type="colorScale" priority="2">
      <colorScale>
        <cfvo type="min"/>
        <cfvo type="percentile" val="50"/>
        <cfvo type="max"/>
        <color rgb="FFF8696B"/>
        <color rgb="FFFFEB84"/>
        <color rgb="FF63BE7B"/>
      </colorScale>
    </cfRule>
  </conditionalFormatting>
  <conditionalFormatting sqref="L1:L1048576">
    <cfRule type="colorScale" priority="1">
      <colorScale>
        <cfvo type="min"/>
        <cfvo type="percentile" val="50"/>
        <cfvo type="max"/>
        <color rgb="FFF8696B"/>
        <color rgb="FFFFEB84"/>
        <color rgb="FF63BE7B"/>
      </colorScale>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FA00AC-7971-4891-9227-5E94E4C86C80}">
  <sheetPr codeName="Sheet6"/>
  <dimension ref="A1:N530"/>
  <sheetViews>
    <sheetView workbookViewId="0">
      <pane ySplit="2" topLeftCell="A495" activePane="bottomLeft" state="frozen"/>
      <selection activeCell="I31" sqref="I31"/>
      <selection pane="bottomLeft" activeCell="O523" sqref="O523"/>
    </sheetView>
  </sheetViews>
  <sheetFormatPr defaultRowHeight="15" x14ac:dyDescent="0.25"/>
  <cols>
    <col min="1" max="1" width="4" style="6" bestFit="1" customWidth="1"/>
    <col min="2" max="2" width="24.140625" bestFit="1" customWidth="1"/>
    <col min="3" max="3" width="19.42578125" style="5" bestFit="1" customWidth="1"/>
    <col min="4" max="4" width="17" bestFit="1" customWidth="1"/>
    <col min="5" max="5" width="6.5703125" style="3" bestFit="1" customWidth="1"/>
    <col min="6" max="6" width="6.85546875" style="3" bestFit="1" customWidth="1"/>
    <col min="7" max="7" width="7.7109375" style="3" bestFit="1" customWidth="1"/>
    <col min="8" max="8" width="10.85546875" style="3" bestFit="1" customWidth="1"/>
    <col min="9" max="9" width="8.85546875" style="3" bestFit="1" customWidth="1"/>
    <col min="10" max="10" width="8" style="3" bestFit="1" customWidth="1"/>
    <col min="11" max="11" width="8.28515625" style="3" bestFit="1" customWidth="1"/>
    <col min="12" max="12" width="7.28515625" style="3" bestFit="1" customWidth="1"/>
    <col min="14" max="14" width="104.28515625" hidden="1" customWidth="1"/>
  </cols>
  <sheetData>
    <row r="1" spans="1:14" s="1" customFormat="1" x14ac:dyDescent="0.25">
      <c r="A1" s="96" t="s">
        <v>165</v>
      </c>
      <c r="B1" s="96"/>
      <c r="C1" s="96"/>
      <c r="D1" s="96"/>
      <c r="E1" s="96"/>
      <c r="F1" s="96"/>
      <c r="G1" s="96"/>
      <c r="H1" s="96"/>
      <c r="I1" s="96"/>
      <c r="J1" s="96"/>
      <c r="K1" s="96"/>
      <c r="L1" s="96"/>
    </row>
    <row r="2" spans="1:14" s="11" customFormat="1" x14ac:dyDescent="0.25">
      <c r="A2" s="13" t="s">
        <v>157</v>
      </c>
      <c r="B2" s="11" t="s">
        <v>159</v>
      </c>
      <c r="C2" s="11" t="s">
        <v>171</v>
      </c>
      <c r="D2" s="11" t="s">
        <v>158</v>
      </c>
      <c r="E2" s="12" t="s">
        <v>160</v>
      </c>
      <c r="F2" s="12" t="s">
        <v>284</v>
      </c>
      <c r="G2" s="12" t="s">
        <v>283</v>
      </c>
      <c r="H2" s="12" t="s">
        <v>285</v>
      </c>
      <c r="I2" s="12" t="s">
        <v>163</v>
      </c>
      <c r="J2" s="12" t="s">
        <v>162</v>
      </c>
      <c r="K2" s="12" t="s">
        <v>164</v>
      </c>
      <c r="L2" s="12" t="s">
        <v>677</v>
      </c>
    </row>
    <row r="3" spans="1:14" x14ac:dyDescent="0.25">
      <c r="A3" s="26">
        <f>_xlfn.RANK.EQ(L3,L:L,0)</f>
        <v>1</v>
      </c>
      <c r="B3" s="5" t="s">
        <v>1112</v>
      </c>
      <c r="C3" s="5" t="s">
        <v>187</v>
      </c>
      <c r="D3" t="s">
        <v>352</v>
      </c>
      <c r="E3" s="3">
        <f>IF(VLOOKUP($D3,Configuration!$A$21:$C$31,3,FALSE),IFERROR((Configuration!$C$13*F3+Configuration!$C$12*H3+Configuration!$C$14*G3+Configuration!$C$16*I3+Configuration!$C$15*J3+Configuration!$C$17*K3),""),0)</f>
        <v>296.91797970655307</v>
      </c>
      <c r="F3" s="3">
        <v>17.20754716981132</v>
      </c>
      <c r="G3" s="3">
        <v>1361.4388489208634</v>
      </c>
      <c r="H3" s="3">
        <v>114</v>
      </c>
      <c r="I3" s="3">
        <v>9.8417266187050352</v>
      </c>
      <c r="J3" s="3">
        <v>0.24604316546762592</v>
      </c>
      <c r="K3" s="3">
        <v>0.96580992953870815</v>
      </c>
      <c r="L3" s="3">
        <f>MAX(IFERROR(IF(Configuration!$F$11&gt;0,$E3-LARGE($E:$E,Configuration!$F$11*Configuration!$F$16),-1000000),0),IFERROR(IF(Configuration!$F$14&gt;0,$E3-LARGE('FLEX Settings (DO NOT MODIFY)'!$J:$J,Configuration!$F$14*Configuration!$F$16),-1000000),0),IFERROR(IF(Configuration!$F$13&gt;0,$E3-LARGE('FLEX Settings (DO NOT MODIFY)'!$K:$K,Configuration!$F$13*Configuration!$F$16),-1000000),0))+IF(E3=0,0,COUNTIFS($E$2:E2,E2)*0.000001)</f>
        <v>159.75170644063863</v>
      </c>
      <c r="N3" t="str">
        <f t="shared" ref="N3:N34" si="0">CONCATENATE("&lt;tr&gt;&lt;td&gt;",A3,"&lt;/td&gt;&lt;td&gt;",B3,"&lt;/td&gt;&lt;td&gt;",C3,"&lt;/td&gt;&lt;td&gt;",D3,"&lt;/td&gt;&lt;td&gt;",ROUND(E3,2),"&lt;/td&gt;&lt;/tr&gt;")</f>
        <v>&lt;tr&gt;&lt;td&gt;1&lt;/td&gt;&lt;td&gt;David Bell&lt;/td&gt;&lt;td&gt;Purdue&lt;/td&gt;&lt;td&gt;Big Ten&lt;/td&gt;&lt;td&gt;296.92&lt;/td&gt;&lt;/tr&gt;</v>
      </c>
    </row>
    <row r="4" spans="1:14" x14ac:dyDescent="0.25">
      <c r="A4" s="26">
        <f>_xlfn.RANK.EQ(L4,L:L,0)</f>
        <v>2</v>
      </c>
      <c r="B4" s="5" t="s">
        <v>1283</v>
      </c>
      <c r="C4" s="5" t="s">
        <v>198</v>
      </c>
      <c r="D4" t="s">
        <v>131</v>
      </c>
      <c r="E4" s="3">
        <f>IF(VLOOKUP($D4,Configuration!$A$21:$C$31,3,FALSE),IFERROR((Configuration!$C$13*F4+Configuration!$C$12*H4+Configuration!$C$14*G4+Configuration!$C$16*I4+Configuration!$C$15*J4+Configuration!$C$17*K4),""),0)</f>
        <v>249.59043426797794</v>
      </c>
      <c r="F4" s="3">
        <v>12.774193548387096</v>
      </c>
      <c r="G4" s="3">
        <v>1346.3999999999999</v>
      </c>
      <c r="H4" s="3">
        <v>79.199999999999989</v>
      </c>
      <c r="I4" s="3">
        <v>0</v>
      </c>
      <c r="J4" s="3">
        <v>0</v>
      </c>
      <c r="K4" s="3">
        <v>0.64736351117231572</v>
      </c>
      <c r="L4" s="3">
        <f>MAX(IFERROR(IF(Configuration!$F$11&gt;0,$E4-LARGE($E:$E,Configuration!$F$11*Configuration!$F$16),-1000000),0),IFERROR(IF(Configuration!$F$14&gt;0,$E4-LARGE('FLEX Settings (DO NOT MODIFY)'!$J:$J,Configuration!$F$14*Configuration!$F$16),-1000000),0),IFERROR(IF(Configuration!$F$13&gt;0,$E4-LARGE('FLEX Settings (DO NOT MODIFY)'!$K:$K,Configuration!$F$13*Configuration!$F$16),-1000000),0))+IF(E4=0,0,COUNTIFS($E$2:E3,E3)*0.000001)</f>
        <v>112.4241610020635</v>
      </c>
      <c r="N4" t="str">
        <f t="shared" si="0"/>
        <v>&lt;tr&gt;&lt;td&gt;2&lt;/td&gt;&lt;td&gt;Kayshon Boutte&lt;/td&gt;&lt;td&gt;LSU&lt;/td&gt;&lt;td&gt;SEC&lt;/td&gt;&lt;td&gt;249.59&lt;/td&gt;&lt;/tr&gt;</v>
      </c>
    </row>
    <row r="5" spans="1:14" x14ac:dyDescent="0.25">
      <c r="A5" s="26">
        <f>_xlfn.RANK.EQ(L5,L:L,0)</f>
        <v>3</v>
      </c>
      <c r="B5" t="s">
        <v>1289</v>
      </c>
      <c r="C5" s="5" t="s">
        <v>174</v>
      </c>
      <c r="D5" t="s">
        <v>131</v>
      </c>
      <c r="E5" s="3">
        <f>IF(VLOOKUP($D5,Configuration!$A$21:$C$31,3,FALSE),IFERROR((Configuration!$C$13*F5+Configuration!$C$12*H5+Configuration!$C$14*G5+Configuration!$C$16*I5+Configuration!$C$15*J5+Configuration!$C$17*K5),""),0)</f>
        <v>244.62680467327084</v>
      </c>
      <c r="F5" s="3">
        <v>10.199999999999999</v>
      </c>
      <c r="G5" s="3">
        <v>1428</v>
      </c>
      <c r="H5" s="3">
        <v>84</v>
      </c>
      <c r="I5" s="3">
        <v>0</v>
      </c>
      <c r="J5" s="3">
        <v>0</v>
      </c>
      <c r="K5" s="3">
        <v>0.68659766336457739</v>
      </c>
      <c r="L5" s="3">
        <f>MAX(IFERROR(IF(Configuration!$F$11&gt;0,$E5-LARGE($E:$E,Configuration!$F$11*Configuration!$F$16),-1000000),0),IFERROR(IF(Configuration!$F$14&gt;0,$E5-LARGE('FLEX Settings (DO NOT MODIFY)'!$J:$J,Configuration!$F$14*Configuration!$F$16),-1000000),0),IFERROR(IF(Configuration!$F$13&gt;0,$E5-LARGE('FLEX Settings (DO NOT MODIFY)'!$K:$K,Configuration!$F$13*Configuration!$F$16),-1000000),0))+IF(E5=0,0,COUNTIFS($E$2:E4,E4)*0.000001)</f>
        <v>107.4605314073564</v>
      </c>
      <c r="N5" t="str">
        <f t="shared" si="0"/>
        <v>&lt;tr&gt;&lt;td&gt;3&lt;/td&gt;&lt;td&gt;John Metchie III&lt;/td&gt;&lt;td&gt;Alabama&lt;/td&gt;&lt;td&gt;SEC&lt;/td&gt;&lt;td&gt;244.63&lt;/td&gt;&lt;/tr&gt;</v>
      </c>
    </row>
    <row r="6" spans="1:14" x14ac:dyDescent="0.25">
      <c r="A6" s="26">
        <f>_xlfn.RANK.EQ(L6,L:L,0)</f>
        <v>4</v>
      </c>
      <c r="B6" t="s">
        <v>1140</v>
      </c>
      <c r="C6" s="5" t="s">
        <v>754</v>
      </c>
      <c r="D6" t="s">
        <v>352</v>
      </c>
      <c r="E6" s="3">
        <f>IF(VLOOKUP($D6,Configuration!$A$21:$C$31,3,FALSE),IFERROR((Configuration!$C$13*F6+Configuration!$C$12*H6+Configuration!$C$14*G6+Configuration!$C$16*I6+Configuration!$C$15*J6+Configuration!$C$17*K6),""),0)</f>
        <v>239.93803750203978</v>
      </c>
      <c r="F6" s="3">
        <v>12</v>
      </c>
      <c r="G6" s="3">
        <v>1260</v>
      </c>
      <c r="H6" s="3">
        <v>84</v>
      </c>
      <c r="I6" s="3">
        <v>9.1636363636363622</v>
      </c>
      <c r="J6" s="3">
        <v>7.6363636363636356E-2</v>
      </c>
      <c r="K6" s="3">
        <v>0.71825397625284404</v>
      </c>
      <c r="L6" s="3">
        <f>MAX(IFERROR(IF(Configuration!$F$11&gt;0,$E6-LARGE($E:$E,Configuration!$F$11*Configuration!$F$16),-1000000),0),IFERROR(IF(Configuration!$F$14&gt;0,$E6-LARGE('FLEX Settings (DO NOT MODIFY)'!$J:$J,Configuration!$F$14*Configuration!$F$16),-1000000),0),IFERROR(IF(Configuration!$F$13&gt;0,$E6-LARGE('FLEX Settings (DO NOT MODIFY)'!$K:$K,Configuration!$F$13*Configuration!$F$16),-1000000),0))+IF(E6=0,0,COUNTIFS($E$2:E5,E5)*0.000001)</f>
        <v>102.77176423612534</v>
      </c>
      <c r="N6" t="str">
        <f t="shared" si="0"/>
        <v>&lt;tr&gt;&lt;td&gt;4&lt;/td&gt;&lt;td&gt;Chris Olave&lt;/td&gt;&lt;td&gt;Ohio State&lt;/td&gt;&lt;td&gt;Big Ten&lt;/td&gt;&lt;td&gt;239.94&lt;/td&gt;&lt;/tr&gt;</v>
      </c>
    </row>
    <row r="7" spans="1:14" x14ac:dyDescent="0.25">
      <c r="A7" s="26">
        <f>_xlfn.RANK.EQ(L7,L:L,0)</f>
        <v>5</v>
      </c>
      <c r="B7" t="s">
        <v>1020</v>
      </c>
      <c r="C7" s="5" t="s">
        <v>214</v>
      </c>
      <c r="D7" t="s">
        <v>132</v>
      </c>
      <c r="E7" s="3">
        <f>IF(VLOOKUP($D7,Configuration!$A$21:$C$31,3,FALSE),IFERROR((Configuration!$C$13*F7+Configuration!$C$12*H7+Configuration!$C$14*G7+Configuration!$C$16*I7+Configuration!$C$15*J7+Configuration!$C$17*K7),""),0)</f>
        <v>228.29906273778698</v>
      </c>
      <c r="F7" s="3">
        <v>10.838709677419354</v>
      </c>
      <c r="G7" s="3">
        <v>1226.4000000000001</v>
      </c>
      <c r="H7" s="3">
        <v>84</v>
      </c>
      <c r="I7" s="3">
        <v>0</v>
      </c>
      <c r="J7" s="3">
        <v>0</v>
      </c>
      <c r="K7" s="3">
        <v>0.68659766336457739</v>
      </c>
      <c r="L7" s="3">
        <f>MAX(IFERROR(IF(Configuration!$F$11&gt;0,$E7-LARGE($E:$E,Configuration!$F$11*Configuration!$F$16),-1000000),0),IFERROR(IF(Configuration!$F$14&gt;0,$E7-LARGE('FLEX Settings (DO NOT MODIFY)'!$J:$J,Configuration!$F$14*Configuration!$F$16),-1000000),0),IFERROR(IF(Configuration!$F$13&gt;0,$E7-LARGE('FLEX Settings (DO NOT MODIFY)'!$K:$K,Configuration!$F$13*Configuration!$F$16),-1000000),0))+IF(E7=0,0,COUNTIFS($E$2:E6,E6)*0.000001)</f>
        <v>91.132789471872542</v>
      </c>
      <c r="N7" t="str">
        <f t="shared" si="0"/>
        <v>&lt;tr&gt;&lt;td&gt;5&lt;/td&gt;&lt;td&gt;Jaquarii Roberson&lt;/td&gt;&lt;td&gt;Wake Forest&lt;/td&gt;&lt;td&gt;ACC&lt;/td&gt;&lt;td&gt;228.3&lt;/td&gt;&lt;/tr&gt;</v>
      </c>
    </row>
    <row r="8" spans="1:14" x14ac:dyDescent="0.25">
      <c r="A8" s="26">
        <f>_xlfn.RANK.EQ(L8,L:L,0)</f>
        <v>6</v>
      </c>
      <c r="B8" t="s">
        <v>1267</v>
      </c>
      <c r="C8" s="5" t="s">
        <v>761</v>
      </c>
      <c r="D8" t="s">
        <v>329</v>
      </c>
      <c r="E8" s="3">
        <f>IF(VLOOKUP($D8,Configuration!$A$21:$C$31,3,FALSE),IFERROR((Configuration!$C$13*F8+Configuration!$C$12*H8+Configuration!$C$14*G8+Configuration!$C$16*I8+Configuration!$C$15*J8+Configuration!$C$17*K8),""),0)</f>
        <v>219.44642174936698</v>
      </c>
      <c r="F8" s="3">
        <v>9.2000000000000011</v>
      </c>
      <c r="G8" s="3">
        <v>1242</v>
      </c>
      <c r="H8" s="3">
        <v>82.800000000000011</v>
      </c>
      <c r="I8" s="3">
        <v>0</v>
      </c>
      <c r="J8" s="3">
        <v>0</v>
      </c>
      <c r="K8" s="3">
        <v>0.67678912531651192</v>
      </c>
      <c r="L8" s="3">
        <f>MAX(IFERROR(IF(Configuration!$F$11&gt;0,$E8-LARGE($E:$E,Configuration!$F$11*Configuration!$F$16),-1000000),0),IFERROR(IF(Configuration!$F$14&gt;0,$E8-LARGE('FLEX Settings (DO NOT MODIFY)'!$J:$J,Configuration!$F$14*Configuration!$F$16),-1000000),0),IFERROR(IF(Configuration!$F$13&gt;0,$E8-LARGE('FLEX Settings (DO NOT MODIFY)'!$K:$K,Configuration!$F$13*Configuration!$F$16),-1000000),0))+IF(E8=0,0,COUNTIFS($E$2:E7,E7)*0.000001)</f>
        <v>82.280148483452535</v>
      </c>
      <c r="N8" t="str">
        <f t="shared" si="0"/>
        <v>&lt;tr&gt;&lt;td&gt;6&lt;/td&gt;&lt;td&gt;Drake London&lt;/td&gt;&lt;td&gt;USC&lt;/td&gt;&lt;td&gt;Pac-12&lt;/td&gt;&lt;td&gt;219.45&lt;/td&gt;&lt;/tr&gt;</v>
      </c>
    </row>
    <row r="9" spans="1:14" x14ac:dyDescent="0.25">
      <c r="A9" s="26">
        <f>_xlfn.RANK.EQ(L9,L:L,0)</f>
        <v>7</v>
      </c>
      <c r="B9" t="s">
        <v>1173</v>
      </c>
      <c r="C9" s="5" t="s">
        <v>219</v>
      </c>
      <c r="D9" t="s">
        <v>352</v>
      </c>
      <c r="E9" s="3">
        <f>IF(VLOOKUP($D9,Configuration!$A$21:$C$31,3,FALSE),IFERROR((Configuration!$C$13*F9+Configuration!$C$12*H9+Configuration!$C$14*G9+Configuration!$C$16*I9+Configuration!$C$15*J9+Configuration!$C$17*K9),""),0)</f>
        <v>217.26634244879682</v>
      </c>
      <c r="F9" s="3">
        <v>13.054054054054056</v>
      </c>
      <c r="G9" s="3">
        <v>1055.7</v>
      </c>
      <c r="H9" s="3">
        <v>69</v>
      </c>
      <c r="I9" s="3">
        <v>0</v>
      </c>
      <c r="J9" s="3">
        <v>0</v>
      </c>
      <c r="K9" s="3">
        <v>0.56399093776375997</v>
      </c>
      <c r="L9" s="3">
        <f>MAX(IFERROR(IF(Configuration!$F$11&gt;0,$E9-LARGE($E:$E,Configuration!$F$11*Configuration!$F$16),-1000000),0),IFERROR(IF(Configuration!$F$14&gt;0,$E9-LARGE('FLEX Settings (DO NOT MODIFY)'!$J:$J,Configuration!$F$14*Configuration!$F$16),-1000000),0),IFERROR(IF(Configuration!$F$13&gt;0,$E9-LARGE('FLEX Settings (DO NOT MODIFY)'!$K:$K,Configuration!$F$13*Configuration!$F$16),-1000000),0))+IF(E9=0,0,COUNTIFS($E$2:E8,E8)*0.000001)</f>
        <v>80.100069182882379</v>
      </c>
      <c r="N9" t="str">
        <f t="shared" si="0"/>
        <v>&lt;tr&gt;&lt;td&gt;7&lt;/td&gt;&lt;td&gt;Ty Fryfogle&lt;/td&gt;&lt;td&gt;Indiana&lt;/td&gt;&lt;td&gt;Big Ten&lt;/td&gt;&lt;td&gt;217.27&lt;/td&gt;&lt;/tr&gt;</v>
      </c>
    </row>
    <row r="10" spans="1:14" x14ac:dyDescent="0.25">
      <c r="A10" s="26">
        <f>_xlfn.RANK.EQ(L10,L:L,0)</f>
        <v>8</v>
      </c>
      <c r="B10" t="s">
        <v>1355</v>
      </c>
      <c r="C10" s="5" t="s">
        <v>225</v>
      </c>
      <c r="D10" t="s">
        <v>131</v>
      </c>
      <c r="E10" s="3">
        <f>IF(VLOOKUP($D10,Configuration!$A$21:$C$31,3,FALSE),IFERROR((Configuration!$C$13*F10+Configuration!$C$12*H10+Configuration!$C$14*G10+Configuration!$C$16*I10+Configuration!$C$15*J10+Configuration!$C$17*K10),""),0)</f>
        <v>204.93654564579631</v>
      </c>
      <c r="F10" s="3">
        <v>9.0588235294117663</v>
      </c>
      <c r="G10" s="3">
        <v>1069.1999999999998</v>
      </c>
      <c r="H10" s="3">
        <v>66</v>
      </c>
      <c r="I10" s="3">
        <v>86.399999999999991</v>
      </c>
      <c r="J10" s="3">
        <v>0.60000000000000009</v>
      </c>
      <c r="K10" s="3">
        <v>0.78819776533712049</v>
      </c>
      <c r="L10" s="3">
        <f>MAX(IFERROR(IF(Configuration!$F$11&gt;0,$E10-LARGE($E:$E,Configuration!$F$11*Configuration!$F$16),-1000000),0),IFERROR(IF(Configuration!$F$14&gt;0,$E10-LARGE('FLEX Settings (DO NOT MODIFY)'!$J:$J,Configuration!$F$14*Configuration!$F$16),-1000000),0),IFERROR(IF(Configuration!$F$13&gt;0,$E10-LARGE('FLEX Settings (DO NOT MODIFY)'!$K:$K,Configuration!$F$13*Configuration!$F$16),-1000000),0))+IF(E10=0,0,COUNTIFS($E$2:E9,E9)*0.000001)</f>
        <v>67.770272379881874</v>
      </c>
      <c r="N10" t="str">
        <f t="shared" si="0"/>
        <v>&lt;tr&gt;&lt;td&gt;8&lt;/td&gt;&lt;td&gt;Treylon Burks&lt;/td&gt;&lt;td&gt;Arkansas&lt;/td&gt;&lt;td&gt;SEC&lt;/td&gt;&lt;td&gt;204.94&lt;/td&gt;&lt;/tr&gt;</v>
      </c>
    </row>
    <row r="11" spans="1:14" x14ac:dyDescent="0.25">
      <c r="A11" s="26">
        <f>_xlfn.RANK.EQ(L11,L:L,0)</f>
        <v>9</v>
      </c>
      <c r="B11" t="s">
        <v>1139</v>
      </c>
      <c r="C11" s="5" t="s">
        <v>754</v>
      </c>
      <c r="D11" t="s">
        <v>352</v>
      </c>
      <c r="E11" s="3">
        <f>IF(VLOOKUP($D11,Configuration!$A$21:$C$31,3,FALSE),IFERROR((Configuration!$C$13*F11+Configuration!$C$12*H11+Configuration!$C$14*G11+Configuration!$C$16*I11+Configuration!$C$15*J11+Configuration!$C$17*K11),""),0)</f>
        <v>203.69711542841819</v>
      </c>
      <c r="F11" s="3">
        <v>9.9452054794520546</v>
      </c>
      <c r="G11" s="3">
        <v>1089</v>
      </c>
      <c r="H11" s="3">
        <v>66</v>
      </c>
      <c r="I11" s="3">
        <v>28.931506849315067</v>
      </c>
      <c r="J11" s="3">
        <v>6.0273972602739728E-2</v>
      </c>
      <c r="K11" s="3">
        <v>0.56445598442102818</v>
      </c>
      <c r="L11" s="3">
        <f>MAX(IFERROR(IF(Configuration!$F$11&gt;0,$E11-LARGE($E:$E,Configuration!$F$11*Configuration!$F$16),-1000000),0),IFERROR(IF(Configuration!$F$14&gt;0,$E11-LARGE('FLEX Settings (DO NOT MODIFY)'!$J:$J,Configuration!$F$14*Configuration!$F$16),-1000000),0),IFERROR(IF(Configuration!$F$13&gt;0,$E11-LARGE('FLEX Settings (DO NOT MODIFY)'!$K:$K,Configuration!$F$13*Configuration!$F$16),-1000000),0))+IF(E11=0,0,COUNTIFS($E$2:E10,E10)*0.000001)</f>
        <v>66.530842162503745</v>
      </c>
      <c r="N11" t="str">
        <f t="shared" si="0"/>
        <v>&lt;tr&gt;&lt;td&gt;9&lt;/td&gt;&lt;td&gt;Garrett Wilson&lt;/td&gt;&lt;td&gt;Ohio State&lt;/td&gt;&lt;td&gt;Big Ten&lt;/td&gt;&lt;td&gt;203.7&lt;/td&gt;&lt;/tr&gt;</v>
      </c>
    </row>
    <row r="12" spans="1:14" x14ac:dyDescent="0.25">
      <c r="A12" s="26">
        <f>_xlfn.RANK.EQ(L12,L:L,0)</f>
        <v>10</v>
      </c>
      <c r="B12" s="5" t="s">
        <v>998</v>
      </c>
      <c r="C12" s="5" t="s">
        <v>751</v>
      </c>
      <c r="D12" t="s">
        <v>132</v>
      </c>
      <c r="E12" s="3">
        <f>IF(VLOOKUP($D12,Configuration!$A$21:$C$31,3,FALSE),IFERROR((Configuration!$C$13*F12+Configuration!$C$12*H12+Configuration!$C$14*G12+Configuration!$C$16*I12+Configuration!$C$15*J12+Configuration!$C$17*K12),""),0)</f>
        <v>201.97187073422197</v>
      </c>
      <c r="F12" s="3">
        <v>10.928571428571429</v>
      </c>
      <c r="G12" s="3">
        <v>967.43076923076922</v>
      </c>
      <c r="H12" s="3">
        <v>61.199999999999996</v>
      </c>
      <c r="I12" s="3">
        <v>66</v>
      </c>
      <c r="J12" s="3">
        <v>0.63157894736842102</v>
      </c>
      <c r="K12" s="3">
        <v>0.6660542222470176</v>
      </c>
      <c r="L12" s="3">
        <f>MAX(IFERROR(IF(Configuration!$F$11&gt;0,$E12-LARGE($E:$E,Configuration!$F$11*Configuration!$F$16),-1000000),0),IFERROR(IF(Configuration!$F$14&gt;0,$E12-LARGE('FLEX Settings (DO NOT MODIFY)'!$J:$J,Configuration!$F$14*Configuration!$F$16),-1000000),0),IFERROR(IF(Configuration!$F$13&gt;0,$E12-LARGE('FLEX Settings (DO NOT MODIFY)'!$K:$K,Configuration!$F$13*Configuration!$F$16),-1000000),0))+IF(E12=0,0,COUNTIFS($E$2:E11,E11)*0.000001)</f>
        <v>64.805597468307525</v>
      </c>
      <c r="N12" t="str">
        <f t="shared" si="0"/>
        <v>&lt;tr&gt;&lt;td&gt;10&lt;/td&gt;&lt;td&gt;Zay Flowers&lt;/td&gt;&lt;td&gt;Boston College&lt;/td&gt;&lt;td&gt;ACC&lt;/td&gt;&lt;td&gt;201.97&lt;/td&gt;&lt;/tr&gt;</v>
      </c>
    </row>
    <row r="13" spans="1:14" x14ac:dyDescent="0.25">
      <c r="A13" s="26">
        <f>_xlfn.RANK.EQ(L13,L:L,0)</f>
        <v>11</v>
      </c>
      <c r="B13" t="s">
        <v>1237</v>
      </c>
      <c r="C13" s="5" t="s">
        <v>184</v>
      </c>
      <c r="D13" t="s">
        <v>329</v>
      </c>
      <c r="E13" s="3">
        <f>IF(VLOOKUP($D13,Configuration!$A$21:$C$31,3,FALSE),IFERROR((Configuration!$C$13*F13+Configuration!$C$12*H13+Configuration!$C$14*G13+Configuration!$C$16*I13+Configuration!$C$15*J13+Configuration!$C$17*K13),""),0)</f>
        <v>199.59568708489715</v>
      </c>
      <c r="F13" s="3">
        <v>5.7655172413793094</v>
      </c>
      <c r="G13" s="3">
        <v>961.39999999999986</v>
      </c>
      <c r="H13" s="3">
        <v>83.6</v>
      </c>
      <c r="I13" s="3">
        <v>144.13793103448273</v>
      </c>
      <c r="J13" s="3">
        <v>2.4022988505747125</v>
      </c>
      <c r="K13" s="3">
        <v>0.8825012851376226</v>
      </c>
      <c r="L13" s="3">
        <f>MAX(IFERROR(IF(Configuration!$F$11&gt;0,$E13-LARGE($E:$E,Configuration!$F$11*Configuration!$F$16),-1000000),0),IFERROR(IF(Configuration!$F$14&gt;0,$E13-LARGE('FLEX Settings (DO NOT MODIFY)'!$J:$J,Configuration!$F$14*Configuration!$F$16),-1000000),0),IFERROR(IF(Configuration!$F$13&gt;0,$E13-LARGE('FLEX Settings (DO NOT MODIFY)'!$K:$K,Configuration!$F$13*Configuration!$F$16),-1000000),0))+IF(E13=0,0,COUNTIFS($E$2:E12,E12)*0.000001)</f>
        <v>62.429413818982709</v>
      </c>
      <c r="N13" t="str">
        <f t="shared" si="0"/>
        <v>&lt;tr&gt;&lt;td&gt;11&lt;/td&gt;&lt;td&gt;Travell Harris&lt;/td&gt;&lt;td&gt;Washington State&lt;/td&gt;&lt;td&gt;Pac-12&lt;/td&gt;&lt;td&gt;199.6&lt;/td&gt;&lt;/tr&gt;</v>
      </c>
    </row>
    <row r="14" spans="1:14" x14ac:dyDescent="0.25">
      <c r="A14" s="26">
        <f>_xlfn.RANK.EQ(L14,L:L,0)</f>
        <v>12</v>
      </c>
      <c r="B14" t="s">
        <v>1273</v>
      </c>
      <c r="C14" s="5" t="s">
        <v>181</v>
      </c>
      <c r="D14" t="s">
        <v>131</v>
      </c>
      <c r="E14" s="3">
        <f>IF(VLOOKUP($D14,Configuration!$A$21:$C$31,3,FALSE),IFERROR((Configuration!$C$13*F14+Configuration!$C$12*H14+Configuration!$C$14*G14+Configuration!$C$16*I14+Configuration!$C$15*J14+Configuration!$C$17*K14),""),0)</f>
        <v>195.29256362419525</v>
      </c>
      <c r="F14" s="3">
        <v>7.1999999999999993</v>
      </c>
      <c r="G14" s="3">
        <v>670.8</v>
      </c>
      <c r="H14" s="3">
        <v>51.599999999999994</v>
      </c>
      <c r="I14" s="3">
        <v>360</v>
      </c>
      <c r="J14" s="3">
        <v>4.2857142857142847</v>
      </c>
      <c r="K14" s="3">
        <v>1.2508610450452251</v>
      </c>
      <c r="L14" s="3">
        <f>MAX(IFERROR(IF(Configuration!$F$11&gt;0,$E14-LARGE($E:$E,Configuration!$F$11*Configuration!$F$16),-1000000),0),IFERROR(IF(Configuration!$F$14&gt;0,$E14-LARGE('FLEX Settings (DO NOT MODIFY)'!$J:$J,Configuration!$F$14*Configuration!$F$16),-1000000),0),IFERROR(IF(Configuration!$F$13&gt;0,$E14-LARGE('FLEX Settings (DO NOT MODIFY)'!$K:$K,Configuration!$F$13*Configuration!$F$16),-1000000),0))+IF(E14=0,0,COUNTIFS($E$2:E13,E13)*0.000001)</f>
        <v>58.126290358280812</v>
      </c>
      <c r="N14" t="str">
        <f t="shared" si="0"/>
        <v>&lt;tr&gt;&lt;td&gt;12&lt;/td&gt;&lt;td&gt;Ainias Smith&lt;/td&gt;&lt;td&gt;Texas A&amp;M&lt;/td&gt;&lt;td&gt;SEC&lt;/td&gt;&lt;td&gt;195.29&lt;/td&gt;&lt;/tr&gt;</v>
      </c>
    </row>
    <row r="15" spans="1:14" x14ac:dyDescent="0.25">
      <c r="A15" s="26">
        <f>_xlfn.RANK.EQ(L15,L:L,0)</f>
        <v>13</v>
      </c>
      <c r="B15" s="5" t="s">
        <v>1149</v>
      </c>
      <c r="C15" s="5" t="s">
        <v>204</v>
      </c>
      <c r="D15" t="s">
        <v>352</v>
      </c>
      <c r="E15" s="3">
        <f>IF(VLOOKUP($D15,Configuration!$A$21:$C$31,3,FALSE),IFERROR((Configuration!$C$13*F15+Configuration!$C$12*H15+Configuration!$C$14*G15+Configuration!$C$16*I15+Configuration!$C$15*J15+Configuration!$C$17*K15),""),0)</f>
        <v>190.25965252430737</v>
      </c>
      <c r="F15" s="3">
        <v>9.8734177215189867</v>
      </c>
      <c r="G15" s="3">
        <v>1020</v>
      </c>
      <c r="H15" s="3">
        <v>60</v>
      </c>
      <c r="I15" s="3">
        <v>0</v>
      </c>
      <c r="J15" s="3">
        <v>0</v>
      </c>
      <c r="K15" s="3">
        <v>0.49042690240326953</v>
      </c>
      <c r="L15" s="3">
        <f>MAX(IFERROR(IF(Configuration!$F$11&gt;0,$E15-LARGE($E:$E,Configuration!$F$11*Configuration!$F$16),-1000000),0),IFERROR(IF(Configuration!$F$14&gt;0,$E15-LARGE('FLEX Settings (DO NOT MODIFY)'!$J:$J,Configuration!$F$14*Configuration!$F$16),-1000000),0),IFERROR(IF(Configuration!$F$13&gt;0,$E15-LARGE('FLEX Settings (DO NOT MODIFY)'!$K:$K,Configuration!$F$13*Configuration!$F$16),-1000000),0))+IF(E15=0,0,COUNTIFS($E$2:E14,E14)*0.000001)</f>
        <v>53.093379258392929</v>
      </c>
      <c r="N15" t="str">
        <f t="shared" si="0"/>
        <v>&lt;tr&gt;&lt;td&gt;13&lt;/td&gt;&lt;td&gt;Jahan Dotson&lt;/td&gt;&lt;td&gt;Penn State&lt;/td&gt;&lt;td&gt;Big Ten&lt;/td&gt;&lt;td&gt;190.26&lt;/td&gt;&lt;/tr&gt;</v>
      </c>
    </row>
    <row r="16" spans="1:14" x14ac:dyDescent="0.25">
      <c r="A16" s="26">
        <f>_xlfn.RANK.EQ(L16,L:L,0)</f>
        <v>14</v>
      </c>
      <c r="B16" s="5" t="s">
        <v>300</v>
      </c>
      <c r="C16" s="5" t="s">
        <v>211</v>
      </c>
      <c r="D16" t="s">
        <v>132</v>
      </c>
      <c r="E16" s="3">
        <f>IF(VLOOKUP($D16,Configuration!$A$21:$C$31,3,FALSE),IFERROR((Configuration!$C$13*F16+Configuration!$C$12*H16+Configuration!$C$14*G16+Configuration!$C$16*I16+Configuration!$C$15*J16+Configuration!$C$17*K16),""),0)</f>
        <v>188.9192166078233</v>
      </c>
      <c r="F16" s="3">
        <v>6.2222222222222214</v>
      </c>
      <c r="G16" s="3">
        <v>1092</v>
      </c>
      <c r="H16" s="3">
        <v>84</v>
      </c>
      <c r="I16" s="3">
        <v>18.106666666666666</v>
      </c>
      <c r="J16" s="3">
        <v>0</v>
      </c>
      <c r="K16" s="3">
        <v>0.71239169608835029</v>
      </c>
      <c r="L16" s="3">
        <f>MAX(IFERROR(IF(Configuration!$F$11&gt;0,$E16-LARGE($E:$E,Configuration!$F$11*Configuration!$F$16),-1000000),0),IFERROR(IF(Configuration!$F$14&gt;0,$E16-LARGE('FLEX Settings (DO NOT MODIFY)'!$J:$J,Configuration!$F$14*Configuration!$F$16),-1000000),0),IFERROR(IF(Configuration!$F$13&gt;0,$E16-LARGE('FLEX Settings (DO NOT MODIFY)'!$K:$K,Configuration!$F$13*Configuration!$F$16),-1000000),0))+IF(E16=0,0,COUNTIFS($E$2:E15,E15)*0.000001)</f>
        <v>51.75294334190886</v>
      </c>
      <c r="N16" t="str">
        <f t="shared" si="0"/>
        <v>&lt;tr&gt;&lt;td&gt;14&lt;/td&gt;&lt;td&gt;Taj Harris&lt;/td&gt;&lt;td&gt;Syracuse&lt;/td&gt;&lt;td&gt;ACC&lt;/td&gt;&lt;td&gt;188.92&lt;/td&gt;&lt;/tr&gt;</v>
      </c>
    </row>
    <row r="17" spans="1:14" x14ac:dyDescent="0.25">
      <c r="A17" s="26">
        <f>_xlfn.RANK.EQ(L17,L:L,0)</f>
        <v>15</v>
      </c>
      <c r="B17" t="s">
        <v>1076</v>
      </c>
      <c r="C17" s="5" t="s">
        <v>173</v>
      </c>
      <c r="D17" t="s">
        <v>326</v>
      </c>
      <c r="E17" s="3">
        <f>IF(VLOOKUP($D17,Configuration!$A$21:$C$31,3,FALSE),IFERROR((Configuration!$C$13*F17+Configuration!$C$12*H17+Configuration!$C$14*G17+Configuration!$C$16*I17+Configuration!$C$15*J17+Configuration!$C$17*K17),""),0)</f>
        <v>187.43947368541257</v>
      </c>
      <c r="F17" s="3">
        <v>12</v>
      </c>
      <c r="G17" s="3">
        <v>864</v>
      </c>
      <c r="H17" s="3">
        <v>48</v>
      </c>
      <c r="I17" s="3">
        <v>44.108108108108112</v>
      </c>
      <c r="J17" s="3">
        <v>0.25945945945945947</v>
      </c>
      <c r="K17" s="3">
        <v>0.46404694107750544</v>
      </c>
      <c r="L17" s="3">
        <f>MAX(IFERROR(IF(Configuration!$F$11&gt;0,$E17-LARGE($E:$E,Configuration!$F$11*Configuration!$F$16),-1000000),0),IFERROR(IF(Configuration!$F$14&gt;0,$E17-LARGE('FLEX Settings (DO NOT MODIFY)'!$J:$J,Configuration!$F$14*Configuration!$F$16),-1000000),0),IFERROR(IF(Configuration!$F$13&gt;0,$E17-LARGE('FLEX Settings (DO NOT MODIFY)'!$K:$K,Configuration!$F$13*Configuration!$F$16),-1000000),0))+IF(E17=0,0,COUNTIFS($E$2:E16,E16)*0.000001)</f>
        <v>50.273200419498124</v>
      </c>
      <c r="N17" t="str">
        <f t="shared" si="0"/>
        <v>&lt;tr&gt;&lt;td&gt;15&lt;/td&gt;&lt;td&gt;Marvin Mims&lt;/td&gt;&lt;td&gt;Oklahoma&lt;/td&gt;&lt;td&gt;Big 12&lt;/td&gt;&lt;td&gt;187.44&lt;/td&gt;&lt;/tr&gt;</v>
      </c>
    </row>
    <row r="18" spans="1:14" x14ac:dyDescent="0.25">
      <c r="A18" s="26">
        <f>_xlfn.RANK.EQ(L18,L:L,0)</f>
        <v>16</v>
      </c>
      <c r="B18" t="s">
        <v>303</v>
      </c>
      <c r="C18" s="5" t="s">
        <v>177</v>
      </c>
      <c r="D18" t="s">
        <v>131</v>
      </c>
      <c r="E18" s="3">
        <f>IF(VLOOKUP($D18,Configuration!$A$21:$C$31,3,FALSE),IFERROR((Configuration!$C$13*F18+Configuration!$C$12*H18+Configuration!$C$14*G18+Configuration!$C$16*I18+Configuration!$C$15*J18+Configuration!$C$17*K18),""),0)</f>
        <v>180.60088401226068</v>
      </c>
      <c r="F18" s="3">
        <v>11</v>
      </c>
      <c r="G18" s="3">
        <v>880</v>
      </c>
      <c r="H18" s="3">
        <v>55</v>
      </c>
      <c r="I18" s="3">
        <v>0</v>
      </c>
      <c r="J18" s="3">
        <v>0</v>
      </c>
      <c r="K18" s="3">
        <v>0.44955799386966372</v>
      </c>
      <c r="L18" s="3">
        <f>MAX(IFERROR(IF(Configuration!$F$11&gt;0,$E18-LARGE($E:$E,Configuration!$F$11*Configuration!$F$16),-1000000),0),IFERROR(IF(Configuration!$F$14&gt;0,$E18-LARGE('FLEX Settings (DO NOT MODIFY)'!$J:$J,Configuration!$F$14*Configuration!$F$16),-1000000),0),IFERROR(IF(Configuration!$F$13&gt;0,$E18-LARGE('FLEX Settings (DO NOT MODIFY)'!$K:$K,Configuration!$F$13*Configuration!$F$16),-1000000),0))+IF(E18=0,0,COUNTIFS($E$2:E17,E17)*0.000001)</f>
        <v>43.434610746346237</v>
      </c>
      <c r="N18" t="str">
        <f t="shared" si="0"/>
        <v>&lt;tr&gt;&lt;td&gt;16&lt;/td&gt;&lt;td&gt;Braylon Sanders&lt;/td&gt;&lt;td&gt;Ole Miss&lt;/td&gt;&lt;td&gt;SEC&lt;/td&gt;&lt;td&gt;180.6&lt;/td&gt;&lt;/tr&gt;</v>
      </c>
    </row>
    <row r="19" spans="1:14" x14ac:dyDescent="0.25">
      <c r="A19" s="26">
        <f>_xlfn.RANK.EQ(L19,L:L,0)</f>
        <v>17</v>
      </c>
      <c r="B19" t="s">
        <v>1278</v>
      </c>
      <c r="C19" s="5" t="s">
        <v>227</v>
      </c>
      <c r="D19" t="s">
        <v>131</v>
      </c>
      <c r="E19" s="3">
        <f>IF(VLOOKUP($D19,Configuration!$A$21:$C$31,3,FALSE),IFERROR((Configuration!$C$13*F19+Configuration!$C$12*H19+Configuration!$C$14*G19+Configuration!$C$16*I19+Configuration!$C$15*J19+Configuration!$C$17*K19),""),0)</f>
        <v>176.78822798835881</v>
      </c>
      <c r="F19" s="3">
        <v>6</v>
      </c>
      <c r="G19" s="3">
        <v>720</v>
      </c>
      <c r="H19" s="3">
        <v>72</v>
      </c>
      <c r="I19" s="3">
        <v>254.11764705882354</v>
      </c>
      <c r="J19" s="3">
        <v>1.6856892010535558</v>
      </c>
      <c r="K19" s="3">
        <v>1.36883596192243</v>
      </c>
      <c r="L19" s="3">
        <f>MAX(IFERROR(IF(Configuration!$F$11&gt;0,$E19-LARGE($E:$E,Configuration!$F$11*Configuration!$F$16),-1000000),0),IFERROR(IF(Configuration!$F$14&gt;0,$E19-LARGE('FLEX Settings (DO NOT MODIFY)'!$J:$J,Configuration!$F$14*Configuration!$F$16),-1000000),0),IFERROR(IF(Configuration!$F$13&gt;0,$E19-LARGE('FLEX Settings (DO NOT MODIFY)'!$K:$K,Configuration!$F$13*Configuration!$F$16),-1000000),0))+IF(E19=0,0,COUNTIFS($E$2:E18,E18)*0.000001)</f>
        <v>39.621954722444372</v>
      </c>
      <c r="N19" t="str">
        <f t="shared" si="0"/>
        <v>&lt;tr&gt;&lt;td&gt;17&lt;/td&gt;&lt;td&gt;Wan'Dale Robinson&lt;/td&gt;&lt;td&gt;Kentucky&lt;/td&gt;&lt;td&gt;SEC&lt;/td&gt;&lt;td&gt;176.79&lt;/td&gt;&lt;/tr&gt;</v>
      </c>
    </row>
    <row r="20" spans="1:14" x14ac:dyDescent="0.25">
      <c r="A20" s="26">
        <f>_xlfn.RANK.EQ(L20,L:L,0)</f>
        <v>18</v>
      </c>
      <c r="B20" t="s">
        <v>298</v>
      </c>
      <c r="C20" s="5" t="s">
        <v>176</v>
      </c>
      <c r="D20" t="s">
        <v>132</v>
      </c>
      <c r="E20" s="3">
        <f>IF(VLOOKUP($D20,Configuration!$A$21:$C$31,3,FALSE),IFERROR((Configuration!$C$13*F20+Configuration!$C$12*H20+Configuration!$C$14*G20+Configuration!$C$16*I20+Configuration!$C$15*J20+Configuration!$C$17*K20),""),0)</f>
        <v>176.47703029222851</v>
      </c>
      <c r="F20" s="3">
        <v>7.9245283018867916</v>
      </c>
      <c r="G20" s="3">
        <v>999.107142857143</v>
      </c>
      <c r="H20" s="3">
        <v>60</v>
      </c>
      <c r="I20" s="3">
        <v>0</v>
      </c>
      <c r="J20" s="3">
        <v>0</v>
      </c>
      <c r="K20" s="3">
        <v>0.49042690240326953</v>
      </c>
      <c r="L20" s="3">
        <f>MAX(IFERROR(IF(Configuration!$F$11&gt;0,$E20-LARGE($E:$E,Configuration!$F$11*Configuration!$F$16),-1000000),0),IFERROR(IF(Configuration!$F$14&gt;0,$E20-LARGE('FLEX Settings (DO NOT MODIFY)'!$J:$J,Configuration!$F$14*Configuration!$F$16),-1000000),0),IFERROR(IF(Configuration!$F$13&gt;0,$E20-LARGE('FLEX Settings (DO NOT MODIFY)'!$K:$K,Configuration!$F$13*Configuration!$F$16),-1000000),0))+IF(E20=0,0,COUNTIFS($E$2:E19,E19)*0.000001)</f>
        <v>39.310757026314064</v>
      </c>
      <c r="N20" t="str">
        <f t="shared" si="0"/>
        <v>&lt;tr&gt;&lt;td&gt;18&lt;/td&gt;&lt;td&gt;Justyn Ross&lt;/td&gt;&lt;td&gt;Clemson&lt;/td&gt;&lt;td&gt;ACC&lt;/td&gt;&lt;td&gt;176.48&lt;/td&gt;&lt;/tr&gt;</v>
      </c>
    </row>
    <row r="21" spans="1:14" x14ac:dyDescent="0.25">
      <c r="A21" s="26">
        <f>_xlfn.RANK.EQ(L21,L:L,0)</f>
        <v>19</v>
      </c>
      <c r="B21" t="s">
        <v>1153</v>
      </c>
      <c r="C21" s="5" t="s">
        <v>755</v>
      </c>
      <c r="D21" t="s">
        <v>352</v>
      </c>
      <c r="E21" s="3">
        <f>IF(VLOOKUP($D21,Configuration!$A$21:$C$31,3,FALSE),IFERROR((Configuration!$C$13*F21+Configuration!$C$12*H21+Configuration!$C$14*G21+Configuration!$C$16*I21+Configuration!$C$15*J21+Configuration!$C$17*K21),""),0)</f>
        <v>176.43446098369671</v>
      </c>
      <c r="F21" s="3">
        <v>8</v>
      </c>
      <c r="G21" s="3">
        <v>814.66666666666663</v>
      </c>
      <c r="H21" s="3">
        <v>62.666666666666671</v>
      </c>
      <c r="I21" s="3">
        <v>72.8</v>
      </c>
      <c r="J21" s="3">
        <v>1.6</v>
      </c>
      <c r="K21" s="3">
        <v>0.62276950815164767</v>
      </c>
      <c r="L21" s="3">
        <f>MAX(IFERROR(IF(Configuration!$F$11&gt;0,$E21-LARGE($E:$E,Configuration!$F$11*Configuration!$F$16),-1000000),0),IFERROR(IF(Configuration!$F$14&gt;0,$E21-LARGE('FLEX Settings (DO NOT MODIFY)'!$J:$J,Configuration!$F$14*Configuration!$F$16),-1000000),0),IFERROR(IF(Configuration!$F$13&gt;0,$E21-LARGE('FLEX Settings (DO NOT MODIFY)'!$K:$K,Configuration!$F$13*Configuration!$F$16),-1000000),0))+IF(E21=0,0,COUNTIFS($E$2:E20,E20)*0.000001)</f>
        <v>39.268187717782268</v>
      </c>
      <c r="N21" t="str">
        <f t="shared" si="0"/>
        <v>&lt;tr&gt;&lt;td&gt;19&lt;/td&gt;&lt;td&gt;Bo Melton&lt;/td&gt;&lt;td&gt;Rutgers&lt;/td&gt;&lt;td&gt;Big Ten&lt;/td&gt;&lt;td&gt;176.43&lt;/td&gt;&lt;/tr&gt;</v>
      </c>
    </row>
    <row r="22" spans="1:14" x14ac:dyDescent="0.25">
      <c r="A22" s="26">
        <f>_xlfn.RANK.EQ(L22,L:L,0)</f>
        <v>20</v>
      </c>
      <c r="B22" s="5" t="s">
        <v>1107</v>
      </c>
      <c r="C22" s="5" t="s">
        <v>238</v>
      </c>
      <c r="D22" t="s">
        <v>352</v>
      </c>
      <c r="E22" s="3">
        <f>IF(VLOOKUP($D22,Configuration!$A$21:$C$31,3,FALSE),IFERROR((Configuration!$C$13*F22+Configuration!$C$12*H22+Configuration!$C$14*G22+Configuration!$C$16*I22+Configuration!$C$15*J22+Configuration!$C$17*K22),""),0)</f>
        <v>170.3076111166165</v>
      </c>
      <c r="F22" s="3">
        <v>8.861538461538462</v>
      </c>
      <c r="G22" s="3">
        <v>892.8</v>
      </c>
      <c r="H22" s="3">
        <v>57.599999999999994</v>
      </c>
      <c r="I22" s="3">
        <v>0</v>
      </c>
      <c r="J22" s="3">
        <v>0</v>
      </c>
      <c r="K22" s="3">
        <v>0.47080982630713875</v>
      </c>
      <c r="L22" s="3">
        <f>MAX(IFERROR(IF(Configuration!$F$11&gt;0,$E22-LARGE($E:$E,Configuration!$F$11*Configuration!$F$16),-1000000),0),IFERROR(IF(Configuration!$F$14&gt;0,$E22-LARGE('FLEX Settings (DO NOT MODIFY)'!$J:$J,Configuration!$F$14*Configuration!$F$16),-1000000),0),IFERROR(IF(Configuration!$F$13&gt;0,$E22-LARGE('FLEX Settings (DO NOT MODIFY)'!$K:$K,Configuration!$F$13*Configuration!$F$16),-1000000),0))+IF(E22=0,0,COUNTIFS($E$2:E21,E21)*0.000001)</f>
        <v>33.141337850702058</v>
      </c>
      <c r="N22" t="str">
        <f t="shared" si="0"/>
        <v>&lt;tr&gt;&lt;td&gt;20&lt;/td&gt;&lt;td&gt;Dontay Demus Jr.&lt;/td&gt;&lt;td&gt;Maryland&lt;/td&gt;&lt;td&gt;Big Ten&lt;/td&gt;&lt;td&gt;170.31&lt;/td&gt;&lt;/tr&gt;</v>
      </c>
    </row>
    <row r="23" spans="1:14" x14ac:dyDescent="0.25">
      <c r="A23" s="26">
        <f>_xlfn.RANK.EQ(L23,L:L,0)</f>
        <v>21</v>
      </c>
      <c r="B23" t="s">
        <v>1088</v>
      </c>
      <c r="C23" s="5" t="s">
        <v>192</v>
      </c>
      <c r="D23" t="s">
        <v>326</v>
      </c>
      <c r="E23" s="3">
        <f>IF(VLOOKUP($D23,Configuration!$A$21:$C$31,3,FALSE),IFERROR((Configuration!$C$13*F23+Configuration!$C$12*H23+Configuration!$C$14*G23+Configuration!$C$16*I23+Configuration!$C$15*J23+Configuration!$C$17*K23),""),0)</f>
        <v>167.81914619519347</v>
      </c>
      <c r="F23" s="3">
        <v>7.3333333333333321</v>
      </c>
      <c r="G23" s="3">
        <v>948</v>
      </c>
      <c r="H23" s="3">
        <v>60</v>
      </c>
      <c r="I23" s="3">
        <v>0</v>
      </c>
      <c r="J23" s="3">
        <v>0</v>
      </c>
      <c r="K23" s="3">
        <v>0.49042690240326953</v>
      </c>
      <c r="L23" s="3">
        <f>MAX(IFERROR(IF(Configuration!$F$11&gt;0,$E23-LARGE($E:$E,Configuration!$F$11*Configuration!$F$16),-1000000),0),IFERROR(IF(Configuration!$F$14&gt;0,$E23-LARGE('FLEX Settings (DO NOT MODIFY)'!$J:$J,Configuration!$F$14*Configuration!$F$16),-1000000),0),IFERROR(IF(Configuration!$F$13&gt;0,$E23-LARGE('FLEX Settings (DO NOT MODIFY)'!$K:$K,Configuration!$F$13*Configuration!$F$16),-1000000),0))+IF(E23=0,0,COUNTIFS($E$2:E22,E22)*0.000001)</f>
        <v>30.652872929279031</v>
      </c>
      <c r="N23" t="str">
        <f t="shared" si="0"/>
        <v>&lt;tr&gt;&lt;td&gt;21&lt;/td&gt;&lt;td&gt;Erik Ezukanma&lt;/td&gt;&lt;td&gt;Texas Tech&lt;/td&gt;&lt;td&gt;Big 12&lt;/td&gt;&lt;td&gt;167.82&lt;/td&gt;&lt;/tr&gt;</v>
      </c>
    </row>
    <row r="24" spans="1:14" x14ac:dyDescent="0.25">
      <c r="A24" s="26">
        <f>_xlfn.RANK.EQ(L24,L:L,0)</f>
        <v>22</v>
      </c>
      <c r="B24" t="s">
        <v>1025</v>
      </c>
      <c r="C24" s="5" t="s">
        <v>752</v>
      </c>
      <c r="D24" t="s">
        <v>132</v>
      </c>
      <c r="E24" s="3">
        <f>IF(VLOOKUP($D24,Configuration!$A$21:$C$31,3,FALSE),IFERROR((Configuration!$C$13*F24+Configuration!$C$12*H24+Configuration!$C$14*G24+Configuration!$C$16*I24+Configuration!$C$15*J24+Configuration!$C$17*K24),""),0)</f>
        <v>163.30501035792253</v>
      </c>
      <c r="F24" s="3">
        <v>4.8000000000000007</v>
      </c>
      <c r="G24" s="3">
        <v>864</v>
      </c>
      <c r="H24" s="3">
        <v>72</v>
      </c>
      <c r="I24" s="3">
        <v>93.600000000000009</v>
      </c>
      <c r="J24" s="3">
        <v>0.7200000000000002</v>
      </c>
      <c r="K24" s="3">
        <v>0.78749482103874269</v>
      </c>
      <c r="L24" s="3">
        <f>MAX(IFERROR(IF(Configuration!$F$11&gt;0,$E24-LARGE($E:$E,Configuration!$F$11*Configuration!$F$16),-1000000),0),IFERROR(IF(Configuration!$F$14&gt;0,$E24-LARGE('FLEX Settings (DO NOT MODIFY)'!$J:$J,Configuration!$F$14*Configuration!$F$16),-1000000),0),IFERROR(IF(Configuration!$F$13&gt;0,$E24-LARGE('FLEX Settings (DO NOT MODIFY)'!$K:$K,Configuration!$F$13*Configuration!$F$16),-1000000),0))+IF(E24=0,0,COUNTIFS($E$2:E23,E23)*0.000001)</f>
        <v>26.138737092008089</v>
      </c>
      <c r="N24" t="str">
        <f t="shared" si="0"/>
        <v>&lt;tr&gt;&lt;td&gt;22&lt;/td&gt;&lt;td&gt;Jordan Addison&lt;/td&gt;&lt;td&gt;Pittsburgh&lt;/td&gt;&lt;td&gt;ACC&lt;/td&gt;&lt;td&gt;163.31&lt;/td&gt;&lt;/tr&gt;</v>
      </c>
    </row>
    <row r="25" spans="1:14" x14ac:dyDescent="0.25">
      <c r="A25" s="26">
        <f>_xlfn.RANK.EQ(L25,L:L,0)</f>
        <v>23</v>
      </c>
      <c r="B25" t="s">
        <v>1318</v>
      </c>
      <c r="C25" s="5" t="s">
        <v>200</v>
      </c>
      <c r="D25" t="s">
        <v>131</v>
      </c>
      <c r="E25" s="3">
        <f>IF(VLOOKUP($D25,Configuration!$A$21:$C$31,3,FALSE),IFERROR((Configuration!$C$13*F25+Configuration!$C$12*H25+Configuration!$C$14*G25+Configuration!$C$16*I25+Configuration!$C$15*J25+Configuration!$C$17*K25),""),0)</f>
        <v>155.31059251032829</v>
      </c>
      <c r="F25" s="3">
        <v>4.2479999999999993</v>
      </c>
      <c r="G25" s="3">
        <v>955.80000000000007</v>
      </c>
      <c r="H25" s="3">
        <v>70.800000000000011</v>
      </c>
      <c r="I25" s="3">
        <v>0</v>
      </c>
      <c r="J25" s="3">
        <v>0</v>
      </c>
      <c r="K25" s="3">
        <v>0.57870374483585807</v>
      </c>
      <c r="L25" s="3">
        <f>MAX(IFERROR(IF(Configuration!$F$11&gt;0,$E25-LARGE($E:$E,Configuration!$F$11*Configuration!$F$16),-1000000),0),IFERROR(IF(Configuration!$F$14&gt;0,$E25-LARGE('FLEX Settings (DO NOT MODIFY)'!$J:$J,Configuration!$F$14*Configuration!$F$16),-1000000),0),IFERROR(IF(Configuration!$F$13&gt;0,$E25-LARGE('FLEX Settings (DO NOT MODIFY)'!$K:$K,Configuration!$F$13*Configuration!$F$16),-1000000),0))+IF(E25=0,0,COUNTIFS($E$2:E24,E24)*0.000001)</f>
        <v>18.144319244413854</v>
      </c>
      <c r="N25" t="str">
        <f t="shared" si="0"/>
        <v>&lt;tr&gt;&lt;td&gt;23&lt;/td&gt;&lt;td&gt;Jaden Walley&lt;/td&gt;&lt;td&gt;Mississippi State&lt;/td&gt;&lt;td&gt;SEC&lt;/td&gt;&lt;td&gt;155.31&lt;/td&gt;&lt;/tr&gt;</v>
      </c>
    </row>
    <row r="26" spans="1:14" x14ac:dyDescent="0.25">
      <c r="A26" s="26">
        <f>_xlfn.RANK.EQ(L26,L:L,0)</f>
        <v>24</v>
      </c>
      <c r="B26" t="s">
        <v>1228</v>
      </c>
      <c r="C26" s="5" t="s">
        <v>195</v>
      </c>
      <c r="D26" t="s">
        <v>329</v>
      </c>
      <c r="E26" s="3">
        <f>IF(VLOOKUP($D26,Configuration!$A$21:$C$31,3,FALSE),IFERROR((Configuration!$C$13*F26+Configuration!$C$12*H26+Configuration!$C$14*G26+Configuration!$C$16*I26+Configuration!$C$15*J26+Configuration!$C$17*K26),""),0)</f>
        <v>154.17569988005866</v>
      </c>
      <c r="F26" s="3">
        <v>7.379999999999999</v>
      </c>
      <c r="G26" s="3">
        <v>861</v>
      </c>
      <c r="H26" s="3">
        <v>49.199999999999996</v>
      </c>
      <c r="I26" s="3">
        <v>0</v>
      </c>
      <c r="J26" s="3">
        <v>0</v>
      </c>
      <c r="K26" s="3">
        <v>0.40215005997068098</v>
      </c>
      <c r="L26" s="3">
        <f>MAX(IFERROR(IF(Configuration!$F$11&gt;0,$E26-LARGE($E:$E,Configuration!$F$11*Configuration!$F$16),-1000000),0),IFERROR(IF(Configuration!$F$14&gt;0,$E26-LARGE('FLEX Settings (DO NOT MODIFY)'!$J:$J,Configuration!$F$14*Configuration!$F$16),-1000000),0),IFERROR(IF(Configuration!$F$13&gt;0,$E26-LARGE('FLEX Settings (DO NOT MODIFY)'!$K:$K,Configuration!$F$13*Configuration!$F$16),-1000000),0))+IF(E26=0,0,COUNTIFS($E$2:E25,E25)*0.000001)</f>
        <v>17.009426614144221</v>
      </c>
      <c r="N26" t="str">
        <f t="shared" si="0"/>
        <v>&lt;tr&gt;&lt;td&gt;24&lt;/td&gt;&lt;td&gt;Brycen Tremayne&lt;/td&gt;&lt;td&gt;Stanford&lt;/td&gt;&lt;td&gt;Pac-12&lt;/td&gt;&lt;td&gt;154.18&lt;/td&gt;&lt;/tr&gt;</v>
      </c>
    </row>
    <row r="27" spans="1:14" x14ac:dyDescent="0.25">
      <c r="A27" s="26">
        <f>_xlfn.RANK.EQ(L27,L:L,0)</f>
        <v>25</v>
      </c>
      <c r="B27" t="s">
        <v>1291</v>
      </c>
      <c r="C27" s="5" t="s">
        <v>174</v>
      </c>
      <c r="D27" t="s">
        <v>131</v>
      </c>
      <c r="E27" s="3">
        <f>IF(VLOOKUP($D27,Configuration!$A$21:$C$31,3,FALSE),IFERROR((Configuration!$C$13*F27+Configuration!$C$12*H27+Configuration!$C$14*G27+Configuration!$C$16*I27+Configuration!$C$15*J27+Configuration!$C$17*K27),""),0)</f>
        <v>153.10088401226068</v>
      </c>
      <c r="F27" s="3">
        <v>5.5</v>
      </c>
      <c r="G27" s="3">
        <v>935</v>
      </c>
      <c r="H27" s="3">
        <v>55</v>
      </c>
      <c r="I27" s="3">
        <v>0</v>
      </c>
      <c r="J27" s="3">
        <v>0</v>
      </c>
      <c r="K27" s="3">
        <v>0.44955799386966372</v>
      </c>
      <c r="L27" s="3">
        <f>MAX(IFERROR(IF(Configuration!$F$11&gt;0,$E27-LARGE($E:$E,Configuration!$F$11*Configuration!$F$16),-1000000),0),IFERROR(IF(Configuration!$F$14&gt;0,$E27-LARGE('FLEX Settings (DO NOT MODIFY)'!$J:$J,Configuration!$F$14*Configuration!$F$16),-1000000),0),IFERROR(IF(Configuration!$F$13&gt;0,$E27-LARGE('FLEX Settings (DO NOT MODIFY)'!$K:$K,Configuration!$F$13*Configuration!$F$16),-1000000),0))+IF(E27=0,0,COUNTIFS($E$2:E26,E26)*0.000001)</f>
        <v>15.934610746346239</v>
      </c>
      <c r="N27" t="str">
        <f t="shared" si="0"/>
        <v>&lt;tr&gt;&lt;td&gt;25&lt;/td&gt;&lt;td&gt;Jameson Williams&lt;/td&gt;&lt;td&gt;Alabama&lt;/td&gt;&lt;td&gt;SEC&lt;/td&gt;&lt;td&gt;153.1&lt;/td&gt;&lt;/tr&gt;</v>
      </c>
    </row>
    <row r="28" spans="1:14" x14ac:dyDescent="0.25">
      <c r="A28" s="26">
        <f>_xlfn.RANK.EQ(L28,L:L,0)</f>
        <v>26</v>
      </c>
      <c r="B28" t="s">
        <v>1164</v>
      </c>
      <c r="C28" s="5" t="s">
        <v>258</v>
      </c>
      <c r="D28" t="s">
        <v>352</v>
      </c>
      <c r="E28" s="3">
        <f>IF(VLOOKUP($D28,Configuration!$A$21:$C$31,3,FALSE),IFERROR((Configuration!$C$13*F28+Configuration!$C$12*H28+Configuration!$C$14*G28+Configuration!$C$16*I28+Configuration!$C$15*J28+Configuration!$C$17*K28),""),0)</f>
        <v>151.86478927689475</v>
      </c>
      <c r="F28" s="3">
        <v>7.6923076923076934</v>
      </c>
      <c r="G28" s="3">
        <v>775.00000000000011</v>
      </c>
      <c r="H28" s="3">
        <v>50</v>
      </c>
      <c r="I28" s="3">
        <v>26.923076923076923</v>
      </c>
      <c r="J28" s="3">
        <v>0.24038461538461542</v>
      </c>
      <c r="K28" s="3">
        <v>0.46183613078339214</v>
      </c>
      <c r="L28" s="3">
        <f>MAX(IFERROR(IF(Configuration!$F$11&gt;0,$E28-LARGE($E:$E,Configuration!$F$11*Configuration!$F$16),-1000000),0),IFERROR(IF(Configuration!$F$14&gt;0,$E28-LARGE('FLEX Settings (DO NOT MODIFY)'!$J:$J,Configuration!$F$14*Configuration!$F$16),-1000000),0),IFERROR(IF(Configuration!$F$13&gt;0,$E28-LARGE('FLEX Settings (DO NOT MODIFY)'!$K:$K,Configuration!$F$13*Configuration!$F$16),-1000000),0))+IF(E28=0,0,COUNTIFS($E$2:E27,E27)*0.000001)</f>
        <v>14.698516010980315</v>
      </c>
      <c r="N28" t="str">
        <f t="shared" si="0"/>
        <v>&lt;tr&gt;&lt;td&gt;26&lt;/td&gt;&lt;td&gt;Jalen Nailor&lt;/td&gt;&lt;td&gt;Michigan State&lt;/td&gt;&lt;td&gt;Big Ten&lt;/td&gt;&lt;td&gt;151.86&lt;/td&gt;&lt;/tr&gt;</v>
      </c>
    </row>
    <row r="29" spans="1:14" x14ac:dyDescent="0.25">
      <c r="A29" s="26">
        <f>_xlfn.RANK.EQ(L29,L:L,0)</f>
        <v>27</v>
      </c>
      <c r="B29" t="s">
        <v>1130</v>
      </c>
      <c r="C29" s="5" t="s">
        <v>194</v>
      </c>
      <c r="D29" t="s">
        <v>352</v>
      </c>
      <c r="E29" s="3">
        <f>IF(VLOOKUP($D29,Configuration!$A$21:$C$31,3,FALSE),IFERROR((Configuration!$C$13*F29+Configuration!$C$12*H29+Configuration!$C$14*G29+Configuration!$C$16*I29+Configuration!$C$15*J29+Configuration!$C$17*K29),""),0)</f>
        <v>151.65079561103465</v>
      </c>
      <c r="F29" s="3">
        <v>8.25</v>
      </c>
      <c r="G29" s="3">
        <v>782.10000000000014</v>
      </c>
      <c r="H29" s="3">
        <v>49.5</v>
      </c>
      <c r="I29" s="3">
        <v>0</v>
      </c>
      <c r="J29" s="3">
        <v>0</v>
      </c>
      <c r="K29" s="3">
        <v>0.40460219448269735</v>
      </c>
      <c r="L29" s="3">
        <f>MAX(IFERROR(IF(Configuration!$F$11&gt;0,$E29-LARGE($E:$E,Configuration!$F$11*Configuration!$F$16),-1000000),0),IFERROR(IF(Configuration!$F$14&gt;0,$E29-LARGE('FLEX Settings (DO NOT MODIFY)'!$J:$J,Configuration!$F$14*Configuration!$F$16),-1000000),0),IFERROR(IF(Configuration!$F$13&gt;0,$E29-LARGE('FLEX Settings (DO NOT MODIFY)'!$K:$K,Configuration!$F$13*Configuration!$F$16),-1000000),0))+IF(E29=0,0,COUNTIFS($E$2:E28,E28)*0.000001)</f>
        <v>14.484522345120213</v>
      </c>
      <c r="N29" t="str">
        <f t="shared" si="0"/>
        <v>&lt;tr&gt;&lt;td&gt;27&lt;/td&gt;&lt;td&gt;Cornelius Johnson&lt;/td&gt;&lt;td&gt;Michigan&lt;/td&gt;&lt;td&gt;Big Ten&lt;/td&gt;&lt;td&gt;151.65&lt;/td&gt;&lt;/tr&gt;</v>
      </c>
    </row>
    <row r="30" spans="1:14" x14ac:dyDescent="0.25">
      <c r="A30" s="26">
        <f>_xlfn.RANK.EQ(L30,L:L,0)</f>
        <v>28</v>
      </c>
      <c r="B30" t="s">
        <v>1034</v>
      </c>
      <c r="C30" s="5" t="s">
        <v>222</v>
      </c>
      <c r="D30" t="s">
        <v>132</v>
      </c>
      <c r="E30" s="3">
        <f>IF(VLOOKUP($D30,Configuration!$A$21:$C$31,3,FALSE),IFERROR((Configuration!$C$13*F30+Configuration!$C$12*H30+Configuration!$C$14*G30+Configuration!$C$16*I30+Configuration!$C$15*J30+Configuration!$C$17*K30),""),0)</f>
        <v>146.14758355483977</v>
      </c>
      <c r="F30" s="3">
        <v>8.4</v>
      </c>
      <c r="G30" s="3">
        <v>714</v>
      </c>
      <c r="H30" s="3">
        <v>42</v>
      </c>
      <c r="I30" s="3">
        <v>24</v>
      </c>
      <c r="J30" s="3">
        <v>0.30000000000000004</v>
      </c>
      <c r="K30" s="3">
        <v>0.42620822258013003</v>
      </c>
      <c r="L30" s="3">
        <f>MAX(IFERROR(IF(Configuration!$F$11&gt;0,$E30-LARGE($E:$E,Configuration!$F$11*Configuration!$F$16),-1000000),0),IFERROR(IF(Configuration!$F$14&gt;0,$E30-LARGE('FLEX Settings (DO NOT MODIFY)'!$J:$J,Configuration!$F$14*Configuration!$F$16),-1000000),0),IFERROR(IF(Configuration!$F$13&gt;0,$E30-LARGE('FLEX Settings (DO NOT MODIFY)'!$K:$K,Configuration!$F$13*Configuration!$F$16),-1000000),0))+IF(E30=0,0,COUNTIFS($E$2:E29,E29)*0.000001)</f>
        <v>8.9813102889253305</v>
      </c>
      <c r="N30" t="str">
        <f t="shared" si="0"/>
        <v>&lt;tr&gt;&lt;td&gt;28&lt;/td&gt;&lt;td&gt;Josh Downs&lt;/td&gt;&lt;td&gt;North Carolina&lt;/td&gt;&lt;td&gt;ACC&lt;/td&gt;&lt;td&gt;146.15&lt;/td&gt;&lt;/tr&gt;</v>
      </c>
    </row>
    <row r="31" spans="1:14" x14ac:dyDescent="0.25">
      <c r="A31" s="26">
        <f>_xlfn.RANK.EQ(L31,L:L,0)</f>
        <v>29</v>
      </c>
      <c r="B31" t="s">
        <v>1250</v>
      </c>
      <c r="C31" s="5" t="s">
        <v>264</v>
      </c>
      <c r="D31" t="s">
        <v>329</v>
      </c>
      <c r="E31" s="3">
        <f>IF(VLOOKUP($D31,Configuration!$A$21:$C$31,3,FALSE),IFERROR((Configuration!$C$13*F31+Configuration!$C$12*H31+Configuration!$C$14*G31+Configuration!$C$16*I31+Configuration!$C$15*J31+Configuration!$C$17*K31),""),0)</f>
        <v>142.23552320452856</v>
      </c>
      <c r="F31" s="3">
        <v>6.5828571428571419</v>
      </c>
      <c r="G31" s="3">
        <v>748.8</v>
      </c>
      <c r="H31" s="3">
        <v>57.599999999999994</v>
      </c>
      <c r="I31" s="3">
        <v>0</v>
      </c>
      <c r="J31" s="3">
        <v>0</v>
      </c>
      <c r="K31" s="3">
        <v>0.47080982630713875</v>
      </c>
      <c r="L31" s="3">
        <f>MAX(IFERROR(IF(Configuration!$F$11&gt;0,$E31-LARGE($E:$E,Configuration!$F$11*Configuration!$F$16),-1000000),0),IFERROR(IF(Configuration!$F$14&gt;0,$E31-LARGE('FLEX Settings (DO NOT MODIFY)'!$J:$J,Configuration!$F$14*Configuration!$F$16),-1000000),0),IFERROR(IF(Configuration!$F$13&gt;0,$E31-LARGE('FLEX Settings (DO NOT MODIFY)'!$K:$K,Configuration!$F$13*Configuration!$F$16),-1000000),0))+IF(E31=0,0,COUNTIFS($E$2:E30,E30)*0.000001)</f>
        <v>5.0692499386141234</v>
      </c>
      <c r="N31" t="str">
        <f t="shared" si="0"/>
        <v>&lt;tr&gt;&lt;td&gt;29&lt;/td&gt;&lt;td&gt;Kekoa Crawford&lt;/td&gt;&lt;td&gt;California&lt;/td&gt;&lt;td&gt;Pac-12&lt;/td&gt;&lt;td&gt;142.24&lt;/td&gt;&lt;/tr&gt;</v>
      </c>
    </row>
    <row r="32" spans="1:14" x14ac:dyDescent="0.25">
      <c r="A32" s="26">
        <f>_xlfn.RANK.EQ(L32,L:L,0)</f>
        <v>30</v>
      </c>
      <c r="B32" t="s">
        <v>1288</v>
      </c>
      <c r="C32" s="5" t="s">
        <v>198</v>
      </c>
      <c r="D32" t="s">
        <v>131</v>
      </c>
      <c r="E32" s="3">
        <f>IF(VLOOKUP($D32,Configuration!$A$21:$C$31,3,FALSE),IFERROR((Configuration!$C$13*F32+Configuration!$C$12*H32+Configuration!$C$14*G32+Configuration!$C$16*I32+Configuration!$C$15*J32+Configuration!$C$17*K32),""),0)</f>
        <v>142.10088401226068</v>
      </c>
      <c r="F32" s="3">
        <v>5.5</v>
      </c>
      <c r="G32" s="3">
        <v>825</v>
      </c>
      <c r="H32" s="3">
        <v>55</v>
      </c>
      <c r="I32" s="3">
        <v>0</v>
      </c>
      <c r="J32" s="3">
        <v>0</v>
      </c>
      <c r="K32" s="3">
        <v>0.44955799386966372</v>
      </c>
      <c r="L32" s="3">
        <f>MAX(IFERROR(IF(Configuration!$F$11&gt;0,$E32-LARGE($E:$E,Configuration!$F$11*Configuration!$F$16),-1000000),0),IFERROR(IF(Configuration!$F$14&gt;0,$E32-LARGE('FLEX Settings (DO NOT MODIFY)'!$J:$J,Configuration!$F$14*Configuration!$F$16),-1000000),0),IFERROR(IF(Configuration!$F$13&gt;0,$E32-LARGE('FLEX Settings (DO NOT MODIFY)'!$K:$K,Configuration!$F$13*Configuration!$F$16),-1000000),0))+IF(E32=0,0,COUNTIFS($E$2:E31,E31)*0.000001)</f>
        <v>4.9346107463462401</v>
      </c>
      <c r="N32" t="str">
        <f t="shared" si="0"/>
        <v>&lt;tr&gt;&lt;td&gt;30&lt;/td&gt;&lt;td&gt;Jaray Jenkins&lt;/td&gt;&lt;td&gt;LSU&lt;/td&gt;&lt;td&gt;SEC&lt;/td&gt;&lt;td&gt;142.1&lt;/td&gt;&lt;/tr&gt;</v>
      </c>
    </row>
    <row r="33" spans="1:14" x14ac:dyDescent="0.25">
      <c r="A33" s="26">
        <f>_xlfn.RANK.EQ(L33,L:L,0)</f>
        <v>31</v>
      </c>
      <c r="B33" t="s">
        <v>310</v>
      </c>
      <c r="C33" s="5" t="s">
        <v>258</v>
      </c>
      <c r="D33" t="s">
        <v>352</v>
      </c>
      <c r="E33" s="3">
        <f>IF(VLOOKUP($D33,Configuration!$A$21:$C$31,3,FALSE),IFERROR((Configuration!$C$13*F33+Configuration!$C$12*H33+Configuration!$C$14*G33+Configuration!$C$16*I33+Configuration!$C$15*J33+Configuration!$C$17*K33),""),0)</f>
        <v>141.79038477374678</v>
      </c>
      <c r="F33" s="3">
        <v>5.454545454545455</v>
      </c>
      <c r="G33" s="3">
        <v>738</v>
      </c>
      <c r="H33" s="3">
        <v>60</v>
      </c>
      <c r="I33" s="3">
        <v>32.727272727272734</v>
      </c>
      <c r="J33" s="3">
        <v>0.54545454545454553</v>
      </c>
      <c r="K33" s="3">
        <v>0.64117124949025373</v>
      </c>
      <c r="L33" s="3">
        <f>MAX(IFERROR(IF(Configuration!$F$11&gt;0,$E33-LARGE($E:$E,Configuration!$F$11*Configuration!$F$16),-1000000),0),IFERROR(IF(Configuration!$F$14&gt;0,$E33-LARGE('FLEX Settings (DO NOT MODIFY)'!$J:$J,Configuration!$F$14*Configuration!$F$16),-1000000),0),IFERROR(IF(Configuration!$F$13&gt;0,$E33-LARGE('FLEX Settings (DO NOT MODIFY)'!$K:$K,Configuration!$F$13*Configuration!$F$16),-1000000),0))+IF(E33=0,0,COUNTIFS($E$2:E32,E32)*0.000001)</f>
        <v>4.6241115078323416</v>
      </c>
      <c r="N33" t="str">
        <f t="shared" si="0"/>
        <v>&lt;tr&gt;&lt;td&gt;31&lt;/td&gt;&lt;td&gt;Jayden Reed&lt;/td&gt;&lt;td&gt;Michigan State&lt;/td&gt;&lt;td&gt;Big Ten&lt;/td&gt;&lt;td&gt;141.79&lt;/td&gt;&lt;/tr&gt;</v>
      </c>
    </row>
    <row r="34" spans="1:14" x14ac:dyDescent="0.25">
      <c r="A34" s="26">
        <f>_xlfn.RANK.EQ(L34,L:L,0)</f>
        <v>32</v>
      </c>
      <c r="B34" t="s">
        <v>1077</v>
      </c>
      <c r="C34" s="5" t="s">
        <v>173</v>
      </c>
      <c r="D34" t="s">
        <v>326</v>
      </c>
      <c r="E34" s="3">
        <f>IF(VLOOKUP($D34,Configuration!$A$21:$C$31,3,FALSE),IFERROR((Configuration!$C$13*F34+Configuration!$C$12*H34+Configuration!$C$14*G34+Configuration!$C$16*I34+Configuration!$C$15*J34+Configuration!$C$17*K34),""),0)</f>
        <v>138.41531695615475</v>
      </c>
      <c r="F34" s="3">
        <v>7.1999999999999993</v>
      </c>
      <c r="G34" s="3">
        <v>720</v>
      </c>
      <c r="H34" s="3">
        <v>48</v>
      </c>
      <c r="I34" s="3">
        <v>0</v>
      </c>
      <c r="J34" s="3">
        <v>0</v>
      </c>
      <c r="K34" s="3">
        <v>0.39234152192261562</v>
      </c>
      <c r="L34" s="3">
        <f>MAX(IFERROR(IF(Configuration!$F$11&gt;0,$E34-LARGE($E:$E,Configuration!$F$11*Configuration!$F$16),-1000000),0),IFERROR(IF(Configuration!$F$14&gt;0,$E34-LARGE('FLEX Settings (DO NOT MODIFY)'!$J:$J,Configuration!$F$14*Configuration!$F$16),-1000000),0),IFERROR(IF(Configuration!$F$13&gt;0,$E34-LARGE('FLEX Settings (DO NOT MODIFY)'!$K:$K,Configuration!$F$13*Configuration!$F$16),-1000000),0))+IF(E34=0,0,COUNTIFS($E$2:E33,E33)*0.000001)</f>
        <v>1.2490436902403157</v>
      </c>
      <c r="N34" t="str">
        <f t="shared" si="0"/>
        <v>&lt;tr&gt;&lt;td&gt;32&lt;/td&gt;&lt;td&gt;Theo Wease&lt;/td&gt;&lt;td&gt;Oklahoma&lt;/td&gt;&lt;td&gt;Big 12&lt;/td&gt;&lt;td&gt;138.42&lt;/td&gt;&lt;/tr&gt;</v>
      </c>
    </row>
    <row r="35" spans="1:14" x14ac:dyDescent="0.25">
      <c r="A35" s="26">
        <f>_xlfn.RANK.EQ(L35,L:L,0)</f>
        <v>33</v>
      </c>
      <c r="B35" t="s">
        <v>1295</v>
      </c>
      <c r="C35" s="5" t="s">
        <v>174</v>
      </c>
      <c r="D35" t="s">
        <v>131</v>
      </c>
      <c r="E35" s="3">
        <f>IF(VLOOKUP($D35,Configuration!$A$21:$C$31,3,FALSE),IFERROR((Configuration!$C$13*F35+Configuration!$C$12*H35+Configuration!$C$14*G35+Configuration!$C$16*I35+Configuration!$C$15*J35+Configuration!$C$17*K35),""),0)</f>
        <v>138.09896939274134</v>
      </c>
      <c r="F35" s="3">
        <v>6</v>
      </c>
      <c r="G35" s="3">
        <v>784</v>
      </c>
      <c r="H35" s="3">
        <v>49</v>
      </c>
      <c r="I35" s="3">
        <v>0</v>
      </c>
      <c r="J35" s="3">
        <v>0</v>
      </c>
      <c r="K35" s="3">
        <v>0.40051530362933679</v>
      </c>
      <c r="L35" s="3">
        <f>MAX(IFERROR(IF(Configuration!$F$11&gt;0,$E35-LARGE($E:$E,Configuration!$F$11*Configuration!$F$16),-1000000),0),IFERROR(IF(Configuration!$F$14&gt;0,$E35-LARGE('FLEX Settings (DO NOT MODIFY)'!$J:$J,Configuration!$F$14*Configuration!$F$16),-1000000),0),IFERROR(IF(Configuration!$F$13&gt;0,$E35-LARGE('FLEX Settings (DO NOT MODIFY)'!$K:$K,Configuration!$F$13*Configuration!$F$16),-1000000),0))+IF(E35=0,0,COUNTIFS($E$2:E34,E34)*0.000001)</f>
        <v>0.93269612682689995</v>
      </c>
      <c r="N35" t="str">
        <f t="shared" ref="N35:N66" si="1">CONCATENATE("&lt;tr&gt;&lt;td&gt;",A35,"&lt;/td&gt;&lt;td&gt;",B35,"&lt;/td&gt;&lt;td&gt;",C35,"&lt;/td&gt;&lt;td&gt;",D35,"&lt;/td&gt;&lt;td&gt;",ROUND(E35,2),"&lt;/td&gt;&lt;/tr&gt;")</f>
        <v>&lt;tr&gt;&lt;td&gt;33&lt;/td&gt;&lt;td&gt;Agiye Hall&lt;/td&gt;&lt;td&gt;Alabama&lt;/td&gt;&lt;td&gt;SEC&lt;/td&gt;&lt;td&gt;138.1&lt;/td&gt;&lt;/tr&gt;</v>
      </c>
    </row>
    <row r="36" spans="1:14" x14ac:dyDescent="0.25">
      <c r="A36" s="26">
        <f>_xlfn.RANK.EQ(L36,L:L,0)</f>
        <v>34</v>
      </c>
      <c r="B36" t="s">
        <v>1084</v>
      </c>
      <c r="C36" s="5" t="s">
        <v>223</v>
      </c>
      <c r="D36" t="s">
        <v>326</v>
      </c>
      <c r="E36" s="3">
        <f>IF(VLOOKUP($D36,Configuration!$A$21:$C$31,3,FALSE),IFERROR((Configuration!$C$13*F36+Configuration!$C$12*H36+Configuration!$C$14*G36+Configuration!$C$16*I36+Configuration!$C$15*J36+Configuration!$C$17*K36),""),0)</f>
        <v>137.19106081471278</v>
      </c>
      <c r="F36" s="3">
        <v>4.125</v>
      </c>
      <c r="G36" s="3">
        <v>805.19999999999993</v>
      </c>
      <c r="H36" s="3">
        <v>66</v>
      </c>
      <c r="I36" s="3">
        <v>0</v>
      </c>
      <c r="J36" s="3">
        <v>0</v>
      </c>
      <c r="K36" s="3">
        <v>0.53946959264359651</v>
      </c>
      <c r="L36" s="3">
        <f>MAX(IFERROR(IF(Configuration!$F$11&gt;0,$E36-LARGE($E:$E,Configuration!$F$11*Configuration!$F$16),-1000000),0),IFERROR(IF(Configuration!$F$14&gt;0,$E36-LARGE('FLEX Settings (DO NOT MODIFY)'!$J:$J,Configuration!$F$14*Configuration!$F$16),-1000000),0),IFERROR(IF(Configuration!$F$13&gt;0,$E36-LARGE('FLEX Settings (DO NOT MODIFY)'!$K:$K,Configuration!$F$13*Configuration!$F$16),-1000000),0))+IF(E36=0,0,COUNTIFS($E$2:E35,E35)*0.000001)</f>
        <v>2.4787548798346076E-2</v>
      </c>
      <c r="N36" t="str">
        <f t="shared" si="1"/>
        <v>&lt;tr&gt;&lt;td&gt;34&lt;/td&gt;&lt;td&gt;Xavier Hutchinson&lt;/td&gt;&lt;td&gt;Iowa State&lt;/td&gt;&lt;td&gt;Big 12&lt;/td&gt;&lt;td&gt;137.19&lt;/td&gt;&lt;/tr&gt;</v>
      </c>
    </row>
    <row r="37" spans="1:14" x14ac:dyDescent="0.25">
      <c r="A37" s="26">
        <f>_xlfn.RANK.EQ(L37,L:L,0)</f>
        <v>35</v>
      </c>
      <c r="B37" s="5" t="s">
        <v>1108</v>
      </c>
      <c r="C37" s="5" t="s">
        <v>238</v>
      </c>
      <c r="D37" t="s">
        <v>352</v>
      </c>
      <c r="E37" s="3">
        <f>IF(VLOOKUP($D37,Configuration!$A$21:$C$31,3,FALSE),IFERROR((Configuration!$C$13*F37+Configuration!$C$12*H37+Configuration!$C$14*G37+Configuration!$C$16*I37+Configuration!$C$15*J37+Configuration!$C$17*K37),""),0)</f>
        <v>137.16627426591444</v>
      </c>
      <c r="F37" s="3">
        <v>6</v>
      </c>
      <c r="G37" s="3">
        <v>765</v>
      </c>
      <c r="H37" s="3">
        <v>51</v>
      </c>
      <c r="I37" s="3">
        <v>0</v>
      </c>
      <c r="J37" s="3">
        <v>0</v>
      </c>
      <c r="K37" s="3">
        <v>0.41686286704277914</v>
      </c>
      <c r="L37" s="3">
        <f>MAX(IFERROR(IF(Configuration!$F$11&gt;0,$E37-LARGE($E:$E,Configuration!$F$11*Configuration!$F$16),-1000000),0),IFERROR(IF(Configuration!$F$14&gt;0,$E37-LARGE('FLEX Settings (DO NOT MODIFY)'!$J:$J,Configuration!$F$14*Configuration!$F$16),-1000000),0),IFERROR(IF(Configuration!$F$13&gt;0,$E37-LARGE('FLEX Settings (DO NOT MODIFY)'!$K:$K,Configuration!$F$13*Configuration!$F$16),-1000000),0))+IF(E37=0,0,COUNTIFS($E$2:E36,E36)*0.000001)</f>
        <v>9.9999999999999995E-7</v>
      </c>
      <c r="N37" t="str">
        <f t="shared" si="1"/>
        <v>&lt;tr&gt;&lt;td&gt;35&lt;/td&gt;&lt;td&gt;Rakim Jarrett&lt;/td&gt;&lt;td&gt;Maryland&lt;/td&gt;&lt;td&gt;Big Ten&lt;/td&gt;&lt;td&gt;137.17&lt;/td&gt;&lt;/tr&gt;</v>
      </c>
    </row>
    <row r="38" spans="1:14" x14ac:dyDescent="0.25">
      <c r="A38" s="26">
        <f>_xlfn.RANK.EQ(L38,L:L,0)</f>
        <v>36</v>
      </c>
      <c r="B38" t="s">
        <v>1058</v>
      </c>
      <c r="C38" s="5" t="s">
        <v>196</v>
      </c>
      <c r="D38" t="s">
        <v>326</v>
      </c>
      <c r="E38" s="3">
        <f>IF(VLOOKUP($D38,Configuration!$A$21:$C$31,3,FALSE),IFERROR((Configuration!$C$13*F38+Configuration!$C$12*H38+Configuration!$C$14*G38+Configuration!$C$16*I38+Configuration!$C$15*J38+Configuration!$C$17*K38),""),0)</f>
        <v>135.68070720980853</v>
      </c>
      <c r="F38" s="3">
        <v>8.8000000000000007</v>
      </c>
      <c r="G38" s="3">
        <v>616</v>
      </c>
      <c r="H38" s="3">
        <v>44</v>
      </c>
      <c r="I38" s="3">
        <v>0</v>
      </c>
      <c r="J38" s="3">
        <v>0</v>
      </c>
      <c r="K38" s="3">
        <v>0.35964639509573099</v>
      </c>
      <c r="L38" s="3">
        <f>MAX(IFERROR(IF(Configuration!$F$11&gt;0,$E38-LARGE($E:$E,Configuration!$F$11*Configuration!$F$16),-1000000),0),IFERROR(IF(Configuration!$F$14&gt;0,$E38-LARGE('FLEX Settings (DO NOT MODIFY)'!$J:$J,Configuration!$F$14*Configuration!$F$16),-1000000),0),IFERROR(IF(Configuration!$F$13&gt;0,$E38-LARGE('FLEX Settings (DO NOT MODIFY)'!$K:$K,Configuration!$F$13*Configuration!$F$16),-1000000),0))+IF(E38=0,0,COUNTIFS($E$2:E37,E37)*0.000001)</f>
        <v>-1.4855660561059072</v>
      </c>
      <c r="N38" t="str">
        <f t="shared" si="1"/>
        <v>&lt;tr&gt;&lt;td&gt;36&lt;/td&gt;&lt;td&gt;Joshua Moore&lt;/td&gt;&lt;td&gt;Texas&lt;/td&gt;&lt;td&gt;Big 12&lt;/td&gt;&lt;td&gt;135.68&lt;/td&gt;&lt;/tr&gt;</v>
      </c>
    </row>
    <row r="39" spans="1:14" x14ac:dyDescent="0.25">
      <c r="A39" s="26">
        <f>_xlfn.RANK.EQ(L39,L:L,0)</f>
        <v>37</v>
      </c>
      <c r="B39" t="s">
        <v>1331</v>
      </c>
      <c r="C39" s="5" t="s">
        <v>193</v>
      </c>
      <c r="D39" t="s">
        <v>131</v>
      </c>
      <c r="E39" s="3">
        <f>IF(VLOOKUP($D39,Configuration!$A$21:$C$31,3,FALSE),IFERROR((Configuration!$C$13*F39+Configuration!$C$12*H39+Configuration!$C$14*G39+Configuration!$C$16*I39+Configuration!$C$15*J39+Configuration!$C$17*K39),""),0)</f>
        <v>135.62297543423216</v>
      </c>
      <c r="F39" s="3">
        <v>4.8000000000000007</v>
      </c>
      <c r="G39" s="3">
        <v>720</v>
      </c>
      <c r="H39" s="3">
        <v>72</v>
      </c>
      <c r="I39" s="3">
        <v>0</v>
      </c>
      <c r="J39" s="3">
        <v>0</v>
      </c>
      <c r="K39" s="3">
        <v>0.58851228288392343</v>
      </c>
      <c r="L39" s="3">
        <f>MAX(IFERROR(IF(Configuration!$F$11&gt;0,$E39-LARGE($E:$E,Configuration!$F$11*Configuration!$F$16),-1000000),0),IFERROR(IF(Configuration!$F$14&gt;0,$E39-LARGE('FLEX Settings (DO NOT MODIFY)'!$J:$J,Configuration!$F$14*Configuration!$F$16),-1000000),0),IFERROR(IF(Configuration!$F$13&gt;0,$E39-LARGE('FLEX Settings (DO NOT MODIFY)'!$K:$K,Configuration!$F$13*Configuration!$F$16),-1000000),0))+IF(E39=0,0,COUNTIFS($E$2:E38,E38)*0.000001)</f>
        <v>-1.5432978316822787</v>
      </c>
      <c r="N39" t="str">
        <f t="shared" si="1"/>
        <v>&lt;tr&gt;&lt;td&gt;37&lt;/td&gt;&lt;td&gt;Cam Johnson&lt;/td&gt;&lt;td&gt;Vanderbilt&lt;/td&gt;&lt;td&gt;SEC&lt;/td&gt;&lt;td&gt;135.62&lt;/td&gt;&lt;/tr&gt;</v>
      </c>
    </row>
    <row r="40" spans="1:14" x14ac:dyDescent="0.25">
      <c r="A40" s="26">
        <f>_xlfn.RANK.EQ(L40,L:L,0)</f>
        <v>38</v>
      </c>
      <c r="B40" t="s">
        <v>307</v>
      </c>
      <c r="C40" s="5" t="s">
        <v>668</v>
      </c>
      <c r="D40" t="s">
        <v>132</v>
      </c>
      <c r="E40" s="3">
        <f>IF(VLOOKUP($D40,Configuration!$A$21:$C$31,3,FALSE),IFERROR((Configuration!$C$13*F40+Configuration!$C$12*H40+Configuration!$C$14*G40+Configuration!$C$16*I40+Configuration!$C$15*J40+Configuration!$C$17*K40),""),0)</f>
        <v>134.41380482301017</v>
      </c>
      <c r="F40" s="3">
        <v>5.6842105263157894</v>
      </c>
      <c r="G40" s="3">
        <v>745.26315789473688</v>
      </c>
      <c r="H40" s="3">
        <v>48</v>
      </c>
      <c r="I40" s="3">
        <v>15.857142857142858</v>
      </c>
      <c r="J40" s="3">
        <v>0.17142857142857143</v>
      </c>
      <c r="K40" s="3">
        <v>0.41602991932199884</v>
      </c>
      <c r="L40" s="3">
        <f>MAX(IFERROR(IF(Configuration!$F$11&gt;0,$E40-LARGE($E:$E,Configuration!$F$11*Configuration!$F$16),-1000000),0),IFERROR(IF(Configuration!$F$14&gt;0,$E40-LARGE('FLEX Settings (DO NOT MODIFY)'!$J:$J,Configuration!$F$14*Configuration!$F$16),-1000000),0),IFERROR(IF(Configuration!$F$13&gt;0,$E40-LARGE('FLEX Settings (DO NOT MODIFY)'!$K:$K,Configuration!$F$13*Configuration!$F$16),-1000000),0))+IF(E40=0,0,COUNTIFS($E$2:E39,E39)*0.000001)</f>
        <v>-2.752468442904271</v>
      </c>
      <c r="N40" t="str">
        <f t="shared" si="1"/>
        <v>&lt;tr&gt;&lt;td&gt;38&lt;/td&gt;&lt;td&gt;Charleston Rambo&lt;/td&gt;&lt;td&gt;Miami (FL)&lt;/td&gt;&lt;td&gt;ACC&lt;/td&gt;&lt;td&gt;134.41&lt;/td&gt;&lt;/tr&gt;</v>
      </c>
    </row>
    <row r="41" spans="1:14" x14ac:dyDescent="0.25">
      <c r="A41" s="26">
        <f>_xlfn.RANK.EQ(L41,L:L,0)</f>
        <v>39</v>
      </c>
      <c r="B41" t="s">
        <v>1089</v>
      </c>
      <c r="C41" s="5" t="s">
        <v>192</v>
      </c>
      <c r="D41" t="s">
        <v>326</v>
      </c>
      <c r="E41" s="3">
        <f>IF(VLOOKUP($D41,Configuration!$A$21:$C$31,3,FALSE),IFERROR((Configuration!$C$13*F41+Configuration!$C$12*H41+Configuration!$C$14*G41+Configuration!$C$16*I41+Configuration!$C$15*J41+Configuration!$C$17*K41),""),0)</f>
        <v>134.01914619519346</v>
      </c>
      <c r="F41" s="3">
        <v>4</v>
      </c>
      <c r="G41" s="3">
        <v>810</v>
      </c>
      <c r="H41" s="3">
        <v>60</v>
      </c>
      <c r="I41" s="3">
        <v>0</v>
      </c>
      <c r="J41" s="3">
        <v>0</v>
      </c>
      <c r="K41" s="3">
        <v>0.49042690240326953</v>
      </c>
      <c r="L41" s="3">
        <f>MAX(IFERROR(IF(Configuration!$F$11&gt;0,$E41-LARGE($E:$E,Configuration!$F$11*Configuration!$F$16),-1000000),0),IFERROR(IF(Configuration!$F$14&gt;0,$E41-LARGE('FLEX Settings (DO NOT MODIFY)'!$J:$J,Configuration!$F$14*Configuration!$F$16),-1000000),0),IFERROR(IF(Configuration!$F$13&gt;0,$E41-LARGE('FLEX Settings (DO NOT MODIFY)'!$K:$K,Configuration!$F$13*Configuration!$F$16),-1000000),0))+IF(E41=0,0,COUNTIFS($E$2:E40,E40)*0.000001)</f>
        <v>-3.1471270707209813</v>
      </c>
      <c r="N41" t="str">
        <f t="shared" si="1"/>
        <v>&lt;tr&gt;&lt;td&gt;39&lt;/td&gt;&lt;td&gt;Kaylon Geiger&lt;/td&gt;&lt;td&gt;Texas Tech&lt;/td&gt;&lt;td&gt;Big 12&lt;/td&gt;&lt;td&gt;134.02&lt;/td&gt;&lt;/tr&gt;</v>
      </c>
    </row>
    <row r="42" spans="1:14" x14ac:dyDescent="0.25">
      <c r="A42" s="26">
        <f>_xlfn.RANK.EQ(L42,L:L,0)</f>
        <v>40</v>
      </c>
      <c r="B42" t="s">
        <v>1021</v>
      </c>
      <c r="C42" s="5" t="s">
        <v>214</v>
      </c>
      <c r="D42" t="s">
        <v>132</v>
      </c>
      <c r="E42" s="3">
        <f>IF(VLOOKUP($D42,Configuration!$A$21:$C$31,3,FALSE),IFERROR((Configuration!$C$13*F42+Configuration!$C$12*H42+Configuration!$C$14*G42+Configuration!$C$16*I42+Configuration!$C$15*J42+Configuration!$C$17*K42),""),0)</f>
        <v>132.13957655023756</v>
      </c>
      <c r="F42" s="3">
        <v>5.0625</v>
      </c>
      <c r="G42" s="3">
        <v>729</v>
      </c>
      <c r="H42" s="3">
        <v>54</v>
      </c>
      <c r="I42" s="3">
        <v>14.400000000000002</v>
      </c>
      <c r="J42" s="3">
        <v>0.24000000000000005</v>
      </c>
      <c r="K42" s="3">
        <v>0.50771172488121563</v>
      </c>
      <c r="L42" s="3">
        <f>MAX(IFERROR(IF(Configuration!$F$11&gt;0,$E42-LARGE($E:$E,Configuration!$F$11*Configuration!$F$16),-1000000),0),IFERROR(IF(Configuration!$F$14&gt;0,$E42-LARGE('FLEX Settings (DO NOT MODIFY)'!$J:$J,Configuration!$F$14*Configuration!$F$16),-1000000),0),IFERROR(IF(Configuration!$F$13&gt;0,$E42-LARGE('FLEX Settings (DO NOT MODIFY)'!$K:$K,Configuration!$F$13*Configuration!$F$16),-1000000),0))+IF(E42=0,0,COUNTIFS($E$2:E41,E41)*0.000001)</f>
        <v>-5.0266967156768745</v>
      </c>
      <c r="N42" t="str">
        <f t="shared" si="1"/>
        <v>&lt;tr&gt;&lt;td&gt;40&lt;/td&gt;&lt;td&gt;Taylor Morin&lt;/td&gt;&lt;td&gt;Wake Forest&lt;/td&gt;&lt;td&gt;ACC&lt;/td&gt;&lt;td&gt;132.14&lt;/td&gt;&lt;/tr&gt;</v>
      </c>
    </row>
    <row r="43" spans="1:14" x14ac:dyDescent="0.25">
      <c r="A43" s="26">
        <f>_xlfn.RANK.EQ(L43,L:L,0)</f>
        <v>41</v>
      </c>
      <c r="B43" t="s">
        <v>1302</v>
      </c>
      <c r="C43" s="5" t="s">
        <v>179</v>
      </c>
      <c r="D43" t="s">
        <v>131</v>
      </c>
      <c r="E43" s="3">
        <f>IF(VLOOKUP($D43,Configuration!$A$21:$C$31,3,FALSE),IFERROR((Configuration!$C$13*F43+Configuration!$C$12*H43+Configuration!$C$14*G43+Configuration!$C$16*I43+Configuration!$C$15*J43+Configuration!$C$17*K43),""),0)</f>
        <v>132.11438034738575</v>
      </c>
      <c r="F43" s="3">
        <v>4.8000000000000007</v>
      </c>
      <c r="G43" s="3">
        <v>754.56</v>
      </c>
      <c r="H43" s="3">
        <v>57.599999999999994</v>
      </c>
      <c r="I43" s="3">
        <v>0</v>
      </c>
      <c r="J43" s="3">
        <v>0</v>
      </c>
      <c r="K43" s="3">
        <v>0.47080982630713875</v>
      </c>
      <c r="L43" s="3">
        <f>MAX(IFERROR(IF(Configuration!$F$11&gt;0,$E43-LARGE($E:$E,Configuration!$F$11*Configuration!$F$16),-1000000),0),IFERROR(IF(Configuration!$F$14&gt;0,$E43-LARGE('FLEX Settings (DO NOT MODIFY)'!$J:$J,Configuration!$F$14*Configuration!$F$16),-1000000),0),IFERROR(IF(Configuration!$F$13&gt;0,$E43-LARGE('FLEX Settings (DO NOT MODIFY)'!$K:$K,Configuration!$F$13*Configuration!$F$16),-1000000),0))+IF(E43=0,0,COUNTIFS($E$2:E42,E42)*0.000001)</f>
        <v>-5.0518929185286909</v>
      </c>
      <c r="N43" t="str">
        <f t="shared" si="1"/>
        <v>&lt;tr&gt;&lt;td&gt;41&lt;/td&gt;&lt;td&gt;Keke Chism&lt;/td&gt;&lt;td&gt;Missouri&lt;/td&gt;&lt;td&gt;SEC&lt;/td&gt;&lt;td&gt;132.11&lt;/td&gt;&lt;/tr&gt;</v>
      </c>
    </row>
    <row r="44" spans="1:14" x14ac:dyDescent="0.25">
      <c r="A44" s="26">
        <f>_xlfn.RANK.EQ(L44,L:L,0)</f>
        <v>42</v>
      </c>
      <c r="B44" t="s">
        <v>1490</v>
      </c>
      <c r="C44" s="5" t="s">
        <v>1488</v>
      </c>
      <c r="D44" t="s">
        <v>1504</v>
      </c>
      <c r="E44" s="3">
        <f>IF(VLOOKUP($D44,Configuration!$A$21:$C$31,3,FALSE),IFERROR((Configuration!$C$13*F44+Configuration!$C$12*H44+Configuration!$C$14*G44+Configuration!$C$16*I44+Configuration!$C$15*J44+Configuration!$C$17*K44),""),0)</f>
        <v>131.53623680429558</v>
      </c>
      <c r="F44" s="3">
        <v>3.9999999999999996</v>
      </c>
      <c r="G44" s="3">
        <v>749.99999999999989</v>
      </c>
      <c r="H44" s="3">
        <v>59.999999999999993</v>
      </c>
      <c r="I44" s="3">
        <v>26.999999999999996</v>
      </c>
      <c r="J44" s="3">
        <v>0.15</v>
      </c>
      <c r="K44" s="3">
        <v>0.53188159785219014</v>
      </c>
      <c r="L44" s="3">
        <f>MAX(IFERROR(IF(Configuration!$F$11&gt;0,$E44-LARGE($E:$E,Configuration!$F$11*Configuration!$F$16),-1000000),0),IFERROR(IF(Configuration!$F$14&gt;0,$E44-LARGE('FLEX Settings (DO NOT MODIFY)'!$J:$J,Configuration!$F$14*Configuration!$F$16),-1000000),0),IFERROR(IF(Configuration!$F$13&gt;0,$E44-LARGE('FLEX Settings (DO NOT MODIFY)'!$K:$K,Configuration!$F$13*Configuration!$F$16),-1000000),0))+IF(E44=0,0,COUNTIFS($E$2:E43,E43)*0.000001)</f>
        <v>-5.6300364616188547</v>
      </c>
      <c r="N44" t="str">
        <f t="shared" si="1"/>
        <v>&lt;tr&gt;&lt;td&gt;42&lt;/td&gt;&lt;td&gt;Cameron Ross&lt;/td&gt;&lt;td&gt;Connecticut&lt;/td&gt;&lt;td&gt;IA Independents&lt;/td&gt;&lt;td&gt;131.54&lt;/td&gt;&lt;/tr&gt;</v>
      </c>
    </row>
    <row r="45" spans="1:14" x14ac:dyDescent="0.25">
      <c r="A45" s="26">
        <f>_xlfn.RANK.EQ(L45,L:L,0)</f>
        <v>43</v>
      </c>
      <c r="B45" t="s">
        <v>301</v>
      </c>
      <c r="C45" s="5" t="s">
        <v>335</v>
      </c>
      <c r="D45" t="s">
        <v>132</v>
      </c>
      <c r="E45" s="3">
        <f>IF(VLOOKUP($D45,Configuration!$A$21:$C$31,3,FALSE),IFERROR((Configuration!$C$13*F45+Configuration!$C$12*H45+Configuration!$C$14*G45+Configuration!$C$16*I45+Configuration!$C$15*J45+Configuration!$C$17*K45),""),0)</f>
        <v>130.95569988005863</v>
      </c>
      <c r="F45" s="3">
        <v>7.1999999999999993</v>
      </c>
      <c r="G45" s="3">
        <v>639.59999999999991</v>
      </c>
      <c r="H45" s="3">
        <v>49.199999999999996</v>
      </c>
      <c r="I45" s="3">
        <v>0</v>
      </c>
      <c r="J45" s="3">
        <v>0</v>
      </c>
      <c r="K45" s="3">
        <v>0.40215005997068098</v>
      </c>
      <c r="L45" s="3">
        <f>MAX(IFERROR(IF(Configuration!$F$11&gt;0,$E45-LARGE($E:$E,Configuration!$F$11*Configuration!$F$16),-1000000),0),IFERROR(IF(Configuration!$F$14&gt;0,$E45-LARGE('FLEX Settings (DO NOT MODIFY)'!$J:$J,Configuration!$F$14*Configuration!$F$16),-1000000),0),IFERROR(IF(Configuration!$F$13&gt;0,$E45-LARGE('FLEX Settings (DO NOT MODIFY)'!$K:$K,Configuration!$F$13*Configuration!$F$16),-1000000),0))+IF(E45=0,0,COUNTIFS($E$2:E44,E44)*0.000001)</f>
        <v>-6.210573385855807</v>
      </c>
      <c r="N45" t="str">
        <f t="shared" si="1"/>
        <v>&lt;tr&gt;&lt;td&gt;43&lt;/td&gt;&lt;td&gt;Emeka Emezie&lt;/td&gt;&lt;td&gt;North Carolina State&lt;/td&gt;&lt;td&gt;ACC&lt;/td&gt;&lt;td&gt;130.96&lt;/td&gt;&lt;/tr&gt;</v>
      </c>
    </row>
    <row r="46" spans="1:14" x14ac:dyDescent="0.25">
      <c r="A46" s="26">
        <f>_xlfn.RANK.EQ(L46,L:L,0)</f>
        <v>44</v>
      </c>
      <c r="B46" t="s">
        <v>1129</v>
      </c>
      <c r="C46" s="5" t="s">
        <v>194</v>
      </c>
      <c r="D46" t="s">
        <v>352</v>
      </c>
      <c r="E46" s="3">
        <f>IF(VLOOKUP($D46,Configuration!$A$21:$C$31,3,FALSE),IFERROR((Configuration!$C$13*F46+Configuration!$C$12*H46+Configuration!$C$14*G46+Configuration!$C$16*I46+Configuration!$C$15*J46+Configuration!$C$17*K46),""),0)</f>
        <v>129.80951327860311</v>
      </c>
      <c r="F46" s="3">
        <v>2.7219512195121958</v>
      </c>
      <c r="G46" s="3">
        <v>864.90000000000009</v>
      </c>
      <c r="H46" s="3">
        <v>55.800000000000004</v>
      </c>
      <c r="I46" s="3">
        <v>0</v>
      </c>
      <c r="J46" s="3">
        <v>0</v>
      </c>
      <c r="K46" s="3">
        <v>0.4560970192350407</v>
      </c>
      <c r="L46" s="3">
        <f>MAX(IFERROR(IF(Configuration!$F$11&gt;0,$E46-LARGE($E:$E,Configuration!$F$11*Configuration!$F$16),-1000000),0),IFERROR(IF(Configuration!$F$14&gt;0,$E46-LARGE('FLEX Settings (DO NOT MODIFY)'!$J:$J,Configuration!$F$14*Configuration!$F$16),-1000000),0),IFERROR(IF(Configuration!$F$13&gt;0,$E46-LARGE('FLEX Settings (DO NOT MODIFY)'!$K:$K,Configuration!$F$13*Configuration!$F$16),-1000000),0))+IF(E46=0,0,COUNTIFS($E$2:E45,E45)*0.000001)</f>
        <v>-7.3567599873113325</v>
      </c>
      <c r="N46" t="str">
        <f t="shared" si="1"/>
        <v>&lt;tr&gt;&lt;td&gt;44&lt;/td&gt;&lt;td&gt;Ronnie Bell&lt;/td&gt;&lt;td&gt;Michigan&lt;/td&gt;&lt;td&gt;Big Ten&lt;/td&gt;&lt;td&gt;129.81&lt;/td&gt;&lt;/tr&gt;</v>
      </c>
    </row>
    <row r="47" spans="1:14" x14ac:dyDescent="0.25">
      <c r="A47" s="26">
        <f>_xlfn.RANK.EQ(L47,L:L,0)</f>
        <v>45</v>
      </c>
      <c r="B47" t="s">
        <v>1300</v>
      </c>
      <c r="C47" s="5" t="s">
        <v>189</v>
      </c>
      <c r="D47" t="s">
        <v>131</v>
      </c>
      <c r="E47" s="3">
        <f>IF(VLOOKUP($D47,Configuration!$A$21:$C$31,3,FALSE),IFERROR((Configuration!$C$13*F47+Configuration!$C$12*H47+Configuration!$C$14*G47+Configuration!$C$16*I47+Configuration!$C$15*J47+Configuration!$C$17*K47),""),0)</f>
        <v>127.83578821782365</v>
      </c>
      <c r="F47" s="3">
        <v>6.4285714285714288</v>
      </c>
      <c r="G47" s="3">
        <v>675</v>
      </c>
      <c r="H47" s="3">
        <v>45</v>
      </c>
      <c r="I47" s="3">
        <v>0</v>
      </c>
      <c r="J47" s="3">
        <v>0</v>
      </c>
      <c r="K47" s="3">
        <v>0.36782017680245216</v>
      </c>
      <c r="L47" s="3">
        <f>MAX(IFERROR(IF(Configuration!$F$11&gt;0,$E47-LARGE($E:$E,Configuration!$F$11*Configuration!$F$16),-1000000),0),IFERROR(IF(Configuration!$F$14&gt;0,$E47-LARGE('FLEX Settings (DO NOT MODIFY)'!$J:$J,Configuration!$F$14*Configuration!$F$16),-1000000),0),IFERROR(IF(Configuration!$F$13&gt;0,$E47-LARGE('FLEX Settings (DO NOT MODIFY)'!$K:$K,Configuration!$F$13*Configuration!$F$16),-1000000),0))+IF(E47=0,0,COUNTIFS($E$2:E46,E46)*0.000001)</f>
        <v>-9.3304850480907913</v>
      </c>
      <c r="N47" t="str">
        <f t="shared" si="1"/>
        <v>&lt;tr&gt;&lt;td&gt;45&lt;/td&gt;&lt;td&gt;Elijah Canion&lt;/td&gt;&lt;td&gt;Auburn&lt;/td&gt;&lt;td&gt;SEC&lt;/td&gt;&lt;td&gt;127.84&lt;/td&gt;&lt;/tr&gt;</v>
      </c>
    </row>
    <row r="48" spans="1:14" x14ac:dyDescent="0.25">
      <c r="A48" s="26">
        <f>_xlfn.RANK.EQ(L48,L:L,0)</f>
        <v>46</v>
      </c>
      <c r="B48" t="s">
        <v>1324</v>
      </c>
      <c r="C48" s="5" t="s">
        <v>175</v>
      </c>
      <c r="D48" t="s">
        <v>131</v>
      </c>
      <c r="E48" s="3">
        <f>IF(VLOOKUP($D48,Configuration!$A$21:$C$31,3,FALSE),IFERROR((Configuration!$C$13*F48+Configuration!$C$12*H48+Configuration!$C$14*G48+Configuration!$C$16*I48+Configuration!$C$15*J48+Configuration!$C$17*K48),""),0)</f>
        <v>127.15546200939772</v>
      </c>
      <c r="F48" s="3">
        <v>4.6666666666666661</v>
      </c>
      <c r="G48" s="3">
        <v>651</v>
      </c>
      <c r="H48" s="3">
        <v>42</v>
      </c>
      <c r="I48" s="3">
        <v>111.99999999999999</v>
      </c>
      <c r="J48" s="3">
        <v>0.46666666666666667</v>
      </c>
      <c r="K48" s="3">
        <v>0.47226899530115296</v>
      </c>
      <c r="L48" s="3">
        <f>MAX(IFERROR(IF(Configuration!$F$11&gt;0,$E48-LARGE($E:$E,Configuration!$F$11*Configuration!$F$16),-1000000),0),IFERROR(IF(Configuration!$F$14&gt;0,$E48-LARGE('FLEX Settings (DO NOT MODIFY)'!$J:$J,Configuration!$F$14*Configuration!$F$16),-1000000),0),IFERROR(IF(Configuration!$F$13&gt;0,$E48-LARGE('FLEX Settings (DO NOT MODIFY)'!$K:$K,Configuration!$F$13*Configuration!$F$16),-1000000),0))+IF(E48=0,0,COUNTIFS($E$2:E47,E47)*0.000001)</f>
        <v>-10.010811256516716</v>
      </c>
      <c r="N48" t="str">
        <f t="shared" si="1"/>
        <v>&lt;tr&gt;&lt;td&gt;46&lt;/td&gt;&lt;td&gt;Jermain Burton&lt;/td&gt;&lt;td&gt;Georgia&lt;/td&gt;&lt;td&gt;SEC&lt;/td&gt;&lt;td&gt;127.16&lt;/td&gt;&lt;/tr&gt;</v>
      </c>
    </row>
    <row r="49" spans="1:14" x14ac:dyDescent="0.25">
      <c r="A49" s="26">
        <f>_xlfn.RANK.EQ(L49,L:L,0)</f>
        <v>47</v>
      </c>
      <c r="B49" t="s">
        <v>1150</v>
      </c>
      <c r="C49" s="5" t="s">
        <v>204</v>
      </c>
      <c r="D49" t="s">
        <v>352</v>
      </c>
      <c r="E49" s="3">
        <f>IF(VLOOKUP($D49,Configuration!$A$21:$C$31,3,FALSE),IFERROR((Configuration!$C$13*F49+Configuration!$C$12*H49+Configuration!$C$14*G49+Configuration!$C$16*I49+Configuration!$C$15*J49+Configuration!$C$17*K49),""),0)</f>
        <v>126.73378526053931</v>
      </c>
      <c r="F49" s="3">
        <v>7.1999999999999993</v>
      </c>
      <c r="G49" s="3">
        <v>626.40000000000009</v>
      </c>
      <c r="H49" s="3">
        <v>43.2</v>
      </c>
      <c r="I49" s="3">
        <v>0</v>
      </c>
      <c r="J49" s="3">
        <v>0</v>
      </c>
      <c r="K49" s="3">
        <v>0.35310736973035406</v>
      </c>
      <c r="L49" s="3">
        <f>MAX(IFERROR(IF(Configuration!$F$11&gt;0,$E49-LARGE($E:$E,Configuration!$F$11*Configuration!$F$16),-1000000),0),IFERROR(IF(Configuration!$F$14&gt;0,$E49-LARGE('FLEX Settings (DO NOT MODIFY)'!$J:$J,Configuration!$F$14*Configuration!$F$16),-1000000),0),IFERROR(IF(Configuration!$F$13&gt;0,$E49-LARGE('FLEX Settings (DO NOT MODIFY)'!$K:$K,Configuration!$F$13*Configuration!$F$16),-1000000),0))+IF(E49=0,0,COUNTIFS($E$2:E48,E48)*0.000001)</f>
        <v>-10.432488005375133</v>
      </c>
      <c r="N49" t="str">
        <f t="shared" si="1"/>
        <v>&lt;tr&gt;&lt;td&gt;47&lt;/td&gt;&lt;td&gt;Parker Washington&lt;/td&gt;&lt;td&gt;Penn State&lt;/td&gt;&lt;td&gt;Big Ten&lt;/td&gt;&lt;td&gt;126.73&lt;/td&gt;&lt;/tr&gt;</v>
      </c>
    </row>
    <row r="50" spans="1:14" x14ac:dyDescent="0.25">
      <c r="A50" s="26">
        <f>_xlfn.RANK.EQ(L50,L:L,0)</f>
        <v>48</v>
      </c>
      <c r="B50" t="s">
        <v>1072</v>
      </c>
      <c r="C50" s="5" t="s">
        <v>260</v>
      </c>
      <c r="D50" t="s">
        <v>326</v>
      </c>
      <c r="E50" s="3">
        <f>IF(VLOOKUP($D50,Configuration!$A$21:$C$31,3,FALSE),IFERROR((Configuration!$C$13*F50+Configuration!$C$12*H50+Configuration!$C$14*G50+Configuration!$C$16*I50+Configuration!$C$15*J50+Configuration!$C$17*K50),""),0)</f>
        <v>125.92058215983297</v>
      </c>
      <c r="F50" s="3">
        <v>4.5</v>
      </c>
      <c r="G50" s="3">
        <v>677.25</v>
      </c>
      <c r="H50" s="3">
        <v>64.5</v>
      </c>
      <c r="I50" s="3">
        <v>0</v>
      </c>
      <c r="J50" s="3">
        <v>0</v>
      </c>
      <c r="K50" s="3">
        <v>0.52720892008351472</v>
      </c>
      <c r="L50" s="3">
        <f>MAX(IFERROR(IF(Configuration!$F$11&gt;0,$E50-LARGE($E:$E,Configuration!$F$11*Configuration!$F$16),-1000000),0),IFERROR(IF(Configuration!$F$14&gt;0,$E50-LARGE('FLEX Settings (DO NOT MODIFY)'!$J:$J,Configuration!$F$14*Configuration!$F$16),-1000000),0),IFERROR(IF(Configuration!$F$13&gt;0,$E50-LARGE('FLEX Settings (DO NOT MODIFY)'!$K:$K,Configuration!$F$13*Configuration!$F$16),-1000000),0))+IF(E50=0,0,COUNTIFS($E$2:E49,E49)*0.000001)</f>
        <v>-11.245691106081464</v>
      </c>
      <c r="N50" t="str">
        <f t="shared" si="1"/>
        <v>&lt;tr&gt;&lt;td&gt;48&lt;/td&gt;&lt;td&gt;Kwamie Lassiter II&lt;/td&gt;&lt;td&gt;Kansas&lt;/td&gt;&lt;td&gt;Big 12&lt;/td&gt;&lt;td&gt;125.92&lt;/td&gt;&lt;/tr&gt;</v>
      </c>
    </row>
    <row r="51" spans="1:14" x14ac:dyDescent="0.25">
      <c r="A51" s="26">
        <f>_xlfn.RANK.EQ(L51,L:L,0)</f>
        <v>49</v>
      </c>
      <c r="B51" t="s">
        <v>280</v>
      </c>
      <c r="C51" s="5" t="s">
        <v>226</v>
      </c>
      <c r="D51" t="s">
        <v>132</v>
      </c>
      <c r="E51" s="3">
        <f>IF(VLOOKUP($D51,Configuration!$A$21:$C$31,3,FALSE),IFERROR((Configuration!$C$13*F51+Configuration!$C$12*H51+Configuration!$C$14*G51+Configuration!$C$16*I51+Configuration!$C$15*J51+Configuration!$C$17*K51),""),0)</f>
        <v>125.49067777544019</v>
      </c>
      <c r="F51" s="3">
        <v>4.7142857142857144</v>
      </c>
      <c r="G51" s="3">
        <v>286</v>
      </c>
      <c r="H51" s="3">
        <v>22</v>
      </c>
      <c r="I51" s="3">
        <v>341</v>
      </c>
      <c r="J51" s="3">
        <v>4.2307692307692308</v>
      </c>
      <c r="K51" s="3">
        <v>0.93982594744474435</v>
      </c>
      <c r="L51" s="3">
        <f>MAX(IFERROR(IF(Configuration!$F$11&gt;0,$E51-LARGE($E:$E,Configuration!$F$11*Configuration!$F$16),-1000000),0),IFERROR(IF(Configuration!$F$14&gt;0,$E51-LARGE('FLEX Settings (DO NOT MODIFY)'!$J:$J,Configuration!$F$14*Configuration!$F$16),-1000000),0),IFERROR(IF(Configuration!$F$13&gt;0,$E51-LARGE('FLEX Settings (DO NOT MODIFY)'!$K:$K,Configuration!$F$13*Configuration!$F$16),-1000000),0))+IF(E51=0,0,COUNTIFS($E$2:E50,E50)*0.000001)</f>
        <v>-11.675595490474249</v>
      </c>
      <c r="N51" t="str">
        <f t="shared" si="1"/>
        <v>&lt;tr&gt;&lt;td&gt;49&lt;/td&gt;&lt;td&gt;Keytaon Thompson&lt;/td&gt;&lt;td&gt;Virginia&lt;/td&gt;&lt;td&gt;ACC&lt;/td&gt;&lt;td&gt;125.49&lt;/td&gt;&lt;/tr&gt;</v>
      </c>
    </row>
    <row r="52" spans="1:14" x14ac:dyDescent="0.25">
      <c r="A52" s="26">
        <f>_xlfn.RANK.EQ(L52,L:L,0)</f>
        <v>50</v>
      </c>
      <c r="B52" t="s">
        <v>1066</v>
      </c>
      <c r="C52" s="5" t="s">
        <v>178</v>
      </c>
      <c r="D52" t="s">
        <v>326</v>
      </c>
      <c r="E52" s="3">
        <f>IF(VLOOKUP($D52,Configuration!$A$21:$C$31,3,FALSE),IFERROR((Configuration!$C$13*F52+Configuration!$C$12*H52+Configuration!$C$14*G52+Configuration!$C$16*I52+Configuration!$C$15*J52+Configuration!$C$17*K52),""),0)</f>
        <v>124.75230119324875</v>
      </c>
      <c r="F52" s="3">
        <v>8.1000000000000014</v>
      </c>
      <c r="G52" s="3">
        <v>421.20000000000005</v>
      </c>
      <c r="H52" s="3">
        <v>32.400000000000006</v>
      </c>
      <c r="I52" s="3">
        <v>83.314285714285717</v>
      </c>
      <c r="J52" s="3">
        <v>1.7357142857142858</v>
      </c>
      <c r="K52" s="3">
        <v>0.45670654623276985</v>
      </c>
      <c r="L52" s="3">
        <f>MAX(IFERROR(IF(Configuration!$F$11&gt;0,$E52-LARGE($E:$E,Configuration!$F$11*Configuration!$F$16),-1000000),0),IFERROR(IF(Configuration!$F$14&gt;0,$E52-LARGE('FLEX Settings (DO NOT MODIFY)'!$J:$J,Configuration!$F$14*Configuration!$F$16),-1000000),0),IFERROR(IF(Configuration!$F$13&gt;0,$E52-LARGE('FLEX Settings (DO NOT MODIFY)'!$K:$K,Configuration!$F$13*Configuration!$F$16),-1000000),0))+IF(E52=0,0,COUNTIFS($E$2:E51,E51)*0.000001)</f>
        <v>-12.413972072665684</v>
      </c>
      <c r="N52" t="str">
        <f t="shared" si="1"/>
        <v>&lt;tr&gt;&lt;td&gt;50&lt;/td&gt;&lt;td&gt;Brennan Presley&lt;/td&gt;&lt;td&gt;Oklahoma State&lt;/td&gt;&lt;td&gt;Big 12&lt;/td&gt;&lt;td&gt;124.75&lt;/td&gt;&lt;/tr&gt;</v>
      </c>
    </row>
    <row r="53" spans="1:14" x14ac:dyDescent="0.25">
      <c r="A53" s="26">
        <f>_xlfn.RANK.EQ(L53,L:L,0)</f>
        <v>51</v>
      </c>
      <c r="B53" t="s">
        <v>989</v>
      </c>
      <c r="C53" s="5" t="s">
        <v>668</v>
      </c>
      <c r="D53" t="s">
        <v>132</v>
      </c>
      <c r="E53" s="3">
        <f>IF(VLOOKUP($D53,Configuration!$A$21:$C$31,3,FALSE),IFERROR((Configuration!$C$13*F53+Configuration!$C$12*H53+Configuration!$C$14*G53+Configuration!$C$16*I53+Configuration!$C$15*J53+Configuration!$C$17*K53),""),0)</f>
        <v>123.12125845176973</v>
      </c>
      <c r="F53" s="3">
        <v>5.8947368421052628</v>
      </c>
      <c r="G53" s="3">
        <v>620.16</v>
      </c>
      <c r="H53" s="3">
        <v>48</v>
      </c>
      <c r="I53" s="3">
        <v>12.727272727272727</v>
      </c>
      <c r="J53" s="3">
        <v>0.2181818181818182</v>
      </c>
      <c r="K53" s="3">
        <v>0.42249039134001248</v>
      </c>
      <c r="L53" s="3">
        <f>MAX(IFERROR(IF(Configuration!$F$11&gt;0,$E53-LARGE($E:$E,Configuration!$F$11*Configuration!$F$16),-1000000),0),IFERROR(IF(Configuration!$F$14&gt;0,$E53-LARGE('FLEX Settings (DO NOT MODIFY)'!$J:$J,Configuration!$F$14*Configuration!$F$16),-1000000),0),IFERROR(IF(Configuration!$F$13&gt;0,$E53-LARGE('FLEX Settings (DO NOT MODIFY)'!$K:$K,Configuration!$F$13*Configuration!$F$16),-1000000),0))+IF(E53=0,0,COUNTIFS($E$2:E52,E52)*0.000001)</f>
        <v>-14.045014814144706</v>
      </c>
      <c r="N53" t="str">
        <f t="shared" si="1"/>
        <v>&lt;tr&gt;&lt;td&gt;51&lt;/td&gt;&lt;td&gt;Mike Harley&lt;/td&gt;&lt;td&gt;Miami (FL)&lt;/td&gt;&lt;td&gt;ACC&lt;/td&gt;&lt;td&gt;123.12&lt;/td&gt;&lt;/tr&gt;</v>
      </c>
    </row>
    <row r="54" spans="1:14" x14ac:dyDescent="0.25">
      <c r="A54" s="26">
        <f>_xlfn.RANK.EQ(L54,L:L,0)</f>
        <v>52</v>
      </c>
      <c r="B54" s="5" t="s">
        <v>278</v>
      </c>
      <c r="C54" s="5" t="s">
        <v>251</v>
      </c>
      <c r="D54" t="s">
        <v>132</v>
      </c>
      <c r="E54" s="3">
        <f>IF(VLOOKUP($D54,Configuration!$A$21:$C$31,3,FALSE),IFERROR((Configuration!$C$13*F54+Configuration!$C$12*H54+Configuration!$C$14*G54+Configuration!$C$16*I54+Configuration!$C$15*J54+Configuration!$C$17*K54),""),0)</f>
        <v>122.51552490756265</v>
      </c>
      <c r="F54" s="3">
        <v>3.3</v>
      </c>
      <c r="G54" s="3">
        <v>412.5</v>
      </c>
      <c r="H54" s="3">
        <v>33</v>
      </c>
      <c r="I54" s="3">
        <v>330</v>
      </c>
      <c r="J54" s="3">
        <v>2.3375000000000004</v>
      </c>
      <c r="K54" s="3">
        <v>1.0297375462186771</v>
      </c>
      <c r="L54" s="3">
        <f>MAX(IFERROR(IF(Configuration!$F$11&gt;0,$E54-LARGE($E:$E,Configuration!$F$11*Configuration!$F$16),-1000000),0),IFERROR(IF(Configuration!$F$14&gt;0,$E54-LARGE('FLEX Settings (DO NOT MODIFY)'!$J:$J,Configuration!$F$14*Configuration!$F$16),-1000000),0),IFERROR(IF(Configuration!$F$13&gt;0,$E54-LARGE('FLEX Settings (DO NOT MODIFY)'!$K:$K,Configuration!$F$13*Configuration!$F$16),-1000000),0))+IF(E54=0,0,COUNTIFS($E$2:E53,E53)*0.000001)</f>
        <v>-14.650748358351789</v>
      </c>
      <c r="N54" t="str">
        <f t="shared" si="1"/>
        <v>&lt;tr&gt;&lt;td&gt;52&lt;/td&gt;&lt;td&gt;Shai Werts&lt;/td&gt;&lt;td&gt;Louisville&lt;/td&gt;&lt;td&gt;ACC&lt;/td&gt;&lt;td&gt;122.52&lt;/td&gt;&lt;/tr&gt;</v>
      </c>
    </row>
    <row r="55" spans="1:14" x14ac:dyDescent="0.25">
      <c r="A55" s="26">
        <f>_xlfn.RANK.EQ(L55,L:L,0)</f>
        <v>53</v>
      </c>
      <c r="B55" t="s">
        <v>1350</v>
      </c>
      <c r="C55" s="5" t="s">
        <v>177</v>
      </c>
      <c r="D55" t="s">
        <v>131</v>
      </c>
      <c r="E55" s="3">
        <f>IF(VLOOKUP($D55,Configuration!$A$21:$C$31,3,FALSE),IFERROR((Configuration!$C$13*F55+Configuration!$C$12*H55+Configuration!$C$14*G55+Configuration!$C$16*I55+Configuration!$C$15*J55+Configuration!$C$17*K55),""),0)</f>
        <v>122.46930301910881</v>
      </c>
      <c r="F55" s="3">
        <v>7.0921052631578947</v>
      </c>
      <c r="G55" s="3">
        <v>612.96052631578948</v>
      </c>
      <c r="H55" s="3">
        <v>38.5</v>
      </c>
      <c r="I55" s="3">
        <v>0</v>
      </c>
      <c r="J55" s="3">
        <v>0</v>
      </c>
      <c r="K55" s="3">
        <v>0.31469059570876462</v>
      </c>
      <c r="L55" s="3">
        <f>MAX(IFERROR(IF(Configuration!$F$11&gt;0,$E55-LARGE($E:$E,Configuration!$F$11*Configuration!$F$16),-1000000),0),IFERROR(IF(Configuration!$F$14&gt;0,$E55-LARGE('FLEX Settings (DO NOT MODIFY)'!$J:$J,Configuration!$F$14*Configuration!$F$16),-1000000),0),IFERROR(IF(Configuration!$F$13&gt;0,$E55-LARGE('FLEX Settings (DO NOT MODIFY)'!$K:$K,Configuration!$F$13*Configuration!$F$16),-1000000),0))+IF(E55=0,0,COUNTIFS($E$2:E54,E54)*0.000001)</f>
        <v>-14.696970246805632</v>
      </c>
      <c r="N55" t="str">
        <f t="shared" si="1"/>
        <v>&lt;tr&gt;&lt;td&gt;53&lt;/td&gt;&lt;td&gt;Dontario Drummond&lt;/td&gt;&lt;td&gt;Ole Miss&lt;/td&gt;&lt;td&gt;SEC&lt;/td&gt;&lt;td&gt;122.47&lt;/td&gt;&lt;/tr&gt;</v>
      </c>
    </row>
    <row r="56" spans="1:14" x14ac:dyDescent="0.25">
      <c r="A56" s="26">
        <f>_xlfn.RANK.EQ(L56,L:L,0)</f>
        <v>54</v>
      </c>
      <c r="B56" s="5" t="s">
        <v>1174</v>
      </c>
      <c r="C56" s="5" t="s">
        <v>219</v>
      </c>
      <c r="D56" t="s">
        <v>352</v>
      </c>
      <c r="E56" s="3">
        <f>IF(VLOOKUP($D56,Configuration!$A$21:$C$31,3,FALSE),IFERROR((Configuration!$C$13*F56+Configuration!$C$12*H56+Configuration!$C$14*G56+Configuration!$C$16*I56+Configuration!$C$15*J56+Configuration!$C$17*K56),""),0)</f>
        <v>122.45802686940354</v>
      </c>
      <c r="F56" s="3">
        <v>3.1428571428571428</v>
      </c>
      <c r="G56" s="3">
        <v>770</v>
      </c>
      <c r="H56" s="3">
        <v>55</v>
      </c>
      <c r="I56" s="3">
        <v>0</v>
      </c>
      <c r="J56" s="3">
        <v>0</v>
      </c>
      <c r="K56" s="3">
        <v>0.44955799386966372</v>
      </c>
      <c r="L56" s="3">
        <f>MAX(IFERROR(IF(Configuration!$F$11&gt;0,$E56-LARGE($E:$E,Configuration!$F$11*Configuration!$F$16),-1000000),0),IFERROR(IF(Configuration!$F$14&gt;0,$E56-LARGE('FLEX Settings (DO NOT MODIFY)'!$J:$J,Configuration!$F$14*Configuration!$F$16),-1000000),0),IFERROR(IF(Configuration!$F$13&gt;0,$E56-LARGE('FLEX Settings (DO NOT MODIFY)'!$K:$K,Configuration!$F$13*Configuration!$F$16),-1000000),0))+IF(E56=0,0,COUNTIFS($E$2:E55,E55)*0.000001)</f>
        <v>-14.7082463965109</v>
      </c>
      <c r="N56" t="str">
        <f t="shared" si="1"/>
        <v>&lt;tr&gt;&lt;td&gt;54&lt;/td&gt;&lt;td&gt;Miles Marshall&lt;/td&gt;&lt;td&gt;Indiana&lt;/td&gt;&lt;td&gt;Big Ten&lt;/td&gt;&lt;td&gt;122.46&lt;/td&gt;&lt;/tr&gt;</v>
      </c>
    </row>
    <row r="57" spans="1:14" x14ac:dyDescent="0.25">
      <c r="A57" s="26">
        <f>_xlfn.RANK.EQ(L57,L:L,0)</f>
        <v>55</v>
      </c>
      <c r="B57" t="s">
        <v>1065</v>
      </c>
      <c r="C57" s="5" t="s">
        <v>178</v>
      </c>
      <c r="D57" t="s">
        <v>326</v>
      </c>
      <c r="E57" s="3">
        <f>IF(VLOOKUP($D57,Configuration!$A$21:$C$31,3,FALSE),IFERROR((Configuration!$C$13*F57+Configuration!$C$12*H57+Configuration!$C$14*G57+Configuration!$C$16*I57+Configuration!$C$15*J57+Configuration!$C$17*K57),""),0)</f>
        <v>122.41531695615477</v>
      </c>
      <c r="F57" s="3">
        <v>5.333333333333333</v>
      </c>
      <c r="G57" s="3">
        <v>672</v>
      </c>
      <c r="H57" s="3">
        <v>48</v>
      </c>
      <c r="I57" s="3">
        <v>0</v>
      </c>
      <c r="J57" s="3">
        <v>0</v>
      </c>
      <c r="K57" s="3">
        <v>0.39234152192261562</v>
      </c>
      <c r="L57" s="3">
        <f>MAX(IFERROR(IF(Configuration!$F$11&gt;0,$E57-LARGE($E:$E,Configuration!$F$11*Configuration!$F$16),-1000000),0),IFERROR(IF(Configuration!$F$14&gt;0,$E57-LARGE('FLEX Settings (DO NOT MODIFY)'!$J:$J,Configuration!$F$14*Configuration!$F$16),-1000000),0),IFERROR(IF(Configuration!$F$13&gt;0,$E57-LARGE('FLEX Settings (DO NOT MODIFY)'!$K:$K,Configuration!$F$13*Configuration!$F$16),-1000000),0))+IF(E57=0,0,COUNTIFS($E$2:E56,E56)*0.000001)</f>
        <v>-14.750956309759671</v>
      </c>
      <c r="N57" t="str">
        <f t="shared" si="1"/>
        <v>&lt;tr&gt;&lt;td&gt;55&lt;/td&gt;&lt;td&gt;Braydon Johnson&lt;/td&gt;&lt;td&gt;Oklahoma State&lt;/td&gt;&lt;td&gt;Big 12&lt;/td&gt;&lt;td&gt;122.42&lt;/td&gt;&lt;/tr&gt;</v>
      </c>
    </row>
    <row r="58" spans="1:14" x14ac:dyDescent="0.25">
      <c r="A58" s="26">
        <f>_xlfn.RANK.EQ(L58,L:L,0)</f>
        <v>56</v>
      </c>
      <c r="B58" t="s">
        <v>1327</v>
      </c>
      <c r="C58" s="5" t="s">
        <v>175</v>
      </c>
      <c r="D58" t="s">
        <v>131</v>
      </c>
      <c r="E58" s="3">
        <f>IF(VLOOKUP($D58,Configuration!$A$21:$C$31,3,FALSE),IFERROR((Configuration!$C$13*F58+Configuration!$C$12*H58+Configuration!$C$14*G58+Configuration!$C$16*I58+Configuration!$C$15*J58+Configuration!$C$17*K58),""),0)</f>
        <v>121.38015205115407</v>
      </c>
      <c r="F58" s="3">
        <v>6.8188235294117643</v>
      </c>
      <c r="G58" s="3">
        <v>604.43999999999994</v>
      </c>
      <c r="H58" s="3">
        <v>41.4</v>
      </c>
      <c r="I58" s="3">
        <v>0</v>
      </c>
      <c r="J58" s="3">
        <v>0</v>
      </c>
      <c r="K58" s="3">
        <v>0.33839456265825596</v>
      </c>
      <c r="L58" s="3">
        <f>MAX(IFERROR(IF(Configuration!$F$11&gt;0,$E58-LARGE($E:$E,Configuration!$F$11*Configuration!$F$16),-1000000),0),IFERROR(IF(Configuration!$F$14&gt;0,$E58-LARGE('FLEX Settings (DO NOT MODIFY)'!$J:$J,Configuration!$F$14*Configuration!$F$16),-1000000),0),IFERROR(IF(Configuration!$F$13&gt;0,$E58-LARGE('FLEX Settings (DO NOT MODIFY)'!$K:$K,Configuration!$F$13*Configuration!$F$16),-1000000),0))+IF(E58=0,0,COUNTIFS($E$2:E57,E57)*0.000001)</f>
        <v>-15.786121214760369</v>
      </c>
      <c r="N58" t="str">
        <f t="shared" si="1"/>
        <v>&lt;tr&gt;&lt;td&gt;56&lt;/td&gt;&lt;td&gt;George Pickens&lt;/td&gt;&lt;td&gt;Georgia&lt;/td&gt;&lt;td&gt;SEC&lt;/td&gt;&lt;td&gt;121.38&lt;/td&gt;&lt;/tr&gt;</v>
      </c>
    </row>
    <row r="59" spans="1:14" x14ac:dyDescent="0.25">
      <c r="A59" s="26">
        <f>_xlfn.RANK.EQ(L59,L:L,0)</f>
        <v>57</v>
      </c>
      <c r="B59" t="s">
        <v>302</v>
      </c>
      <c r="C59" s="5" t="s">
        <v>208</v>
      </c>
      <c r="D59" t="s">
        <v>132</v>
      </c>
      <c r="E59" s="3">
        <f>IF(VLOOKUP($D59,Configuration!$A$21:$C$31,3,FALSE),IFERROR((Configuration!$C$13*F59+Configuration!$C$12*H59+Configuration!$C$14*G59+Configuration!$C$16*I59+Configuration!$C$15*J59+Configuration!$C$17*K59),""),0)</f>
        <v>120.73649682501151</v>
      </c>
      <c r="F59" s="3">
        <v>3.5999999999999996</v>
      </c>
      <c r="G59" s="3">
        <v>652.79999999999995</v>
      </c>
      <c r="H59" s="3">
        <v>40.799999999999997</v>
      </c>
      <c r="I59" s="3">
        <v>81</v>
      </c>
      <c r="J59" s="3">
        <v>1.0536585365853659</v>
      </c>
      <c r="K59" s="3">
        <v>0.48272719725033769</v>
      </c>
      <c r="L59" s="3">
        <f>MAX(IFERROR(IF(Configuration!$F$11&gt;0,$E59-LARGE($E:$E,Configuration!$F$11*Configuration!$F$16),-1000000),0),IFERROR(IF(Configuration!$F$14&gt;0,$E59-LARGE('FLEX Settings (DO NOT MODIFY)'!$J:$J,Configuration!$F$14*Configuration!$F$16),-1000000),0),IFERROR(IF(Configuration!$F$13&gt;0,$E59-LARGE('FLEX Settings (DO NOT MODIFY)'!$K:$K,Configuration!$F$13*Configuration!$F$16),-1000000),0))+IF(E59=0,0,COUNTIFS($E$2:E58,E58)*0.000001)</f>
        <v>-16.429776440902923</v>
      </c>
      <c r="N59" t="str">
        <f t="shared" si="1"/>
        <v>&lt;tr&gt;&lt;td&gt;57&lt;/td&gt;&lt;td&gt;Tre Turner&lt;/td&gt;&lt;td&gt;Virginia Tech&lt;/td&gt;&lt;td&gt;ACC&lt;/td&gt;&lt;td&gt;120.74&lt;/td&gt;&lt;/tr&gt;</v>
      </c>
    </row>
    <row r="60" spans="1:14" x14ac:dyDescent="0.25">
      <c r="A60" s="26">
        <f>_xlfn.RANK.EQ(L60,L:L,0)</f>
        <v>58</v>
      </c>
      <c r="B60" t="s">
        <v>976</v>
      </c>
      <c r="C60" s="5" t="s">
        <v>750</v>
      </c>
      <c r="D60" t="s">
        <v>132</v>
      </c>
      <c r="E60" s="3">
        <f>IF(VLOOKUP($D60,Configuration!$A$21:$C$31,3,FALSE),IFERROR((Configuration!$C$13*F60+Configuration!$C$12*H60+Configuration!$C$14*G60+Configuration!$C$16*I60+Configuration!$C$15*J60+Configuration!$C$17*K60),""),0)</f>
        <v>120.3325419853218</v>
      </c>
      <c r="F60" s="3">
        <v>3.7894736842105261</v>
      </c>
      <c r="G60" s="3">
        <v>737.99999999999989</v>
      </c>
      <c r="H60" s="3">
        <v>49.199999999999996</v>
      </c>
      <c r="I60" s="3">
        <v>0</v>
      </c>
      <c r="J60" s="3">
        <v>0</v>
      </c>
      <c r="K60" s="3">
        <v>0.40215005997068098</v>
      </c>
      <c r="L60" s="3">
        <f>MAX(IFERROR(IF(Configuration!$F$11&gt;0,$E60-LARGE($E:$E,Configuration!$F$11*Configuration!$F$16),-1000000),0),IFERROR(IF(Configuration!$F$14&gt;0,$E60-LARGE('FLEX Settings (DO NOT MODIFY)'!$J:$J,Configuration!$F$14*Configuration!$F$16),-1000000),0),IFERROR(IF(Configuration!$F$13&gt;0,$E60-LARGE('FLEX Settings (DO NOT MODIFY)'!$K:$K,Configuration!$F$13*Configuration!$F$16),-1000000),0))+IF(E60=0,0,COUNTIFS($E$2:E59,E59)*0.000001)</f>
        <v>-16.833731280592641</v>
      </c>
      <c r="N60" t="str">
        <f t="shared" si="1"/>
        <v>&lt;tr&gt;&lt;td&gt;58&lt;/td&gt;&lt;td&gt;Malachi Carter&lt;/td&gt;&lt;td&gt;Georgia Tech&lt;/td&gt;&lt;td&gt;ACC&lt;/td&gt;&lt;td&gt;120.33&lt;/td&gt;&lt;/tr&gt;</v>
      </c>
    </row>
    <row r="61" spans="1:14" x14ac:dyDescent="0.25">
      <c r="A61" s="26">
        <f>_xlfn.RANK.EQ(L61,L:L,0)</f>
        <v>59</v>
      </c>
      <c r="B61" t="s">
        <v>993</v>
      </c>
      <c r="C61" s="5" t="s">
        <v>335</v>
      </c>
      <c r="D61" t="s">
        <v>132</v>
      </c>
      <c r="E61" s="3">
        <f>IF(VLOOKUP($D61,Configuration!$A$21:$C$31,3,FALSE),IFERROR((Configuration!$C$13*F61+Configuration!$C$12*H61+Configuration!$C$14*G61+Configuration!$C$16*I61+Configuration!$C$15*J61+Configuration!$C$17*K61),""),0)</f>
        <v>119.02522617231158</v>
      </c>
      <c r="F61" s="3">
        <v>7.1999999999999993</v>
      </c>
      <c r="G61" s="3">
        <v>540</v>
      </c>
      <c r="H61" s="3">
        <v>45</v>
      </c>
      <c r="I61" s="3">
        <v>0.84112149532710268</v>
      </c>
      <c r="J61" s="3">
        <v>0</v>
      </c>
      <c r="K61" s="3">
        <v>0.37944298861056075</v>
      </c>
      <c r="L61" s="3">
        <f>MAX(IFERROR(IF(Configuration!$F$11&gt;0,$E61-LARGE($E:$E,Configuration!$F$11*Configuration!$F$16),-1000000),0),IFERROR(IF(Configuration!$F$14&gt;0,$E61-LARGE('FLEX Settings (DO NOT MODIFY)'!$J:$J,Configuration!$F$14*Configuration!$F$16),-1000000),0),IFERROR(IF(Configuration!$F$13&gt;0,$E61-LARGE('FLEX Settings (DO NOT MODIFY)'!$K:$K,Configuration!$F$13*Configuration!$F$16),-1000000),0))+IF(E61=0,0,COUNTIFS($E$2:E60,E60)*0.000001)</f>
        <v>-18.141047093602861</v>
      </c>
      <c r="N61" t="str">
        <f t="shared" si="1"/>
        <v>&lt;tr&gt;&lt;td&gt;59&lt;/td&gt;&lt;td&gt;Thayer Thomas&lt;/td&gt;&lt;td&gt;North Carolina State&lt;/td&gt;&lt;td&gt;ACC&lt;/td&gt;&lt;td&gt;119.03&lt;/td&gt;&lt;/tr&gt;</v>
      </c>
    </row>
    <row r="62" spans="1:14" x14ac:dyDescent="0.25">
      <c r="A62" s="26">
        <f>_xlfn.RANK.EQ(L62,L:L,0)</f>
        <v>60</v>
      </c>
      <c r="B62" t="s">
        <v>1039</v>
      </c>
      <c r="C62" s="5" t="s">
        <v>251</v>
      </c>
      <c r="D62" t="s">
        <v>132</v>
      </c>
      <c r="E62" s="3">
        <f>IF(VLOOKUP($D62,Configuration!$A$21:$C$31,3,FALSE),IFERROR((Configuration!$C$13*F62+Configuration!$C$12*H62+Configuration!$C$14*G62+Configuration!$C$16*I62+Configuration!$C$15*J62+Configuration!$C$17*K62),""),0)</f>
        <v>117.87569988005863</v>
      </c>
      <c r="F62" s="3">
        <v>4.1999999999999993</v>
      </c>
      <c r="G62" s="3">
        <v>688.8</v>
      </c>
      <c r="H62" s="3">
        <v>49.199999999999996</v>
      </c>
      <c r="I62" s="3">
        <v>0</v>
      </c>
      <c r="J62" s="3">
        <v>0</v>
      </c>
      <c r="K62" s="3">
        <v>0.40215005997068098</v>
      </c>
      <c r="L62" s="3">
        <f>MAX(IFERROR(IF(Configuration!$F$11&gt;0,$E62-LARGE($E:$E,Configuration!$F$11*Configuration!$F$16),-1000000),0),IFERROR(IF(Configuration!$F$14&gt;0,$E62-LARGE('FLEX Settings (DO NOT MODIFY)'!$J:$J,Configuration!$F$14*Configuration!$F$16),-1000000),0),IFERROR(IF(Configuration!$F$13&gt;0,$E62-LARGE('FLEX Settings (DO NOT MODIFY)'!$K:$K,Configuration!$F$13*Configuration!$F$16),-1000000),0))+IF(E62=0,0,COUNTIFS($E$2:E61,E61)*0.000001)</f>
        <v>-19.290573385855804</v>
      </c>
      <c r="N62" t="str">
        <f t="shared" si="1"/>
        <v>&lt;tr&gt;&lt;td&gt;60&lt;/td&gt;&lt;td&gt;Braden Smith&lt;/td&gt;&lt;td&gt;Louisville&lt;/td&gt;&lt;td&gt;ACC&lt;/td&gt;&lt;td&gt;117.88&lt;/td&gt;&lt;/tr&gt;</v>
      </c>
    </row>
    <row r="63" spans="1:14" x14ac:dyDescent="0.25">
      <c r="A63" s="26">
        <f>_xlfn.RANK.EQ(L63,L:L,0)</f>
        <v>61</v>
      </c>
      <c r="B63" t="s">
        <v>1308</v>
      </c>
      <c r="C63" s="5" t="s">
        <v>186</v>
      </c>
      <c r="D63" t="s">
        <v>131</v>
      </c>
      <c r="E63" s="3">
        <f>IF(VLOOKUP($D63,Configuration!$A$21:$C$31,3,FALSE),IFERROR((Configuration!$C$13*F63+Configuration!$C$12*H63+Configuration!$C$14*G63+Configuration!$C$16*I63+Configuration!$C$15*J63+Configuration!$C$17*K63),""),0)</f>
        <v>117.77531695615474</v>
      </c>
      <c r="F63" s="3">
        <v>7.1999999999999993</v>
      </c>
      <c r="G63" s="3">
        <v>513.59999999999991</v>
      </c>
      <c r="H63" s="3">
        <v>48</v>
      </c>
      <c r="I63" s="3">
        <v>0</v>
      </c>
      <c r="J63" s="3">
        <v>0</v>
      </c>
      <c r="K63" s="3">
        <v>0.39234152192261562</v>
      </c>
      <c r="L63" s="3">
        <f>MAX(IFERROR(IF(Configuration!$F$11&gt;0,$E63-LARGE($E:$E,Configuration!$F$11*Configuration!$F$16),-1000000),0),IFERROR(IF(Configuration!$F$14&gt;0,$E63-LARGE('FLEX Settings (DO NOT MODIFY)'!$J:$J,Configuration!$F$14*Configuration!$F$16),-1000000),0),IFERROR(IF(Configuration!$F$13&gt;0,$E63-LARGE('FLEX Settings (DO NOT MODIFY)'!$K:$K,Configuration!$F$13*Configuration!$F$16),-1000000),0))+IF(E63=0,0,COUNTIFS($E$2:E62,E62)*0.000001)</f>
        <v>-19.390956309759698</v>
      </c>
      <c r="N63" t="str">
        <f t="shared" si="1"/>
        <v>&lt;tr&gt;&lt;td&gt;61&lt;/td&gt;&lt;td&gt;Justin Shorter&lt;/td&gt;&lt;td&gt;Florida&lt;/td&gt;&lt;td&gt;SEC&lt;/td&gt;&lt;td&gt;117.78&lt;/td&gt;&lt;/tr&gt;</v>
      </c>
    </row>
    <row r="64" spans="1:14" x14ac:dyDescent="0.25">
      <c r="A64" s="26">
        <f>_xlfn.RANK.EQ(L64,L:L,0)</f>
        <v>62</v>
      </c>
      <c r="B64" t="s">
        <v>1071</v>
      </c>
      <c r="C64" s="5" t="s">
        <v>260</v>
      </c>
      <c r="D64" t="s">
        <v>326</v>
      </c>
      <c r="E64" s="3">
        <f>IF(VLOOKUP($D64,Configuration!$A$21:$C$31,3,FALSE),IFERROR((Configuration!$C$13*F64+Configuration!$C$12*H64+Configuration!$C$14*G64+Configuration!$C$16*I64+Configuration!$C$15*J64+Configuration!$C$17*K64),""),0)</f>
        <v>117.20756857019219</v>
      </c>
      <c r="F64" s="3">
        <v>4.8</v>
      </c>
      <c r="G64" s="3">
        <v>620.16</v>
      </c>
      <c r="H64" s="3">
        <v>45.599999999999994</v>
      </c>
      <c r="I64" s="3">
        <v>23.759999999999998</v>
      </c>
      <c r="J64" s="3">
        <v>0.36</v>
      </c>
      <c r="K64" s="3">
        <v>0.47221571490389441</v>
      </c>
      <c r="L64" s="3">
        <f>MAX(IFERROR(IF(Configuration!$F$11&gt;0,$E64-LARGE($E:$E,Configuration!$F$11*Configuration!$F$16),-1000000),0),IFERROR(IF(Configuration!$F$14&gt;0,$E64-LARGE('FLEX Settings (DO NOT MODIFY)'!$J:$J,Configuration!$F$14*Configuration!$F$16),-1000000),0),IFERROR(IF(Configuration!$F$13&gt;0,$E64-LARGE('FLEX Settings (DO NOT MODIFY)'!$K:$K,Configuration!$F$13*Configuration!$F$16),-1000000),0))+IF(E64=0,0,COUNTIFS($E$2:E63,E63)*0.000001)</f>
        <v>-19.958704695722243</v>
      </c>
      <c r="N64" t="str">
        <f t="shared" si="1"/>
        <v>&lt;tr&gt;&lt;td&gt;62&lt;/td&gt;&lt;td&gt;Luke Grimm&lt;/td&gt;&lt;td&gt;Kansas&lt;/td&gt;&lt;td&gt;Big 12&lt;/td&gt;&lt;td&gt;117.21&lt;/td&gt;&lt;/tr&gt;</v>
      </c>
    </row>
    <row r="65" spans="1:14" x14ac:dyDescent="0.25">
      <c r="A65" s="26">
        <f>_xlfn.RANK.EQ(L65,L:L,0)</f>
        <v>63</v>
      </c>
      <c r="B65" t="s">
        <v>1254</v>
      </c>
      <c r="C65" s="5" t="s">
        <v>210</v>
      </c>
      <c r="D65" t="s">
        <v>329</v>
      </c>
      <c r="E65" s="3">
        <f>IF(VLOOKUP($D65,Configuration!$A$21:$C$31,3,FALSE),IFERROR((Configuration!$C$13*F65+Configuration!$C$12*H65+Configuration!$C$14*G65+Configuration!$C$16*I65+Configuration!$C$15*J65+Configuration!$C$17*K65),""),0)</f>
        <v>117.15817409901192</v>
      </c>
      <c r="F65" s="3">
        <v>6.8571428571428568</v>
      </c>
      <c r="G65" s="3">
        <v>528</v>
      </c>
      <c r="H65" s="3">
        <v>48</v>
      </c>
      <c r="I65" s="3">
        <v>0</v>
      </c>
      <c r="J65" s="3">
        <v>0</v>
      </c>
      <c r="K65" s="3">
        <v>0.39234152192261562</v>
      </c>
      <c r="L65" s="3">
        <f>MAX(IFERROR(IF(Configuration!$F$11&gt;0,$E65-LARGE($E:$E,Configuration!$F$11*Configuration!$F$16),-1000000),0),IFERROR(IF(Configuration!$F$14&gt;0,$E65-LARGE('FLEX Settings (DO NOT MODIFY)'!$J:$J,Configuration!$F$14*Configuration!$F$16),-1000000),0),IFERROR(IF(Configuration!$F$13&gt;0,$E65-LARGE('FLEX Settings (DO NOT MODIFY)'!$K:$K,Configuration!$F$13*Configuration!$F$16),-1000000),0))+IF(E65=0,0,COUNTIFS($E$2:E64,E64)*0.000001)</f>
        <v>-20.008099166902522</v>
      </c>
      <c r="N65" t="str">
        <f t="shared" si="1"/>
        <v>&lt;tr&gt;&lt;td&gt;63&lt;/td&gt;&lt;td&gt;Stanley Berryhill III&lt;/td&gt;&lt;td&gt;Arizona&lt;/td&gt;&lt;td&gt;Pac-12&lt;/td&gt;&lt;td&gt;117.16&lt;/td&gt;&lt;/tr&gt;</v>
      </c>
    </row>
    <row r="66" spans="1:14" x14ac:dyDescent="0.25">
      <c r="A66" s="26">
        <f>_xlfn.RANK.EQ(L66,L:L,0)</f>
        <v>64</v>
      </c>
      <c r="B66" s="5" t="s">
        <v>1078</v>
      </c>
      <c r="C66" s="5" t="s">
        <v>173</v>
      </c>
      <c r="D66" t="s">
        <v>326</v>
      </c>
      <c r="E66" s="3">
        <f>IF(VLOOKUP($D66,Configuration!$A$21:$C$31,3,FALSE),IFERROR((Configuration!$C$13*F66+Configuration!$C$12*H66+Configuration!$C$14*G66+Configuration!$C$16*I66+Configuration!$C$15*J66+Configuration!$C$17*K66),""),0)</f>
        <v>117.09922700207956</v>
      </c>
      <c r="F66" s="3">
        <v>5.5</v>
      </c>
      <c r="G66" s="3">
        <v>616</v>
      </c>
      <c r="H66" s="3">
        <v>38.5</v>
      </c>
      <c r="I66" s="3">
        <v>25.108695652173914</v>
      </c>
      <c r="J66" s="3">
        <v>0.25108695652173912</v>
      </c>
      <c r="K66" s="3">
        <v>0.3840821511341318</v>
      </c>
      <c r="L66" s="3">
        <f>MAX(IFERROR(IF(Configuration!$F$11&gt;0,$E66-LARGE($E:$E,Configuration!$F$11*Configuration!$F$16),-1000000),0),IFERROR(IF(Configuration!$F$14&gt;0,$E66-LARGE('FLEX Settings (DO NOT MODIFY)'!$J:$J,Configuration!$F$14*Configuration!$F$16),-1000000),0),IFERROR(IF(Configuration!$F$13&gt;0,$E66-LARGE('FLEX Settings (DO NOT MODIFY)'!$K:$K,Configuration!$F$13*Configuration!$F$16),-1000000),0))+IF(E66=0,0,COUNTIFS($E$2:E65,E65)*0.000001)</f>
        <v>-20.067046263834879</v>
      </c>
      <c r="N66" t="str">
        <f t="shared" si="1"/>
        <v>&lt;tr&gt;&lt;td&gt;64&lt;/td&gt;&lt;td&gt;Jadon Haselwood&lt;/td&gt;&lt;td&gt;Oklahoma&lt;/td&gt;&lt;td&gt;Big 12&lt;/td&gt;&lt;td&gt;117.1&lt;/td&gt;&lt;/tr&gt;</v>
      </c>
    </row>
    <row r="67" spans="1:14" x14ac:dyDescent="0.25">
      <c r="A67" s="26">
        <f>_xlfn.RANK.EQ(L67,L:L,0)</f>
        <v>65</v>
      </c>
      <c r="B67" t="s">
        <v>1349</v>
      </c>
      <c r="C67" s="5" t="s">
        <v>177</v>
      </c>
      <c r="D67" t="s">
        <v>131</v>
      </c>
      <c r="E67" s="3">
        <f>IF(VLOOKUP($D67,Configuration!$A$21:$C$31,3,FALSE),IFERROR((Configuration!$C$13*F67+Configuration!$C$12*H67+Configuration!$C$14*G67+Configuration!$C$16*I67+Configuration!$C$15*J67+Configuration!$C$17*K67),""),0)</f>
        <v>115.9175118010682</v>
      </c>
      <c r="F67" s="3">
        <v>4.7384615384615385</v>
      </c>
      <c r="G67" s="3">
        <v>651.41999999999996</v>
      </c>
      <c r="H67" s="3">
        <v>46.2</v>
      </c>
      <c r="I67" s="3">
        <v>0</v>
      </c>
      <c r="J67" s="3">
        <v>0</v>
      </c>
      <c r="K67" s="3">
        <v>0.37762871485051752</v>
      </c>
      <c r="L67" s="3">
        <f>MAX(IFERROR(IF(Configuration!$F$11&gt;0,$E67-LARGE($E:$E,Configuration!$F$11*Configuration!$F$16),-1000000),0),IFERROR(IF(Configuration!$F$14&gt;0,$E67-LARGE('FLEX Settings (DO NOT MODIFY)'!$J:$J,Configuration!$F$14*Configuration!$F$16),-1000000),0),IFERROR(IF(Configuration!$F$13&gt;0,$E67-LARGE('FLEX Settings (DO NOT MODIFY)'!$K:$K,Configuration!$F$13*Configuration!$F$16),-1000000),0))+IF(E67=0,0,COUNTIFS($E$2:E66,E66)*0.000001)</f>
        <v>-21.248761464846236</v>
      </c>
      <c r="N67" t="str">
        <f t="shared" ref="N67:N98" si="2">CONCATENATE("&lt;tr&gt;&lt;td&gt;",A67,"&lt;/td&gt;&lt;td&gt;",B67,"&lt;/td&gt;&lt;td&gt;",C67,"&lt;/td&gt;&lt;td&gt;",D67,"&lt;/td&gt;&lt;td&gt;",ROUND(E67,2),"&lt;/td&gt;&lt;/tr&gt;")</f>
        <v>&lt;tr&gt;&lt;td&gt;65&lt;/td&gt;&lt;td&gt;Jonathan Mingo&lt;/td&gt;&lt;td&gt;Ole Miss&lt;/td&gt;&lt;td&gt;SEC&lt;/td&gt;&lt;td&gt;115.92&lt;/td&gt;&lt;/tr&gt;</v>
      </c>
    </row>
    <row r="68" spans="1:14" x14ac:dyDescent="0.25">
      <c r="A68" s="26">
        <f>_xlfn.RANK.EQ(L68,L:L,0)</f>
        <v>66</v>
      </c>
      <c r="B68" t="s">
        <v>1204</v>
      </c>
      <c r="C68" s="5" t="s">
        <v>212</v>
      </c>
      <c r="D68" t="s">
        <v>329</v>
      </c>
      <c r="E68" s="3">
        <f>IF(VLOOKUP($D68,Configuration!$A$21:$C$31,3,FALSE),IFERROR((Configuration!$C$13*F68+Configuration!$C$12*H68+Configuration!$C$14*G68+Configuration!$C$16*I68+Configuration!$C$15*J68+Configuration!$C$17*K68),""),0)</f>
        <v>114.87464583658492</v>
      </c>
      <c r="F68" s="3">
        <v>4.8000000000000007</v>
      </c>
      <c r="G68" s="3">
        <v>542.40000000000009</v>
      </c>
      <c r="H68" s="3">
        <v>48</v>
      </c>
      <c r="I68" s="3">
        <v>70.73684210526315</v>
      </c>
      <c r="J68" s="3">
        <v>0.31578947368421051</v>
      </c>
      <c r="K68" s="3">
        <v>0.56688760802333427</v>
      </c>
      <c r="L68" s="3">
        <f>MAX(IFERROR(IF(Configuration!$F$11&gt;0,$E68-LARGE($E:$E,Configuration!$F$11*Configuration!$F$16),-1000000),0),IFERROR(IF(Configuration!$F$14&gt;0,$E68-LARGE('FLEX Settings (DO NOT MODIFY)'!$J:$J,Configuration!$F$14*Configuration!$F$16),-1000000),0),IFERROR(IF(Configuration!$F$13&gt;0,$E68-LARGE('FLEX Settings (DO NOT MODIFY)'!$K:$K,Configuration!$F$13*Configuration!$F$16),-1000000),0))+IF(E68=0,0,COUNTIFS($E$2:E67,E67)*0.000001)</f>
        <v>-22.29162742932952</v>
      </c>
      <c r="N68" t="str">
        <f t="shared" si="2"/>
        <v>&lt;tr&gt;&lt;td&gt;66&lt;/td&gt;&lt;td&gt;Britain Covey&lt;/td&gt;&lt;td&gt;Utah&lt;/td&gt;&lt;td&gt;Pac-12&lt;/td&gt;&lt;td&gt;114.87&lt;/td&gt;&lt;/tr&gt;</v>
      </c>
    </row>
    <row r="69" spans="1:14" x14ac:dyDescent="0.25">
      <c r="A69" s="26">
        <f>_xlfn.RANK.EQ(L69,L:L,0)</f>
        <v>67</v>
      </c>
      <c r="B69" t="s">
        <v>1101</v>
      </c>
      <c r="C69" s="5" t="s">
        <v>244</v>
      </c>
      <c r="D69" t="s">
        <v>326</v>
      </c>
      <c r="E69" s="3">
        <f>IF(VLOOKUP($D69,Configuration!$A$21:$C$31,3,FALSE),IFERROR((Configuration!$C$13*F69+Configuration!$C$12*H69+Configuration!$C$14*G69+Configuration!$C$16*I69+Configuration!$C$15*J69+Configuration!$C$17*K69),""),0)</f>
        <v>113.93756876841788</v>
      </c>
      <c r="F69" s="3">
        <v>3</v>
      </c>
      <c r="G69" s="3">
        <v>726</v>
      </c>
      <c r="H69" s="3">
        <v>33</v>
      </c>
      <c r="I69" s="3">
        <v>24</v>
      </c>
      <c r="J69" s="3">
        <v>0.85714285714285698</v>
      </c>
      <c r="K69" s="3">
        <v>0.35264418721963958</v>
      </c>
      <c r="L69" s="3">
        <f>MAX(IFERROR(IF(Configuration!$F$11&gt;0,$E69-LARGE($E:$E,Configuration!$F$11*Configuration!$F$16),-1000000),0),IFERROR(IF(Configuration!$F$14&gt;0,$E69-LARGE('FLEX Settings (DO NOT MODIFY)'!$J:$J,Configuration!$F$14*Configuration!$F$16),-1000000),0),IFERROR(IF(Configuration!$F$13&gt;0,$E69-LARGE('FLEX Settings (DO NOT MODIFY)'!$K:$K,Configuration!$F$13*Configuration!$F$16),-1000000),0))+IF(E69=0,0,COUNTIFS($E$2:E68,E68)*0.000001)</f>
        <v>-23.228704497496562</v>
      </c>
      <c r="N69" t="str">
        <f t="shared" si="2"/>
        <v>&lt;tr&gt;&lt;td&gt;67&lt;/td&gt;&lt;td&gt;Quentin Johnston&lt;/td&gt;&lt;td&gt;TCU&lt;/td&gt;&lt;td&gt;Big 12&lt;/td&gt;&lt;td&gt;113.94&lt;/td&gt;&lt;/tr&gt;</v>
      </c>
    </row>
    <row r="70" spans="1:14" x14ac:dyDescent="0.25">
      <c r="A70" s="26">
        <f>_xlfn.RANK.EQ(L70,L:L,0)</f>
        <v>68</v>
      </c>
      <c r="B70" t="s">
        <v>1114</v>
      </c>
      <c r="C70" s="5" t="s">
        <v>187</v>
      </c>
      <c r="D70" t="s">
        <v>352</v>
      </c>
      <c r="E70" s="3">
        <f>IF(VLOOKUP($D70,Configuration!$A$21:$C$31,3,FALSE),IFERROR((Configuration!$C$13*F70+Configuration!$C$12*H70+Configuration!$C$14*G70+Configuration!$C$16*I70+Configuration!$C$15*J70+Configuration!$C$17*K70),""),0)</f>
        <v>112.73850513159819</v>
      </c>
      <c r="F70" s="3">
        <v>3.4285714285714284</v>
      </c>
      <c r="G70" s="3">
        <v>672</v>
      </c>
      <c r="H70" s="3">
        <v>48</v>
      </c>
      <c r="I70" s="3">
        <v>6.7320000000000011</v>
      </c>
      <c r="J70" s="3">
        <v>0.19800000000000001</v>
      </c>
      <c r="K70" s="3">
        <v>0.44706171991519089</v>
      </c>
      <c r="L70" s="3">
        <f>MAX(IFERROR(IF(Configuration!$F$11&gt;0,$E70-LARGE($E:$E,Configuration!$F$11*Configuration!$F$16),-1000000),0),IFERROR(IF(Configuration!$F$14&gt;0,$E70-LARGE('FLEX Settings (DO NOT MODIFY)'!$J:$J,Configuration!$F$14*Configuration!$F$16),-1000000),0),IFERROR(IF(Configuration!$F$13&gt;0,$E70-LARGE('FLEX Settings (DO NOT MODIFY)'!$K:$K,Configuration!$F$13*Configuration!$F$16),-1000000),0))+IF(E70=0,0,COUNTIFS($E$2:E69,E69)*0.000001)</f>
        <v>-24.427768134316249</v>
      </c>
      <c r="N70" t="str">
        <f t="shared" si="2"/>
        <v>&lt;tr&gt;&lt;td&gt;68&lt;/td&gt;&lt;td&gt;Milton Wright&lt;/td&gt;&lt;td&gt;Purdue&lt;/td&gt;&lt;td&gt;Big Ten&lt;/td&gt;&lt;td&gt;112.74&lt;/td&gt;&lt;/tr&gt;</v>
      </c>
    </row>
    <row r="71" spans="1:14" x14ac:dyDescent="0.25">
      <c r="A71" s="26">
        <f>_xlfn.RANK.EQ(L71,L:L,0)</f>
        <v>69</v>
      </c>
      <c r="B71" t="s">
        <v>1210</v>
      </c>
      <c r="C71" s="5" t="s">
        <v>216</v>
      </c>
      <c r="D71" t="s">
        <v>329</v>
      </c>
      <c r="E71" s="3">
        <f>IF(VLOOKUP($D71,Configuration!$A$21:$C$31,3,FALSE),IFERROR((Configuration!$C$13*F71+Configuration!$C$12*H71+Configuration!$C$14*G71+Configuration!$C$16*I71+Configuration!$C$15*J71+Configuration!$C$17*K71),""),0)</f>
        <v>112.7157574919667</v>
      </c>
      <c r="F71" s="3">
        <v>3.0684210526315789</v>
      </c>
      <c r="G71" s="3">
        <v>583</v>
      </c>
      <c r="H71" s="3">
        <v>58.3</v>
      </c>
      <c r="I71" s="3">
        <v>61.368421052631575</v>
      </c>
      <c r="J71" s="3">
        <v>0.30684210526315792</v>
      </c>
      <c r="K71" s="3">
        <v>0.56133178033244269</v>
      </c>
      <c r="L71" s="3">
        <f>MAX(IFERROR(IF(Configuration!$F$11&gt;0,$E71-LARGE($E:$E,Configuration!$F$11*Configuration!$F$16),-1000000),0),IFERROR(IF(Configuration!$F$14&gt;0,$E71-LARGE('FLEX Settings (DO NOT MODIFY)'!$J:$J,Configuration!$F$14*Configuration!$F$16),-1000000),0),IFERROR(IF(Configuration!$F$13&gt;0,$E71-LARGE('FLEX Settings (DO NOT MODIFY)'!$K:$K,Configuration!$F$13*Configuration!$F$16),-1000000),0))+IF(E71=0,0,COUNTIFS($E$2:E70,E70)*0.000001)</f>
        <v>-24.450515773947739</v>
      </c>
      <c r="N71" t="str">
        <f t="shared" si="2"/>
        <v>&lt;tr&gt;&lt;td&gt;69&lt;/td&gt;&lt;td&gt;Kyle Phillips&lt;/td&gt;&lt;td&gt;UCLA&lt;/td&gt;&lt;td&gt;Pac-12&lt;/td&gt;&lt;td&gt;112.72&lt;/td&gt;&lt;/tr&gt;</v>
      </c>
    </row>
    <row r="72" spans="1:14" x14ac:dyDescent="0.25">
      <c r="A72" s="26">
        <f>_xlfn.RANK.EQ(L72,L:L,0)</f>
        <v>70</v>
      </c>
      <c r="B72" t="s">
        <v>1000</v>
      </c>
      <c r="C72" s="5" t="s">
        <v>751</v>
      </c>
      <c r="D72" t="s">
        <v>132</v>
      </c>
      <c r="E72" s="3">
        <f>IF(VLOOKUP($D72,Configuration!$A$21:$C$31,3,FALSE),IFERROR((Configuration!$C$13*F72+Configuration!$C$12*H72+Configuration!$C$14*G72+Configuration!$C$16*I72+Configuration!$C$15*J72+Configuration!$C$17*K72),""),0)</f>
        <v>112.60338755021354</v>
      </c>
      <c r="F72" s="3">
        <v>7.0714285714285712</v>
      </c>
      <c r="G72" s="3">
        <v>542.14285714285711</v>
      </c>
      <c r="H72" s="3">
        <v>33</v>
      </c>
      <c r="I72" s="3">
        <v>0</v>
      </c>
      <c r="J72" s="3">
        <v>0</v>
      </c>
      <c r="K72" s="3">
        <v>0.26973479632179825</v>
      </c>
      <c r="L72" s="3">
        <f>MAX(IFERROR(IF(Configuration!$F$11&gt;0,$E72-LARGE($E:$E,Configuration!$F$11*Configuration!$F$16),-1000000),0),IFERROR(IF(Configuration!$F$14&gt;0,$E72-LARGE('FLEX Settings (DO NOT MODIFY)'!$J:$J,Configuration!$F$14*Configuration!$F$16),-1000000),0),IFERROR(IF(Configuration!$F$13&gt;0,$E72-LARGE('FLEX Settings (DO NOT MODIFY)'!$K:$K,Configuration!$F$13*Configuration!$F$16),-1000000),0))+IF(E72=0,0,COUNTIFS($E$2:E71,E71)*0.000001)</f>
        <v>-24.562885715700897</v>
      </c>
      <c r="N72" t="str">
        <f t="shared" si="2"/>
        <v>&lt;tr&gt;&lt;td&gt;70&lt;/td&gt;&lt;td&gt;CJ Lewis&lt;/td&gt;&lt;td&gt;Boston College&lt;/td&gt;&lt;td&gt;ACC&lt;/td&gt;&lt;td&gt;112.6&lt;/td&gt;&lt;/tr&gt;</v>
      </c>
    </row>
    <row r="73" spans="1:14" x14ac:dyDescent="0.25">
      <c r="A73" s="26">
        <f>_xlfn.RANK.EQ(L73,L:L,0)</f>
        <v>71</v>
      </c>
      <c r="B73" t="s">
        <v>1135</v>
      </c>
      <c r="C73" s="5" t="s">
        <v>234</v>
      </c>
      <c r="D73" t="s">
        <v>352</v>
      </c>
      <c r="E73" s="3">
        <f>IF(VLOOKUP($D73,Configuration!$A$21:$C$31,3,FALSE),IFERROR((Configuration!$C$13*F73+Configuration!$C$12*H73+Configuration!$C$14*G73+Configuration!$C$16*I73+Configuration!$C$15*J73+Configuration!$C$17*K73),""),0)</f>
        <v>111.98839951750085</v>
      </c>
      <c r="F73" s="3">
        <v>3.384615384615385</v>
      </c>
      <c r="G73" s="3">
        <v>704</v>
      </c>
      <c r="H73" s="3">
        <v>44</v>
      </c>
      <c r="I73" s="3">
        <v>0</v>
      </c>
      <c r="J73" s="3">
        <v>0</v>
      </c>
      <c r="K73" s="3">
        <v>0.35964639509573099</v>
      </c>
      <c r="L73" s="3">
        <f>MAX(IFERROR(IF(Configuration!$F$11&gt;0,$E73-LARGE($E:$E,Configuration!$F$11*Configuration!$F$16),-1000000),0),IFERROR(IF(Configuration!$F$14&gt;0,$E73-LARGE('FLEX Settings (DO NOT MODIFY)'!$J:$J,Configuration!$F$14*Configuration!$F$16),-1000000),0),IFERROR(IF(Configuration!$F$13&gt;0,$E73-LARGE('FLEX Settings (DO NOT MODIFY)'!$K:$K,Configuration!$F$13*Configuration!$F$16),-1000000),0))+IF(E73=0,0,COUNTIFS($E$2:E72,E72)*0.000001)</f>
        <v>-25.177873748413585</v>
      </c>
      <c r="N73" t="str">
        <f t="shared" si="2"/>
        <v>&lt;tr&gt;&lt;td&gt;71&lt;/td&gt;&lt;td&gt;Chris Autman-Bell&lt;/td&gt;&lt;td&gt;Minnesota&lt;/td&gt;&lt;td&gt;Big Ten&lt;/td&gt;&lt;td&gt;111.99&lt;/td&gt;&lt;/tr&gt;</v>
      </c>
    </row>
    <row r="74" spans="1:14" x14ac:dyDescent="0.25">
      <c r="A74" s="26">
        <f>_xlfn.RANK.EQ(L74,L:L,0)</f>
        <v>72</v>
      </c>
      <c r="B74" t="s">
        <v>1046</v>
      </c>
      <c r="C74" s="5" t="s">
        <v>180</v>
      </c>
      <c r="D74" t="s">
        <v>326</v>
      </c>
      <c r="E74" s="3">
        <f>IF(VLOOKUP($D74,Configuration!$A$21:$C$31,3,FALSE),IFERROR((Configuration!$C$13*F74+Configuration!$C$12*H74+Configuration!$C$14*G74+Configuration!$C$16*I74+Configuration!$C$15*J74+Configuration!$C$17*K74),""),0)</f>
        <v>111.93798750240623</v>
      </c>
      <c r="F74" s="3">
        <v>4.5222222222222221</v>
      </c>
      <c r="G74" s="3">
        <v>651.20000000000005</v>
      </c>
      <c r="H74" s="3">
        <v>40.700000000000003</v>
      </c>
      <c r="I74" s="3">
        <v>0</v>
      </c>
      <c r="J74" s="3">
        <v>0</v>
      </c>
      <c r="K74" s="3">
        <v>0.33267291546355116</v>
      </c>
      <c r="L74" s="3">
        <f>MAX(IFERROR(IF(Configuration!$F$11&gt;0,$E74-LARGE($E:$E,Configuration!$F$11*Configuration!$F$16),-1000000),0),IFERROR(IF(Configuration!$F$14&gt;0,$E74-LARGE('FLEX Settings (DO NOT MODIFY)'!$J:$J,Configuration!$F$14*Configuration!$F$16),-1000000),0),IFERROR(IF(Configuration!$F$13&gt;0,$E74-LARGE('FLEX Settings (DO NOT MODIFY)'!$K:$K,Configuration!$F$13*Configuration!$F$16),-1000000),0))+IF(E74=0,0,COUNTIFS($E$2:E73,E73)*0.000001)</f>
        <v>-25.228285763508207</v>
      </c>
      <c r="N74" t="str">
        <f t="shared" si="2"/>
        <v>&lt;tr&gt;&lt;td&gt;72&lt;/td&gt;&lt;td&gt;Bryce Ford-Wheaton&lt;/td&gt;&lt;td&gt;West Virginia&lt;/td&gt;&lt;td&gt;Big 12&lt;/td&gt;&lt;td&gt;111.94&lt;/td&gt;&lt;/tr&gt;</v>
      </c>
    </row>
    <row r="75" spans="1:14" x14ac:dyDescent="0.25">
      <c r="A75" s="26">
        <f>_xlfn.RANK.EQ(L75,L:L,0)</f>
        <v>73</v>
      </c>
      <c r="B75" s="5" t="s">
        <v>1064</v>
      </c>
      <c r="C75" s="5" t="s">
        <v>178</v>
      </c>
      <c r="D75" t="s">
        <v>326</v>
      </c>
      <c r="E75" s="3">
        <f>IF(VLOOKUP($D75,Configuration!$A$21:$C$31,3,FALSE),IFERROR((Configuration!$C$13*F75+Configuration!$C$12*H75+Configuration!$C$14*G75+Configuration!$C$16*I75+Configuration!$C$15*J75+Configuration!$C$17*K75),""),0)</f>
        <v>111.22544353843324</v>
      </c>
      <c r="F75" s="3">
        <v>5.4683544303797467</v>
      </c>
      <c r="G75" s="3">
        <v>552</v>
      </c>
      <c r="H75" s="3">
        <v>48</v>
      </c>
      <c r="I75" s="3">
        <v>0</v>
      </c>
      <c r="J75" s="3">
        <v>0</v>
      </c>
      <c r="K75" s="3">
        <v>0.39234152192261562</v>
      </c>
      <c r="L75" s="3">
        <f>MAX(IFERROR(IF(Configuration!$F$11&gt;0,$E75-LARGE($E:$E,Configuration!$F$11*Configuration!$F$16),-1000000),0),IFERROR(IF(Configuration!$F$14&gt;0,$E75-LARGE('FLEX Settings (DO NOT MODIFY)'!$J:$J,Configuration!$F$14*Configuration!$F$16),-1000000),0),IFERROR(IF(Configuration!$F$13&gt;0,$E75-LARGE('FLEX Settings (DO NOT MODIFY)'!$K:$K,Configuration!$F$13*Configuration!$F$16),-1000000),0))+IF(E75=0,0,COUNTIFS($E$2:E74,E74)*0.000001)</f>
        <v>-25.940829727481198</v>
      </c>
      <c r="N75" t="str">
        <f t="shared" si="2"/>
        <v>&lt;tr&gt;&lt;td&gt;73&lt;/td&gt;&lt;td&gt;Tay (Davontavean) Martin&lt;/td&gt;&lt;td&gt;Oklahoma State&lt;/td&gt;&lt;td&gt;Big 12&lt;/td&gt;&lt;td&gt;111.23&lt;/td&gt;&lt;/tr&gt;</v>
      </c>
    </row>
    <row r="76" spans="1:14" x14ac:dyDescent="0.25">
      <c r="A76" s="26">
        <f>_xlfn.RANK.EQ(L76,L:L,0)</f>
        <v>74</v>
      </c>
      <c r="B76" s="5" t="s">
        <v>1030</v>
      </c>
      <c r="C76" s="5" t="s">
        <v>208</v>
      </c>
      <c r="D76" t="s">
        <v>132</v>
      </c>
      <c r="E76" s="3">
        <f>IF(VLOOKUP($D76,Configuration!$A$21:$C$31,3,FALSE),IFERROR((Configuration!$C$13*F76+Configuration!$C$12*H76+Configuration!$C$14*G76+Configuration!$C$16*I76+Configuration!$C$15*J76+Configuration!$C$17*K76),""),0)</f>
        <v>110.55339302413758</v>
      </c>
      <c r="F76" s="3">
        <v>3.2727272727272725</v>
      </c>
      <c r="G76" s="3">
        <v>642.5454545454545</v>
      </c>
      <c r="H76" s="3">
        <v>41.454545454545453</v>
      </c>
      <c r="I76" s="3">
        <v>54.54545454545454</v>
      </c>
      <c r="J76" s="3">
        <v>0.21818181818181817</v>
      </c>
      <c r="K76" s="3">
        <v>0.41421257884029655</v>
      </c>
      <c r="L76" s="3">
        <f>MAX(IFERROR(IF(Configuration!$F$11&gt;0,$E76-LARGE($E:$E,Configuration!$F$11*Configuration!$F$16),-1000000),0),IFERROR(IF(Configuration!$F$14&gt;0,$E76-LARGE('FLEX Settings (DO NOT MODIFY)'!$J:$J,Configuration!$F$14*Configuration!$F$16),-1000000),0),IFERROR(IF(Configuration!$F$13&gt;0,$E76-LARGE('FLEX Settings (DO NOT MODIFY)'!$K:$K,Configuration!$F$13*Configuration!$F$16),-1000000),0))+IF(E76=0,0,COUNTIFS($E$2:E75,E75)*0.000001)</f>
        <v>-26.61288024177686</v>
      </c>
      <c r="N76" t="str">
        <f t="shared" si="2"/>
        <v>&lt;tr&gt;&lt;td&gt;74&lt;/td&gt;&lt;td&gt;Tayvion Robinson&lt;/td&gt;&lt;td&gt;Virginia Tech&lt;/td&gt;&lt;td&gt;ACC&lt;/td&gt;&lt;td&gt;110.55&lt;/td&gt;&lt;/tr&gt;</v>
      </c>
    </row>
    <row r="77" spans="1:14" x14ac:dyDescent="0.25">
      <c r="A77" s="26">
        <f>_xlfn.RANK.EQ(L77,L:L,0)</f>
        <v>75</v>
      </c>
      <c r="B77" t="s">
        <v>1005</v>
      </c>
      <c r="C77" s="5" t="s">
        <v>248</v>
      </c>
      <c r="D77" t="s">
        <v>132</v>
      </c>
      <c r="E77" s="3">
        <f>IF(VLOOKUP($D77,Configuration!$A$21:$C$31,3,FALSE),IFERROR((Configuration!$C$13*F77+Configuration!$C$12*H77+Configuration!$C$14*G77+Configuration!$C$16*I77+Configuration!$C$15*J77+Configuration!$C$17*K77),""),0)</f>
        <v>110.52696517368781</v>
      </c>
      <c r="F77" s="3">
        <v>4</v>
      </c>
      <c r="G77" s="3">
        <v>571.5</v>
      </c>
      <c r="H77" s="3">
        <v>45</v>
      </c>
      <c r="I77" s="3">
        <v>41.599999999999994</v>
      </c>
      <c r="J77" s="3">
        <v>0.60000000000000009</v>
      </c>
      <c r="K77" s="3">
        <v>0.44151741315608889</v>
      </c>
      <c r="L77" s="3">
        <f>MAX(IFERROR(IF(Configuration!$F$11&gt;0,$E77-LARGE($E:$E,Configuration!$F$11*Configuration!$F$16),-1000000),0),IFERROR(IF(Configuration!$F$14&gt;0,$E77-LARGE('FLEX Settings (DO NOT MODIFY)'!$J:$J,Configuration!$F$14*Configuration!$F$16),-1000000),0),IFERROR(IF(Configuration!$F$13&gt;0,$E77-LARGE('FLEX Settings (DO NOT MODIFY)'!$K:$K,Configuration!$F$13*Configuration!$F$16),-1000000),0))+IF(E77=0,0,COUNTIFS($E$2:E76,E76)*0.000001)</f>
        <v>-26.639308092226624</v>
      </c>
      <c r="N77" t="str">
        <f t="shared" si="2"/>
        <v>&lt;tr&gt;&lt;td&gt;75&lt;/td&gt;&lt;td&gt;Ontaria Wilson&lt;/td&gt;&lt;td&gt;Florida State&lt;/td&gt;&lt;td&gt;ACC&lt;/td&gt;&lt;td&gt;110.53&lt;/td&gt;&lt;/tr&gt;</v>
      </c>
    </row>
    <row r="78" spans="1:14" x14ac:dyDescent="0.25">
      <c r="A78" s="26">
        <f>_xlfn.RANK.EQ(L78,L:L,0)</f>
        <v>76</v>
      </c>
      <c r="B78" t="s">
        <v>1188</v>
      </c>
      <c r="C78" s="5" t="s">
        <v>758</v>
      </c>
      <c r="D78" t="s">
        <v>1504</v>
      </c>
      <c r="E78" s="3">
        <f>IF(VLOOKUP($D78,Configuration!$A$21:$C$31,3,FALSE),IFERROR((Configuration!$C$13*F78+Configuration!$C$12*H78+Configuration!$C$14*G78+Configuration!$C$16*I78+Configuration!$C$15*J78+Configuration!$C$17*K78),""),0)</f>
        <v>109.79824124791523</v>
      </c>
      <c r="F78" s="3">
        <v>3.8842105263157887</v>
      </c>
      <c r="G78" s="3">
        <v>639.59999999999991</v>
      </c>
      <c r="H78" s="3">
        <v>49.199999999999996</v>
      </c>
      <c r="I78" s="3">
        <v>-18.126315789473683</v>
      </c>
      <c r="J78" s="3">
        <v>0.10357894736842105</v>
      </c>
      <c r="K78" s="3">
        <v>0.43793200762132828</v>
      </c>
      <c r="L78" s="3">
        <f>MAX(IFERROR(IF(Configuration!$F$11&gt;0,$E78-LARGE($E:$E,Configuration!$F$11*Configuration!$F$16),-1000000),0),IFERROR(IF(Configuration!$F$14&gt;0,$E78-LARGE('FLEX Settings (DO NOT MODIFY)'!$J:$J,Configuration!$F$14*Configuration!$F$16),-1000000),0),IFERROR(IF(Configuration!$F$13&gt;0,$E78-LARGE('FLEX Settings (DO NOT MODIFY)'!$K:$K,Configuration!$F$13*Configuration!$F$16),-1000000),0))+IF(E78=0,0,COUNTIFS($E$2:E77,E77)*0.000001)</f>
        <v>-27.368032017999209</v>
      </c>
      <c r="N78" t="str">
        <f t="shared" si="2"/>
        <v>&lt;tr&gt;&lt;td&gt;76&lt;/td&gt;&lt;td&gt;DJ Stubbs&lt;/td&gt;&lt;td&gt;Liberty&lt;/td&gt;&lt;td&gt;IA Independents&lt;/td&gt;&lt;td&gt;109.8&lt;/td&gt;&lt;/tr&gt;</v>
      </c>
    </row>
    <row r="79" spans="1:14" x14ac:dyDescent="0.25">
      <c r="A79" s="26">
        <f>_xlfn.RANK.EQ(L79,L:L,0)</f>
        <v>77</v>
      </c>
      <c r="B79" t="s">
        <v>981</v>
      </c>
      <c r="C79" s="5" t="s">
        <v>211</v>
      </c>
      <c r="D79" t="s">
        <v>132</v>
      </c>
      <c r="E79" s="3">
        <f>IF(VLOOKUP($D79,Configuration!$A$21:$C$31,3,FALSE),IFERROR((Configuration!$C$13*F79+Configuration!$C$12*H79+Configuration!$C$14*G79+Configuration!$C$16*I79+Configuration!$C$15*J79+Configuration!$C$17*K79),""),0)</f>
        <v>108.43074508918762</v>
      </c>
      <c r="F79" s="3">
        <v>2.9189189189189193</v>
      </c>
      <c r="G79" s="3">
        <v>648</v>
      </c>
      <c r="H79" s="3">
        <v>54</v>
      </c>
      <c r="I79" s="3">
        <v>0</v>
      </c>
      <c r="J79" s="3">
        <v>0</v>
      </c>
      <c r="K79" s="3">
        <v>0.44138421216294255</v>
      </c>
      <c r="L79" s="3">
        <f>MAX(IFERROR(IF(Configuration!$F$11&gt;0,$E79-LARGE($E:$E,Configuration!$F$11*Configuration!$F$16),-1000000),0),IFERROR(IF(Configuration!$F$14&gt;0,$E79-LARGE('FLEX Settings (DO NOT MODIFY)'!$J:$J,Configuration!$F$14*Configuration!$F$16),-1000000),0),IFERROR(IF(Configuration!$F$13&gt;0,$E79-LARGE('FLEX Settings (DO NOT MODIFY)'!$K:$K,Configuration!$F$13*Configuration!$F$16),-1000000),0))+IF(E79=0,0,COUNTIFS($E$2:E78,E78)*0.000001)</f>
        <v>-28.735528176726813</v>
      </c>
      <c r="N79" t="str">
        <f t="shared" si="2"/>
        <v>&lt;tr&gt;&lt;td&gt;77&lt;/td&gt;&lt;td&gt;Anthony Queeley&lt;/td&gt;&lt;td&gt;Syracuse&lt;/td&gt;&lt;td&gt;ACC&lt;/td&gt;&lt;td&gt;108.43&lt;/td&gt;&lt;/tr&gt;</v>
      </c>
    </row>
    <row r="80" spans="1:14" x14ac:dyDescent="0.25">
      <c r="A80" s="26">
        <f>_xlfn.RANK.EQ(L80,L:L,0)</f>
        <v>78</v>
      </c>
      <c r="B80" t="s">
        <v>1326</v>
      </c>
      <c r="C80" s="5" t="s">
        <v>175</v>
      </c>
      <c r="D80" t="s">
        <v>131</v>
      </c>
      <c r="E80" s="3">
        <f>IF(VLOOKUP($D80,Configuration!$A$21:$C$31,3,FALSE),IFERROR((Configuration!$C$13*F80+Configuration!$C$12*H80+Configuration!$C$14*G80+Configuration!$C$16*I80+Configuration!$C$15*J80+Configuration!$C$17*K80),""),0)</f>
        <v>108.05416818444317</v>
      </c>
      <c r="F80" s="3">
        <v>3.7</v>
      </c>
      <c r="G80" s="3">
        <v>643.80000000000007</v>
      </c>
      <c r="H80" s="3">
        <v>44.400000000000006</v>
      </c>
      <c r="I80" s="3">
        <v>0</v>
      </c>
      <c r="J80" s="3">
        <v>0</v>
      </c>
      <c r="K80" s="3">
        <v>0.36291590777841942</v>
      </c>
      <c r="L80" s="3">
        <f>MAX(IFERROR(IF(Configuration!$F$11&gt;0,$E80-LARGE($E:$E,Configuration!$F$11*Configuration!$F$16),-1000000),0),IFERROR(IF(Configuration!$F$14&gt;0,$E80-LARGE('FLEX Settings (DO NOT MODIFY)'!$J:$J,Configuration!$F$14*Configuration!$F$16),-1000000),0),IFERROR(IF(Configuration!$F$13&gt;0,$E80-LARGE('FLEX Settings (DO NOT MODIFY)'!$K:$K,Configuration!$F$13*Configuration!$F$16),-1000000),0))+IF(E80=0,0,COUNTIFS($E$2:E79,E79)*0.000001)</f>
        <v>-29.112105081471267</v>
      </c>
      <c r="N80" t="str">
        <f t="shared" si="2"/>
        <v>&lt;tr&gt;&lt;td&gt;78&lt;/td&gt;&lt;td&gt;Kearis Jackson&lt;/td&gt;&lt;td&gt;Georgia&lt;/td&gt;&lt;td&gt;SEC&lt;/td&gt;&lt;td&gt;108.05&lt;/td&gt;&lt;/tr&gt;</v>
      </c>
    </row>
    <row r="81" spans="1:14" x14ac:dyDescent="0.25">
      <c r="A81" s="26">
        <f>_xlfn.RANK.EQ(L81,L:L,0)</f>
        <v>79</v>
      </c>
      <c r="B81" t="s">
        <v>1044</v>
      </c>
      <c r="C81" s="5" t="s">
        <v>180</v>
      </c>
      <c r="D81" t="s">
        <v>326</v>
      </c>
      <c r="E81" s="3">
        <f>IF(VLOOKUP($D81,Configuration!$A$21:$C$31,3,FALSE),IFERROR((Configuration!$C$13*F81+Configuration!$C$12*H81+Configuration!$C$14*G81+Configuration!$C$16*I81+Configuration!$C$15*J81+Configuration!$C$17*K81),""),0)</f>
        <v>107.77837224549319</v>
      </c>
      <c r="F81" s="3">
        <v>2.5531914893617023</v>
      </c>
      <c r="G81" s="3">
        <v>630</v>
      </c>
      <c r="H81" s="3">
        <v>60</v>
      </c>
      <c r="I81" s="3">
        <v>5.1063829787234045</v>
      </c>
      <c r="J81" s="3">
        <v>0</v>
      </c>
      <c r="K81" s="3">
        <v>0.52570749427469132</v>
      </c>
      <c r="L81" s="3">
        <f>MAX(IFERROR(IF(Configuration!$F$11&gt;0,$E81-LARGE($E:$E,Configuration!$F$11*Configuration!$F$16),-1000000),0),IFERROR(IF(Configuration!$F$14&gt;0,$E81-LARGE('FLEX Settings (DO NOT MODIFY)'!$J:$J,Configuration!$F$14*Configuration!$F$16),-1000000),0),IFERROR(IF(Configuration!$F$13&gt;0,$E81-LARGE('FLEX Settings (DO NOT MODIFY)'!$K:$K,Configuration!$F$13*Configuration!$F$16),-1000000),0))+IF(E81=0,0,COUNTIFS($E$2:E80,E80)*0.000001)</f>
        <v>-29.38790102042125</v>
      </c>
      <c r="N81" t="str">
        <f t="shared" si="2"/>
        <v>&lt;tr&gt;&lt;td&gt;79&lt;/td&gt;&lt;td&gt;Winston Wright Jr.&lt;/td&gt;&lt;td&gt;West Virginia&lt;/td&gt;&lt;td&gt;Big 12&lt;/td&gt;&lt;td&gt;107.78&lt;/td&gt;&lt;/tr&gt;</v>
      </c>
    </row>
    <row r="82" spans="1:14" x14ac:dyDescent="0.25">
      <c r="A82" s="26">
        <f>_xlfn.RANK.EQ(L82,L:L,0)</f>
        <v>80</v>
      </c>
      <c r="B82" s="5" t="s">
        <v>1010</v>
      </c>
      <c r="C82" s="5" t="s">
        <v>176</v>
      </c>
      <c r="D82" t="s">
        <v>132</v>
      </c>
      <c r="E82" s="3">
        <f>IF(VLOOKUP($D82,Configuration!$A$21:$C$31,3,FALSE),IFERROR((Configuration!$C$13*F82+Configuration!$C$12*H82+Configuration!$C$14*G82+Configuration!$C$16*I82+Configuration!$C$15*J82+Configuration!$C$17*K82),""),0)</f>
        <v>107.13010666390259</v>
      </c>
      <c r="F82" s="3">
        <v>2.6666666666666665</v>
      </c>
      <c r="G82" s="3">
        <v>690.75555555555559</v>
      </c>
      <c r="H82" s="3">
        <v>45.599999999999994</v>
      </c>
      <c r="I82" s="3">
        <v>0</v>
      </c>
      <c r="J82" s="3">
        <v>0</v>
      </c>
      <c r="K82" s="3">
        <v>0.37272444582648484</v>
      </c>
      <c r="L82" s="3">
        <f>MAX(IFERROR(IF(Configuration!$F$11&gt;0,$E82-LARGE($E:$E,Configuration!$F$11*Configuration!$F$16),-1000000),0),IFERROR(IF(Configuration!$F$14&gt;0,$E82-LARGE('FLEX Settings (DO NOT MODIFY)'!$J:$J,Configuration!$F$14*Configuration!$F$16),-1000000),0),IFERROR(IF(Configuration!$F$13&gt;0,$E82-LARGE('FLEX Settings (DO NOT MODIFY)'!$K:$K,Configuration!$F$13*Configuration!$F$16),-1000000),0))+IF(E82=0,0,COUNTIFS($E$2:E81,E81)*0.000001)</f>
        <v>-30.036166602011843</v>
      </c>
      <c r="N82" t="str">
        <f t="shared" si="2"/>
        <v>&lt;tr&gt;&lt;td&gt;80&lt;/td&gt;&lt;td&gt;Frank Ladson Jr.&lt;/td&gt;&lt;td&gt;Clemson&lt;/td&gt;&lt;td&gt;ACC&lt;/td&gt;&lt;td&gt;107.13&lt;/td&gt;&lt;/tr&gt;</v>
      </c>
    </row>
    <row r="83" spans="1:14" x14ac:dyDescent="0.25">
      <c r="A83" s="26">
        <f>_xlfn.RANK.EQ(L83,L:L,0)</f>
        <v>81</v>
      </c>
      <c r="B83" t="s">
        <v>1095</v>
      </c>
      <c r="C83" s="5" t="s">
        <v>207</v>
      </c>
      <c r="D83" t="s">
        <v>326</v>
      </c>
      <c r="E83" s="3">
        <f>IF(VLOOKUP($D83,Configuration!$A$21:$C$31,3,FALSE),IFERROR((Configuration!$C$13*F83+Configuration!$C$12*H83+Configuration!$C$14*G83+Configuration!$C$16*I83+Configuration!$C$15*J83+Configuration!$C$17*K83),""),0)</f>
        <v>106.46716808181135</v>
      </c>
      <c r="F83" s="3">
        <v>3.5862068965517238</v>
      </c>
      <c r="G83" s="3">
        <v>598</v>
      </c>
      <c r="H83" s="3">
        <v>52</v>
      </c>
      <c r="I83" s="3">
        <v>0</v>
      </c>
      <c r="J83" s="3">
        <v>0</v>
      </c>
      <c r="K83" s="3">
        <v>0.4250366487495002</v>
      </c>
      <c r="L83" s="3">
        <f>MAX(IFERROR(IF(Configuration!$F$11&gt;0,$E83-LARGE($E:$E,Configuration!$F$11*Configuration!$F$16),-1000000),0),IFERROR(IF(Configuration!$F$14&gt;0,$E83-LARGE('FLEX Settings (DO NOT MODIFY)'!$J:$J,Configuration!$F$14*Configuration!$F$16),-1000000),0),IFERROR(IF(Configuration!$F$13&gt;0,$E83-LARGE('FLEX Settings (DO NOT MODIFY)'!$K:$K,Configuration!$F$13*Configuration!$F$16),-1000000),0))+IF(E83=0,0,COUNTIFS($E$2:E82,E82)*0.000001)</f>
        <v>-30.699105184103086</v>
      </c>
      <c r="N83" t="str">
        <f t="shared" si="2"/>
        <v>&lt;tr&gt;&lt;td&gt;81&lt;/td&gt;&lt;td&gt;RJ Sneed&lt;/td&gt;&lt;td&gt;Baylor&lt;/td&gt;&lt;td&gt;Big 12&lt;/td&gt;&lt;td&gt;106.47&lt;/td&gt;&lt;/tr&gt;</v>
      </c>
    </row>
    <row r="84" spans="1:14" x14ac:dyDescent="0.25">
      <c r="A84" s="26">
        <f>_xlfn.RANK.EQ(L84,L:L,0)</f>
        <v>82</v>
      </c>
      <c r="B84" t="s">
        <v>1338</v>
      </c>
      <c r="C84" s="5" t="s">
        <v>206</v>
      </c>
      <c r="D84" t="s">
        <v>131</v>
      </c>
      <c r="E84" s="3">
        <f>IF(VLOOKUP($D84,Configuration!$A$21:$C$31,3,FALSE),IFERROR((Configuration!$C$13*F84+Configuration!$C$12*H84+Configuration!$C$14*G84+Configuration!$C$16*I84+Configuration!$C$15*J84+Configuration!$C$17*K84),""),0)</f>
        <v>105.51536576300693</v>
      </c>
      <c r="F84" s="3">
        <v>4.2</v>
      </c>
      <c r="G84" s="3">
        <v>588</v>
      </c>
      <c r="H84" s="3">
        <v>42</v>
      </c>
      <c r="I84" s="3">
        <v>6.3000000000000007</v>
      </c>
      <c r="J84" s="3">
        <v>0.10500000000000001</v>
      </c>
      <c r="K84" s="3">
        <v>0.37231711849653315</v>
      </c>
      <c r="L84" s="3">
        <f>MAX(IFERROR(IF(Configuration!$F$11&gt;0,$E84-LARGE($E:$E,Configuration!$F$11*Configuration!$F$16),-1000000),0),IFERROR(IF(Configuration!$F$14&gt;0,$E84-LARGE('FLEX Settings (DO NOT MODIFY)'!$J:$J,Configuration!$F$14*Configuration!$F$16),-1000000),0),IFERROR(IF(Configuration!$F$13&gt;0,$E84-LARGE('FLEX Settings (DO NOT MODIFY)'!$K:$K,Configuration!$F$13*Configuration!$F$16),-1000000),0))+IF(E84=0,0,COUNTIFS($E$2:E83,E83)*0.000001)</f>
        <v>-31.650907502907511</v>
      </c>
      <c r="N84" t="str">
        <f t="shared" si="2"/>
        <v>&lt;tr&gt;&lt;td&gt;82&lt;/td&gt;&lt;td&gt;Jalin Hyatt&lt;/td&gt;&lt;td&gt;Tennessee&lt;/td&gt;&lt;td&gt;SEC&lt;/td&gt;&lt;td&gt;105.52&lt;/td&gt;&lt;/tr&gt;</v>
      </c>
    </row>
    <row r="85" spans="1:14" x14ac:dyDescent="0.25">
      <c r="A85" s="26">
        <f>_xlfn.RANK.EQ(L85,L:L,0)</f>
        <v>83</v>
      </c>
      <c r="B85" s="5" t="s">
        <v>1159</v>
      </c>
      <c r="C85" s="5" t="s">
        <v>756</v>
      </c>
      <c r="D85" t="s">
        <v>352</v>
      </c>
      <c r="E85" s="3">
        <f>IF(VLOOKUP($D85,Configuration!$A$21:$C$31,3,FALSE),IFERROR((Configuration!$C$13*F85+Configuration!$C$12*H85+Configuration!$C$14*G85+Configuration!$C$16*I85+Configuration!$C$15*J85+Configuration!$C$17*K85),""),0)</f>
        <v>105.28421498984335</v>
      </c>
      <c r="F85" s="3">
        <v>6.545454545454545</v>
      </c>
      <c r="G85" s="3">
        <v>486</v>
      </c>
      <c r="H85" s="3">
        <v>36</v>
      </c>
      <c r="I85" s="3">
        <v>0</v>
      </c>
      <c r="J85" s="3">
        <v>0</v>
      </c>
      <c r="K85" s="3">
        <v>0.29425614144196172</v>
      </c>
      <c r="L85" s="3">
        <f>MAX(IFERROR(IF(Configuration!$F$11&gt;0,$E85-LARGE($E:$E,Configuration!$F$11*Configuration!$F$16),-1000000),0),IFERROR(IF(Configuration!$F$14&gt;0,$E85-LARGE('FLEX Settings (DO NOT MODIFY)'!$J:$J,Configuration!$F$14*Configuration!$F$16),-1000000),0),IFERROR(IF(Configuration!$F$13&gt;0,$E85-LARGE('FLEX Settings (DO NOT MODIFY)'!$K:$K,Configuration!$F$13*Configuration!$F$16),-1000000),0))+IF(E85=0,0,COUNTIFS($E$2:E84,E84)*0.000001)</f>
        <v>-31.882058276071088</v>
      </c>
      <c r="N85" t="str">
        <f t="shared" si="2"/>
        <v>&lt;tr&gt;&lt;td&gt;83&lt;/td&gt;&lt;td&gt;JJ Jefferson&lt;/td&gt;&lt;td&gt;Northwestern&lt;/td&gt;&lt;td&gt;Big Ten&lt;/td&gt;&lt;td&gt;105.28&lt;/td&gt;&lt;/tr&gt;</v>
      </c>
    </row>
    <row r="86" spans="1:14" x14ac:dyDescent="0.25">
      <c r="A86" s="26">
        <f>_xlfn.RANK.EQ(L86,L:L,0)</f>
        <v>84</v>
      </c>
      <c r="B86" t="s">
        <v>1168</v>
      </c>
      <c r="C86" s="5" t="s">
        <v>218</v>
      </c>
      <c r="D86" t="s">
        <v>352</v>
      </c>
      <c r="E86" s="3">
        <f>IF(VLOOKUP($D86,Configuration!$A$21:$C$31,3,FALSE),IFERROR((Configuration!$C$13*F86+Configuration!$C$12*H86+Configuration!$C$14*G86+Configuration!$C$16*I86+Configuration!$C$15*J86+Configuration!$C$17*K86),""),0)</f>
        <v>105.04587289792454</v>
      </c>
      <c r="F86" s="3">
        <v>3.1058823529411761</v>
      </c>
      <c r="G86" s="3">
        <v>594</v>
      </c>
      <c r="H86" s="3">
        <v>39.599999999999994</v>
      </c>
      <c r="I86" s="3">
        <v>42.428571428571423</v>
      </c>
      <c r="J86" s="3">
        <v>0.62857142857142845</v>
      </c>
      <c r="K86" s="3">
        <v>0.4018534670041225</v>
      </c>
      <c r="L86" s="3">
        <f>MAX(IFERROR(IF(Configuration!$F$11&gt;0,$E86-LARGE($E:$E,Configuration!$F$11*Configuration!$F$16),-1000000),0),IFERROR(IF(Configuration!$F$14&gt;0,$E86-LARGE('FLEX Settings (DO NOT MODIFY)'!$J:$J,Configuration!$F$14*Configuration!$F$16),-1000000),0),IFERROR(IF(Configuration!$F$13&gt;0,$E86-LARGE('FLEX Settings (DO NOT MODIFY)'!$K:$K,Configuration!$F$13*Configuration!$F$16),-1000000),0))+IF(E86=0,0,COUNTIFS($E$2:E85,E85)*0.000001)</f>
        <v>-32.120400367989902</v>
      </c>
      <c r="N86" t="str">
        <f t="shared" si="2"/>
        <v>&lt;tr&gt;&lt;td&gt;84&lt;/td&gt;&lt;td&gt;Tyrone Tracy Jr.&lt;/td&gt;&lt;td&gt;Iowa&lt;/td&gt;&lt;td&gt;Big Ten&lt;/td&gt;&lt;td&gt;105.05&lt;/td&gt;&lt;/tr&gt;</v>
      </c>
    </row>
    <row r="87" spans="1:14" x14ac:dyDescent="0.25">
      <c r="A87" s="26">
        <f>_xlfn.RANK.EQ(L87,L:L,0)</f>
        <v>85</v>
      </c>
      <c r="B87" t="s">
        <v>1081</v>
      </c>
      <c r="C87" s="5" t="s">
        <v>173</v>
      </c>
      <c r="D87" t="s">
        <v>326</v>
      </c>
      <c r="E87" s="3">
        <f>IF(VLOOKUP($D87,Configuration!$A$21:$C$31,3,FALSE),IFERROR((Configuration!$C$13*F87+Configuration!$C$12*H87+Configuration!$C$14*G87+Configuration!$C$16*I87+Configuration!$C$15*J87+Configuration!$C$17*K87),""),0)</f>
        <v>105.01148771711607</v>
      </c>
      <c r="F87" s="3">
        <v>5</v>
      </c>
      <c r="G87" s="3">
        <v>576</v>
      </c>
      <c r="H87" s="3">
        <v>36</v>
      </c>
      <c r="I87" s="3">
        <v>0</v>
      </c>
      <c r="J87" s="3">
        <v>0</v>
      </c>
      <c r="K87" s="3">
        <v>0.29425614144196172</v>
      </c>
      <c r="L87" s="3">
        <f>MAX(IFERROR(IF(Configuration!$F$11&gt;0,$E87-LARGE($E:$E,Configuration!$F$11*Configuration!$F$16),-1000000),0),IFERROR(IF(Configuration!$F$14&gt;0,$E87-LARGE('FLEX Settings (DO NOT MODIFY)'!$J:$J,Configuration!$F$14*Configuration!$F$16),-1000000),0),IFERROR(IF(Configuration!$F$13&gt;0,$E87-LARGE('FLEX Settings (DO NOT MODIFY)'!$K:$K,Configuration!$F$13*Configuration!$F$16),-1000000),0))+IF(E87=0,0,COUNTIFS($E$2:E86,E86)*0.000001)</f>
        <v>-32.154785548798372</v>
      </c>
      <c r="N87" t="str">
        <f t="shared" si="2"/>
        <v>&lt;tr&gt;&lt;td&gt;85&lt;/td&gt;&lt;td&gt;Jalil Farooq&lt;/td&gt;&lt;td&gt;Oklahoma&lt;/td&gt;&lt;td&gt;Big 12&lt;/td&gt;&lt;td&gt;105.01&lt;/td&gt;&lt;/tr&gt;</v>
      </c>
    </row>
    <row r="88" spans="1:14" x14ac:dyDescent="0.25">
      <c r="A88" s="26">
        <f>_xlfn.RANK.EQ(L88,L:L,0)</f>
        <v>86</v>
      </c>
      <c r="B88" t="s">
        <v>1269</v>
      </c>
      <c r="C88" s="5" t="s">
        <v>761</v>
      </c>
      <c r="D88" t="s">
        <v>329</v>
      </c>
      <c r="E88" s="3">
        <f>IF(VLOOKUP($D88,Configuration!$A$21:$C$31,3,FALSE),IFERROR((Configuration!$C$13*F88+Configuration!$C$12*H88+Configuration!$C$14*G88+Configuration!$C$16*I88+Configuration!$C$15*J88+Configuration!$C$17*K88),""),0)</f>
        <v>104.79131695615476</v>
      </c>
      <c r="F88" s="3">
        <v>3.9960000000000004</v>
      </c>
      <c r="G88" s="3">
        <v>576</v>
      </c>
      <c r="H88" s="3">
        <v>48</v>
      </c>
      <c r="I88" s="3">
        <v>0</v>
      </c>
      <c r="J88" s="3">
        <v>0</v>
      </c>
      <c r="K88" s="3">
        <v>0.39234152192261562</v>
      </c>
      <c r="L88" s="3">
        <f>MAX(IFERROR(IF(Configuration!$F$11&gt;0,$E88-LARGE($E:$E,Configuration!$F$11*Configuration!$F$16),-1000000),0),IFERROR(IF(Configuration!$F$14&gt;0,$E88-LARGE('FLEX Settings (DO NOT MODIFY)'!$J:$J,Configuration!$F$14*Configuration!$F$16),-1000000),0),IFERROR(IF(Configuration!$F$13&gt;0,$E88-LARGE('FLEX Settings (DO NOT MODIFY)'!$K:$K,Configuration!$F$13*Configuration!$F$16),-1000000),0))+IF(E88=0,0,COUNTIFS($E$2:E87,E87)*0.000001)</f>
        <v>-32.374956309759682</v>
      </c>
      <c r="N88" t="str">
        <f t="shared" si="2"/>
        <v>&lt;tr&gt;&lt;td&gt;86&lt;/td&gt;&lt;td&gt;Gary Bryant Jr.&lt;/td&gt;&lt;td&gt;USC&lt;/td&gt;&lt;td&gt;Pac-12&lt;/td&gt;&lt;td&gt;104.79&lt;/td&gt;&lt;/tr&gt;</v>
      </c>
    </row>
    <row r="89" spans="1:14" x14ac:dyDescent="0.25">
      <c r="A89" s="26">
        <f>_xlfn.RANK.EQ(L89,L:L,0)</f>
        <v>87</v>
      </c>
      <c r="B89" t="s">
        <v>1304</v>
      </c>
      <c r="C89" s="5" t="s">
        <v>179</v>
      </c>
      <c r="D89" t="s">
        <v>131</v>
      </c>
      <c r="E89" s="3">
        <f>IF(VLOOKUP($D89,Configuration!$A$21:$C$31,3,FALSE),IFERROR((Configuration!$C$13*F89+Configuration!$C$12*H89+Configuration!$C$14*G89+Configuration!$C$16*I89+Configuration!$C$15*J89+Configuration!$C$17*K89),""),0)</f>
        <v>104.51208280396251</v>
      </c>
      <c r="F89" s="3">
        <v>4.1999999999999993</v>
      </c>
      <c r="G89" s="3">
        <v>549.36</v>
      </c>
      <c r="H89" s="3">
        <v>50.400000000000006</v>
      </c>
      <c r="I89" s="3">
        <v>0</v>
      </c>
      <c r="J89" s="3">
        <v>0</v>
      </c>
      <c r="K89" s="3">
        <v>0.4119585980187464</v>
      </c>
      <c r="L89" s="3">
        <f>MAX(IFERROR(IF(Configuration!$F$11&gt;0,$E89-LARGE($E:$E,Configuration!$F$11*Configuration!$F$16),-1000000),0),IFERROR(IF(Configuration!$F$14&gt;0,$E89-LARGE('FLEX Settings (DO NOT MODIFY)'!$J:$J,Configuration!$F$14*Configuration!$F$16),-1000000),0),IFERROR(IF(Configuration!$F$13&gt;0,$E89-LARGE('FLEX Settings (DO NOT MODIFY)'!$K:$K,Configuration!$F$13*Configuration!$F$16),-1000000),0))+IF(E89=0,0,COUNTIFS($E$2:E88,E88)*0.000001)</f>
        <v>-32.654190461951927</v>
      </c>
      <c r="N89" t="str">
        <f t="shared" si="2"/>
        <v>&lt;tr&gt;&lt;td&gt;87&lt;/td&gt;&lt;td&gt;Tauskie Dove&lt;/td&gt;&lt;td&gt;Missouri&lt;/td&gt;&lt;td&gt;SEC&lt;/td&gt;&lt;td&gt;104.51&lt;/td&gt;&lt;/tr&gt;</v>
      </c>
    </row>
    <row r="90" spans="1:14" x14ac:dyDescent="0.25">
      <c r="A90" s="26">
        <f>_xlfn.RANK.EQ(L90,L:L,0)</f>
        <v>88</v>
      </c>
      <c r="B90" t="s">
        <v>1309</v>
      </c>
      <c r="C90" s="5" t="s">
        <v>186</v>
      </c>
      <c r="D90" t="s">
        <v>131</v>
      </c>
      <c r="E90" s="3">
        <f>IF(VLOOKUP($D90,Configuration!$A$21:$C$31,3,FALSE),IFERROR((Configuration!$C$13*F90+Configuration!$C$12*H90+Configuration!$C$14*G90+Configuration!$C$16*I90+Configuration!$C$15*J90+Configuration!$C$17*K90),""),0)</f>
        <v>103.70094186258561</v>
      </c>
      <c r="F90" s="3">
        <v>4</v>
      </c>
      <c r="G90" s="3">
        <v>576</v>
      </c>
      <c r="H90" s="3">
        <v>36</v>
      </c>
      <c r="I90" s="3">
        <v>36</v>
      </c>
      <c r="J90" s="3">
        <v>0.2</v>
      </c>
      <c r="K90" s="3">
        <v>0.34952906870718925</v>
      </c>
      <c r="L90" s="3">
        <f>MAX(IFERROR(IF(Configuration!$F$11&gt;0,$E90-LARGE($E:$E,Configuration!$F$11*Configuration!$F$16),-1000000),0),IFERROR(IF(Configuration!$F$14&gt;0,$E90-LARGE('FLEX Settings (DO NOT MODIFY)'!$J:$J,Configuration!$F$14*Configuration!$F$16),-1000000),0),IFERROR(IF(Configuration!$F$13&gt;0,$E90-LARGE('FLEX Settings (DO NOT MODIFY)'!$K:$K,Configuration!$F$13*Configuration!$F$16),-1000000),0))+IF(E90=0,0,COUNTIFS($E$2:E89,E89)*0.000001)</f>
        <v>-33.465331403328832</v>
      </c>
      <c r="N90" t="str">
        <f t="shared" si="2"/>
        <v>&lt;tr&gt;&lt;td&gt;88&lt;/td&gt;&lt;td&gt;Jacob Copeland&lt;/td&gt;&lt;td&gt;Florida&lt;/td&gt;&lt;td&gt;SEC&lt;/td&gt;&lt;td&gt;103.7&lt;/td&gt;&lt;/tr&gt;</v>
      </c>
    </row>
    <row r="91" spans="1:14" x14ac:dyDescent="0.25">
      <c r="A91" s="26">
        <f>_xlfn.RANK.EQ(L91,L:L,0)</f>
        <v>89</v>
      </c>
      <c r="B91" s="5" t="s">
        <v>1215</v>
      </c>
      <c r="C91" s="5" t="s">
        <v>232</v>
      </c>
      <c r="D91" t="s">
        <v>329</v>
      </c>
      <c r="E91" s="3">
        <f>IF(VLOOKUP($D91,Configuration!$A$21:$C$31,3,FALSE),IFERROR((Configuration!$C$13*F91+Configuration!$C$12*H91+Configuration!$C$14*G91+Configuration!$C$16*I91+Configuration!$C$15*J91+Configuration!$C$17*K91),""),0)</f>
        <v>103.4494218080532</v>
      </c>
      <c r="F91" s="3">
        <v>4.0458715596330279</v>
      </c>
      <c r="G91" s="3">
        <v>490</v>
      </c>
      <c r="H91" s="3">
        <v>49</v>
      </c>
      <c r="I91" s="3">
        <v>50.32432432432433</v>
      </c>
      <c r="J91" s="3">
        <v>0.26486486486486488</v>
      </c>
      <c r="K91" s="3">
        <v>0.47371458568328684</v>
      </c>
      <c r="L91" s="3">
        <f>MAX(IFERROR(IF(Configuration!$F$11&gt;0,$E91-LARGE($E:$E,Configuration!$F$11*Configuration!$F$16),-1000000),0),IFERROR(IF(Configuration!$F$14&gt;0,$E91-LARGE('FLEX Settings (DO NOT MODIFY)'!$J:$J,Configuration!$F$14*Configuration!$F$16),-1000000),0),IFERROR(IF(Configuration!$F$13&gt;0,$E91-LARGE('FLEX Settings (DO NOT MODIFY)'!$K:$K,Configuration!$F$13*Configuration!$F$16),-1000000),0))+IF(E91=0,0,COUNTIFS($E$2:E90,E90)*0.000001)</f>
        <v>-33.716851457861239</v>
      </c>
      <c r="N91" t="str">
        <f t="shared" si="2"/>
        <v>&lt;tr&gt;&lt;td&gt;89&lt;/td&gt;&lt;td&gt;Trevon Bradford&lt;/td&gt;&lt;td&gt;Oregon State&lt;/td&gt;&lt;td&gt;Pac-12&lt;/td&gt;&lt;td&gt;103.45&lt;/td&gt;&lt;/tr&gt;</v>
      </c>
    </row>
    <row r="92" spans="1:14" x14ac:dyDescent="0.25">
      <c r="A92" s="26">
        <f>_xlfn.RANK.EQ(L92,L:L,0)</f>
        <v>90</v>
      </c>
      <c r="B92" t="s">
        <v>1279</v>
      </c>
      <c r="C92" s="5" t="s">
        <v>227</v>
      </c>
      <c r="D92" t="s">
        <v>131</v>
      </c>
      <c r="E92" s="3">
        <f>IF(VLOOKUP($D92,Configuration!$A$21:$C$31,3,FALSE),IFERROR((Configuration!$C$13*F92+Configuration!$C$12*H92+Configuration!$C$14*G92+Configuration!$C$16*I92+Configuration!$C$15*J92+Configuration!$C$17*K92),""),0)</f>
        <v>103.01914619519346</v>
      </c>
      <c r="F92" s="3">
        <v>3.3333333333333335</v>
      </c>
      <c r="G92" s="3">
        <v>540</v>
      </c>
      <c r="H92" s="3">
        <v>60</v>
      </c>
      <c r="I92" s="3">
        <v>0</v>
      </c>
      <c r="J92" s="3">
        <v>0</v>
      </c>
      <c r="K92" s="3">
        <v>0.49042690240326953</v>
      </c>
      <c r="L92" s="3">
        <f>MAX(IFERROR(IF(Configuration!$F$11&gt;0,$E92-LARGE($E:$E,Configuration!$F$11*Configuration!$F$16),-1000000),0),IFERROR(IF(Configuration!$F$14&gt;0,$E92-LARGE('FLEX Settings (DO NOT MODIFY)'!$J:$J,Configuration!$F$14*Configuration!$F$16),-1000000),0),IFERROR(IF(Configuration!$F$13&gt;0,$E92-LARGE('FLEX Settings (DO NOT MODIFY)'!$K:$K,Configuration!$F$13*Configuration!$F$16),-1000000),0))+IF(E92=0,0,COUNTIFS($E$2:E91,E91)*0.000001)</f>
        <v>-34.147127070720984</v>
      </c>
      <c r="N92" t="str">
        <f t="shared" si="2"/>
        <v>&lt;tr&gt;&lt;td&gt;90&lt;/td&gt;&lt;td&gt;Josh Ali&lt;/td&gt;&lt;td&gt;Kentucky&lt;/td&gt;&lt;td&gt;SEC&lt;/td&gt;&lt;td&gt;103.02&lt;/td&gt;&lt;/tr&gt;</v>
      </c>
    </row>
    <row r="93" spans="1:14" x14ac:dyDescent="0.25">
      <c r="A93" s="26">
        <f>_xlfn.RANK.EQ(L93,L:L,0)</f>
        <v>91</v>
      </c>
      <c r="B93" s="5" t="s">
        <v>1239</v>
      </c>
      <c r="C93" s="5" t="s">
        <v>184</v>
      </c>
      <c r="D93" t="s">
        <v>329</v>
      </c>
      <c r="E93" s="3">
        <f>IF(VLOOKUP($D93,Configuration!$A$21:$C$31,3,FALSE),IFERROR((Configuration!$C$13*F93+Configuration!$C$12*H93+Configuration!$C$14*G93+Configuration!$C$16*I93+Configuration!$C$15*J93+Configuration!$C$17*K93),""),0)</f>
        <v>102.41531695615478</v>
      </c>
      <c r="F93" s="3">
        <v>4.8000000000000007</v>
      </c>
      <c r="G93" s="3">
        <v>504</v>
      </c>
      <c r="H93" s="3">
        <v>48</v>
      </c>
      <c r="I93" s="3">
        <v>0</v>
      </c>
      <c r="J93" s="3">
        <v>0</v>
      </c>
      <c r="K93" s="3">
        <v>0.39234152192261562</v>
      </c>
      <c r="L93" s="3">
        <f>MAX(IFERROR(IF(Configuration!$F$11&gt;0,$E93-LARGE($E:$E,Configuration!$F$11*Configuration!$F$16),-1000000),0),IFERROR(IF(Configuration!$F$14&gt;0,$E93-LARGE('FLEX Settings (DO NOT MODIFY)'!$J:$J,Configuration!$F$14*Configuration!$F$16),-1000000),0),IFERROR(IF(Configuration!$F$13&gt;0,$E93-LARGE('FLEX Settings (DO NOT MODIFY)'!$K:$K,Configuration!$F$13*Configuration!$F$16),-1000000),0))+IF(E93=0,0,COUNTIFS($E$2:E92,E92)*0.000001)</f>
        <v>-34.750956309759658</v>
      </c>
      <c r="N93" t="str">
        <f t="shared" si="2"/>
        <v>&lt;tr&gt;&lt;td&gt;91&lt;/td&gt;&lt;td&gt;Joey Hobert&lt;/td&gt;&lt;td&gt;Washington State&lt;/td&gt;&lt;td&gt;Pac-12&lt;/td&gt;&lt;td&gt;102.42&lt;/td&gt;&lt;/tr&gt;</v>
      </c>
    </row>
    <row r="94" spans="1:14" x14ac:dyDescent="0.25">
      <c r="A94" s="26">
        <f>_xlfn.RANK.EQ(L94,L:L,0)</f>
        <v>92</v>
      </c>
      <c r="B94" t="s">
        <v>1093</v>
      </c>
      <c r="C94" s="5" t="s">
        <v>192</v>
      </c>
      <c r="D94" t="s">
        <v>326</v>
      </c>
      <c r="E94" s="3">
        <f>IF(VLOOKUP($D94,Configuration!$A$21:$C$31,3,FALSE),IFERROR((Configuration!$C$13*F94+Configuration!$C$12*H94+Configuration!$C$14*G94+Configuration!$C$16*I94+Configuration!$C$15*J94+Configuration!$C$17*K94),""),0)</f>
        <v>100.81366799249859</v>
      </c>
      <c r="F94" s="3">
        <v>2.5714285714285712</v>
      </c>
      <c r="G94" s="3">
        <v>468</v>
      </c>
      <c r="H94" s="3">
        <v>36</v>
      </c>
      <c r="I94" s="3">
        <v>154.28571428571428</v>
      </c>
      <c r="J94" s="3">
        <v>1.0285714285714285</v>
      </c>
      <c r="K94" s="3">
        <v>0.50745171803641087</v>
      </c>
      <c r="L94" s="3">
        <f>MAX(IFERROR(IF(Configuration!$F$11&gt;0,$E94-LARGE($E:$E,Configuration!$F$11*Configuration!$F$16),-1000000),0),IFERROR(IF(Configuration!$F$14&gt;0,$E94-LARGE('FLEX Settings (DO NOT MODIFY)'!$J:$J,Configuration!$F$14*Configuration!$F$16),-1000000),0),IFERROR(IF(Configuration!$F$13&gt;0,$E94-LARGE('FLEX Settings (DO NOT MODIFY)'!$K:$K,Configuration!$F$13*Configuration!$F$16),-1000000),0))+IF(E94=0,0,COUNTIFS($E$2:E93,E93)*0.000001)</f>
        <v>-36.352605273415847</v>
      </c>
      <c r="N94" t="str">
        <f t="shared" si="2"/>
        <v>&lt;tr&gt;&lt;td&gt;92&lt;/td&gt;&lt;td&gt;Myles Price&lt;/td&gt;&lt;td&gt;Texas Tech&lt;/td&gt;&lt;td&gt;Big 12&lt;/td&gt;&lt;td&gt;100.81&lt;/td&gt;&lt;/tr&gt;</v>
      </c>
    </row>
    <row r="95" spans="1:14" x14ac:dyDescent="0.25">
      <c r="A95" s="26">
        <f>_xlfn.RANK.EQ(L95,L:L,0)</f>
        <v>93</v>
      </c>
      <c r="B95" t="s">
        <v>1016</v>
      </c>
      <c r="C95" s="5" t="s">
        <v>226</v>
      </c>
      <c r="D95" t="s">
        <v>132</v>
      </c>
      <c r="E95" s="3">
        <f>IF(VLOOKUP($D95,Configuration!$A$21:$C$31,3,FALSE),IFERROR((Configuration!$C$13*F95+Configuration!$C$12*H95+Configuration!$C$14*G95+Configuration!$C$16*I95+Configuration!$C$15*J95+Configuration!$C$17*K95),""),0)</f>
        <v>100.40765847807739</v>
      </c>
      <c r="F95" s="3">
        <v>6</v>
      </c>
      <c r="G95" s="3">
        <v>528</v>
      </c>
      <c r="H95" s="3">
        <v>24</v>
      </c>
      <c r="I95" s="3">
        <v>0</v>
      </c>
      <c r="J95" s="3">
        <v>0</v>
      </c>
      <c r="K95" s="3">
        <v>0.19617076096130781</v>
      </c>
      <c r="L95" s="3">
        <f>MAX(IFERROR(IF(Configuration!$F$11&gt;0,$E95-LARGE($E:$E,Configuration!$F$11*Configuration!$F$16),-1000000),0),IFERROR(IF(Configuration!$F$14&gt;0,$E95-LARGE('FLEX Settings (DO NOT MODIFY)'!$J:$J,Configuration!$F$14*Configuration!$F$16),-1000000),0),IFERROR(IF(Configuration!$F$13&gt;0,$E95-LARGE('FLEX Settings (DO NOT MODIFY)'!$K:$K,Configuration!$F$13*Configuration!$F$16),-1000000),0))+IF(E95=0,0,COUNTIFS($E$2:E94,E94)*0.000001)</f>
        <v>-36.758614787837047</v>
      </c>
      <c r="N95" t="str">
        <f t="shared" si="2"/>
        <v>&lt;tr&gt;&lt;td&gt;93&lt;/td&gt;&lt;td&gt;Ra'Shaun Henry&lt;/td&gt;&lt;td&gt;Virginia&lt;/td&gt;&lt;td&gt;ACC&lt;/td&gt;&lt;td&gt;100.41&lt;/td&gt;&lt;/tr&gt;</v>
      </c>
    </row>
    <row r="96" spans="1:14" x14ac:dyDescent="0.25">
      <c r="A96" s="26">
        <f>_xlfn.RANK.EQ(L96,L:L,0)</f>
        <v>94</v>
      </c>
      <c r="B96" t="s">
        <v>1315</v>
      </c>
      <c r="C96" s="5" t="s">
        <v>200</v>
      </c>
      <c r="D96" t="s">
        <v>131</v>
      </c>
      <c r="E96" s="3">
        <f>IF(VLOOKUP($D96,Configuration!$A$21:$C$31,3,FALSE),IFERROR((Configuration!$C$13*F96+Configuration!$C$12*H96+Configuration!$C$14*G96+Configuration!$C$16*I96+Configuration!$C$15*J96+Configuration!$C$17*K96),""),0)</f>
        <v>100.02188273846483</v>
      </c>
      <c r="F96" s="3">
        <v>3.7674418604651163</v>
      </c>
      <c r="G96" s="3">
        <v>513</v>
      </c>
      <c r="H96" s="3">
        <v>54</v>
      </c>
      <c r="I96" s="3">
        <v>0</v>
      </c>
      <c r="J96" s="3">
        <v>0</v>
      </c>
      <c r="K96" s="3">
        <v>0.44138421216294255</v>
      </c>
      <c r="L96" s="3">
        <f>MAX(IFERROR(IF(Configuration!$F$11&gt;0,$E96-LARGE($E:$E,Configuration!$F$11*Configuration!$F$16),-1000000),0),IFERROR(IF(Configuration!$F$14&gt;0,$E96-LARGE('FLEX Settings (DO NOT MODIFY)'!$J:$J,Configuration!$F$14*Configuration!$F$16),-1000000),0),IFERROR(IF(Configuration!$F$13&gt;0,$E96-LARGE('FLEX Settings (DO NOT MODIFY)'!$K:$K,Configuration!$F$13*Configuration!$F$16),-1000000),0))+IF(E96=0,0,COUNTIFS($E$2:E95,E95)*0.000001)</f>
        <v>-37.144390527449616</v>
      </c>
      <c r="N96" t="str">
        <f t="shared" si="2"/>
        <v>&lt;tr&gt;&lt;td&gt;94&lt;/td&gt;&lt;td&gt;Austin Williams&lt;/td&gt;&lt;td&gt;Mississippi State&lt;/td&gt;&lt;td&gt;SEC&lt;/td&gt;&lt;td&gt;100.02&lt;/td&gt;&lt;/tr&gt;</v>
      </c>
    </row>
    <row r="97" spans="1:14" x14ac:dyDescent="0.25">
      <c r="A97" s="26">
        <f>_xlfn.RANK.EQ(L97,L:L,0)</f>
        <v>95</v>
      </c>
      <c r="B97" t="s">
        <v>1015</v>
      </c>
      <c r="C97" s="5" t="s">
        <v>226</v>
      </c>
      <c r="D97" t="s">
        <v>132</v>
      </c>
      <c r="E97" s="3">
        <f>IF(VLOOKUP($D97,Configuration!$A$21:$C$31,3,FALSE),IFERROR((Configuration!$C$13*F97+Configuration!$C$12*H97+Configuration!$C$14*G97+Configuration!$C$16*I97+Configuration!$C$15*J97+Configuration!$C$17*K97),""),0)</f>
        <v>99.879246448798654</v>
      </c>
      <c r="F97" s="3">
        <v>1.1862745098039216</v>
      </c>
      <c r="G97" s="3">
        <v>605</v>
      </c>
      <c r="H97" s="3">
        <v>60.5</v>
      </c>
      <c r="I97" s="3">
        <v>17.08235294117647</v>
      </c>
      <c r="J97" s="3">
        <v>0.23725490196078436</v>
      </c>
      <c r="K97" s="3">
        <v>0.56008265795361567</v>
      </c>
      <c r="L97" s="3">
        <f>MAX(IFERROR(IF(Configuration!$F$11&gt;0,$E97-LARGE($E:$E,Configuration!$F$11*Configuration!$F$16),-1000000),0),IFERROR(IF(Configuration!$F$14&gt;0,$E97-LARGE('FLEX Settings (DO NOT MODIFY)'!$J:$J,Configuration!$F$14*Configuration!$F$16),-1000000),0),IFERROR(IF(Configuration!$F$13&gt;0,$E97-LARGE('FLEX Settings (DO NOT MODIFY)'!$K:$K,Configuration!$F$13*Configuration!$F$16),-1000000),0))+IF(E97=0,0,COUNTIFS($E$2:E96,E96)*0.000001)</f>
        <v>-37.287026817115787</v>
      </c>
      <c r="N97" t="str">
        <f t="shared" si="2"/>
        <v>&lt;tr&gt;&lt;td&gt;95&lt;/td&gt;&lt;td&gt;Billy Kemp IV&lt;/td&gt;&lt;td&gt;Virginia&lt;/td&gt;&lt;td&gt;ACC&lt;/td&gt;&lt;td&gt;99.88&lt;/td&gt;&lt;/tr&gt;</v>
      </c>
    </row>
    <row r="98" spans="1:14" x14ac:dyDescent="0.25">
      <c r="A98" s="26">
        <f>_xlfn.RANK.EQ(L98,L:L,0)</f>
        <v>96</v>
      </c>
      <c r="B98" t="s">
        <v>994</v>
      </c>
      <c r="C98" s="5" t="s">
        <v>335</v>
      </c>
      <c r="D98" t="s">
        <v>132</v>
      </c>
      <c r="E98" s="3">
        <f>IF(VLOOKUP($D98,Configuration!$A$21:$C$31,3,FALSE),IFERROR((Configuration!$C$13*F98+Configuration!$C$12*H98+Configuration!$C$14*G98+Configuration!$C$16*I98+Configuration!$C$15*J98+Configuration!$C$17*K98),""),0)</f>
        <v>99.742445026875743</v>
      </c>
      <c r="F98" s="3">
        <v>3.5999999999999996</v>
      </c>
      <c r="G98" s="3">
        <v>592.79999999999995</v>
      </c>
      <c r="H98" s="3">
        <v>39</v>
      </c>
      <c r="I98" s="3">
        <v>0</v>
      </c>
      <c r="J98" s="3">
        <v>0</v>
      </c>
      <c r="K98" s="3">
        <v>0.31877748656212518</v>
      </c>
      <c r="L98" s="3">
        <f>MAX(IFERROR(IF(Configuration!$F$11&gt;0,$E98-LARGE($E:$E,Configuration!$F$11*Configuration!$F$16),-1000000),0),IFERROR(IF(Configuration!$F$14&gt;0,$E98-LARGE('FLEX Settings (DO NOT MODIFY)'!$J:$J,Configuration!$F$14*Configuration!$F$16),-1000000),0),IFERROR(IF(Configuration!$F$13&gt;0,$E98-LARGE('FLEX Settings (DO NOT MODIFY)'!$K:$K,Configuration!$F$13*Configuration!$F$16),-1000000),0))+IF(E98=0,0,COUNTIFS($E$2:E97,E97)*0.000001)</f>
        <v>-37.423828239038698</v>
      </c>
      <c r="N98" t="str">
        <f t="shared" si="2"/>
        <v>&lt;tr&gt;&lt;td&gt;96&lt;/td&gt;&lt;td&gt;Devin Carter&lt;/td&gt;&lt;td&gt;North Carolina State&lt;/td&gt;&lt;td&gt;ACC&lt;/td&gt;&lt;td&gt;99.74&lt;/td&gt;&lt;/tr&gt;</v>
      </c>
    </row>
    <row r="99" spans="1:14" x14ac:dyDescent="0.25">
      <c r="A99" s="26">
        <f>_xlfn.RANK.EQ(L99,L:L,0)</f>
        <v>97</v>
      </c>
      <c r="B99" t="s">
        <v>1297</v>
      </c>
      <c r="C99" s="5" t="s">
        <v>189</v>
      </c>
      <c r="D99" t="s">
        <v>131</v>
      </c>
      <c r="E99" s="3">
        <f>IF(VLOOKUP($D99,Configuration!$A$21:$C$31,3,FALSE),IFERROR((Configuration!$C$13*F99+Configuration!$C$12*H99+Configuration!$C$14*G99+Configuration!$C$16*I99+Configuration!$C$15*J99+Configuration!$C$17*K99),""),0)</f>
        <v>99.663850753502217</v>
      </c>
      <c r="F99" s="3">
        <v>3.6363636363636367</v>
      </c>
      <c r="G99" s="3">
        <v>486</v>
      </c>
      <c r="H99" s="3">
        <v>36</v>
      </c>
      <c r="I99" s="3">
        <v>60</v>
      </c>
      <c r="J99" s="3">
        <v>1</v>
      </c>
      <c r="K99" s="3">
        <v>0.37716553233980304</v>
      </c>
      <c r="L99" s="3">
        <f>MAX(IFERROR(IF(Configuration!$F$11&gt;0,$E99-LARGE($E:$E,Configuration!$F$11*Configuration!$F$16),-1000000),0),IFERROR(IF(Configuration!$F$14&gt;0,$E99-LARGE('FLEX Settings (DO NOT MODIFY)'!$J:$J,Configuration!$F$14*Configuration!$F$16),-1000000),0),IFERROR(IF(Configuration!$F$13&gt;0,$E99-LARGE('FLEX Settings (DO NOT MODIFY)'!$K:$K,Configuration!$F$13*Configuration!$F$16),-1000000),0))+IF(E99=0,0,COUNTIFS($E$2:E98,E98)*0.000001)</f>
        <v>-37.502422512412224</v>
      </c>
      <c r="N99" t="str">
        <f t="shared" ref="N99:N110" si="3">CONCATENATE("&lt;tr&gt;&lt;td&gt;",A99,"&lt;/td&gt;&lt;td&gt;",B99,"&lt;/td&gt;&lt;td&gt;",C99,"&lt;/td&gt;&lt;td&gt;",D99,"&lt;/td&gt;&lt;td&gt;",ROUND(E99,2),"&lt;/td&gt;&lt;/tr&gt;")</f>
        <v>&lt;tr&gt;&lt;td&gt;97&lt;/td&gt;&lt;td&gt;Demetris Robertson&lt;/td&gt;&lt;td&gt;Auburn&lt;/td&gt;&lt;td&gt;SEC&lt;/td&gt;&lt;td&gt;99.66&lt;/td&gt;&lt;/tr&gt;</v>
      </c>
    </row>
    <row r="100" spans="1:14" x14ac:dyDescent="0.25">
      <c r="A100" s="26">
        <f>_xlfn.RANK.EQ(L100,L:L,0)</f>
        <v>98</v>
      </c>
      <c r="B100" t="s">
        <v>1226</v>
      </c>
      <c r="C100" s="5" t="s">
        <v>195</v>
      </c>
      <c r="D100" t="s">
        <v>329</v>
      </c>
      <c r="E100" s="3">
        <f>IF(VLOOKUP($D100,Configuration!$A$21:$C$31,3,FALSE),IFERROR((Configuration!$C$13*F100+Configuration!$C$12*H100+Configuration!$C$14*G100+Configuration!$C$16*I100+Configuration!$C$15*J100+Configuration!$C$17*K100),""),0)</f>
        <v>99.250314702574869</v>
      </c>
      <c r="F100" s="3">
        <v>3.5393258426966288</v>
      </c>
      <c r="G100" s="3">
        <v>562.5</v>
      </c>
      <c r="H100" s="3">
        <v>45</v>
      </c>
      <c r="I100" s="3">
        <v>0</v>
      </c>
      <c r="J100" s="3">
        <v>0</v>
      </c>
      <c r="K100" s="3">
        <v>0.36782017680245216</v>
      </c>
      <c r="L100" s="3">
        <f>MAX(IFERROR(IF(Configuration!$F$11&gt;0,$E100-LARGE($E:$E,Configuration!$F$11*Configuration!$F$16),-1000000),0),IFERROR(IF(Configuration!$F$14&gt;0,$E100-LARGE('FLEX Settings (DO NOT MODIFY)'!$J:$J,Configuration!$F$14*Configuration!$F$16),-1000000),0),IFERROR(IF(Configuration!$F$13&gt;0,$E100-LARGE('FLEX Settings (DO NOT MODIFY)'!$K:$K,Configuration!$F$13*Configuration!$F$16),-1000000),0))+IF(E100=0,0,COUNTIFS($E$2:E99,E99)*0.000001)</f>
        <v>-37.915958563339572</v>
      </c>
      <c r="N100" t="str">
        <f t="shared" si="3"/>
        <v>&lt;tr&gt;&lt;td&gt;98&lt;/td&gt;&lt;td&gt;Michael Wilson&lt;/td&gt;&lt;td&gt;Stanford&lt;/td&gt;&lt;td&gt;Pac-12&lt;/td&gt;&lt;td&gt;99.25&lt;/td&gt;&lt;/tr&gt;</v>
      </c>
    </row>
    <row r="101" spans="1:14" x14ac:dyDescent="0.25">
      <c r="A101" s="26">
        <f>_xlfn.RANK.EQ(L101,L:L,0)</f>
        <v>99</v>
      </c>
      <c r="B101" t="s">
        <v>1317</v>
      </c>
      <c r="C101" s="5" t="s">
        <v>200</v>
      </c>
      <c r="D101" t="s">
        <v>131</v>
      </c>
      <c r="E101" s="3">
        <f>IF(VLOOKUP($D101,Configuration!$A$21:$C$31,3,FALSE),IFERROR((Configuration!$C$13*F101+Configuration!$C$12*H101+Configuration!$C$14*G101+Configuration!$C$16*I101+Configuration!$C$15*J101+Configuration!$C$17*K101),""),0)</f>
        <v>99.079168430569084</v>
      </c>
      <c r="F101" s="3">
        <v>4.1837837837837837</v>
      </c>
      <c r="G101" s="3">
        <v>490.20000000000005</v>
      </c>
      <c r="H101" s="3">
        <v>51.599999999999994</v>
      </c>
      <c r="I101" s="3">
        <v>0</v>
      </c>
      <c r="J101" s="3">
        <v>0</v>
      </c>
      <c r="K101" s="3">
        <v>0.42176713606681182</v>
      </c>
      <c r="L101" s="3">
        <f>MAX(IFERROR(IF(Configuration!$F$11&gt;0,$E101-LARGE($E:$E,Configuration!$F$11*Configuration!$F$16),-1000000),0),IFERROR(IF(Configuration!$F$14&gt;0,$E101-LARGE('FLEX Settings (DO NOT MODIFY)'!$J:$J,Configuration!$F$14*Configuration!$F$16),-1000000),0),IFERROR(IF(Configuration!$F$13&gt;0,$E101-LARGE('FLEX Settings (DO NOT MODIFY)'!$K:$K,Configuration!$F$13*Configuration!$F$16),-1000000),0))+IF(E101=0,0,COUNTIFS($E$2:E100,E100)*0.000001)</f>
        <v>-38.087104835345357</v>
      </c>
      <c r="N101" t="str">
        <f t="shared" si="3"/>
        <v>&lt;tr&gt;&lt;td&gt;99&lt;/td&gt;&lt;td&gt;Malik Heath&lt;/td&gt;&lt;td&gt;Mississippi State&lt;/td&gt;&lt;td&gt;SEC&lt;/td&gt;&lt;td&gt;99.08&lt;/td&gt;&lt;/tr&gt;</v>
      </c>
    </row>
    <row r="102" spans="1:14" x14ac:dyDescent="0.25">
      <c r="A102" s="26">
        <f>_xlfn.RANK.EQ(L102,L:L,0)</f>
        <v>100</v>
      </c>
      <c r="B102" t="s">
        <v>1090</v>
      </c>
      <c r="C102" s="5" t="s">
        <v>192</v>
      </c>
      <c r="D102" t="s">
        <v>326</v>
      </c>
      <c r="E102" s="3">
        <f>IF(VLOOKUP($D102,Configuration!$A$21:$C$31,3,FALSE),IFERROR((Configuration!$C$13*F102+Configuration!$C$12*H102+Configuration!$C$14*G102+Configuration!$C$16*I102+Configuration!$C$15*J102+Configuration!$C$17*K102),""),0)</f>
        <v>97.346097463462314</v>
      </c>
      <c r="F102" s="3">
        <v>5</v>
      </c>
      <c r="G102" s="3">
        <v>480</v>
      </c>
      <c r="H102" s="3">
        <v>40</v>
      </c>
      <c r="I102" s="3">
        <v>0</v>
      </c>
      <c r="J102" s="3">
        <v>0</v>
      </c>
      <c r="K102" s="3">
        <v>0.32695126826884635</v>
      </c>
      <c r="L102" s="3">
        <f>MAX(IFERROR(IF(Configuration!$F$11&gt;0,$E102-LARGE($E:$E,Configuration!$F$11*Configuration!$F$16),-1000000),0),IFERROR(IF(Configuration!$F$14&gt;0,$E102-LARGE('FLEX Settings (DO NOT MODIFY)'!$J:$J,Configuration!$F$14*Configuration!$F$16),-1000000),0),IFERROR(IF(Configuration!$F$13&gt;0,$E102-LARGE('FLEX Settings (DO NOT MODIFY)'!$K:$K,Configuration!$F$13*Configuration!$F$16),-1000000),0))+IF(E102=0,0,COUNTIFS($E$2:E101,E101)*0.000001)</f>
        <v>-39.820175802452127</v>
      </c>
      <c r="N102" t="str">
        <f t="shared" si="3"/>
        <v>&lt;tr&gt;&lt;td&gt;100&lt;/td&gt;&lt;td&gt;Trey Cleveland&lt;/td&gt;&lt;td&gt;Texas Tech&lt;/td&gt;&lt;td&gt;Big 12&lt;/td&gt;&lt;td&gt;97.35&lt;/td&gt;&lt;/tr&gt;</v>
      </c>
    </row>
    <row r="103" spans="1:14" x14ac:dyDescent="0.25">
      <c r="A103" s="26">
        <f>_xlfn.RANK.EQ(L103,L:L,0)</f>
        <v>101</v>
      </c>
      <c r="B103" t="s">
        <v>1298</v>
      </c>
      <c r="C103" s="5" t="s">
        <v>189</v>
      </c>
      <c r="D103" t="s">
        <v>131</v>
      </c>
      <c r="E103" s="3">
        <f>IF(VLOOKUP($D103,Configuration!$A$21:$C$31,3,FALSE),IFERROR((Configuration!$C$13*F103+Configuration!$C$12*H103+Configuration!$C$14*G103+Configuration!$C$16*I103+Configuration!$C$15*J103+Configuration!$C$17*K103),""),0)</f>
        <v>97.141016455447186</v>
      </c>
      <c r="F103" s="3">
        <v>5.5714285714285712</v>
      </c>
      <c r="G103" s="3">
        <v>448.5</v>
      </c>
      <c r="H103" s="3">
        <v>39</v>
      </c>
      <c r="I103" s="3">
        <v>0</v>
      </c>
      <c r="J103" s="3">
        <v>0</v>
      </c>
      <c r="K103" s="3">
        <v>0.31877748656212518</v>
      </c>
      <c r="L103" s="3">
        <f>MAX(IFERROR(IF(Configuration!$F$11&gt;0,$E103-LARGE($E:$E,Configuration!$F$11*Configuration!$F$16),-1000000),0),IFERROR(IF(Configuration!$F$14&gt;0,$E103-LARGE('FLEX Settings (DO NOT MODIFY)'!$J:$J,Configuration!$F$14*Configuration!$F$16),-1000000),0),IFERROR(IF(Configuration!$F$13&gt;0,$E103-LARGE('FLEX Settings (DO NOT MODIFY)'!$K:$K,Configuration!$F$13*Configuration!$F$16),-1000000),0))+IF(E103=0,0,COUNTIFS($E$2:E102,E102)*0.000001)</f>
        <v>-40.025256810467255</v>
      </c>
      <c r="N103" t="str">
        <f t="shared" si="3"/>
        <v>&lt;tr&gt;&lt;td&gt;101&lt;/td&gt;&lt;td&gt;Ze'Vian Capers&lt;/td&gt;&lt;td&gt;Auburn&lt;/td&gt;&lt;td&gt;SEC&lt;/td&gt;&lt;td&gt;97.14&lt;/td&gt;&lt;/tr&gt;</v>
      </c>
    </row>
    <row r="104" spans="1:14" x14ac:dyDescent="0.25">
      <c r="A104" s="26">
        <f>_xlfn.RANK.EQ(L104,L:L,0)</f>
        <v>102</v>
      </c>
      <c r="B104" t="s">
        <v>1316</v>
      </c>
      <c r="C104" s="5" t="s">
        <v>200</v>
      </c>
      <c r="D104" t="s">
        <v>131</v>
      </c>
      <c r="E104" s="3">
        <f>IF(VLOOKUP($D104,Configuration!$A$21:$C$31,3,FALSE),IFERROR((Configuration!$C$13*F104+Configuration!$C$12*H104+Configuration!$C$14*G104+Configuration!$C$16*I104+Configuration!$C$15*J104+Configuration!$C$17*K104),""),0)</f>
        <v>96.47575141042158</v>
      </c>
      <c r="F104" s="3">
        <v>3.895833333333333</v>
      </c>
      <c r="G104" s="3">
        <v>504.90000000000009</v>
      </c>
      <c r="H104" s="3">
        <v>46.75</v>
      </c>
      <c r="I104" s="3">
        <v>0</v>
      </c>
      <c r="J104" s="3">
        <v>0</v>
      </c>
      <c r="K104" s="3">
        <v>0.38212429478921422</v>
      </c>
      <c r="L104" s="3">
        <f>MAX(IFERROR(IF(Configuration!$F$11&gt;0,$E104-LARGE($E:$E,Configuration!$F$11*Configuration!$F$16),-1000000),0),IFERROR(IF(Configuration!$F$14&gt;0,$E104-LARGE('FLEX Settings (DO NOT MODIFY)'!$J:$J,Configuration!$F$14*Configuration!$F$16),-1000000),0),IFERROR(IF(Configuration!$F$13&gt;0,$E104-LARGE('FLEX Settings (DO NOT MODIFY)'!$K:$K,Configuration!$F$13*Configuration!$F$16),-1000000),0))+IF(E104=0,0,COUNTIFS($E$2:E103,E103)*0.000001)</f>
        <v>-40.690521855492861</v>
      </c>
      <c r="N104" t="str">
        <f t="shared" si="3"/>
        <v>&lt;tr&gt;&lt;td&gt;102&lt;/td&gt;&lt;td&gt;Makai Polk&lt;/td&gt;&lt;td&gt;Mississippi State&lt;/td&gt;&lt;td&gt;SEC&lt;/td&gt;&lt;td&gt;96.48&lt;/td&gt;&lt;/tr&gt;</v>
      </c>
    </row>
    <row r="105" spans="1:14" x14ac:dyDescent="0.25">
      <c r="A105" s="26">
        <f>_xlfn.RANK.EQ(L105,L:L,0)</f>
        <v>103</v>
      </c>
      <c r="B105" t="s">
        <v>1221</v>
      </c>
      <c r="C105" s="5" t="s">
        <v>199</v>
      </c>
      <c r="D105" t="s">
        <v>329</v>
      </c>
      <c r="E105" s="3">
        <f>IF(VLOOKUP($D105,Configuration!$A$21:$C$31,3,FALSE),IFERROR((Configuration!$C$13*F105+Configuration!$C$12*H105+Configuration!$C$14*G105+Configuration!$C$16*I105+Configuration!$C$15*J105+Configuration!$C$17*K105),""),0)</f>
        <v>96.158718007616741</v>
      </c>
      <c r="F105" s="3">
        <v>4.5677966101694913</v>
      </c>
      <c r="G105" s="3">
        <v>404.25</v>
      </c>
      <c r="H105" s="3">
        <v>38.5</v>
      </c>
      <c r="I105" s="3">
        <v>32.339999999999996</v>
      </c>
      <c r="J105" s="3">
        <v>1.0999999999999999</v>
      </c>
      <c r="K105" s="3">
        <v>0.37853082670010241</v>
      </c>
      <c r="L105" s="3">
        <f>MAX(IFERROR(IF(Configuration!$F$11&gt;0,$E105-LARGE($E:$E,Configuration!$F$11*Configuration!$F$16),-1000000),0),IFERROR(IF(Configuration!$F$14&gt;0,$E105-LARGE('FLEX Settings (DO NOT MODIFY)'!$J:$J,Configuration!$F$14*Configuration!$F$16),-1000000),0),IFERROR(IF(Configuration!$F$13&gt;0,$E105-LARGE('FLEX Settings (DO NOT MODIFY)'!$K:$K,Configuration!$F$13*Configuration!$F$16),-1000000),0))+IF(E105=0,0,COUNTIFS($E$2:E104,E104)*0.000001)</f>
        <v>-41.0075552582977</v>
      </c>
      <c r="N105" t="str">
        <f t="shared" si="3"/>
        <v>&lt;tr&gt;&lt;td&gt;103&lt;/td&gt;&lt;td&gt;Jaylon Redd&lt;/td&gt;&lt;td&gt;Oregon&lt;/td&gt;&lt;td&gt;Pac-12&lt;/td&gt;&lt;td&gt;96.16&lt;/td&gt;&lt;/tr&gt;</v>
      </c>
    </row>
    <row r="106" spans="1:14" x14ac:dyDescent="0.25">
      <c r="A106" s="26">
        <f>_xlfn.RANK.EQ(L106,L:L,0)</f>
        <v>104</v>
      </c>
      <c r="B106" t="s">
        <v>1017</v>
      </c>
      <c r="C106" s="5" t="s">
        <v>226</v>
      </c>
      <c r="D106" t="s">
        <v>132</v>
      </c>
      <c r="E106" s="3">
        <f>IF(VLOOKUP($D106,Configuration!$A$21:$C$31,3,FALSE),IFERROR((Configuration!$C$13*F106+Configuration!$C$12*H106+Configuration!$C$14*G106+Configuration!$C$16*I106+Configuration!$C$15*J106+Configuration!$C$17*K106),""),0)</f>
        <v>95.800442006130339</v>
      </c>
      <c r="F106" s="3">
        <v>5.5</v>
      </c>
      <c r="G106" s="3">
        <v>495</v>
      </c>
      <c r="H106" s="3">
        <v>27.5</v>
      </c>
      <c r="I106" s="3">
        <v>0</v>
      </c>
      <c r="J106" s="3">
        <v>0</v>
      </c>
      <c r="K106" s="3">
        <v>0.22477899693483186</v>
      </c>
      <c r="L106" s="3">
        <f>MAX(IFERROR(IF(Configuration!$F$11&gt;0,$E106-LARGE($E:$E,Configuration!$F$11*Configuration!$F$16),-1000000),0),IFERROR(IF(Configuration!$F$14&gt;0,$E106-LARGE('FLEX Settings (DO NOT MODIFY)'!$J:$J,Configuration!$F$14*Configuration!$F$16),-1000000),0),IFERROR(IF(Configuration!$F$13&gt;0,$E106-LARGE('FLEX Settings (DO NOT MODIFY)'!$K:$K,Configuration!$F$13*Configuration!$F$16),-1000000),0))+IF(E106=0,0,COUNTIFS($E$2:E105,E105)*0.000001)</f>
        <v>-41.365831259784102</v>
      </c>
      <c r="N106" t="str">
        <f t="shared" si="3"/>
        <v>&lt;tr&gt;&lt;td&gt;104&lt;/td&gt;&lt;td&gt;Dontayvion Wicks&lt;/td&gt;&lt;td&gt;Virginia&lt;/td&gt;&lt;td&gt;ACC&lt;/td&gt;&lt;td&gt;95.8&lt;/td&gt;&lt;/tr&gt;</v>
      </c>
    </row>
    <row r="107" spans="1:14" x14ac:dyDescent="0.25">
      <c r="A107" s="26">
        <f>_xlfn.RANK.EQ(L107,L:L,0)</f>
        <v>105</v>
      </c>
      <c r="B107" t="s">
        <v>1165</v>
      </c>
      <c r="C107" s="5" t="s">
        <v>258</v>
      </c>
      <c r="D107" t="s">
        <v>352</v>
      </c>
      <c r="E107" s="3">
        <f>IF(VLOOKUP($D107,Configuration!$A$21:$C$31,3,FALSE),IFERROR((Configuration!$C$13*F107+Configuration!$C$12*H107+Configuration!$C$14*G107+Configuration!$C$16*I107+Configuration!$C$15*J107+Configuration!$C$17*K107),""),0)</f>
        <v>95.747408156012611</v>
      </c>
      <c r="F107" s="3">
        <v>3.1050000000000004</v>
      </c>
      <c r="G107" s="3">
        <v>621</v>
      </c>
      <c r="H107" s="3">
        <v>31.05</v>
      </c>
      <c r="I107" s="3">
        <v>0</v>
      </c>
      <c r="J107" s="3">
        <v>0</v>
      </c>
      <c r="K107" s="3">
        <v>0.253795921993692</v>
      </c>
      <c r="L107" s="3">
        <f>MAX(IFERROR(IF(Configuration!$F$11&gt;0,$E107-LARGE($E:$E,Configuration!$F$11*Configuration!$F$16),-1000000),0),IFERROR(IF(Configuration!$F$14&gt;0,$E107-LARGE('FLEX Settings (DO NOT MODIFY)'!$J:$J,Configuration!$F$14*Configuration!$F$16),-1000000),0),IFERROR(IF(Configuration!$F$13&gt;0,$E107-LARGE('FLEX Settings (DO NOT MODIFY)'!$K:$K,Configuration!$F$13*Configuration!$F$16),-1000000),0))+IF(E107=0,0,COUNTIFS($E$2:E106,E106)*0.000001)</f>
        <v>-41.41886510990183</v>
      </c>
      <c r="N107" t="str">
        <f t="shared" si="3"/>
        <v>&lt;tr&gt;&lt;td&gt;105&lt;/td&gt;&lt;td&gt;Ricky White&lt;/td&gt;&lt;td&gt;Michigan State&lt;/td&gt;&lt;td&gt;Big Ten&lt;/td&gt;&lt;td&gt;95.75&lt;/td&gt;&lt;/tr&gt;</v>
      </c>
    </row>
    <row r="108" spans="1:14" x14ac:dyDescent="0.25">
      <c r="A108" s="26">
        <f>_xlfn.RANK.EQ(L108,L:L,0)</f>
        <v>106</v>
      </c>
      <c r="B108" t="s">
        <v>1337</v>
      </c>
      <c r="C108" s="5" t="s">
        <v>206</v>
      </c>
      <c r="D108" t="s">
        <v>131</v>
      </c>
      <c r="E108" s="3">
        <f>IF(VLOOKUP($D108,Configuration!$A$21:$C$31,3,FALSE),IFERROR((Configuration!$C$13*F108+Configuration!$C$12*H108+Configuration!$C$14*G108+Configuration!$C$16*I108+Configuration!$C$15*J108+Configuration!$C$17*K108),""),0)</f>
        <v>95.507297613192037</v>
      </c>
      <c r="F108" s="3">
        <v>4.7727272727272725</v>
      </c>
      <c r="G108" s="3">
        <v>455</v>
      </c>
      <c r="H108" s="3">
        <v>35</v>
      </c>
      <c r="I108" s="3">
        <v>25.295454545454543</v>
      </c>
      <c r="J108" s="3">
        <v>0.34090909090909088</v>
      </c>
      <c r="K108" s="3">
        <v>0.35203301158579614</v>
      </c>
      <c r="L108" s="3">
        <f>MAX(IFERROR(IF(Configuration!$F$11&gt;0,$E108-LARGE($E:$E,Configuration!$F$11*Configuration!$F$16),-1000000),0),IFERROR(IF(Configuration!$F$14&gt;0,$E108-LARGE('FLEX Settings (DO NOT MODIFY)'!$J:$J,Configuration!$F$14*Configuration!$F$16),-1000000),0),IFERROR(IF(Configuration!$F$13&gt;0,$E108-LARGE('FLEX Settings (DO NOT MODIFY)'!$K:$K,Configuration!$F$13*Configuration!$F$16),-1000000),0))+IF(E108=0,0,COUNTIFS($E$2:E107,E107)*0.000001)</f>
        <v>-41.658975652722404</v>
      </c>
      <c r="N108" t="str">
        <f t="shared" si="3"/>
        <v>&lt;tr&gt;&lt;td&gt;106&lt;/td&gt;&lt;td&gt;Velus Jones Jr.&lt;/td&gt;&lt;td&gt;Tennessee&lt;/td&gt;&lt;td&gt;SEC&lt;/td&gt;&lt;td&gt;95.51&lt;/td&gt;&lt;/tr&gt;</v>
      </c>
    </row>
    <row r="109" spans="1:14" x14ac:dyDescent="0.25">
      <c r="A109" s="26">
        <f>_xlfn.RANK.EQ(L109,L:L,0)</f>
        <v>107</v>
      </c>
      <c r="B109" t="s">
        <v>1013</v>
      </c>
      <c r="C109" s="5" t="s">
        <v>176</v>
      </c>
      <c r="D109" t="s">
        <v>132</v>
      </c>
      <c r="E109" s="3">
        <f>IF(VLOOKUP($D109,Configuration!$A$21:$C$31,3,FALSE),IFERROR((Configuration!$C$13*F109+Configuration!$C$12*H109+Configuration!$C$14*G109+Configuration!$C$16*I109+Configuration!$C$15*J109+Configuration!$C$17*K109),""),0)</f>
        <v>95.346097463462314</v>
      </c>
      <c r="F109" s="3">
        <v>3.333333333333333</v>
      </c>
      <c r="G109" s="3">
        <v>560</v>
      </c>
      <c r="H109" s="3">
        <v>40</v>
      </c>
      <c r="I109" s="3">
        <v>0</v>
      </c>
      <c r="J109" s="3">
        <v>0</v>
      </c>
      <c r="K109" s="3">
        <v>0.32695126826884635</v>
      </c>
      <c r="L109" s="3">
        <f>MAX(IFERROR(IF(Configuration!$F$11&gt;0,$E109-LARGE($E:$E,Configuration!$F$11*Configuration!$F$16),-1000000),0),IFERROR(IF(Configuration!$F$14&gt;0,$E109-LARGE('FLEX Settings (DO NOT MODIFY)'!$J:$J,Configuration!$F$14*Configuration!$F$16),-1000000),0),IFERROR(IF(Configuration!$F$13&gt;0,$E109-LARGE('FLEX Settings (DO NOT MODIFY)'!$K:$K,Configuration!$F$13*Configuration!$F$16),-1000000),0))+IF(E109=0,0,COUNTIFS($E$2:E108,E108)*0.000001)</f>
        <v>-41.820175802452127</v>
      </c>
      <c r="N109" t="str">
        <f t="shared" si="3"/>
        <v>&lt;tr&gt;&lt;td&gt;107&lt;/td&gt;&lt;td&gt;EJ Williams&lt;/td&gt;&lt;td&gt;Clemson&lt;/td&gt;&lt;td&gt;ACC&lt;/td&gt;&lt;td&gt;95.35&lt;/td&gt;&lt;/tr&gt;</v>
      </c>
    </row>
    <row r="110" spans="1:14" x14ac:dyDescent="0.25">
      <c r="A110" s="26">
        <f>_xlfn.RANK.EQ(L110,L:L,0)</f>
        <v>108</v>
      </c>
      <c r="B110" t="s">
        <v>1245</v>
      </c>
      <c r="C110" s="5" t="s">
        <v>760</v>
      </c>
      <c r="D110" t="s">
        <v>329</v>
      </c>
      <c r="E110" s="3">
        <f>IF(VLOOKUP($D110,Configuration!$A$21:$C$31,3,FALSE),IFERROR((Configuration!$C$13*F110+Configuration!$C$12*H110+Configuration!$C$14*G110+Configuration!$C$16*I110+Configuration!$C$15*J110+Configuration!$C$17*K110),""),0)</f>
        <v>95.189935723731637</v>
      </c>
      <c r="F110" s="3">
        <v>3.069230769230769</v>
      </c>
      <c r="G110" s="3">
        <v>547.19999999999993</v>
      </c>
      <c r="H110" s="3">
        <v>45.599999999999994</v>
      </c>
      <c r="I110" s="3">
        <v>0</v>
      </c>
      <c r="J110" s="3">
        <v>0</v>
      </c>
      <c r="K110" s="3">
        <v>0.37272444582648484</v>
      </c>
      <c r="L110" s="3">
        <f>MAX(IFERROR(IF(Configuration!$F$11&gt;0,$E110-LARGE($E:$E,Configuration!$F$11*Configuration!$F$16),-1000000),0),IFERROR(IF(Configuration!$F$14&gt;0,$E110-LARGE('FLEX Settings (DO NOT MODIFY)'!$J:$J,Configuration!$F$14*Configuration!$F$16),-1000000),0),IFERROR(IF(Configuration!$F$13&gt;0,$E110-LARGE('FLEX Settings (DO NOT MODIFY)'!$K:$K,Configuration!$F$13*Configuration!$F$16),-1000000),0))+IF(E110=0,0,COUNTIFS($E$2:E109,E109)*0.000001)</f>
        <v>-41.976337542182804</v>
      </c>
      <c r="N110" t="str">
        <f t="shared" si="3"/>
        <v>&lt;tr&gt;&lt;td&gt;108&lt;/td&gt;&lt;td&gt;Brenden Rice&lt;/td&gt;&lt;td&gt;Colorado&lt;/td&gt;&lt;td&gt;Pac-12&lt;/td&gt;&lt;td&gt;95.19&lt;/td&gt;&lt;/tr&gt;</v>
      </c>
    </row>
    <row r="111" spans="1:14" x14ac:dyDescent="0.25">
      <c r="A111" s="26">
        <f>_xlfn.RANK.EQ(L111,L:L,0)</f>
        <v>109</v>
      </c>
      <c r="B111" s="5" t="s">
        <v>1154</v>
      </c>
      <c r="C111" s="5" t="s">
        <v>755</v>
      </c>
      <c r="D111" t="s">
        <v>352</v>
      </c>
      <c r="E111" s="3">
        <f>IF(VLOOKUP($D111,Configuration!$A$21:$C$31,3,FALSE),IFERROR((Configuration!$C$13*F111+Configuration!$C$12*H111+Configuration!$C$14*G111+Configuration!$C$16*I111+Configuration!$C$15*J111+Configuration!$C$17*K111),""),0)</f>
        <v>94.838546555570304</v>
      </c>
      <c r="F111" s="3">
        <v>4</v>
      </c>
      <c r="G111" s="3">
        <v>485.06666666666661</v>
      </c>
      <c r="H111" s="3">
        <v>45.333333333333329</v>
      </c>
      <c r="I111" s="3">
        <v>4.8</v>
      </c>
      <c r="J111" s="3">
        <v>0</v>
      </c>
      <c r="K111" s="3">
        <v>0.40739338888151089</v>
      </c>
      <c r="L111" s="3">
        <f>MAX(IFERROR(IF(Configuration!$F$11&gt;0,$E111-LARGE($E:$E,Configuration!$F$11*Configuration!$F$16),-1000000),0),IFERROR(IF(Configuration!$F$14&gt;0,$E111-LARGE('FLEX Settings (DO NOT MODIFY)'!$J:$J,Configuration!$F$14*Configuration!$F$16),-1000000),0),IFERROR(IF(Configuration!$F$13&gt;0,$E111-LARGE('FLEX Settings (DO NOT MODIFY)'!$K:$K,Configuration!$F$13*Configuration!$F$16),-1000000),0))+IF(E111=0,0,COUNTIFS($E$2:E110,E110)*0.000001)</f>
        <v>-42.327726710344137</v>
      </c>
      <c r="N111" t="str">
        <f t="shared" ref="N111:N174" si="4">CONCATENATE("&lt;tr&gt;&lt;td&gt;",A111,"&lt;/td&gt;&lt;td&gt;",B111,"&lt;/td&gt;&lt;td&gt;",C111,"&lt;/td&gt;&lt;td&gt;",D111,"&lt;/td&gt;&lt;td&gt;",ROUND(E111,2),"&lt;/td&gt;&lt;/tr&gt;")</f>
        <v>&lt;tr&gt;&lt;td&gt;109&lt;/td&gt;&lt;td&gt;Shameen Jones&lt;/td&gt;&lt;td&gt;Rutgers&lt;/td&gt;&lt;td&gt;Big Ten&lt;/td&gt;&lt;td&gt;94.84&lt;/td&gt;&lt;/tr&gt;</v>
      </c>
    </row>
    <row r="112" spans="1:14" x14ac:dyDescent="0.25">
      <c r="A112" s="26">
        <f>_xlfn.RANK.EQ(L112,L:L,0)</f>
        <v>110</v>
      </c>
      <c r="B112" t="s">
        <v>1246</v>
      </c>
      <c r="C112" s="5" t="s">
        <v>760</v>
      </c>
      <c r="D112" t="s">
        <v>329</v>
      </c>
      <c r="E112" s="3">
        <f>IF(VLOOKUP($D112,Configuration!$A$21:$C$31,3,FALSE),IFERROR((Configuration!$C$13*F112+Configuration!$C$12*H112+Configuration!$C$14*G112+Configuration!$C$16*I112+Configuration!$C$15*J112+Configuration!$C$17*K112),""),0)</f>
        <v>94.784702087217497</v>
      </c>
      <c r="F112" s="3">
        <v>2.4489795918367347</v>
      </c>
      <c r="G112" s="3">
        <v>600</v>
      </c>
      <c r="H112" s="3">
        <v>40</v>
      </c>
      <c r="I112" s="3">
        <v>4</v>
      </c>
      <c r="J112" s="3">
        <v>6.6666666666666666E-2</v>
      </c>
      <c r="K112" s="3">
        <v>0.35458773190146015</v>
      </c>
      <c r="L112" s="3">
        <f>MAX(IFERROR(IF(Configuration!$F$11&gt;0,$E112-LARGE($E:$E,Configuration!$F$11*Configuration!$F$16),-1000000),0),IFERROR(IF(Configuration!$F$14&gt;0,$E112-LARGE('FLEX Settings (DO NOT MODIFY)'!$J:$J,Configuration!$F$14*Configuration!$F$16),-1000000),0),IFERROR(IF(Configuration!$F$13&gt;0,$E112-LARGE('FLEX Settings (DO NOT MODIFY)'!$K:$K,Configuration!$F$13*Configuration!$F$16),-1000000),0))+IF(E112=0,0,COUNTIFS($E$2:E111,E111)*0.000001)</f>
        <v>-42.381571178696944</v>
      </c>
      <c r="N112" t="str">
        <f t="shared" si="4"/>
        <v>&lt;tr&gt;&lt;td&gt;110&lt;/td&gt;&lt;td&gt;Dimitri Stanley&lt;/td&gt;&lt;td&gt;Colorado&lt;/td&gt;&lt;td&gt;Pac-12&lt;/td&gt;&lt;td&gt;94.78&lt;/td&gt;&lt;/tr&gt;</v>
      </c>
    </row>
    <row r="113" spans="1:14" x14ac:dyDescent="0.25">
      <c r="A113" s="26">
        <f>_xlfn.RANK.EQ(L113,L:L,0)</f>
        <v>111</v>
      </c>
      <c r="B113" t="s">
        <v>1274</v>
      </c>
      <c r="C113" s="5" t="s">
        <v>181</v>
      </c>
      <c r="D113" t="s">
        <v>131</v>
      </c>
      <c r="E113" s="3">
        <f>IF(VLOOKUP($D113,Configuration!$A$21:$C$31,3,FALSE),IFERROR((Configuration!$C$13*F113+Configuration!$C$12*H113+Configuration!$C$14*G113+Configuration!$C$16*I113+Configuration!$C$15*J113+Configuration!$C$17*K113),""),0)</f>
        <v>94.699104793212214</v>
      </c>
      <c r="F113" s="3">
        <v>4.8000000000000007</v>
      </c>
      <c r="G113" s="3">
        <v>490.68</v>
      </c>
      <c r="H113" s="3">
        <v>34.799999999999997</v>
      </c>
      <c r="I113" s="3">
        <v>0</v>
      </c>
      <c r="J113" s="3">
        <v>0</v>
      </c>
      <c r="K113" s="3">
        <v>0.2844476033938963</v>
      </c>
      <c r="L113" s="3">
        <f>MAX(IFERROR(IF(Configuration!$F$11&gt;0,$E113-LARGE($E:$E,Configuration!$F$11*Configuration!$F$16),-1000000),0),IFERROR(IF(Configuration!$F$14&gt;0,$E113-LARGE('FLEX Settings (DO NOT MODIFY)'!$J:$J,Configuration!$F$14*Configuration!$F$16),-1000000),0),IFERROR(IF(Configuration!$F$13&gt;0,$E113-LARGE('FLEX Settings (DO NOT MODIFY)'!$K:$K,Configuration!$F$13*Configuration!$F$16),-1000000),0))+IF(E113=0,0,COUNTIFS($E$2:E112,E112)*0.000001)</f>
        <v>-42.467168472702227</v>
      </c>
      <c r="N113" t="str">
        <f t="shared" si="4"/>
        <v>&lt;tr&gt;&lt;td&gt;111&lt;/td&gt;&lt;td&gt;Chase Lane&lt;/td&gt;&lt;td&gt;Texas A&amp;M&lt;/td&gt;&lt;td&gt;SEC&lt;/td&gt;&lt;td&gt;94.7&lt;/td&gt;&lt;/tr&gt;</v>
      </c>
    </row>
    <row r="114" spans="1:14" x14ac:dyDescent="0.25">
      <c r="A114" s="26">
        <f>_xlfn.RANK.EQ(L114,L:L,0)</f>
        <v>112</v>
      </c>
      <c r="B114" t="s">
        <v>1333</v>
      </c>
      <c r="C114" s="5" t="s">
        <v>193</v>
      </c>
      <c r="D114" t="s">
        <v>131</v>
      </c>
      <c r="E114" s="3">
        <f>IF(VLOOKUP($D114,Configuration!$A$21:$C$31,3,FALSE),IFERROR((Configuration!$C$13*F114+Configuration!$C$12*H114+Configuration!$C$14*G114+Configuration!$C$16*I114+Configuration!$C$15*J114+Configuration!$C$17*K114),""),0)</f>
        <v>93.753990254337197</v>
      </c>
      <c r="F114" s="3">
        <v>4.6038461538461535</v>
      </c>
      <c r="G114" s="3">
        <v>495.9</v>
      </c>
      <c r="H114" s="3">
        <v>34.199999999999996</v>
      </c>
      <c r="I114" s="3">
        <v>0</v>
      </c>
      <c r="J114" s="3">
        <v>0</v>
      </c>
      <c r="K114" s="3">
        <v>0.27954333436986362</v>
      </c>
      <c r="L114" s="3">
        <f>MAX(IFERROR(IF(Configuration!$F$11&gt;0,$E114-LARGE($E:$E,Configuration!$F$11*Configuration!$F$16),-1000000),0),IFERROR(IF(Configuration!$F$14&gt;0,$E114-LARGE('FLEX Settings (DO NOT MODIFY)'!$J:$J,Configuration!$F$14*Configuration!$F$16),-1000000),0),IFERROR(IF(Configuration!$F$13&gt;0,$E114-LARGE('FLEX Settings (DO NOT MODIFY)'!$K:$K,Configuration!$F$13*Configuration!$F$16),-1000000),0))+IF(E114=0,0,COUNTIFS($E$2:E113,E113)*0.000001)</f>
        <v>-43.412283011577244</v>
      </c>
      <c r="N114" t="str">
        <f t="shared" si="4"/>
        <v>&lt;tr&gt;&lt;td&gt;112&lt;/td&gt;&lt;td&gt;Chris Pierce Jr.&lt;/td&gt;&lt;td&gt;Vanderbilt&lt;/td&gt;&lt;td&gt;SEC&lt;/td&gt;&lt;td&gt;93.75&lt;/td&gt;&lt;/tr&gt;</v>
      </c>
    </row>
    <row r="115" spans="1:14" x14ac:dyDescent="0.25">
      <c r="A115" s="26">
        <f>_xlfn.RANK.EQ(L115,L:L,0)</f>
        <v>113</v>
      </c>
      <c r="B115" t="s">
        <v>1001</v>
      </c>
      <c r="C115" s="5" t="s">
        <v>751</v>
      </c>
      <c r="D115" t="s">
        <v>132</v>
      </c>
      <c r="E115" s="3">
        <f>IF(VLOOKUP($D115,Configuration!$A$21:$C$31,3,FALSE),IFERROR((Configuration!$C$13*F115+Configuration!$C$12*H115+Configuration!$C$14*G115+Configuration!$C$16*I115+Configuration!$C$15*J115+Configuration!$C$17*K115),""),0)</f>
        <v>93.450714652355998</v>
      </c>
      <c r="F115" s="3">
        <v>3.75</v>
      </c>
      <c r="G115" s="3">
        <v>529.19999999999993</v>
      </c>
      <c r="H115" s="3">
        <v>36</v>
      </c>
      <c r="I115" s="3">
        <v>7.125</v>
      </c>
      <c r="J115" s="3">
        <v>0</v>
      </c>
      <c r="K115" s="3">
        <v>0.34089267382199745</v>
      </c>
      <c r="L115" s="3">
        <f>MAX(IFERROR(IF(Configuration!$F$11&gt;0,$E115-LARGE($E:$E,Configuration!$F$11*Configuration!$F$16),-1000000),0),IFERROR(IF(Configuration!$F$14&gt;0,$E115-LARGE('FLEX Settings (DO NOT MODIFY)'!$J:$J,Configuration!$F$14*Configuration!$F$16),-1000000),0),IFERROR(IF(Configuration!$F$13&gt;0,$E115-LARGE('FLEX Settings (DO NOT MODIFY)'!$K:$K,Configuration!$F$13*Configuration!$F$16),-1000000),0))+IF(E115=0,0,COUNTIFS($E$2:E114,E114)*0.000001)</f>
        <v>-43.715558613558443</v>
      </c>
      <c r="N115" t="str">
        <f t="shared" si="4"/>
        <v>&lt;tr&gt;&lt;td&gt;113&lt;/td&gt;&lt;td&gt;Kobay White&lt;/td&gt;&lt;td&gt;Boston College&lt;/td&gt;&lt;td&gt;ACC&lt;/td&gt;&lt;td&gt;93.45&lt;/td&gt;&lt;/tr&gt;</v>
      </c>
    </row>
    <row r="116" spans="1:14" x14ac:dyDescent="0.25">
      <c r="A116" s="26">
        <f>_xlfn.RANK.EQ(L116,L:L,0)</f>
        <v>114</v>
      </c>
      <c r="B116" t="s">
        <v>305</v>
      </c>
      <c r="C116" s="5" t="s">
        <v>752</v>
      </c>
      <c r="D116" t="s">
        <v>132</v>
      </c>
      <c r="E116" s="3">
        <f>IF(VLOOKUP($D116,Configuration!$A$21:$C$31,3,FALSE),IFERROR((Configuration!$C$13*F116+Configuration!$C$12*H116+Configuration!$C$14*G116+Configuration!$C$16*I116+Configuration!$C$15*J116+Configuration!$C$17*K116),""),0)</f>
        <v>93.447556083598116</v>
      </c>
      <c r="F116" s="3">
        <v>3.5384615384615388</v>
      </c>
      <c r="G116" s="3">
        <v>460</v>
      </c>
      <c r="H116" s="3">
        <v>46</v>
      </c>
      <c r="I116" s="3">
        <v>27.296703296703292</v>
      </c>
      <c r="J116" s="3">
        <v>0.22747252747252744</v>
      </c>
      <c r="K116" s="3">
        <v>0.4388593208383057</v>
      </c>
      <c r="L116" s="3">
        <f>MAX(IFERROR(IF(Configuration!$F$11&gt;0,$E116-LARGE($E:$E,Configuration!$F$11*Configuration!$F$16),-1000000),0),IFERROR(IF(Configuration!$F$14&gt;0,$E116-LARGE('FLEX Settings (DO NOT MODIFY)'!$J:$J,Configuration!$F$14*Configuration!$F$16),-1000000),0),IFERROR(IF(Configuration!$F$13&gt;0,$E116-LARGE('FLEX Settings (DO NOT MODIFY)'!$K:$K,Configuration!$F$13*Configuration!$F$16),-1000000),0))+IF(E116=0,0,COUNTIFS($E$2:E115,E115)*0.000001)</f>
        <v>-43.718717182316325</v>
      </c>
      <c r="N116" t="str">
        <f t="shared" si="4"/>
        <v>&lt;tr&gt;&lt;td&gt;114&lt;/td&gt;&lt;td&gt;Melquise Stovall&lt;/td&gt;&lt;td&gt;Pittsburgh&lt;/td&gt;&lt;td&gt;ACC&lt;/td&gt;&lt;td&gt;93.45&lt;/td&gt;&lt;/tr&gt;</v>
      </c>
    </row>
    <row r="117" spans="1:14" x14ac:dyDescent="0.25">
      <c r="A117" s="26">
        <f>_xlfn.RANK.EQ(L117,L:L,0)</f>
        <v>115</v>
      </c>
      <c r="B117" t="s">
        <v>1231</v>
      </c>
      <c r="C117" s="5" t="s">
        <v>202</v>
      </c>
      <c r="D117" t="s">
        <v>329</v>
      </c>
      <c r="E117" s="3">
        <f>IF(VLOOKUP($D117,Configuration!$A$21:$C$31,3,FALSE),IFERROR((Configuration!$C$13*F117+Configuration!$C$12*H117+Configuration!$C$14*G117+Configuration!$C$16*I117+Configuration!$C$15*J117+Configuration!$C$17*K117),""),0)</f>
        <v>93.347158635254445</v>
      </c>
      <c r="F117" s="3">
        <v>1.5384615384615385</v>
      </c>
      <c r="G117" s="3">
        <v>420</v>
      </c>
      <c r="H117" s="3">
        <v>30</v>
      </c>
      <c r="I117" s="3">
        <v>225</v>
      </c>
      <c r="J117" s="3">
        <v>0.9375</v>
      </c>
      <c r="K117" s="3">
        <v>0.50430529775738886</v>
      </c>
      <c r="L117" s="3">
        <f>MAX(IFERROR(IF(Configuration!$F$11&gt;0,$E117-LARGE($E:$E,Configuration!$F$11*Configuration!$F$16),-1000000),0),IFERROR(IF(Configuration!$F$14&gt;0,$E117-LARGE('FLEX Settings (DO NOT MODIFY)'!$J:$J,Configuration!$F$14*Configuration!$F$16),-1000000),0),IFERROR(IF(Configuration!$F$13&gt;0,$E117-LARGE('FLEX Settings (DO NOT MODIFY)'!$K:$K,Configuration!$F$13*Configuration!$F$16),-1000000),0))+IF(E117=0,0,COUNTIFS($E$2:E116,E116)*0.000001)</f>
        <v>-43.819114630659996</v>
      </c>
      <c r="N117" t="str">
        <f t="shared" si="4"/>
        <v>&lt;tr&gt;&lt;td&gt;115&lt;/td&gt;&lt;td&gt;Terrell Bynum&lt;/td&gt;&lt;td&gt;Washington&lt;/td&gt;&lt;td&gt;Pac-12&lt;/td&gt;&lt;td&gt;93.35&lt;/td&gt;&lt;/tr&gt;</v>
      </c>
    </row>
    <row r="118" spans="1:14" x14ac:dyDescent="0.25">
      <c r="A118" s="26">
        <f>_xlfn.RANK.EQ(L118,L:L,0)</f>
        <v>116</v>
      </c>
      <c r="B118" t="s">
        <v>1268</v>
      </c>
      <c r="C118" s="5" t="s">
        <v>761</v>
      </c>
      <c r="D118" t="s">
        <v>329</v>
      </c>
      <c r="E118" s="3">
        <f>IF(VLOOKUP($D118,Configuration!$A$21:$C$31,3,FALSE),IFERROR((Configuration!$C$13*F118+Configuration!$C$12*H118+Configuration!$C$14*G118+Configuration!$C$16*I118+Configuration!$C$15*J118+Configuration!$C$17*K118),""),0)</f>
        <v>93.170514405362326</v>
      </c>
      <c r="F118" s="3">
        <v>3</v>
      </c>
      <c r="G118" s="3">
        <v>514.79999999999995</v>
      </c>
      <c r="H118" s="3">
        <v>39.599999999999994</v>
      </c>
      <c r="I118" s="3">
        <v>10.330434782608695</v>
      </c>
      <c r="J118" s="3">
        <v>0.60000000000000009</v>
      </c>
      <c r="K118" s="3">
        <v>0.37126453644926677</v>
      </c>
      <c r="L118" s="3">
        <f>MAX(IFERROR(IF(Configuration!$F$11&gt;0,$E118-LARGE($E:$E,Configuration!$F$11*Configuration!$F$16),-1000000),0),IFERROR(IF(Configuration!$F$14&gt;0,$E118-LARGE('FLEX Settings (DO NOT MODIFY)'!$J:$J,Configuration!$F$14*Configuration!$F$16),-1000000),0),IFERROR(IF(Configuration!$F$13&gt;0,$E118-LARGE('FLEX Settings (DO NOT MODIFY)'!$K:$K,Configuration!$F$13*Configuration!$F$16),-1000000),0))+IF(E118=0,0,COUNTIFS($E$2:E117,E117)*0.000001)</f>
        <v>-43.995758860552115</v>
      </c>
      <c r="N118" t="str">
        <f t="shared" si="4"/>
        <v>&lt;tr&gt;&lt;td&gt;116&lt;/td&gt;&lt;td&gt;Tahj Washington&lt;/td&gt;&lt;td&gt;USC&lt;/td&gt;&lt;td&gt;Pac-12&lt;/td&gt;&lt;td&gt;93.17&lt;/td&gt;&lt;/tr&gt;</v>
      </c>
    </row>
    <row r="119" spans="1:14" x14ac:dyDescent="0.25">
      <c r="A119" s="26">
        <f>_xlfn.RANK.EQ(L119,L:L,0)</f>
        <v>117</v>
      </c>
      <c r="B119" t="s">
        <v>984</v>
      </c>
      <c r="C119" s="5" t="s">
        <v>217</v>
      </c>
      <c r="D119" t="s">
        <v>132</v>
      </c>
      <c r="E119" s="3">
        <f>IF(VLOOKUP($D119,Configuration!$A$21:$C$31,3,FALSE),IFERROR((Configuration!$C$13*F119+Configuration!$C$12*H119+Configuration!$C$14*G119+Configuration!$C$16*I119+Configuration!$C$15*J119+Configuration!$C$17*K119),""),0)</f>
        <v>92.959957672965686</v>
      </c>
      <c r="F119" s="3">
        <v>4.4799999999999995</v>
      </c>
      <c r="G119" s="3">
        <v>371.84</v>
      </c>
      <c r="H119" s="3">
        <v>33.599999999999994</v>
      </c>
      <c r="I119" s="3">
        <v>32</v>
      </c>
      <c r="J119" s="3">
        <v>1.6</v>
      </c>
      <c r="K119" s="3">
        <v>0.35202116351714952</v>
      </c>
      <c r="L119" s="3">
        <f>MAX(IFERROR(IF(Configuration!$F$11&gt;0,$E119-LARGE($E:$E,Configuration!$F$11*Configuration!$F$16),-1000000),0),IFERROR(IF(Configuration!$F$14&gt;0,$E119-LARGE('FLEX Settings (DO NOT MODIFY)'!$J:$J,Configuration!$F$14*Configuration!$F$16),-1000000),0),IFERROR(IF(Configuration!$F$13&gt;0,$E119-LARGE('FLEX Settings (DO NOT MODIFY)'!$K:$K,Configuration!$F$13*Configuration!$F$16),-1000000),0))+IF(E119=0,0,COUNTIFS($E$2:E118,E118)*0.000001)</f>
        <v>-44.206315592948755</v>
      </c>
      <c r="N119" t="str">
        <f t="shared" si="4"/>
        <v>&lt;tr&gt;&lt;td&gt;117&lt;/td&gt;&lt;td&gt;Eli Pancol&lt;/td&gt;&lt;td&gt;Duke&lt;/td&gt;&lt;td&gt;ACC&lt;/td&gt;&lt;td&gt;92.96&lt;/td&gt;&lt;/tr&gt;</v>
      </c>
    </row>
    <row r="120" spans="1:14" x14ac:dyDescent="0.25">
      <c r="A120" s="26">
        <f>_xlfn.RANK.EQ(L120,L:L,0)</f>
        <v>118</v>
      </c>
      <c r="B120" t="s">
        <v>1117</v>
      </c>
      <c r="C120" s="5" t="s">
        <v>231</v>
      </c>
      <c r="D120" t="s">
        <v>352</v>
      </c>
      <c r="E120" s="3">
        <f>IF(VLOOKUP($D120,Configuration!$A$21:$C$31,3,FALSE),IFERROR((Configuration!$C$13*F120+Configuration!$C$12*H120+Configuration!$C$14*G120+Configuration!$C$16*I120+Configuration!$C$15*J120+Configuration!$C$17*K120),""),0)</f>
        <v>92.460369677854445</v>
      </c>
      <c r="F120" s="3">
        <v>6.2727272727272716</v>
      </c>
      <c r="G120" s="3">
        <v>436.99999999999994</v>
      </c>
      <c r="H120" s="3">
        <v>23</v>
      </c>
      <c r="I120" s="3">
        <v>0</v>
      </c>
      <c r="J120" s="3">
        <v>0</v>
      </c>
      <c r="K120" s="3">
        <v>0.18799697925458664</v>
      </c>
      <c r="L120" s="3">
        <f>MAX(IFERROR(IF(Configuration!$F$11&gt;0,$E120-LARGE($E:$E,Configuration!$F$11*Configuration!$F$16),-1000000),0),IFERROR(IF(Configuration!$F$14&gt;0,$E120-LARGE('FLEX Settings (DO NOT MODIFY)'!$J:$J,Configuration!$F$14*Configuration!$F$16),-1000000),0),IFERROR(IF(Configuration!$F$13&gt;0,$E120-LARGE('FLEX Settings (DO NOT MODIFY)'!$K:$K,Configuration!$F$13*Configuration!$F$16),-1000000),0))+IF(E120=0,0,COUNTIFS($E$2:E119,E119)*0.000001)</f>
        <v>-44.705903588059996</v>
      </c>
      <c r="N120" t="str">
        <f t="shared" si="4"/>
        <v>&lt;tr&gt;&lt;td&gt;118&lt;/td&gt;&lt;td&gt;Brian Hightower&lt;/td&gt;&lt;td&gt;Illinois&lt;/td&gt;&lt;td&gt;Big Ten&lt;/td&gt;&lt;td&gt;92.46&lt;/td&gt;&lt;/tr&gt;</v>
      </c>
    </row>
    <row r="121" spans="1:14" x14ac:dyDescent="0.25">
      <c r="A121" s="26">
        <f>_xlfn.RANK.EQ(L121,L:L,0)</f>
        <v>119</v>
      </c>
      <c r="B121" t="s">
        <v>1290</v>
      </c>
      <c r="C121" s="5" t="s">
        <v>174</v>
      </c>
      <c r="D121" t="s">
        <v>131</v>
      </c>
      <c r="E121" s="3">
        <f>IF(VLOOKUP($D121,Configuration!$A$21:$C$31,3,FALSE),IFERROR((Configuration!$C$13*F121+Configuration!$C$12*H121+Configuration!$C$14*G121+Configuration!$C$16*I121+Configuration!$C$15*J121+Configuration!$C$17*K121),""),0)</f>
        <v>92.027233897055112</v>
      </c>
      <c r="F121" s="3">
        <v>3.3</v>
      </c>
      <c r="G121" s="3">
        <v>462</v>
      </c>
      <c r="H121" s="3">
        <v>38.5</v>
      </c>
      <c r="I121" s="3">
        <v>8.8846153846153868</v>
      </c>
      <c r="J121" s="3">
        <v>1.1000000000000001</v>
      </c>
      <c r="K121" s="3">
        <v>0.35561382070321196</v>
      </c>
      <c r="L121" s="3">
        <f>MAX(IFERROR(IF(Configuration!$F$11&gt;0,$E121-LARGE($E:$E,Configuration!$F$11*Configuration!$F$16),-1000000),0),IFERROR(IF(Configuration!$F$14&gt;0,$E121-LARGE('FLEX Settings (DO NOT MODIFY)'!$J:$J,Configuration!$F$14*Configuration!$F$16),-1000000),0),IFERROR(IF(Configuration!$F$13&gt;0,$E121-LARGE('FLEX Settings (DO NOT MODIFY)'!$K:$K,Configuration!$F$13*Configuration!$F$16),-1000000),0))+IF(E121=0,0,COUNTIFS($E$2:E120,E120)*0.000001)</f>
        <v>-45.139039368859329</v>
      </c>
      <c r="N121" t="str">
        <f t="shared" si="4"/>
        <v>&lt;tr&gt;&lt;td&gt;119&lt;/td&gt;&lt;td&gt;Slade Bolden&lt;/td&gt;&lt;td&gt;Alabama&lt;/td&gt;&lt;td&gt;SEC&lt;/td&gt;&lt;td&gt;92.03&lt;/td&gt;&lt;/tr&gt;</v>
      </c>
    </row>
    <row r="122" spans="1:14" x14ac:dyDescent="0.25">
      <c r="A122" s="26">
        <f>_xlfn.RANK.EQ(L122,L:L,0)</f>
        <v>120</v>
      </c>
      <c r="B122" t="s">
        <v>1356</v>
      </c>
      <c r="C122" s="5" t="s">
        <v>225</v>
      </c>
      <c r="D122" t="s">
        <v>131</v>
      </c>
      <c r="E122" s="3">
        <f>IF(VLOOKUP($D122,Configuration!$A$21:$C$31,3,FALSE),IFERROR((Configuration!$C$13*F122+Configuration!$C$12*H122+Configuration!$C$14*G122+Configuration!$C$16*I122+Configuration!$C$15*J122+Configuration!$C$17*K122),""),0)</f>
        <v>91.76142377590574</v>
      </c>
      <c r="F122" s="3">
        <v>5.2799999999999994</v>
      </c>
      <c r="G122" s="3">
        <v>422.4</v>
      </c>
      <c r="H122" s="3">
        <v>26.4</v>
      </c>
      <c r="I122" s="3">
        <v>41.25</v>
      </c>
      <c r="J122" s="3">
        <v>0.18333333333333332</v>
      </c>
      <c r="K122" s="3">
        <v>0.29178811204712651</v>
      </c>
      <c r="L122" s="3">
        <f>MAX(IFERROR(IF(Configuration!$F$11&gt;0,$E122-LARGE($E:$E,Configuration!$F$11*Configuration!$F$16),-1000000),0),IFERROR(IF(Configuration!$F$14&gt;0,$E122-LARGE('FLEX Settings (DO NOT MODIFY)'!$J:$J,Configuration!$F$14*Configuration!$F$16),-1000000),0),IFERROR(IF(Configuration!$F$13&gt;0,$E122-LARGE('FLEX Settings (DO NOT MODIFY)'!$K:$K,Configuration!$F$13*Configuration!$F$16),-1000000),0))+IF(E122=0,0,COUNTIFS($E$2:E121,E121)*0.000001)</f>
        <v>-45.404849490008701</v>
      </c>
      <c r="N122" t="str">
        <f t="shared" si="4"/>
        <v>&lt;tr&gt;&lt;td&gt;120&lt;/td&gt;&lt;td&gt;De'Vion Warren&lt;/td&gt;&lt;td&gt;Arkansas&lt;/td&gt;&lt;td&gt;SEC&lt;/td&gt;&lt;td&gt;91.76&lt;/td&gt;&lt;/tr&gt;</v>
      </c>
    </row>
    <row r="123" spans="1:14" x14ac:dyDescent="0.25">
      <c r="A123" s="26">
        <f>_xlfn.RANK.EQ(L123,L:L,0)</f>
        <v>121</v>
      </c>
      <c r="B123" t="s">
        <v>1332</v>
      </c>
      <c r="C123" s="5" t="s">
        <v>193</v>
      </c>
      <c r="D123" t="s">
        <v>131</v>
      </c>
      <c r="E123" s="3">
        <f>IF(VLOOKUP($D123,Configuration!$A$21:$C$31,3,FALSE),IFERROR((Configuration!$C$13*F123+Configuration!$C$12*H123+Configuration!$C$14*G123+Configuration!$C$16*I123+Configuration!$C$15*J123+Configuration!$C$17*K123),""),0)</f>
        <v>91.170645877785915</v>
      </c>
      <c r="F123" s="3">
        <v>2.3806451612903223</v>
      </c>
      <c r="G123" s="3">
        <v>590.4</v>
      </c>
      <c r="H123" s="3">
        <v>36.9</v>
      </c>
      <c r="I123" s="3">
        <v>0</v>
      </c>
      <c r="J123" s="3">
        <v>0</v>
      </c>
      <c r="K123" s="3">
        <v>0.30161254497801077</v>
      </c>
      <c r="L123" s="3">
        <f>MAX(IFERROR(IF(Configuration!$F$11&gt;0,$E123-LARGE($E:$E,Configuration!$F$11*Configuration!$F$16),-1000000),0),IFERROR(IF(Configuration!$F$14&gt;0,$E123-LARGE('FLEX Settings (DO NOT MODIFY)'!$J:$J,Configuration!$F$14*Configuration!$F$16),-1000000),0),IFERROR(IF(Configuration!$F$13&gt;0,$E123-LARGE('FLEX Settings (DO NOT MODIFY)'!$K:$K,Configuration!$F$13*Configuration!$F$16),-1000000),0))+IF(E123=0,0,COUNTIFS($E$2:E122,E122)*0.000001)</f>
        <v>-45.995627388128526</v>
      </c>
      <c r="N123" t="str">
        <f t="shared" si="4"/>
        <v>&lt;tr&gt;&lt;td&gt;121&lt;/td&gt;&lt;td&gt;Amir Abdur-Rahman&lt;/td&gt;&lt;td&gt;Vanderbilt&lt;/td&gt;&lt;td&gt;SEC&lt;/td&gt;&lt;td&gt;91.17&lt;/td&gt;&lt;/tr&gt;</v>
      </c>
    </row>
    <row r="124" spans="1:14" x14ac:dyDescent="0.25">
      <c r="A124" s="26">
        <f>_xlfn.RANK.EQ(L124,L:L,0)</f>
        <v>122</v>
      </c>
      <c r="B124" s="5" t="s">
        <v>1080</v>
      </c>
      <c r="C124" s="5" t="s">
        <v>173</v>
      </c>
      <c r="D124" t="s">
        <v>326</v>
      </c>
      <c r="E124" s="3">
        <f>IF(VLOOKUP($D124,Configuration!$A$21:$C$31,3,FALSE),IFERROR((Configuration!$C$13*F124+Configuration!$C$12*H124+Configuration!$C$14*G124+Configuration!$C$16*I124+Configuration!$C$15*J124+Configuration!$C$17*K124),""),0)</f>
        <v>90.201880789904422</v>
      </c>
      <c r="F124" s="3">
        <v>4.6153846153846159</v>
      </c>
      <c r="G124" s="3">
        <v>480</v>
      </c>
      <c r="H124" s="3">
        <v>30</v>
      </c>
      <c r="I124" s="3">
        <v>0</v>
      </c>
      <c r="J124" s="3">
        <v>0</v>
      </c>
      <c r="K124" s="3">
        <v>0.24521345120163476</v>
      </c>
      <c r="L124" s="3">
        <f>MAX(IFERROR(IF(Configuration!$F$11&gt;0,$E124-LARGE($E:$E,Configuration!$F$11*Configuration!$F$16),-1000000),0),IFERROR(IF(Configuration!$F$14&gt;0,$E124-LARGE('FLEX Settings (DO NOT MODIFY)'!$J:$J,Configuration!$F$14*Configuration!$F$16),-1000000),0),IFERROR(IF(Configuration!$F$13&gt;0,$E124-LARGE('FLEX Settings (DO NOT MODIFY)'!$K:$K,Configuration!$F$13*Configuration!$F$16),-1000000),0))+IF(E124=0,0,COUNTIFS($E$2:E123,E123)*0.000001)</f>
        <v>-46.964392476010019</v>
      </c>
      <c r="N124" t="str">
        <f t="shared" si="4"/>
        <v>&lt;tr&gt;&lt;td&gt;122&lt;/td&gt;&lt;td&gt;Michael Woods II&lt;/td&gt;&lt;td&gt;Oklahoma&lt;/td&gt;&lt;td&gt;Big 12&lt;/td&gt;&lt;td&gt;90.2&lt;/td&gt;&lt;/tr&gt;</v>
      </c>
    </row>
    <row r="125" spans="1:14" x14ac:dyDescent="0.25">
      <c r="A125" s="26">
        <f>_xlfn.RANK.EQ(L125,L:L,0)</f>
        <v>123</v>
      </c>
      <c r="B125" t="s">
        <v>1026</v>
      </c>
      <c r="C125" s="5" t="s">
        <v>752</v>
      </c>
      <c r="D125" t="s">
        <v>132</v>
      </c>
      <c r="E125" s="3">
        <f>IF(VLOOKUP($D125,Configuration!$A$21:$C$31,3,FALSE),IFERROR((Configuration!$C$13*F125+Configuration!$C$12*H125+Configuration!$C$14*G125+Configuration!$C$16*I125+Configuration!$C$15*J125+Configuration!$C$17*K125),""),0)</f>
        <v>89.919070436435291</v>
      </c>
      <c r="F125" s="3">
        <v>2.1621621621621623</v>
      </c>
      <c r="G125" s="3">
        <v>576</v>
      </c>
      <c r="H125" s="3">
        <v>40</v>
      </c>
      <c r="I125" s="3">
        <v>0</v>
      </c>
      <c r="J125" s="3">
        <v>0</v>
      </c>
      <c r="K125" s="3">
        <v>0.32695126826884635</v>
      </c>
      <c r="L125" s="3">
        <f>MAX(IFERROR(IF(Configuration!$F$11&gt;0,$E125-LARGE($E:$E,Configuration!$F$11*Configuration!$F$16),-1000000),0),IFERROR(IF(Configuration!$F$14&gt;0,$E125-LARGE('FLEX Settings (DO NOT MODIFY)'!$J:$J,Configuration!$F$14*Configuration!$F$16),-1000000),0),IFERROR(IF(Configuration!$F$13&gt;0,$E125-LARGE('FLEX Settings (DO NOT MODIFY)'!$K:$K,Configuration!$F$13*Configuration!$F$16),-1000000),0))+IF(E125=0,0,COUNTIFS($E$2:E124,E124)*0.000001)</f>
        <v>-47.24720282947915</v>
      </c>
      <c r="N125" t="str">
        <f t="shared" si="4"/>
        <v>&lt;tr&gt;&lt;td&gt;123&lt;/td&gt;&lt;td&gt;Taysir Mack&lt;/td&gt;&lt;td&gt;Pittsburgh&lt;/td&gt;&lt;td&gt;ACC&lt;/td&gt;&lt;td&gt;89.92&lt;/td&gt;&lt;/tr&gt;</v>
      </c>
    </row>
    <row r="126" spans="1:14" x14ac:dyDescent="0.25">
      <c r="A126" s="26">
        <f>_xlfn.RANK.EQ(L126,L:L,0)</f>
        <v>124</v>
      </c>
      <c r="B126" t="s">
        <v>1037</v>
      </c>
      <c r="C126" s="5" t="s">
        <v>222</v>
      </c>
      <c r="D126" t="s">
        <v>132</v>
      </c>
      <c r="E126" s="3">
        <f>IF(VLOOKUP($D126,Configuration!$A$21:$C$31,3,FALSE),IFERROR((Configuration!$C$13*F126+Configuration!$C$12*H126+Configuration!$C$14*G126+Configuration!$C$16*I126+Configuration!$C$15*J126+Configuration!$C$17*K126),""),0)</f>
        <v>89.509573097596729</v>
      </c>
      <c r="F126" s="3">
        <v>4.5</v>
      </c>
      <c r="G126" s="3">
        <v>480</v>
      </c>
      <c r="H126" s="3">
        <v>30</v>
      </c>
      <c r="I126" s="3">
        <v>0</v>
      </c>
      <c r="J126" s="3">
        <v>0</v>
      </c>
      <c r="K126" s="3">
        <v>0.24521345120163476</v>
      </c>
      <c r="L126" s="3">
        <f>MAX(IFERROR(IF(Configuration!$F$11&gt;0,$E126-LARGE($E:$E,Configuration!$F$11*Configuration!$F$16),-1000000),0),IFERROR(IF(Configuration!$F$14&gt;0,$E126-LARGE('FLEX Settings (DO NOT MODIFY)'!$J:$J,Configuration!$F$14*Configuration!$F$16),-1000000),0),IFERROR(IF(Configuration!$F$13&gt;0,$E126-LARGE('FLEX Settings (DO NOT MODIFY)'!$K:$K,Configuration!$F$13*Configuration!$F$16),-1000000),0))+IF(E126=0,0,COUNTIFS($E$2:E125,E125)*0.000001)</f>
        <v>-47.656700168317712</v>
      </c>
      <c r="N126" t="str">
        <f t="shared" si="4"/>
        <v>&lt;tr&gt;&lt;td&gt;124&lt;/td&gt;&lt;td&gt;Beau Corrales&lt;/td&gt;&lt;td&gt;North Carolina&lt;/td&gt;&lt;td&gt;ACC&lt;/td&gt;&lt;td&gt;89.51&lt;/td&gt;&lt;/tr&gt;</v>
      </c>
    </row>
    <row r="127" spans="1:14" x14ac:dyDescent="0.25">
      <c r="A127" s="26">
        <f>_xlfn.RANK.EQ(L127,L:L,0)</f>
        <v>125</v>
      </c>
      <c r="B127" s="5" t="s">
        <v>1036</v>
      </c>
      <c r="C127" s="5" t="s">
        <v>222</v>
      </c>
      <c r="D127" t="s">
        <v>132</v>
      </c>
      <c r="E127" s="3">
        <f>IF(VLOOKUP($D127,Configuration!$A$21:$C$31,3,FALSE),IFERROR((Configuration!$C$13*F127+Configuration!$C$12*H127+Configuration!$C$14*G127+Configuration!$C$16*I127+Configuration!$C$15*J127+Configuration!$C$17*K127),""),0)</f>
        <v>89.433098438424267</v>
      </c>
      <c r="F127" s="3">
        <v>3.6842105263157894</v>
      </c>
      <c r="G127" s="3">
        <v>504</v>
      </c>
      <c r="H127" s="3">
        <v>35</v>
      </c>
      <c r="I127" s="3">
        <v>0</v>
      </c>
      <c r="J127" s="3">
        <v>0</v>
      </c>
      <c r="K127" s="3">
        <v>0.28608235973524054</v>
      </c>
      <c r="L127" s="3">
        <f>MAX(IFERROR(IF(Configuration!$F$11&gt;0,$E127-LARGE($E:$E,Configuration!$F$11*Configuration!$F$16),-1000000),0),IFERROR(IF(Configuration!$F$14&gt;0,$E127-LARGE('FLEX Settings (DO NOT MODIFY)'!$J:$J,Configuration!$F$14*Configuration!$F$16),-1000000),0),IFERROR(IF(Configuration!$F$13&gt;0,$E127-LARGE('FLEX Settings (DO NOT MODIFY)'!$K:$K,Configuration!$F$13*Configuration!$F$16),-1000000),0))+IF(E127=0,0,COUNTIFS($E$2:E126,E126)*0.000001)</f>
        <v>-47.733174827490174</v>
      </c>
      <c r="N127" t="str">
        <f t="shared" si="4"/>
        <v>&lt;tr&gt;&lt;td&gt;125&lt;/td&gt;&lt;td&gt;Emery Simmons&lt;/td&gt;&lt;td&gt;North Carolina&lt;/td&gt;&lt;td&gt;ACC&lt;/td&gt;&lt;td&gt;89.43&lt;/td&gt;&lt;/tr&gt;</v>
      </c>
    </row>
    <row r="128" spans="1:14" x14ac:dyDescent="0.25">
      <c r="A128" s="26">
        <f>_xlfn.RANK.EQ(L128,L:L,0)</f>
        <v>126</v>
      </c>
      <c r="B128" t="s">
        <v>1244</v>
      </c>
      <c r="C128" s="5" t="s">
        <v>760</v>
      </c>
      <c r="D128" t="s">
        <v>329</v>
      </c>
      <c r="E128" s="3">
        <f>IF(VLOOKUP($D128,Configuration!$A$21:$C$31,3,FALSE),IFERROR((Configuration!$C$13*F128+Configuration!$C$12*H128+Configuration!$C$14*G128+Configuration!$C$16*I128+Configuration!$C$15*J128+Configuration!$C$17*K128),""),0)</f>
        <v>88.747373876475208</v>
      </c>
      <c r="F128" s="3">
        <v>2.4444444444444442</v>
      </c>
      <c r="G128" s="3">
        <v>528</v>
      </c>
      <c r="H128" s="3">
        <v>44</v>
      </c>
      <c r="I128" s="3">
        <v>0</v>
      </c>
      <c r="J128" s="3">
        <v>0</v>
      </c>
      <c r="K128" s="3">
        <v>0.35964639509573099</v>
      </c>
      <c r="L128" s="3">
        <f>MAX(IFERROR(IF(Configuration!$F$11&gt;0,$E128-LARGE($E:$E,Configuration!$F$11*Configuration!$F$16),-1000000),0),IFERROR(IF(Configuration!$F$14&gt;0,$E128-LARGE('FLEX Settings (DO NOT MODIFY)'!$J:$J,Configuration!$F$14*Configuration!$F$16),-1000000),0),IFERROR(IF(Configuration!$F$13&gt;0,$E128-LARGE('FLEX Settings (DO NOT MODIFY)'!$K:$K,Configuration!$F$13*Configuration!$F$16),-1000000),0))+IF(E128=0,0,COUNTIFS($E$2:E127,E127)*0.000001)</f>
        <v>-48.418899389439233</v>
      </c>
      <c r="N128" t="str">
        <f t="shared" si="4"/>
        <v>&lt;tr&gt;&lt;td&gt;126&lt;/td&gt;&lt;td&gt;La'Vontae Shenault&lt;/td&gt;&lt;td&gt;Colorado&lt;/td&gt;&lt;td&gt;Pac-12&lt;/td&gt;&lt;td&gt;88.75&lt;/td&gt;&lt;/tr&gt;</v>
      </c>
    </row>
    <row r="129" spans="1:14" x14ac:dyDescent="0.25">
      <c r="A129" s="26">
        <f>_xlfn.RANK.EQ(L129,L:L,0)</f>
        <v>127</v>
      </c>
      <c r="B129" t="s">
        <v>309</v>
      </c>
      <c r="C129" s="5" t="s">
        <v>409</v>
      </c>
      <c r="D129" t="s">
        <v>1504</v>
      </c>
      <c r="E129" s="3">
        <f>IF(VLOOKUP($D129,Configuration!$A$21:$C$31,3,FALSE),IFERROR((Configuration!$C$13*F129+Configuration!$C$12*H129+Configuration!$C$14*G129+Configuration!$C$16*I129+Configuration!$C$15*J129+Configuration!$C$17*K129),""),0)</f>
        <v>88.550895048587989</v>
      </c>
      <c r="F129" s="3">
        <v>2.4289156626506019</v>
      </c>
      <c r="G129" s="3">
        <v>527.52</v>
      </c>
      <c r="H129" s="3">
        <v>33.599999999999994</v>
      </c>
      <c r="I129" s="3">
        <v>20.160000000000004</v>
      </c>
      <c r="J129" s="3">
        <v>0.51692307692307704</v>
      </c>
      <c r="K129" s="3">
        <v>0.34606869442704807</v>
      </c>
      <c r="L129" s="3">
        <f>MAX(IFERROR(IF(Configuration!$F$11&gt;0,$E129-LARGE($E:$E,Configuration!$F$11*Configuration!$F$16),-1000000),0),IFERROR(IF(Configuration!$F$14&gt;0,$E129-LARGE('FLEX Settings (DO NOT MODIFY)'!$J:$J,Configuration!$F$14*Configuration!$F$16),-1000000),0),IFERROR(IF(Configuration!$F$13&gt;0,$E129-LARGE('FLEX Settings (DO NOT MODIFY)'!$K:$K,Configuration!$F$13*Configuration!$F$16),-1000000),0))+IF(E129=0,0,COUNTIFS($E$2:E128,E128)*0.000001)</f>
        <v>-48.615378217326452</v>
      </c>
      <c r="N129" t="str">
        <f t="shared" si="4"/>
        <v>&lt;tr&gt;&lt;td&gt;127&lt;/td&gt;&lt;td&gt;Gunner Romney&lt;/td&gt;&lt;td&gt;Brigham Young&lt;/td&gt;&lt;td&gt;IA Independents&lt;/td&gt;&lt;td&gt;88.55&lt;/td&gt;&lt;/tr&gt;</v>
      </c>
    </row>
    <row r="130" spans="1:14" x14ac:dyDescent="0.25">
      <c r="A130" s="26">
        <f>_xlfn.RANK.EQ(L130,L:L,0)</f>
        <v>128</v>
      </c>
      <c r="B130" t="s">
        <v>1353</v>
      </c>
      <c r="C130" s="5" t="s">
        <v>177</v>
      </c>
      <c r="D130" t="s">
        <v>131</v>
      </c>
      <c r="E130" s="3">
        <f>IF(VLOOKUP($D130,Configuration!$A$21:$C$31,3,FALSE),IFERROR((Configuration!$C$13*F130+Configuration!$C$12*H130+Configuration!$C$14*G130+Configuration!$C$16*I130+Configuration!$C$15*J130+Configuration!$C$17*K130),""),0)</f>
        <v>88.402957393675877</v>
      </c>
      <c r="F130" s="3">
        <v>1.3333333333333333</v>
      </c>
      <c r="G130" s="3">
        <v>270</v>
      </c>
      <c r="H130" s="3">
        <v>20</v>
      </c>
      <c r="I130" s="3">
        <v>250</v>
      </c>
      <c r="J130" s="3">
        <v>3.3519553072625694</v>
      </c>
      <c r="K130" s="3">
        <v>0.85438722494976771</v>
      </c>
      <c r="L130" s="3">
        <f>MAX(IFERROR(IF(Configuration!$F$11&gt;0,$E130-LARGE($E:$E,Configuration!$F$11*Configuration!$F$16),-1000000),0),IFERROR(IF(Configuration!$F$14&gt;0,$E130-LARGE('FLEX Settings (DO NOT MODIFY)'!$J:$J,Configuration!$F$14*Configuration!$F$16),-1000000),0),IFERROR(IF(Configuration!$F$13&gt;0,$E130-LARGE('FLEX Settings (DO NOT MODIFY)'!$K:$K,Configuration!$F$13*Configuration!$F$16),-1000000),0))+IF(E130=0,0,COUNTIFS($E$2:E129,E129)*0.000001)</f>
        <v>-48.763315872238564</v>
      </c>
      <c r="N130" t="str">
        <f t="shared" si="4"/>
        <v>&lt;tr&gt;&lt;td&gt;128&lt;/td&gt;&lt;td&gt;John Rhys Plumlee&lt;/td&gt;&lt;td&gt;Ole Miss&lt;/td&gt;&lt;td&gt;SEC&lt;/td&gt;&lt;td&gt;88.4&lt;/td&gt;&lt;/tr&gt;</v>
      </c>
    </row>
    <row r="131" spans="1:14" x14ac:dyDescent="0.25">
      <c r="A131" s="26">
        <f>_xlfn.RANK.EQ(L131,L:L,0)</f>
        <v>129</v>
      </c>
      <c r="B131" t="s">
        <v>1216</v>
      </c>
      <c r="C131" s="5" t="s">
        <v>232</v>
      </c>
      <c r="D131" t="s">
        <v>329</v>
      </c>
      <c r="E131" s="3">
        <f>IF(VLOOKUP($D131,Configuration!$A$21:$C$31,3,FALSE),IFERROR((Configuration!$C$13*F131+Configuration!$C$12*H131+Configuration!$C$14*G131+Configuration!$C$16*I131+Configuration!$C$15*J131+Configuration!$C$17*K131),""),0)</f>
        <v>88.220253564923823</v>
      </c>
      <c r="F131" s="3">
        <v>5.4</v>
      </c>
      <c r="G131" s="3">
        <v>372.48</v>
      </c>
      <c r="H131" s="3">
        <v>38.400000000000006</v>
      </c>
      <c r="I131" s="3">
        <v>0</v>
      </c>
      <c r="J131" s="3">
        <v>0</v>
      </c>
      <c r="K131" s="3">
        <v>0.3138732175380925</v>
      </c>
      <c r="L131" s="3">
        <f>MAX(IFERROR(IF(Configuration!$F$11&gt;0,$E131-LARGE($E:$E,Configuration!$F$11*Configuration!$F$16),-1000000),0),IFERROR(IF(Configuration!$F$14&gt;0,$E131-LARGE('FLEX Settings (DO NOT MODIFY)'!$J:$J,Configuration!$F$14*Configuration!$F$16),-1000000),0),IFERROR(IF(Configuration!$F$13&gt;0,$E131-LARGE('FLEX Settings (DO NOT MODIFY)'!$K:$K,Configuration!$F$13*Configuration!$F$16),-1000000),0))+IF(E131=0,0,COUNTIFS($E$2:E130,E130)*0.000001)</f>
        <v>-48.946019700990618</v>
      </c>
      <c r="N131" t="str">
        <f t="shared" si="4"/>
        <v>&lt;tr&gt;&lt;td&gt;129&lt;/td&gt;&lt;td&gt;Zeriah Beason&lt;/td&gt;&lt;td&gt;Oregon State&lt;/td&gt;&lt;td&gt;Pac-12&lt;/td&gt;&lt;td&gt;88.22&lt;/td&gt;&lt;/tr&gt;</v>
      </c>
    </row>
    <row r="132" spans="1:14" x14ac:dyDescent="0.25">
      <c r="A132" s="26">
        <f>_xlfn.RANK.EQ(L132,L:L,0)</f>
        <v>130</v>
      </c>
      <c r="B132" t="s">
        <v>1086</v>
      </c>
      <c r="C132" s="5" t="s">
        <v>234</v>
      </c>
      <c r="D132" t="s">
        <v>352</v>
      </c>
      <c r="E132" s="3">
        <f>IF(VLOOKUP($D132,Configuration!$A$21:$C$31,3,FALSE),IFERROR((Configuration!$C$13*F132+Configuration!$C$12*H132+Configuration!$C$14*G132+Configuration!$C$16*I132+Configuration!$C$15*J132+Configuration!$C$17*K132),""),0)</f>
        <v>88.026872332500687</v>
      </c>
      <c r="F132" s="3">
        <v>2.7692307692307692</v>
      </c>
      <c r="G132" s="3">
        <v>540</v>
      </c>
      <c r="H132" s="3">
        <v>36</v>
      </c>
      <c r="I132" s="3">
        <v>0</v>
      </c>
      <c r="J132" s="3">
        <v>0</v>
      </c>
      <c r="K132" s="3">
        <v>0.29425614144196172</v>
      </c>
      <c r="L132" s="3">
        <f>MAX(IFERROR(IF(Configuration!$F$11&gt;0,$E132-LARGE($E:$E,Configuration!$F$11*Configuration!$F$16),-1000000),0),IFERROR(IF(Configuration!$F$14&gt;0,$E132-LARGE('FLEX Settings (DO NOT MODIFY)'!$J:$J,Configuration!$F$14*Configuration!$F$16),-1000000),0),IFERROR(IF(Configuration!$F$13&gt;0,$E132-LARGE('FLEX Settings (DO NOT MODIFY)'!$K:$K,Configuration!$F$13*Configuration!$F$16),-1000000),0))+IF(E132=0,0,COUNTIFS($E$2:E131,E131)*0.000001)</f>
        <v>-49.139400933413754</v>
      </c>
      <c r="N132" t="str">
        <f t="shared" si="4"/>
        <v>&lt;tr&gt;&lt;td&gt;130&lt;/td&gt;&lt;td&gt;Daniel Jackson&lt;/td&gt;&lt;td&gt;Minnesota&lt;/td&gt;&lt;td&gt;Big Ten&lt;/td&gt;&lt;td&gt;88.03&lt;/td&gt;&lt;/tr&gt;</v>
      </c>
    </row>
    <row r="133" spans="1:14" x14ac:dyDescent="0.25">
      <c r="A133" s="26">
        <f>_xlfn.RANK.EQ(L133,L:L,0)</f>
        <v>131</v>
      </c>
      <c r="B133" t="s">
        <v>1223</v>
      </c>
      <c r="C133" s="5" t="s">
        <v>199</v>
      </c>
      <c r="D133" t="s">
        <v>329</v>
      </c>
      <c r="E133" s="3">
        <f>IF(VLOOKUP($D133,Configuration!$A$21:$C$31,3,FALSE),IFERROR((Configuration!$C$13*F133+Configuration!$C$12*H133+Configuration!$C$14*G133+Configuration!$C$16*I133+Configuration!$C$15*J133+Configuration!$C$17*K133),""),0)</f>
        <v>87.742268224423611</v>
      </c>
      <c r="F133" s="3">
        <v>3.5</v>
      </c>
      <c r="G133" s="3">
        <v>532</v>
      </c>
      <c r="H133" s="3">
        <v>28</v>
      </c>
      <c r="I133" s="3">
        <v>0</v>
      </c>
      <c r="J133" s="3">
        <v>0</v>
      </c>
      <c r="K133" s="3">
        <v>0.22886588778819245</v>
      </c>
      <c r="L133" s="3">
        <f>MAX(IFERROR(IF(Configuration!$F$11&gt;0,$E133-LARGE($E:$E,Configuration!$F$11*Configuration!$F$16),-1000000),0),IFERROR(IF(Configuration!$F$14&gt;0,$E133-LARGE('FLEX Settings (DO NOT MODIFY)'!$J:$J,Configuration!$F$14*Configuration!$F$16),-1000000),0),IFERROR(IF(Configuration!$F$13&gt;0,$E133-LARGE('FLEX Settings (DO NOT MODIFY)'!$K:$K,Configuration!$F$13*Configuration!$F$16),-1000000),0))+IF(E133=0,0,COUNTIFS($E$2:E132,E132)*0.000001)</f>
        <v>-49.42400504149083</v>
      </c>
      <c r="N133" t="str">
        <f t="shared" si="4"/>
        <v>&lt;tr&gt;&lt;td&gt;131&lt;/td&gt;&lt;td&gt;Devon Williams&lt;/td&gt;&lt;td&gt;Oregon&lt;/td&gt;&lt;td&gt;Pac-12&lt;/td&gt;&lt;td&gt;87.74&lt;/td&gt;&lt;/tr&gt;</v>
      </c>
    </row>
    <row r="134" spans="1:14" x14ac:dyDescent="0.25">
      <c r="A134" s="26">
        <f>_xlfn.RANK.EQ(L134,L:L,0)</f>
        <v>132</v>
      </c>
      <c r="B134" t="s">
        <v>1227</v>
      </c>
      <c r="C134" s="5" t="s">
        <v>195</v>
      </c>
      <c r="D134" t="s">
        <v>329</v>
      </c>
      <c r="E134" s="3">
        <f>IF(VLOOKUP($D134,Configuration!$A$21:$C$31,3,FALSE),IFERROR((Configuration!$C$13*F134+Configuration!$C$12*H134+Configuration!$C$14*G134+Configuration!$C$16*I134+Configuration!$C$15*J134+Configuration!$C$17*K134),""),0)</f>
        <v>87.28070720980854</v>
      </c>
      <c r="F134" s="3">
        <v>2.2000000000000002</v>
      </c>
      <c r="G134" s="3">
        <v>528</v>
      </c>
      <c r="H134" s="3">
        <v>44</v>
      </c>
      <c r="I134" s="3">
        <v>0</v>
      </c>
      <c r="J134" s="3">
        <v>0</v>
      </c>
      <c r="K134" s="3">
        <v>0.35964639509573099</v>
      </c>
      <c r="L134" s="3">
        <f>MAX(IFERROR(IF(Configuration!$F$11&gt;0,$E134-LARGE($E:$E,Configuration!$F$11*Configuration!$F$16),-1000000),0),IFERROR(IF(Configuration!$F$14&gt;0,$E134-LARGE('FLEX Settings (DO NOT MODIFY)'!$J:$J,Configuration!$F$14*Configuration!$F$16),-1000000),0),IFERROR(IF(Configuration!$F$13&gt;0,$E134-LARGE('FLEX Settings (DO NOT MODIFY)'!$K:$K,Configuration!$F$13*Configuration!$F$16),-1000000),0))+IF(E134=0,0,COUNTIFS($E$2:E133,E133)*0.000001)</f>
        <v>-49.885566056105901</v>
      </c>
      <c r="N134" t="str">
        <f t="shared" si="4"/>
        <v>&lt;tr&gt;&lt;td&gt;132&lt;/td&gt;&lt;td&gt;Elijah Higgins&lt;/td&gt;&lt;td&gt;Stanford&lt;/td&gt;&lt;td&gt;Pac-12&lt;/td&gt;&lt;td&gt;87.28&lt;/td&gt;&lt;/tr&gt;</v>
      </c>
    </row>
    <row r="135" spans="1:14" x14ac:dyDescent="0.25">
      <c r="A135" s="26">
        <f>_xlfn.RANK.EQ(L135,L:L,0)</f>
        <v>133</v>
      </c>
      <c r="B135" t="s">
        <v>1145</v>
      </c>
      <c r="C135" s="5" t="s">
        <v>183</v>
      </c>
      <c r="D135" t="s">
        <v>352</v>
      </c>
      <c r="E135" s="3">
        <f>IF(VLOOKUP($D135,Configuration!$A$21:$C$31,3,FALSE),IFERROR((Configuration!$C$13*F135+Configuration!$C$12*H135+Configuration!$C$14*G135+Configuration!$C$16*I135+Configuration!$C$15*J135+Configuration!$C$17*K135),""),0)</f>
        <v>87.245134122900623</v>
      </c>
      <c r="F135" s="3">
        <v>3.7333333333333329</v>
      </c>
      <c r="G135" s="3">
        <v>363.44</v>
      </c>
      <c r="H135" s="3">
        <v>30.799999999999997</v>
      </c>
      <c r="I135" s="3">
        <v>92.4</v>
      </c>
      <c r="J135" s="3">
        <v>0.76999999999999991</v>
      </c>
      <c r="K135" s="3">
        <v>0.37943293854968735</v>
      </c>
      <c r="L135" s="3">
        <f>MAX(IFERROR(IF(Configuration!$F$11&gt;0,$E135-LARGE($E:$E,Configuration!$F$11*Configuration!$F$16),-1000000),0),IFERROR(IF(Configuration!$F$14&gt;0,$E135-LARGE('FLEX Settings (DO NOT MODIFY)'!$J:$J,Configuration!$F$14*Configuration!$F$16),-1000000),0),IFERROR(IF(Configuration!$F$13&gt;0,$E135-LARGE('FLEX Settings (DO NOT MODIFY)'!$K:$K,Configuration!$F$13*Configuration!$F$16),-1000000),0))+IF(E135=0,0,COUNTIFS($E$2:E134,E134)*0.000001)</f>
        <v>-49.921139143013818</v>
      </c>
      <c r="N135" t="str">
        <f t="shared" si="4"/>
        <v>&lt;tr&gt;&lt;td&gt;133&lt;/td&gt;&lt;td&gt;Danny Davis III&lt;/td&gt;&lt;td&gt;Wisconsin&lt;/td&gt;&lt;td&gt;Big Ten&lt;/td&gt;&lt;td&gt;87.25&lt;/td&gt;&lt;/tr&gt;</v>
      </c>
    </row>
    <row r="136" spans="1:14" x14ac:dyDescent="0.25">
      <c r="A136" s="26">
        <f>_xlfn.RANK.EQ(L136,L:L,0)</f>
        <v>134</v>
      </c>
      <c r="B136" t="s">
        <v>1220</v>
      </c>
      <c r="C136" s="5" t="s">
        <v>199</v>
      </c>
      <c r="D136" t="s">
        <v>329</v>
      </c>
      <c r="E136" s="3">
        <f>IF(VLOOKUP($D136,Configuration!$A$21:$C$31,3,FALSE),IFERROR((Configuration!$C$13*F136+Configuration!$C$12*H136+Configuration!$C$14*G136+Configuration!$C$16*I136+Configuration!$C$15*J136+Configuration!$C$17*K136),""),0)</f>
        <v>87.136319881040606</v>
      </c>
      <c r="F136" s="3">
        <v>4.0526315789473681</v>
      </c>
      <c r="G136" s="3">
        <v>468.59999999999997</v>
      </c>
      <c r="H136" s="3">
        <v>33</v>
      </c>
      <c r="I136" s="3">
        <v>0</v>
      </c>
      <c r="J136" s="3">
        <v>0</v>
      </c>
      <c r="K136" s="3">
        <v>0.26973479632179825</v>
      </c>
      <c r="L136" s="3">
        <f>MAX(IFERROR(IF(Configuration!$F$11&gt;0,$E136-LARGE($E:$E,Configuration!$F$11*Configuration!$F$16),-1000000),0),IFERROR(IF(Configuration!$F$14&gt;0,$E136-LARGE('FLEX Settings (DO NOT MODIFY)'!$J:$J,Configuration!$F$14*Configuration!$F$16),-1000000),0),IFERROR(IF(Configuration!$F$13&gt;0,$E136-LARGE('FLEX Settings (DO NOT MODIFY)'!$K:$K,Configuration!$F$13*Configuration!$F$16),-1000000),0))+IF(E136=0,0,COUNTIFS($E$2:E135,E135)*0.000001)</f>
        <v>-50.029953384873835</v>
      </c>
      <c r="N136" t="str">
        <f t="shared" si="4"/>
        <v>&lt;tr&gt;&lt;td&gt;134&lt;/td&gt;&lt;td&gt;Johnny Johnson III&lt;/td&gt;&lt;td&gt;Oregon&lt;/td&gt;&lt;td&gt;Pac-12&lt;/td&gt;&lt;td&gt;87.14&lt;/td&gt;&lt;/tr&gt;</v>
      </c>
    </row>
    <row r="137" spans="1:14" x14ac:dyDescent="0.25">
      <c r="A137" s="26">
        <f>_xlfn.RANK.EQ(L137,L:L,0)</f>
        <v>135</v>
      </c>
      <c r="B137" t="s">
        <v>1057</v>
      </c>
      <c r="C137" s="5" t="s">
        <v>196</v>
      </c>
      <c r="D137" t="s">
        <v>326</v>
      </c>
      <c r="E137" s="3">
        <f>IF(VLOOKUP($D137,Configuration!$A$21:$C$31,3,FALSE),IFERROR((Configuration!$C$13*F137+Configuration!$C$12*H137+Configuration!$C$14*G137+Configuration!$C$16*I137+Configuration!$C$15*J137+Configuration!$C$17*K137),""),0)</f>
        <v>86.778618258603103</v>
      </c>
      <c r="F137" s="3">
        <v>2.75</v>
      </c>
      <c r="G137" s="3">
        <v>369.6</v>
      </c>
      <c r="H137" s="3">
        <v>38.5</v>
      </c>
      <c r="I137" s="3">
        <v>82.5</v>
      </c>
      <c r="J137" s="3">
        <v>1.1000000000000001</v>
      </c>
      <c r="K137" s="3">
        <v>0.39069087069845254</v>
      </c>
      <c r="L137" s="3">
        <f>MAX(IFERROR(IF(Configuration!$F$11&gt;0,$E137-LARGE($E:$E,Configuration!$F$11*Configuration!$F$16),-1000000),0),IFERROR(IF(Configuration!$F$14&gt;0,$E137-LARGE('FLEX Settings (DO NOT MODIFY)'!$J:$J,Configuration!$F$14*Configuration!$F$16),-1000000),0),IFERROR(IF(Configuration!$F$13&gt;0,$E137-LARGE('FLEX Settings (DO NOT MODIFY)'!$K:$K,Configuration!$F$13*Configuration!$F$16),-1000000),0))+IF(E137=0,0,COUNTIFS($E$2:E136,E136)*0.000001)</f>
        <v>-50.387655007311338</v>
      </c>
      <c r="N137" t="str">
        <f t="shared" si="4"/>
        <v>&lt;tr&gt;&lt;td&gt;135&lt;/td&gt;&lt;td&gt;Jordan Whittington&lt;/td&gt;&lt;td&gt;Texas&lt;/td&gt;&lt;td&gt;Big 12&lt;/td&gt;&lt;td&gt;86.78&lt;/td&gt;&lt;/tr&gt;</v>
      </c>
    </row>
    <row r="138" spans="1:14" x14ac:dyDescent="0.25">
      <c r="A138" s="26">
        <f>_xlfn.RANK.EQ(L138,L:L,0)</f>
        <v>136</v>
      </c>
      <c r="B138" s="5" t="s">
        <v>1035</v>
      </c>
      <c r="C138" s="5" t="s">
        <v>222</v>
      </c>
      <c r="D138" t="s">
        <v>132</v>
      </c>
      <c r="E138" s="3">
        <f>IF(VLOOKUP($D138,Configuration!$A$21:$C$31,3,FALSE),IFERROR((Configuration!$C$13*F138+Configuration!$C$12*H138+Configuration!$C$14*G138+Configuration!$C$16*I138+Configuration!$C$15*J138+Configuration!$C$17*K138),""),0)</f>
        <v>86.509573097596729</v>
      </c>
      <c r="F138" s="3">
        <v>4</v>
      </c>
      <c r="G138" s="3">
        <v>480</v>
      </c>
      <c r="H138" s="3">
        <v>30</v>
      </c>
      <c r="I138" s="3">
        <v>0</v>
      </c>
      <c r="J138" s="3">
        <v>0</v>
      </c>
      <c r="K138" s="3">
        <v>0.24521345120163476</v>
      </c>
      <c r="L138" s="3">
        <f>MAX(IFERROR(IF(Configuration!$F$11&gt;0,$E138-LARGE($E:$E,Configuration!$F$11*Configuration!$F$16),-1000000),0),IFERROR(IF(Configuration!$F$14&gt;0,$E138-LARGE('FLEX Settings (DO NOT MODIFY)'!$J:$J,Configuration!$F$14*Configuration!$F$16),-1000000),0),IFERROR(IF(Configuration!$F$13&gt;0,$E138-LARGE('FLEX Settings (DO NOT MODIFY)'!$K:$K,Configuration!$F$13*Configuration!$F$16),-1000000),0))+IF(E138=0,0,COUNTIFS($E$2:E137,E137)*0.000001)</f>
        <v>-50.656700168317712</v>
      </c>
      <c r="N138" t="str">
        <f t="shared" si="4"/>
        <v>&lt;tr&gt;&lt;td&gt;136&lt;/td&gt;&lt;td&gt;Khafre Brown&lt;/td&gt;&lt;td&gt;North Carolina&lt;/td&gt;&lt;td&gt;ACC&lt;/td&gt;&lt;td&gt;86.51&lt;/td&gt;&lt;/tr&gt;</v>
      </c>
    </row>
    <row r="139" spans="1:14" x14ac:dyDescent="0.25">
      <c r="A139" s="26">
        <f>_xlfn.RANK.EQ(L139,L:L,0)</f>
        <v>137</v>
      </c>
      <c r="B139" t="s">
        <v>999</v>
      </c>
      <c r="C139" s="5" t="s">
        <v>751</v>
      </c>
      <c r="D139" t="s">
        <v>132</v>
      </c>
      <c r="E139" s="3">
        <f>IF(VLOOKUP($D139,Configuration!$A$21:$C$31,3,FALSE),IFERROR((Configuration!$C$13*F139+Configuration!$C$12*H139+Configuration!$C$14*G139+Configuration!$C$16*I139+Configuration!$C$15*J139+Configuration!$C$17*K139),""),0)</f>
        <v>85.81148771711608</v>
      </c>
      <c r="F139" s="3">
        <v>2.4000000000000004</v>
      </c>
      <c r="G139" s="3">
        <v>540</v>
      </c>
      <c r="H139" s="3">
        <v>36</v>
      </c>
      <c r="I139" s="3">
        <v>0</v>
      </c>
      <c r="J139" s="3">
        <v>0</v>
      </c>
      <c r="K139" s="3">
        <v>0.29425614144196172</v>
      </c>
      <c r="L139" s="3">
        <f>MAX(IFERROR(IF(Configuration!$F$11&gt;0,$E139-LARGE($E:$E,Configuration!$F$11*Configuration!$F$16),-1000000),0),IFERROR(IF(Configuration!$F$14&gt;0,$E139-LARGE('FLEX Settings (DO NOT MODIFY)'!$J:$J,Configuration!$F$14*Configuration!$F$16),-1000000),0),IFERROR(IF(Configuration!$F$13&gt;0,$E139-LARGE('FLEX Settings (DO NOT MODIFY)'!$K:$K,Configuration!$F$13*Configuration!$F$16),-1000000),0))+IF(E139=0,0,COUNTIFS($E$2:E138,E138)*0.000001)</f>
        <v>-51.354785548798361</v>
      </c>
      <c r="N139" t="str">
        <f t="shared" si="4"/>
        <v>&lt;tr&gt;&lt;td&gt;137&lt;/td&gt;&lt;td&gt;Jaelen Gill&lt;/td&gt;&lt;td&gt;Boston College&lt;/td&gt;&lt;td&gt;ACC&lt;/td&gt;&lt;td&gt;85.81&lt;/td&gt;&lt;/tr&gt;</v>
      </c>
    </row>
    <row r="140" spans="1:14" x14ac:dyDescent="0.25">
      <c r="A140" s="26">
        <f>_xlfn.RANK.EQ(L140,L:L,0)</f>
        <v>138</v>
      </c>
      <c r="B140" t="s">
        <v>1167</v>
      </c>
      <c r="C140" s="5" t="s">
        <v>218</v>
      </c>
      <c r="D140" t="s">
        <v>352</v>
      </c>
      <c r="E140" s="3">
        <f>IF(VLOOKUP($D140,Configuration!$A$21:$C$31,3,FALSE),IFERROR((Configuration!$C$13*F140+Configuration!$C$12*H140+Configuration!$C$14*G140+Configuration!$C$16*I140+Configuration!$C$15*J140+Configuration!$C$17*K140),""),0)</f>
        <v>85.809956021500611</v>
      </c>
      <c r="F140" s="3">
        <v>3.4666666666666663</v>
      </c>
      <c r="G140" s="3">
        <v>499.20000000000005</v>
      </c>
      <c r="H140" s="3">
        <v>31.200000000000003</v>
      </c>
      <c r="I140" s="3">
        <v>0</v>
      </c>
      <c r="J140" s="3">
        <v>0</v>
      </c>
      <c r="K140" s="3">
        <v>0.25502198924970015</v>
      </c>
      <c r="L140" s="3">
        <f>MAX(IFERROR(IF(Configuration!$F$11&gt;0,$E140-LARGE($E:$E,Configuration!$F$11*Configuration!$F$16),-1000000),0),IFERROR(IF(Configuration!$F$14&gt;0,$E140-LARGE('FLEX Settings (DO NOT MODIFY)'!$J:$J,Configuration!$F$14*Configuration!$F$16),-1000000),0),IFERROR(IF(Configuration!$F$13&gt;0,$E140-LARGE('FLEX Settings (DO NOT MODIFY)'!$K:$K,Configuration!$F$13*Configuration!$F$16),-1000000),0))+IF(E140=0,0,COUNTIFS($E$2:E139,E139)*0.000001)</f>
        <v>-51.35631724441383</v>
      </c>
      <c r="N140" t="str">
        <f t="shared" si="4"/>
        <v>&lt;tr&gt;&lt;td&gt;138&lt;/td&gt;&lt;td&gt;Charlie Jones&lt;/td&gt;&lt;td&gt;Iowa&lt;/td&gt;&lt;td&gt;Big Ten&lt;/td&gt;&lt;td&gt;85.81&lt;/td&gt;&lt;/tr&gt;</v>
      </c>
    </row>
    <row r="141" spans="1:14" x14ac:dyDescent="0.25">
      <c r="A141" s="26">
        <f>_xlfn.RANK.EQ(L141,L:L,0)</f>
        <v>139</v>
      </c>
      <c r="B141" t="s">
        <v>1249</v>
      </c>
      <c r="C141" s="5" t="s">
        <v>264</v>
      </c>
      <c r="D141" t="s">
        <v>329</v>
      </c>
      <c r="E141" s="3">
        <f>IF(VLOOKUP($D141,Configuration!$A$21:$C$31,3,FALSE),IFERROR((Configuration!$C$13*F141+Configuration!$C$12*H141+Configuration!$C$14*G141+Configuration!$C$16*I141+Configuration!$C$15*J141+Configuration!$C$17*K141),""),0)</f>
        <v>84.804772355430828</v>
      </c>
      <c r="F141" s="3">
        <v>1.7999999999999998</v>
      </c>
      <c r="G141" s="3">
        <v>501.72</v>
      </c>
      <c r="H141" s="3">
        <v>44.400000000000006</v>
      </c>
      <c r="I141" s="3">
        <v>11.288135593220341</v>
      </c>
      <c r="J141" s="3">
        <v>0.22576271186440683</v>
      </c>
      <c r="K141" s="3">
        <v>0.42530873753882881</v>
      </c>
      <c r="L141" s="3">
        <f>MAX(IFERROR(IF(Configuration!$F$11&gt;0,$E141-LARGE($E:$E,Configuration!$F$11*Configuration!$F$16),-1000000),0),IFERROR(IF(Configuration!$F$14&gt;0,$E141-LARGE('FLEX Settings (DO NOT MODIFY)'!$J:$J,Configuration!$F$14*Configuration!$F$16),-1000000),0),IFERROR(IF(Configuration!$F$13&gt;0,$E141-LARGE('FLEX Settings (DO NOT MODIFY)'!$K:$K,Configuration!$F$13*Configuration!$F$16),-1000000),0))+IF(E141=0,0,COUNTIFS($E$2:E140,E140)*0.000001)</f>
        <v>-52.361500910483613</v>
      </c>
      <c r="N141" t="str">
        <f t="shared" si="4"/>
        <v>&lt;tr&gt;&lt;td&gt;139&lt;/td&gt;&lt;td&gt;Nikko Remigio&lt;/td&gt;&lt;td&gt;California&lt;/td&gt;&lt;td&gt;Pac-12&lt;/td&gt;&lt;td&gt;84.8&lt;/td&gt;&lt;/tr&gt;</v>
      </c>
    </row>
    <row r="142" spans="1:14" x14ac:dyDescent="0.25">
      <c r="A142" s="26">
        <f>_xlfn.RANK.EQ(L142,L:L,0)</f>
        <v>140</v>
      </c>
      <c r="B142" s="5" t="s">
        <v>987</v>
      </c>
      <c r="C142" s="5" t="s">
        <v>217</v>
      </c>
      <c r="D142" t="s">
        <v>132</v>
      </c>
      <c r="E142" s="3">
        <f>IF(VLOOKUP($D142,Configuration!$A$21:$C$31,3,FALSE),IFERROR((Configuration!$C$13*F142+Configuration!$C$12*H142+Configuration!$C$14*G142+Configuration!$C$16*I142+Configuration!$C$15*J142+Configuration!$C$17*K142),""),0)</f>
        <v>84.161504631923549</v>
      </c>
      <c r="F142" s="3">
        <v>3.6923076923076925</v>
      </c>
      <c r="G142" s="3">
        <v>504</v>
      </c>
      <c r="H142" s="3">
        <v>24</v>
      </c>
      <c r="I142" s="3">
        <v>0</v>
      </c>
      <c r="J142" s="3">
        <v>0</v>
      </c>
      <c r="K142" s="3">
        <v>0.19617076096130781</v>
      </c>
      <c r="L142" s="3">
        <f>MAX(IFERROR(IF(Configuration!$F$11&gt;0,$E142-LARGE($E:$E,Configuration!$F$11*Configuration!$F$16),-1000000),0),IFERROR(IF(Configuration!$F$14&gt;0,$E142-LARGE('FLEX Settings (DO NOT MODIFY)'!$J:$J,Configuration!$F$14*Configuration!$F$16),-1000000),0),IFERROR(IF(Configuration!$F$13&gt;0,$E142-LARGE('FLEX Settings (DO NOT MODIFY)'!$K:$K,Configuration!$F$13*Configuration!$F$16),-1000000),0))+IF(E142=0,0,COUNTIFS($E$2:E141,E141)*0.000001)</f>
        <v>-53.004768633990892</v>
      </c>
      <c r="N142" t="str">
        <f t="shared" si="4"/>
        <v>&lt;tr&gt;&lt;td&gt;140&lt;/td&gt;&lt;td&gt;Jarett Garner&lt;/td&gt;&lt;td&gt;Duke&lt;/td&gt;&lt;td&gt;ACC&lt;/td&gt;&lt;td&gt;84.16&lt;/td&gt;&lt;/tr&gt;</v>
      </c>
    </row>
    <row r="143" spans="1:14" x14ac:dyDescent="0.25">
      <c r="A143" s="26">
        <f>_xlfn.RANK.EQ(L143,L:L,0)</f>
        <v>141</v>
      </c>
      <c r="B143" t="s">
        <v>1284</v>
      </c>
      <c r="C143" s="5" t="s">
        <v>198</v>
      </c>
      <c r="D143" t="s">
        <v>131</v>
      </c>
      <c r="E143" s="3">
        <f>IF(VLOOKUP($D143,Configuration!$A$21:$C$31,3,FALSE),IFERROR((Configuration!$C$13*F143+Configuration!$C$12*H143+Configuration!$C$14*G143+Configuration!$C$16*I143+Configuration!$C$15*J143+Configuration!$C$17*K143),""),0)</f>
        <v>82.880707209808548</v>
      </c>
      <c r="F143" s="3">
        <v>2.2000000000000002</v>
      </c>
      <c r="G143" s="3">
        <v>484.00000000000006</v>
      </c>
      <c r="H143" s="3">
        <v>44</v>
      </c>
      <c r="I143" s="3">
        <v>0</v>
      </c>
      <c r="J143" s="3">
        <v>0</v>
      </c>
      <c r="K143" s="3">
        <v>0.35964639509573099</v>
      </c>
      <c r="L143" s="3">
        <f>MAX(IFERROR(IF(Configuration!$F$11&gt;0,$E143-LARGE($E:$E,Configuration!$F$11*Configuration!$F$16),-1000000),0),IFERROR(IF(Configuration!$F$14&gt;0,$E143-LARGE('FLEX Settings (DO NOT MODIFY)'!$J:$J,Configuration!$F$14*Configuration!$F$16),-1000000),0),IFERROR(IF(Configuration!$F$13&gt;0,$E143-LARGE('FLEX Settings (DO NOT MODIFY)'!$K:$K,Configuration!$F$13*Configuration!$F$16),-1000000),0))+IF(E143=0,0,COUNTIFS($E$2:E142,E142)*0.000001)</f>
        <v>-54.285566056105893</v>
      </c>
      <c r="N143" t="str">
        <f t="shared" si="4"/>
        <v>&lt;tr&gt;&lt;td&gt;141&lt;/td&gt;&lt;td&gt;Trey Palmer&lt;/td&gt;&lt;td&gt;LSU&lt;/td&gt;&lt;td&gt;SEC&lt;/td&gt;&lt;td&gt;82.88&lt;/td&gt;&lt;/tr&gt;</v>
      </c>
    </row>
    <row r="144" spans="1:14" x14ac:dyDescent="0.25">
      <c r="A144" s="26">
        <f>_xlfn.RANK.EQ(L144,L:L,0)</f>
        <v>142</v>
      </c>
      <c r="B144" s="5" t="s">
        <v>1542</v>
      </c>
      <c r="C144" s="5" t="s">
        <v>262</v>
      </c>
      <c r="D144" t="s">
        <v>1504</v>
      </c>
      <c r="E144" s="3">
        <f>IF(VLOOKUP($D144,Configuration!$A$21:$C$31,3,FALSE),IFERROR((Configuration!$C$13*F144+Configuration!$C$12*H144+Configuration!$C$14*G144+Configuration!$C$16*I144+Configuration!$C$15*J144+Configuration!$C$17*K144),""),0)</f>
        <v>82.677921711704229</v>
      </c>
      <c r="F144" s="3">
        <v>2.8695652173913042</v>
      </c>
      <c r="G144" s="3">
        <v>495</v>
      </c>
      <c r="H144" s="3">
        <v>33</v>
      </c>
      <c r="I144" s="3">
        <v>0</v>
      </c>
      <c r="J144" s="3">
        <v>0</v>
      </c>
      <c r="K144" s="3">
        <v>0.26973479632179825</v>
      </c>
      <c r="L144" s="3">
        <f>MAX(IFERROR(IF(Configuration!$F$11&gt;0,$E144-LARGE($E:$E,Configuration!$F$11*Configuration!$F$16),-1000000),0),IFERROR(IF(Configuration!$F$14&gt;0,$E144-LARGE('FLEX Settings (DO NOT MODIFY)'!$J:$J,Configuration!$F$14*Configuration!$F$16),-1000000),0),IFERROR(IF(Configuration!$F$13&gt;0,$E144-LARGE('FLEX Settings (DO NOT MODIFY)'!$K:$K,Configuration!$F$13*Configuration!$F$16),-1000000),0))+IF(E144=0,0,COUNTIFS($E$2:E143,E143)*0.000001)</f>
        <v>-54.488351554210212</v>
      </c>
      <c r="N144" t="str">
        <f t="shared" si="4"/>
        <v>&lt;tr&gt;&lt;td&gt;142&lt;/td&gt;&lt;td&gt;Dom Gicinto&lt;/td&gt;&lt;td&gt;New Mexico State&lt;/td&gt;&lt;td&gt;IA Independents&lt;/td&gt;&lt;td&gt;82.68&lt;/td&gt;&lt;/tr&gt;</v>
      </c>
    </row>
    <row r="145" spans="1:14" x14ac:dyDescent="0.25">
      <c r="A145" s="26">
        <f>_xlfn.RANK.EQ(L145,L:L,0)</f>
        <v>143</v>
      </c>
      <c r="B145" t="s">
        <v>1189</v>
      </c>
      <c r="C145" s="5" t="s">
        <v>758</v>
      </c>
      <c r="D145" t="s">
        <v>1504</v>
      </c>
      <c r="E145" s="3">
        <f>IF(VLOOKUP($D145,Configuration!$A$21:$C$31,3,FALSE),IFERROR((Configuration!$C$13*F145+Configuration!$C$12*H145+Configuration!$C$14*G145+Configuration!$C$16*I145+Configuration!$C$15*J145+Configuration!$C$17*K145),""),0)</f>
        <v>82.400321459003877</v>
      </c>
      <c r="F145" s="3">
        <v>5.4545454545454541</v>
      </c>
      <c r="G145" s="3">
        <v>400</v>
      </c>
      <c r="H145" s="3">
        <v>20</v>
      </c>
      <c r="I145" s="3">
        <v>0</v>
      </c>
      <c r="J145" s="3">
        <v>0</v>
      </c>
      <c r="K145" s="3">
        <v>0.16347563413442318</v>
      </c>
      <c r="L145" s="3">
        <f>MAX(IFERROR(IF(Configuration!$F$11&gt;0,$E145-LARGE($E:$E,Configuration!$F$11*Configuration!$F$16),-1000000),0),IFERROR(IF(Configuration!$F$14&gt;0,$E145-LARGE('FLEX Settings (DO NOT MODIFY)'!$J:$J,Configuration!$F$14*Configuration!$F$16),-1000000),0),IFERROR(IF(Configuration!$F$13&gt;0,$E145-LARGE('FLEX Settings (DO NOT MODIFY)'!$K:$K,Configuration!$F$13*Configuration!$F$16),-1000000),0))+IF(E145=0,0,COUNTIFS($E$2:E144,E144)*0.000001)</f>
        <v>-54.765951806910564</v>
      </c>
      <c r="N145" t="str">
        <f t="shared" si="4"/>
        <v>&lt;tr&gt;&lt;td&gt;143&lt;/td&gt;&lt;td&gt;CJ Daniels&lt;/td&gt;&lt;td&gt;Liberty&lt;/td&gt;&lt;td&gt;IA Independents&lt;/td&gt;&lt;td&gt;82.4&lt;/td&gt;&lt;/tr&gt;</v>
      </c>
    </row>
    <row r="146" spans="1:14" x14ac:dyDescent="0.25">
      <c r="A146" s="26">
        <f>_xlfn.RANK.EQ(L146,L:L,0)</f>
        <v>144</v>
      </c>
      <c r="B146" t="s">
        <v>977</v>
      </c>
      <c r="C146" s="5" t="s">
        <v>750</v>
      </c>
      <c r="D146" t="s">
        <v>132</v>
      </c>
      <c r="E146" s="3">
        <f>IF(VLOOKUP($D146,Configuration!$A$21:$C$31,3,FALSE),IFERROR((Configuration!$C$13*F146+Configuration!$C$12*H146+Configuration!$C$14*G146+Configuration!$C$16*I146+Configuration!$C$15*J146+Configuration!$C$17*K146),""),0)</f>
        <v>82.33340233663543</v>
      </c>
      <c r="F146" s="3">
        <v>1.1666666666666665</v>
      </c>
      <c r="G146" s="3">
        <v>550.20000000000005</v>
      </c>
      <c r="H146" s="3">
        <v>42</v>
      </c>
      <c r="I146" s="3">
        <v>0</v>
      </c>
      <c r="J146" s="3">
        <v>0</v>
      </c>
      <c r="K146" s="3">
        <v>0.3432988316822887</v>
      </c>
      <c r="L146" s="3">
        <f>MAX(IFERROR(IF(Configuration!$F$11&gt;0,$E146-LARGE($E:$E,Configuration!$F$11*Configuration!$F$16),-1000000),0),IFERROR(IF(Configuration!$F$14&gt;0,$E146-LARGE('FLEX Settings (DO NOT MODIFY)'!$J:$J,Configuration!$F$14*Configuration!$F$16),-1000000),0),IFERROR(IF(Configuration!$F$13&gt;0,$E146-LARGE('FLEX Settings (DO NOT MODIFY)'!$K:$K,Configuration!$F$13*Configuration!$F$16),-1000000),0))+IF(E146=0,0,COUNTIFS($E$2:E145,E145)*0.000001)</f>
        <v>-54.832870929279011</v>
      </c>
      <c r="N146" t="str">
        <f t="shared" si="4"/>
        <v>&lt;tr&gt;&lt;td&gt;144&lt;/td&gt;&lt;td&gt;Adonicas Sanders&lt;/td&gt;&lt;td&gt;Georgia Tech&lt;/td&gt;&lt;td&gt;ACC&lt;/td&gt;&lt;td&gt;82.33&lt;/td&gt;&lt;/tr&gt;</v>
      </c>
    </row>
    <row r="147" spans="1:14" x14ac:dyDescent="0.25">
      <c r="A147" s="26">
        <f>_xlfn.RANK.EQ(L147,L:L,0)</f>
        <v>145</v>
      </c>
      <c r="B147" t="s">
        <v>1194</v>
      </c>
      <c r="C147" s="5" t="s">
        <v>759</v>
      </c>
      <c r="D147" t="s">
        <v>1504</v>
      </c>
      <c r="E147" s="3">
        <f>IF(VLOOKUP($D147,Configuration!$A$21:$C$31,3,FALSE),IFERROR((Configuration!$C$13*F147+Configuration!$C$12*H147+Configuration!$C$14*G147+Configuration!$C$16*I147+Configuration!$C$15*J147+Configuration!$C$17*K147),""),0)</f>
        <v>82.321509121148509</v>
      </c>
      <c r="F147" s="3">
        <v>2.117647058823529</v>
      </c>
      <c r="G147" s="3">
        <v>388.79999999999995</v>
      </c>
      <c r="H147" s="3">
        <v>54</v>
      </c>
      <c r="I147" s="3">
        <v>37.058823529411761</v>
      </c>
      <c r="J147" s="3">
        <v>0.1764705882352941</v>
      </c>
      <c r="K147" s="3">
        <v>0.51453955707280252</v>
      </c>
      <c r="L147" s="3">
        <f>MAX(IFERROR(IF(Configuration!$F$11&gt;0,$E147-LARGE($E:$E,Configuration!$F$11*Configuration!$F$16),-1000000),0),IFERROR(IF(Configuration!$F$14&gt;0,$E147-LARGE('FLEX Settings (DO NOT MODIFY)'!$J:$J,Configuration!$F$14*Configuration!$F$16),-1000000),0),IFERROR(IF(Configuration!$F$13&gt;0,$E147-LARGE('FLEX Settings (DO NOT MODIFY)'!$K:$K,Configuration!$F$13*Configuration!$F$16),-1000000),0))+IF(E147=0,0,COUNTIFS($E$2:E146,E146)*0.000001)</f>
        <v>-54.844764144765932</v>
      </c>
      <c r="N147" t="str">
        <f t="shared" si="4"/>
        <v>&lt;tr&gt;&lt;td&gt;145&lt;/td&gt;&lt;td&gt;Jermaine Johnson Jr.&lt;/td&gt;&lt;td&gt;Massachusetts&lt;/td&gt;&lt;td&gt;IA Independents&lt;/td&gt;&lt;td&gt;82.32&lt;/td&gt;&lt;/tr&gt;</v>
      </c>
    </row>
    <row r="148" spans="1:14" x14ac:dyDescent="0.25">
      <c r="A148" s="26">
        <f>_xlfn.RANK.EQ(L148,L:L,0)</f>
        <v>146</v>
      </c>
      <c r="B148" s="5" t="s">
        <v>1053</v>
      </c>
      <c r="C148" s="5" t="s">
        <v>753</v>
      </c>
      <c r="D148" t="s">
        <v>326</v>
      </c>
      <c r="E148" s="3">
        <f>IF(VLOOKUP($D148,Configuration!$A$21:$C$31,3,FALSE),IFERROR((Configuration!$C$13*F148+Configuration!$C$12*H148+Configuration!$C$14*G148+Configuration!$C$16*I148+Configuration!$C$15*J148+Configuration!$C$17*K148),""),0)</f>
        <v>82.204336578290437</v>
      </c>
      <c r="F148" s="3">
        <v>3.6479999999999997</v>
      </c>
      <c r="G148" s="3">
        <v>342</v>
      </c>
      <c r="H148" s="3">
        <v>22.799999999999997</v>
      </c>
      <c r="I148" s="3">
        <v>105.23076923076924</v>
      </c>
      <c r="J148" s="3">
        <v>0.80946745562130185</v>
      </c>
      <c r="K148" s="3">
        <v>0.33177253925714878</v>
      </c>
      <c r="L148" s="3">
        <f>MAX(IFERROR(IF(Configuration!$F$11&gt;0,$E148-LARGE($E:$E,Configuration!$F$11*Configuration!$F$16),-1000000),0),IFERROR(IF(Configuration!$F$14&gt;0,$E148-LARGE('FLEX Settings (DO NOT MODIFY)'!$J:$J,Configuration!$F$14*Configuration!$F$16),-1000000),0),IFERROR(IF(Configuration!$F$13&gt;0,$E148-LARGE('FLEX Settings (DO NOT MODIFY)'!$K:$K,Configuration!$F$13*Configuration!$F$16),-1000000),0))+IF(E148=0,0,COUNTIFS($E$2:E147,E147)*0.000001)</f>
        <v>-54.961936687624004</v>
      </c>
      <c r="N148" t="str">
        <f t="shared" si="4"/>
        <v>&lt;tr&gt;&lt;td&gt;146&lt;/td&gt;&lt;td&gt;Malik Knowles&lt;/td&gt;&lt;td&gt;Kansas State&lt;/td&gt;&lt;td&gt;Big 12&lt;/td&gt;&lt;td&gt;82.2&lt;/td&gt;&lt;/tr&gt;</v>
      </c>
    </row>
    <row r="149" spans="1:14" x14ac:dyDescent="0.25">
      <c r="A149" s="26">
        <f>_xlfn.RANK.EQ(L149,L:L,0)</f>
        <v>147</v>
      </c>
      <c r="B149" t="s">
        <v>1184</v>
      </c>
      <c r="C149" s="5" t="s">
        <v>201</v>
      </c>
      <c r="D149" t="s">
        <v>1504</v>
      </c>
      <c r="E149" s="3">
        <f>IF(VLOOKUP($D149,Configuration!$A$21:$C$31,3,FALSE),IFERROR((Configuration!$C$13*F149+Configuration!$C$12*H149+Configuration!$C$14*G149+Configuration!$C$16*I149+Configuration!$C$15*J149+Configuration!$C$17*K149),""),0)</f>
        <v>82.19406694779677</v>
      </c>
      <c r="F149" s="3">
        <v>3.6666666666666665</v>
      </c>
      <c r="G149" s="3">
        <v>352</v>
      </c>
      <c r="H149" s="3">
        <v>22</v>
      </c>
      <c r="I149" s="3">
        <v>75.428571428571431</v>
      </c>
      <c r="J149" s="3">
        <v>1.1785714285714286</v>
      </c>
      <c r="K149" s="3">
        <v>0.31010938324447329</v>
      </c>
      <c r="L149" s="3">
        <f>MAX(IFERROR(IF(Configuration!$F$11&gt;0,$E149-LARGE($E:$E,Configuration!$F$11*Configuration!$F$16),-1000000),0),IFERROR(IF(Configuration!$F$14&gt;0,$E149-LARGE('FLEX Settings (DO NOT MODIFY)'!$J:$J,Configuration!$F$14*Configuration!$F$16),-1000000),0),IFERROR(IF(Configuration!$F$13&gt;0,$E149-LARGE('FLEX Settings (DO NOT MODIFY)'!$K:$K,Configuration!$F$13*Configuration!$F$16),-1000000),0))+IF(E149=0,0,COUNTIFS($E$2:E148,E148)*0.000001)</f>
        <v>-54.972206318117671</v>
      </c>
      <c r="N149" t="str">
        <f t="shared" si="4"/>
        <v>&lt;tr&gt;&lt;td&gt;147&lt;/td&gt;&lt;td&gt;Braden Lenzy&lt;/td&gt;&lt;td&gt;Notre Dame&lt;/td&gt;&lt;td&gt;IA Independents&lt;/td&gt;&lt;td&gt;82.19&lt;/td&gt;&lt;/tr&gt;</v>
      </c>
    </row>
    <row r="150" spans="1:14" x14ac:dyDescent="0.25">
      <c r="A150" s="26">
        <f>_xlfn.RANK.EQ(L150,L:L,0)</f>
        <v>148</v>
      </c>
      <c r="B150" t="s">
        <v>1102</v>
      </c>
      <c r="C150" s="5" t="s">
        <v>244</v>
      </c>
      <c r="D150" t="s">
        <v>326</v>
      </c>
      <c r="E150" s="3">
        <f>IF(VLOOKUP($D150,Configuration!$A$21:$C$31,3,FALSE),IFERROR((Configuration!$C$13*F150+Configuration!$C$12*H150+Configuration!$C$14*G150+Configuration!$C$16*I150+Configuration!$C$15*J150+Configuration!$C$17*K150),""),0)</f>
        <v>82.134762121719874</v>
      </c>
      <c r="F150" s="3">
        <v>1.6173913043478261</v>
      </c>
      <c r="G150" s="3">
        <v>401.76000000000005</v>
      </c>
      <c r="H150" s="3">
        <v>37.200000000000003</v>
      </c>
      <c r="I150" s="3">
        <v>104.39999999999999</v>
      </c>
      <c r="J150" s="3">
        <v>0.72</v>
      </c>
      <c r="K150" s="3">
        <v>0.55279285218355112</v>
      </c>
      <c r="L150" s="3">
        <f>MAX(IFERROR(IF(Configuration!$F$11&gt;0,$E150-LARGE($E:$E,Configuration!$F$11*Configuration!$F$16),-1000000),0),IFERROR(IF(Configuration!$F$14&gt;0,$E150-LARGE('FLEX Settings (DO NOT MODIFY)'!$J:$J,Configuration!$F$14*Configuration!$F$16),-1000000),0),IFERROR(IF(Configuration!$F$13&gt;0,$E150-LARGE('FLEX Settings (DO NOT MODIFY)'!$K:$K,Configuration!$F$13*Configuration!$F$16),-1000000),0))+IF(E150=0,0,COUNTIFS($E$2:E149,E149)*0.000001)</f>
        <v>-55.031511144194567</v>
      </c>
      <c r="N150" t="str">
        <f t="shared" si="4"/>
        <v>&lt;tr&gt;&lt;td&gt;148&lt;/td&gt;&lt;td&gt;Taye Barber&lt;/td&gt;&lt;td&gt;TCU&lt;/td&gt;&lt;td&gt;Big 12&lt;/td&gt;&lt;td&gt;82.13&lt;/td&gt;&lt;/tr&gt;</v>
      </c>
    </row>
    <row r="151" spans="1:14" x14ac:dyDescent="0.25">
      <c r="A151" s="26">
        <f>_xlfn.RANK.EQ(L151,L:L,0)</f>
        <v>149</v>
      </c>
      <c r="B151" t="s">
        <v>982</v>
      </c>
      <c r="C151" s="5" t="s">
        <v>211</v>
      </c>
      <c r="D151" t="s">
        <v>132</v>
      </c>
      <c r="E151" s="3">
        <f>IF(VLOOKUP($D151,Configuration!$A$21:$C$31,3,FALSE),IFERROR((Configuration!$C$13*F151+Configuration!$C$12*H151+Configuration!$C$14*G151+Configuration!$C$16*I151+Configuration!$C$15*J151+Configuration!$C$17*K151),""),0)</f>
        <v>80.529498174359091</v>
      </c>
      <c r="F151" s="3">
        <v>1.7999999999999998</v>
      </c>
      <c r="G151" s="3">
        <v>432</v>
      </c>
      <c r="H151" s="3">
        <v>48</v>
      </c>
      <c r="I151" s="3">
        <v>34.799999999999997</v>
      </c>
      <c r="J151" s="3">
        <v>0</v>
      </c>
      <c r="K151" s="3">
        <v>0.47525091282045695</v>
      </c>
      <c r="L151" s="3">
        <f>MAX(IFERROR(IF(Configuration!$F$11&gt;0,$E151-LARGE($E:$E,Configuration!$F$11*Configuration!$F$16),-1000000),0),IFERROR(IF(Configuration!$F$14&gt;0,$E151-LARGE('FLEX Settings (DO NOT MODIFY)'!$J:$J,Configuration!$F$14*Configuration!$F$16),-1000000),0),IFERROR(IF(Configuration!$F$13&gt;0,$E151-LARGE('FLEX Settings (DO NOT MODIFY)'!$K:$K,Configuration!$F$13*Configuration!$F$16),-1000000),0))+IF(E151=0,0,COUNTIFS($E$2:E150,E150)*0.000001)</f>
        <v>-56.63677509155535</v>
      </c>
      <c r="N151" t="str">
        <f t="shared" si="4"/>
        <v>&lt;tr&gt;&lt;td&gt;149&lt;/td&gt;&lt;td&gt;Courtney Jackson&lt;/td&gt;&lt;td&gt;Syracuse&lt;/td&gt;&lt;td&gt;ACC&lt;/td&gt;&lt;td&gt;80.53&lt;/td&gt;&lt;/tr&gt;</v>
      </c>
    </row>
    <row r="152" spans="1:14" x14ac:dyDescent="0.25">
      <c r="A152" s="26">
        <f>_xlfn.RANK.EQ(L152,L:L,0)</f>
        <v>150</v>
      </c>
      <c r="B152" t="s">
        <v>985</v>
      </c>
      <c r="C152" s="5" t="s">
        <v>217</v>
      </c>
      <c r="D152" t="s">
        <v>132</v>
      </c>
      <c r="E152" s="3">
        <f>IF(VLOOKUP($D152,Configuration!$A$21:$C$31,3,FALSE),IFERROR((Configuration!$C$13*F152+Configuration!$C$12*H152+Configuration!$C$14*G152+Configuration!$C$16*I152+Configuration!$C$15*J152+Configuration!$C$17*K152),""),0)</f>
        <v>80.271372294659898</v>
      </c>
      <c r="F152" s="3">
        <v>3.1341176470588232</v>
      </c>
      <c r="G152" s="3">
        <v>401.68941176470594</v>
      </c>
      <c r="H152" s="3">
        <v>44.400000000000006</v>
      </c>
      <c r="I152" s="3">
        <v>-1.0434782608695652</v>
      </c>
      <c r="J152" s="3">
        <v>0</v>
      </c>
      <c r="K152" s="3">
        <v>0.39896346903835045</v>
      </c>
      <c r="L152" s="3">
        <f>MAX(IFERROR(IF(Configuration!$F$11&gt;0,$E152-LARGE($E:$E,Configuration!$F$11*Configuration!$F$16),-1000000),0),IFERROR(IF(Configuration!$F$14&gt;0,$E152-LARGE('FLEX Settings (DO NOT MODIFY)'!$J:$J,Configuration!$F$14*Configuration!$F$16),-1000000),0),IFERROR(IF(Configuration!$F$13&gt;0,$E152-LARGE('FLEX Settings (DO NOT MODIFY)'!$K:$K,Configuration!$F$13*Configuration!$F$16),-1000000),0))+IF(E152=0,0,COUNTIFS($E$2:E151,E151)*0.000001)</f>
        <v>-56.894900971254543</v>
      </c>
      <c r="N152" t="str">
        <f t="shared" si="4"/>
        <v>&lt;tr&gt;&lt;td&gt;150&lt;/td&gt;&lt;td&gt;Jalon Calhoun&lt;/td&gt;&lt;td&gt;Duke&lt;/td&gt;&lt;td&gt;ACC&lt;/td&gt;&lt;td&gt;80.27&lt;/td&gt;&lt;/tr&gt;</v>
      </c>
    </row>
    <row r="153" spans="1:14" x14ac:dyDescent="0.25">
      <c r="A153" s="26">
        <f>_xlfn.RANK.EQ(L153,L:L,0)</f>
        <v>151</v>
      </c>
      <c r="B153" t="s">
        <v>1006</v>
      </c>
      <c r="C153" s="5" t="s">
        <v>248</v>
      </c>
      <c r="D153" t="s">
        <v>132</v>
      </c>
      <c r="E153" s="3">
        <f>IF(VLOOKUP($D153,Configuration!$A$21:$C$31,3,FALSE),IFERROR((Configuration!$C$13*F153+Configuration!$C$12*H153+Configuration!$C$14*G153+Configuration!$C$16*I153+Configuration!$C$15*J153+Configuration!$C$17*K153),""),0)</f>
        <v>80.011280269861558</v>
      </c>
      <c r="F153" s="3">
        <v>3.3</v>
      </c>
      <c r="G153" s="3">
        <v>429</v>
      </c>
      <c r="H153" s="3">
        <v>33</v>
      </c>
      <c r="I153" s="3">
        <v>7.2874999999999996</v>
      </c>
      <c r="J153" s="3">
        <v>0.11</v>
      </c>
      <c r="K153" s="3">
        <v>0.28873486506922025</v>
      </c>
      <c r="L153" s="3">
        <f>MAX(IFERROR(IF(Configuration!$F$11&gt;0,$E153-LARGE($E:$E,Configuration!$F$11*Configuration!$F$16),-1000000),0),IFERROR(IF(Configuration!$F$14&gt;0,$E153-LARGE('FLEX Settings (DO NOT MODIFY)'!$J:$J,Configuration!$F$14*Configuration!$F$16),-1000000),0),IFERROR(IF(Configuration!$F$13&gt;0,$E153-LARGE('FLEX Settings (DO NOT MODIFY)'!$K:$K,Configuration!$F$13*Configuration!$F$16),-1000000),0))+IF(E153=0,0,COUNTIFS($E$2:E152,E152)*0.000001)</f>
        <v>-57.154992996052883</v>
      </c>
      <c r="N153" t="str">
        <f t="shared" si="4"/>
        <v>&lt;tr&gt;&lt;td&gt;151&lt;/td&gt;&lt;td&gt;Keyshawn Helton&lt;/td&gt;&lt;td&gt;Florida State&lt;/td&gt;&lt;td&gt;ACC&lt;/td&gt;&lt;td&gt;80.01&lt;/td&gt;&lt;/tr&gt;</v>
      </c>
    </row>
    <row r="154" spans="1:14" x14ac:dyDescent="0.25">
      <c r="A154" s="26">
        <f>_xlfn.RANK.EQ(L154,L:L,0)</f>
        <v>152</v>
      </c>
      <c r="B154" t="s">
        <v>1183</v>
      </c>
      <c r="C154" s="5" t="s">
        <v>201</v>
      </c>
      <c r="D154" t="s">
        <v>1504</v>
      </c>
      <c r="E154" s="3">
        <f>IF(VLOOKUP($D154,Configuration!$A$21:$C$31,3,FALSE),IFERROR((Configuration!$C$13*F154+Configuration!$C$12*H154+Configuration!$C$14*G154+Configuration!$C$16*I154+Configuration!$C$15*J154+Configuration!$C$17*K154),""),0)</f>
        <v>79.688558728890541</v>
      </c>
      <c r="F154" s="3">
        <v>3.8117647058823536</v>
      </c>
      <c r="G154" s="3">
        <v>395.28</v>
      </c>
      <c r="H154" s="3">
        <v>32.400000000000006</v>
      </c>
      <c r="I154" s="3">
        <v>11.88</v>
      </c>
      <c r="J154" s="3">
        <v>8.4375000000000006E-2</v>
      </c>
      <c r="K154" s="3">
        <v>0.3021397532017942</v>
      </c>
      <c r="L154" s="3">
        <f>MAX(IFERROR(IF(Configuration!$F$11&gt;0,$E154-LARGE($E:$E,Configuration!$F$11*Configuration!$F$16),-1000000),0),IFERROR(IF(Configuration!$F$14&gt;0,$E154-LARGE('FLEX Settings (DO NOT MODIFY)'!$J:$J,Configuration!$F$14*Configuration!$F$16),-1000000),0),IFERROR(IF(Configuration!$F$13&gt;0,$E154-LARGE('FLEX Settings (DO NOT MODIFY)'!$K:$K,Configuration!$F$13*Configuration!$F$16),-1000000),0))+IF(E154=0,0,COUNTIFS($E$2:E153,E153)*0.000001)</f>
        <v>-57.4777145370239</v>
      </c>
      <c r="N154" t="str">
        <f t="shared" si="4"/>
        <v>&lt;tr&gt;&lt;td&gt;152&lt;/td&gt;&lt;td&gt;Avery Davis&lt;/td&gt;&lt;td&gt;Notre Dame&lt;/td&gt;&lt;td&gt;IA Independents&lt;/td&gt;&lt;td&gt;79.69&lt;/td&gt;&lt;/tr&gt;</v>
      </c>
    </row>
    <row r="155" spans="1:14" x14ac:dyDescent="0.25">
      <c r="A155" s="26">
        <f>_xlfn.RANK.EQ(L155,L:L,0)</f>
        <v>153</v>
      </c>
      <c r="B155" t="s">
        <v>1270</v>
      </c>
      <c r="C155" s="5" t="s">
        <v>761</v>
      </c>
      <c r="D155" t="s">
        <v>329</v>
      </c>
      <c r="E155" s="3">
        <f>IF(VLOOKUP($D155,Configuration!$A$21:$C$31,3,FALSE),IFERROR((Configuration!$C$13*F155+Configuration!$C$12*H155+Configuration!$C$14*G155+Configuration!$C$16*I155+Configuration!$C$15*J155+Configuration!$C$17*K155),""),0)</f>
        <v>79.066226629092895</v>
      </c>
      <c r="F155" s="3">
        <v>3.0344827586206895</v>
      </c>
      <c r="G155" s="3">
        <v>429</v>
      </c>
      <c r="H155" s="3">
        <v>33</v>
      </c>
      <c r="I155" s="3">
        <v>9.8999999999999986</v>
      </c>
      <c r="J155" s="3">
        <v>0.18333333333333332</v>
      </c>
      <c r="K155" s="3">
        <v>0.31533496131561101</v>
      </c>
      <c r="L155" s="3">
        <f>MAX(IFERROR(IF(Configuration!$F$11&gt;0,$E155-LARGE($E:$E,Configuration!$F$11*Configuration!$F$16),-1000000),0),IFERROR(IF(Configuration!$F$14&gt;0,$E155-LARGE('FLEX Settings (DO NOT MODIFY)'!$J:$J,Configuration!$F$14*Configuration!$F$16),-1000000),0),IFERROR(IF(Configuration!$F$13&gt;0,$E155-LARGE('FLEX Settings (DO NOT MODIFY)'!$K:$K,Configuration!$F$13*Configuration!$F$16),-1000000),0))+IF(E155=0,0,COUNTIFS($E$2:E154,E154)*0.000001)</f>
        <v>-58.100046636821546</v>
      </c>
      <c r="N155" t="str">
        <f t="shared" si="4"/>
        <v>&lt;tr&gt;&lt;td&gt;153&lt;/td&gt;&lt;td&gt;KD Nixon&lt;/td&gt;&lt;td&gt;USC&lt;/td&gt;&lt;td&gt;Pac-12&lt;/td&gt;&lt;td&gt;79.07&lt;/td&gt;&lt;/tr&gt;</v>
      </c>
    </row>
    <row r="156" spans="1:14" x14ac:dyDescent="0.25">
      <c r="A156" s="26">
        <f>_xlfn.RANK.EQ(L156,L:L,0)</f>
        <v>154</v>
      </c>
      <c r="B156" s="5" t="s">
        <v>1043</v>
      </c>
      <c r="C156" s="5" t="s">
        <v>180</v>
      </c>
      <c r="D156" t="s">
        <v>326</v>
      </c>
      <c r="E156" s="3">
        <f>IF(VLOOKUP($D156,Configuration!$A$21:$C$31,3,FALSE),IFERROR((Configuration!$C$13*F156+Configuration!$C$12*H156+Configuration!$C$14*G156+Configuration!$C$16*I156+Configuration!$C$15*J156+Configuration!$C$17*K156),""),0)</f>
        <v>77.883701321391243</v>
      </c>
      <c r="F156" s="3">
        <v>2.7096774193548385</v>
      </c>
      <c r="G156" s="3">
        <v>407.4</v>
      </c>
      <c r="H156" s="3">
        <v>42</v>
      </c>
      <c r="I156" s="3">
        <v>6.096774193548387</v>
      </c>
      <c r="J156" s="3">
        <v>0</v>
      </c>
      <c r="K156" s="3">
        <v>0.36202030704631738</v>
      </c>
      <c r="L156" s="3">
        <f>MAX(IFERROR(IF(Configuration!$F$11&gt;0,$E156-LARGE($E:$E,Configuration!$F$11*Configuration!$F$16),-1000000),0),IFERROR(IF(Configuration!$F$14&gt;0,$E156-LARGE('FLEX Settings (DO NOT MODIFY)'!$J:$J,Configuration!$F$14*Configuration!$F$16),-1000000),0),IFERROR(IF(Configuration!$F$13&gt;0,$E156-LARGE('FLEX Settings (DO NOT MODIFY)'!$K:$K,Configuration!$F$13*Configuration!$F$16),-1000000),0))+IF(E156=0,0,COUNTIFS($E$2:E155,E155)*0.000001)</f>
        <v>-59.282571944523198</v>
      </c>
      <c r="N156" t="str">
        <f t="shared" si="4"/>
        <v>&lt;tr&gt;&lt;td&gt;154&lt;/td&gt;&lt;td&gt;Sam James&lt;/td&gt;&lt;td&gt;West Virginia&lt;/td&gt;&lt;td&gt;Big 12&lt;/td&gt;&lt;td&gt;77.88&lt;/td&gt;&lt;/tr&gt;</v>
      </c>
    </row>
    <row r="157" spans="1:14" x14ac:dyDescent="0.25">
      <c r="A157" s="26">
        <f>_xlfn.RANK.EQ(L157,L:L,0)</f>
        <v>155</v>
      </c>
      <c r="B157" t="s">
        <v>1191</v>
      </c>
      <c r="C157" s="5" t="s">
        <v>758</v>
      </c>
      <c r="D157" t="s">
        <v>1504</v>
      </c>
      <c r="E157" s="3">
        <f>IF(VLOOKUP($D157,Configuration!$A$21:$C$31,3,FALSE),IFERROR((Configuration!$C$13*F157+Configuration!$C$12*H157+Configuration!$C$14*G157+Configuration!$C$16*I157+Configuration!$C$15*J157+Configuration!$C$17*K157),""),0)</f>
        <v>76.712206712012687</v>
      </c>
      <c r="F157" s="3">
        <v>3.2352941176470589</v>
      </c>
      <c r="G157" s="3">
        <v>440</v>
      </c>
      <c r="H157" s="3">
        <v>27.5</v>
      </c>
      <c r="I157" s="3">
        <v>0</v>
      </c>
      <c r="J157" s="3">
        <v>0</v>
      </c>
      <c r="K157" s="3">
        <v>0.22477899693483186</v>
      </c>
      <c r="L157" s="3">
        <f>MAX(IFERROR(IF(Configuration!$F$11&gt;0,$E157-LARGE($E:$E,Configuration!$F$11*Configuration!$F$16),-1000000),0),IFERROR(IF(Configuration!$F$14&gt;0,$E157-LARGE('FLEX Settings (DO NOT MODIFY)'!$J:$J,Configuration!$F$14*Configuration!$F$16),-1000000),0),IFERROR(IF(Configuration!$F$13&gt;0,$E157-LARGE('FLEX Settings (DO NOT MODIFY)'!$K:$K,Configuration!$F$13*Configuration!$F$16),-1000000),0))+IF(E157=0,0,COUNTIFS($E$2:E156,E156)*0.000001)</f>
        <v>-60.454066553901754</v>
      </c>
      <c r="N157" t="str">
        <f t="shared" si="4"/>
        <v>&lt;tr&gt;&lt;td&gt;155&lt;/td&gt;&lt;td&gt;Kevin Shaa&lt;/td&gt;&lt;td&gt;Liberty&lt;/td&gt;&lt;td&gt;IA Independents&lt;/td&gt;&lt;td&gt;76.71&lt;/td&gt;&lt;/tr&gt;</v>
      </c>
    </row>
    <row r="158" spans="1:14" x14ac:dyDescent="0.25">
      <c r="A158" s="26">
        <f>_xlfn.RANK.EQ(L158,L:L,0)</f>
        <v>156</v>
      </c>
      <c r="B158" t="s">
        <v>983</v>
      </c>
      <c r="C158" s="5" t="s">
        <v>217</v>
      </c>
      <c r="D158" t="s">
        <v>132</v>
      </c>
      <c r="E158" s="3">
        <f>IF(VLOOKUP($D158,Configuration!$A$21:$C$31,3,FALSE),IFERROR((Configuration!$C$13*F158+Configuration!$C$12*H158+Configuration!$C$14*G158+Configuration!$C$16*I158+Configuration!$C$15*J158+Configuration!$C$17*K158),""),0)</f>
        <v>76.387445026875753</v>
      </c>
      <c r="F158" s="3">
        <v>1.5</v>
      </c>
      <c r="G158" s="3">
        <v>485.25</v>
      </c>
      <c r="H158" s="3">
        <v>39</v>
      </c>
      <c r="I158" s="3">
        <v>0</v>
      </c>
      <c r="J158" s="3">
        <v>0</v>
      </c>
      <c r="K158" s="3">
        <v>0.31877748656212518</v>
      </c>
      <c r="L158" s="3">
        <f>MAX(IFERROR(IF(Configuration!$F$11&gt;0,$E158-LARGE($E:$E,Configuration!$F$11*Configuration!$F$16),-1000000),0),IFERROR(IF(Configuration!$F$14&gt;0,$E158-LARGE('FLEX Settings (DO NOT MODIFY)'!$J:$J,Configuration!$F$14*Configuration!$F$16),-1000000),0),IFERROR(IF(Configuration!$F$13&gt;0,$E158-LARGE('FLEX Settings (DO NOT MODIFY)'!$K:$K,Configuration!$F$13*Configuration!$F$16),-1000000),0))+IF(E158=0,0,COUNTIFS($E$2:E157,E157)*0.000001)</f>
        <v>-60.778828239038688</v>
      </c>
      <c r="N158" t="str">
        <f t="shared" si="4"/>
        <v>&lt;tr&gt;&lt;td&gt;156&lt;/td&gt;&lt;td&gt;Jake Bobo&lt;/td&gt;&lt;td&gt;Duke&lt;/td&gt;&lt;td&gt;ACC&lt;/td&gt;&lt;td&gt;76.39&lt;/td&gt;&lt;/tr&gt;</v>
      </c>
    </row>
    <row r="159" spans="1:14" x14ac:dyDescent="0.25">
      <c r="A159" s="26">
        <f>_xlfn.RANK.EQ(L159,L:L,0)</f>
        <v>157</v>
      </c>
      <c r="B159" t="s">
        <v>1055</v>
      </c>
      <c r="C159" s="5" t="s">
        <v>753</v>
      </c>
      <c r="D159" t="s">
        <v>326</v>
      </c>
      <c r="E159" s="3">
        <f>IF(VLOOKUP($D159,Configuration!$A$21:$C$31,3,FALSE),IFERROR((Configuration!$C$13*F159+Configuration!$C$12*H159+Configuration!$C$14*G159+Configuration!$C$16*I159+Configuration!$C$15*J159+Configuration!$C$17*K159),""),0)</f>
        <v>76.360300849086826</v>
      </c>
      <c r="F159" s="3">
        <v>2.1517241379310343</v>
      </c>
      <c r="G159" s="3">
        <v>483.6</v>
      </c>
      <c r="H159" s="3">
        <v>31.200000000000003</v>
      </c>
      <c r="I159" s="3">
        <v>0</v>
      </c>
      <c r="J159" s="3">
        <v>0</v>
      </c>
      <c r="K159" s="3">
        <v>0.25502198924970015</v>
      </c>
      <c r="L159" s="3">
        <f>MAX(IFERROR(IF(Configuration!$F$11&gt;0,$E159-LARGE($E:$E,Configuration!$F$11*Configuration!$F$16),-1000000),0),IFERROR(IF(Configuration!$F$14&gt;0,$E159-LARGE('FLEX Settings (DO NOT MODIFY)'!$J:$J,Configuration!$F$14*Configuration!$F$16),-1000000),0),IFERROR(IF(Configuration!$F$13&gt;0,$E159-LARGE('FLEX Settings (DO NOT MODIFY)'!$K:$K,Configuration!$F$13*Configuration!$F$16),-1000000),0))+IF(E159=0,0,COUNTIFS($E$2:E158,E158)*0.000001)</f>
        <v>-60.805972416827615</v>
      </c>
      <c r="N159" t="str">
        <f t="shared" si="4"/>
        <v>&lt;tr&gt;&lt;td&gt;157&lt;/td&gt;&lt;td&gt;Chabastin Taylor&lt;/td&gt;&lt;td&gt;Kansas State&lt;/td&gt;&lt;td&gt;Big 12&lt;/td&gt;&lt;td&gt;76.36&lt;/td&gt;&lt;/tr&gt;</v>
      </c>
    </row>
    <row r="160" spans="1:14" x14ac:dyDescent="0.25">
      <c r="A160" s="26">
        <f>_xlfn.RANK.EQ(L160,L:L,0)</f>
        <v>158</v>
      </c>
      <c r="B160" s="5" t="s">
        <v>1214</v>
      </c>
      <c r="C160" s="5" t="s">
        <v>232</v>
      </c>
      <c r="D160" t="s">
        <v>329</v>
      </c>
      <c r="E160" s="3">
        <f>IF(VLOOKUP($D160,Configuration!$A$21:$C$31,3,FALSE),IFERROR((Configuration!$C$13*F160+Configuration!$C$12*H160+Configuration!$C$14*G160+Configuration!$C$16*I160+Configuration!$C$15*J160+Configuration!$C$17*K160),""),0)</f>
        <v>75.997455687714094</v>
      </c>
      <c r="F160" s="3">
        <v>3.7931034482758621</v>
      </c>
      <c r="G160" s="3">
        <v>275</v>
      </c>
      <c r="H160" s="3">
        <v>22</v>
      </c>
      <c r="I160" s="3">
        <v>109.24137931034483</v>
      </c>
      <c r="J160" s="3">
        <v>0.75862068965517249</v>
      </c>
      <c r="K160" s="3">
        <v>0.36851353545329751</v>
      </c>
      <c r="L160" s="3">
        <f>MAX(IFERROR(IF(Configuration!$F$11&gt;0,$E160-LARGE($E:$E,Configuration!$F$11*Configuration!$F$16),-1000000),0),IFERROR(IF(Configuration!$F$14&gt;0,$E160-LARGE('FLEX Settings (DO NOT MODIFY)'!$J:$J,Configuration!$F$14*Configuration!$F$16),-1000000),0),IFERROR(IF(Configuration!$F$13&gt;0,$E160-LARGE('FLEX Settings (DO NOT MODIFY)'!$K:$K,Configuration!$F$13*Configuration!$F$16),-1000000),0))+IF(E160=0,0,COUNTIFS($E$2:E159,E159)*0.000001)</f>
        <v>-61.168817578200347</v>
      </c>
      <c r="N160" t="str">
        <f t="shared" si="4"/>
        <v>&lt;tr&gt;&lt;td&gt;158&lt;/td&gt;&lt;td&gt;Tyjon Lindsey&lt;/td&gt;&lt;td&gt;Oregon State&lt;/td&gt;&lt;td&gt;Pac-12&lt;/td&gt;&lt;td&gt;76&lt;/td&gt;&lt;/tr&gt;</v>
      </c>
    </row>
    <row r="161" spans="1:14" x14ac:dyDescent="0.25">
      <c r="A161" s="26">
        <f>_xlfn.RANK.EQ(L161,L:L,0)</f>
        <v>159</v>
      </c>
      <c r="B161" t="s">
        <v>1190</v>
      </c>
      <c r="C161" s="5" t="s">
        <v>758</v>
      </c>
      <c r="D161" t="s">
        <v>1504</v>
      </c>
      <c r="E161" s="3">
        <f>IF(VLOOKUP($D161,Configuration!$A$21:$C$31,3,FALSE),IFERROR((Configuration!$C$13*F161+Configuration!$C$12*H161+Configuration!$C$14*G161+Configuration!$C$16*I161+Configuration!$C$15*J161+Configuration!$C$17*K161),""),0)</f>
        <v>75.528810914663936</v>
      </c>
      <c r="F161" s="3">
        <v>3.90625</v>
      </c>
      <c r="G161" s="3">
        <v>400</v>
      </c>
      <c r="H161" s="3">
        <v>25</v>
      </c>
      <c r="I161" s="3">
        <v>0</v>
      </c>
      <c r="J161" s="3">
        <v>0</v>
      </c>
      <c r="K161" s="3">
        <v>0.20434454266802898</v>
      </c>
      <c r="L161" s="3">
        <f>MAX(IFERROR(IF(Configuration!$F$11&gt;0,$E161-LARGE($E:$E,Configuration!$F$11*Configuration!$F$16),-1000000),0),IFERROR(IF(Configuration!$F$14&gt;0,$E161-LARGE('FLEX Settings (DO NOT MODIFY)'!$J:$J,Configuration!$F$14*Configuration!$F$16),-1000000),0),IFERROR(IF(Configuration!$F$13&gt;0,$E161-LARGE('FLEX Settings (DO NOT MODIFY)'!$K:$K,Configuration!$F$13*Configuration!$F$16),-1000000),0))+IF(E161=0,0,COUNTIFS($E$2:E160,E160)*0.000001)</f>
        <v>-61.637462351250505</v>
      </c>
      <c r="N161" t="str">
        <f t="shared" si="4"/>
        <v>&lt;tr&gt;&lt;td&gt;159&lt;/td&gt;&lt;td&gt;Noah Frith&lt;/td&gt;&lt;td&gt;Liberty&lt;/td&gt;&lt;td&gt;IA Independents&lt;/td&gt;&lt;td&gt;75.53&lt;/td&gt;&lt;/tr&gt;</v>
      </c>
    </row>
    <row r="162" spans="1:14" x14ac:dyDescent="0.25">
      <c r="A162" s="26">
        <f>_xlfn.RANK.EQ(L162,L:L,0)</f>
        <v>160</v>
      </c>
      <c r="B162" t="s">
        <v>1131</v>
      </c>
      <c r="C162" s="5" t="s">
        <v>194</v>
      </c>
      <c r="D162" t="s">
        <v>352</v>
      </c>
      <c r="E162" s="3">
        <f>IF(VLOOKUP($D162,Configuration!$A$21:$C$31,3,FALSE),IFERROR((Configuration!$C$13*F162+Configuration!$C$12*H162+Configuration!$C$14*G162+Configuration!$C$16*I162+Configuration!$C$15*J162+Configuration!$C$17*K162),""),0)</f>
        <v>75.486406645639917</v>
      </c>
      <c r="F162" s="3">
        <v>5.0599999999999996</v>
      </c>
      <c r="G162" s="3">
        <v>328.9</v>
      </c>
      <c r="H162" s="3">
        <v>25.299999999999997</v>
      </c>
      <c r="I162" s="3">
        <v>0</v>
      </c>
      <c r="J162" s="3">
        <v>0</v>
      </c>
      <c r="K162" s="3">
        <v>0.20679667718004532</v>
      </c>
      <c r="L162" s="3">
        <f>MAX(IFERROR(IF(Configuration!$F$11&gt;0,$E162-LARGE($E:$E,Configuration!$F$11*Configuration!$F$16),-1000000),0),IFERROR(IF(Configuration!$F$14&gt;0,$E162-LARGE('FLEX Settings (DO NOT MODIFY)'!$J:$J,Configuration!$F$14*Configuration!$F$16),-1000000),0),IFERROR(IF(Configuration!$F$13&gt;0,$E162-LARGE('FLEX Settings (DO NOT MODIFY)'!$K:$K,Configuration!$F$13*Configuration!$F$16),-1000000),0))+IF(E162=0,0,COUNTIFS($E$2:E161,E161)*0.000001)</f>
        <v>-61.679866620274524</v>
      </c>
      <c r="N162" t="str">
        <f t="shared" si="4"/>
        <v>&lt;tr&gt;&lt;td&gt;160&lt;/td&gt;&lt;td&gt;Mike Sainristil&lt;/td&gt;&lt;td&gt;Michigan&lt;/td&gt;&lt;td&gt;Big Ten&lt;/td&gt;&lt;td&gt;75.49&lt;/td&gt;&lt;/tr&gt;</v>
      </c>
    </row>
    <row r="163" spans="1:14" x14ac:dyDescent="0.25">
      <c r="A163" s="26">
        <f>_xlfn.RANK.EQ(L163,L:L,0)</f>
        <v>161</v>
      </c>
      <c r="B163" t="s">
        <v>1009</v>
      </c>
      <c r="C163" s="5" t="s">
        <v>248</v>
      </c>
      <c r="D163" t="s">
        <v>132</v>
      </c>
      <c r="E163" s="3">
        <f>IF(VLOOKUP($D163,Configuration!$A$21:$C$31,3,FALSE),IFERROR((Configuration!$C$13*F163+Configuration!$C$12*H163+Configuration!$C$14*G163+Configuration!$C$16*I163+Configuration!$C$15*J163+Configuration!$C$17*K163),""),0)</f>
        <v>75.065180945267954</v>
      </c>
      <c r="F163" s="3">
        <v>4.304347826086957</v>
      </c>
      <c r="G163" s="3">
        <v>343.75</v>
      </c>
      <c r="H163" s="3">
        <v>27.5</v>
      </c>
      <c r="I163" s="3">
        <v>9.5652173913043477</v>
      </c>
      <c r="J163" s="3">
        <v>0.11</v>
      </c>
      <c r="K163" s="3">
        <v>0.25121387519211458</v>
      </c>
      <c r="L163" s="3">
        <f>MAX(IFERROR(IF(Configuration!$F$11&gt;0,$E163-LARGE($E:$E,Configuration!$F$11*Configuration!$F$16),-1000000),0),IFERROR(IF(Configuration!$F$14&gt;0,$E163-LARGE('FLEX Settings (DO NOT MODIFY)'!$J:$J,Configuration!$F$14*Configuration!$F$16),-1000000),0),IFERROR(IF(Configuration!$F$13&gt;0,$E163-LARGE('FLEX Settings (DO NOT MODIFY)'!$K:$K,Configuration!$F$13*Configuration!$F$16),-1000000),0))+IF(E163=0,0,COUNTIFS($E$2:E162,E162)*0.000001)</f>
        <v>-62.101092320646487</v>
      </c>
      <c r="N163" t="str">
        <f t="shared" si="4"/>
        <v>&lt;tr&gt;&lt;td&gt;161&lt;/td&gt;&lt;td&gt;Andrew Parchment&lt;/td&gt;&lt;td&gt;Florida State&lt;/td&gt;&lt;td&gt;ACC&lt;/td&gt;&lt;td&gt;75.07&lt;/td&gt;&lt;/tr&gt;</v>
      </c>
    </row>
    <row r="164" spans="1:14" x14ac:dyDescent="0.25">
      <c r="A164" s="26">
        <f>_xlfn.RANK.EQ(L164,L:L,0)</f>
        <v>162</v>
      </c>
      <c r="B164" t="s">
        <v>1109</v>
      </c>
      <c r="C164" s="5" t="s">
        <v>238</v>
      </c>
      <c r="D164" t="s">
        <v>352</v>
      </c>
      <c r="E164" s="3">
        <f>IF(VLOOKUP($D164,Configuration!$A$21:$C$31,3,FALSE),IFERROR((Configuration!$C$13*F164+Configuration!$C$12*H164+Configuration!$C$14*G164+Configuration!$C$16*I164+Configuration!$C$15*J164+Configuration!$C$17*K164),""),0)</f>
        <v>75.014995497150878</v>
      </c>
      <c r="F164" s="3">
        <v>2.545454545454545</v>
      </c>
      <c r="G164" s="3">
        <v>461.99999999999994</v>
      </c>
      <c r="H164" s="3">
        <v>28</v>
      </c>
      <c r="I164" s="3">
        <v>0</v>
      </c>
      <c r="J164" s="3">
        <v>0</v>
      </c>
      <c r="K164" s="3">
        <v>0.22886588778819245</v>
      </c>
      <c r="L164" s="3">
        <f>MAX(IFERROR(IF(Configuration!$F$11&gt;0,$E164-LARGE($E:$E,Configuration!$F$11*Configuration!$F$16),-1000000),0),IFERROR(IF(Configuration!$F$14&gt;0,$E164-LARGE('FLEX Settings (DO NOT MODIFY)'!$J:$J,Configuration!$F$14*Configuration!$F$16),-1000000),0),IFERROR(IF(Configuration!$F$13&gt;0,$E164-LARGE('FLEX Settings (DO NOT MODIFY)'!$K:$K,Configuration!$F$13*Configuration!$F$16),-1000000),0))+IF(E164=0,0,COUNTIFS($E$2:E163,E163)*0.000001)</f>
        <v>-62.151277768763563</v>
      </c>
      <c r="N164" t="str">
        <f t="shared" si="4"/>
        <v>&lt;tr&gt;&lt;td&gt;162&lt;/td&gt;&lt;td&gt;Jeshaun Jones&lt;/td&gt;&lt;td&gt;Maryland&lt;/td&gt;&lt;td&gt;Big Ten&lt;/td&gt;&lt;td&gt;75.01&lt;/td&gt;&lt;/tr&gt;</v>
      </c>
    </row>
    <row r="165" spans="1:14" x14ac:dyDescent="0.25">
      <c r="A165" s="26">
        <f>_xlfn.RANK.EQ(L165,L:L,0)</f>
        <v>163</v>
      </c>
      <c r="B165" t="s">
        <v>1491</v>
      </c>
      <c r="C165" s="5" t="s">
        <v>1488</v>
      </c>
      <c r="D165" t="s">
        <v>1504</v>
      </c>
      <c r="E165" s="3">
        <f>IF(VLOOKUP($D165,Configuration!$A$21:$C$31,3,FALSE),IFERROR((Configuration!$C$13*F165+Configuration!$C$12*H165+Configuration!$C$14*G165+Configuration!$C$16*I165+Configuration!$C$15*J165+Configuration!$C$17*K165),""),0)</f>
        <v>74.653387550213552</v>
      </c>
      <c r="F165" s="3">
        <v>2.3571428571428572</v>
      </c>
      <c r="G165" s="3">
        <v>445.5</v>
      </c>
      <c r="H165" s="3">
        <v>33</v>
      </c>
      <c r="I165" s="3">
        <v>0</v>
      </c>
      <c r="J165" s="3">
        <v>0</v>
      </c>
      <c r="K165" s="3">
        <v>0.26973479632179825</v>
      </c>
      <c r="L165" s="3">
        <f>MAX(IFERROR(IF(Configuration!$F$11&gt;0,$E165-LARGE($E:$E,Configuration!$F$11*Configuration!$F$16),-1000000),0),IFERROR(IF(Configuration!$F$14&gt;0,$E165-LARGE('FLEX Settings (DO NOT MODIFY)'!$J:$J,Configuration!$F$14*Configuration!$F$16),-1000000),0),IFERROR(IF(Configuration!$F$13&gt;0,$E165-LARGE('FLEX Settings (DO NOT MODIFY)'!$K:$K,Configuration!$F$13*Configuration!$F$16),-1000000),0))+IF(E165=0,0,COUNTIFS($E$2:E164,E164)*0.000001)</f>
        <v>-62.512885715700889</v>
      </c>
      <c r="N165" t="str">
        <f t="shared" si="4"/>
        <v>&lt;tr&gt;&lt;td&gt;163&lt;/td&gt;&lt;td&gt;Heron Maurisseau&lt;/td&gt;&lt;td&gt;Connecticut&lt;/td&gt;&lt;td&gt;IA Independents&lt;/td&gt;&lt;td&gt;74.65&lt;/td&gt;&lt;/tr&gt;</v>
      </c>
    </row>
    <row r="166" spans="1:14" x14ac:dyDescent="0.25">
      <c r="A166" s="26">
        <f>_xlfn.RANK.EQ(L166,L:L,0)</f>
        <v>164</v>
      </c>
      <c r="B166" t="s">
        <v>1275</v>
      </c>
      <c r="C166" s="5" t="s">
        <v>181</v>
      </c>
      <c r="D166" t="s">
        <v>131</v>
      </c>
      <c r="E166" s="3">
        <f>IF(VLOOKUP($D166,Configuration!$A$21:$C$31,3,FALSE),IFERROR((Configuration!$C$13*F166+Configuration!$C$12*H166+Configuration!$C$14*G166+Configuration!$C$16*I166+Configuration!$C$15*J166+Configuration!$C$17*K166),""),0)</f>
        <v>74.007658478077389</v>
      </c>
      <c r="F166" s="3">
        <v>4.8000000000000007</v>
      </c>
      <c r="G166" s="3">
        <v>336</v>
      </c>
      <c r="H166" s="3">
        <v>24</v>
      </c>
      <c r="I166" s="3">
        <v>0</v>
      </c>
      <c r="J166" s="3">
        <v>0</v>
      </c>
      <c r="K166" s="3">
        <v>0.19617076096130781</v>
      </c>
      <c r="L166" s="3">
        <f>MAX(IFERROR(IF(Configuration!$F$11&gt;0,$E166-LARGE($E:$E,Configuration!$F$11*Configuration!$F$16),-1000000),0),IFERROR(IF(Configuration!$F$14&gt;0,$E166-LARGE('FLEX Settings (DO NOT MODIFY)'!$J:$J,Configuration!$F$14*Configuration!$F$16),-1000000),0),IFERROR(IF(Configuration!$F$13&gt;0,$E166-LARGE('FLEX Settings (DO NOT MODIFY)'!$K:$K,Configuration!$F$13*Configuration!$F$16),-1000000),0))+IF(E166=0,0,COUNTIFS($E$2:E165,E165)*0.000001)</f>
        <v>-63.158614787837053</v>
      </c>
      <c r="N166" t="str">
        <f t="shared" si="4"/>
        <v>&lt;tr&gt;&lt;td&gt;164&lt;/td&gt;&lt;td&gt;Caleb Chapman&lt;/td&gt;&lt;td&gt;Texas A&amp;M&lt;/td&gt;&lt;td&gt;SEC&lt;/td&gt;&lt;td&gt;74.01&lt;/td&gt;&lt;/tr&gt;</v>
      </c>
    </row>
    <row r="167" spans="1:14" x14ac:dyDescent="0.25">
      <c r="A167" s="26">
        <f>_xlfn.RANK.EQ(L167,L:L,0)</f>
        <v>165</v>
      </c>
      <c r="B167" t="s">
        <v>1319</v>
      </c>
      <c r="C167" s="5" t="s">
        <v>200</v>
      </c>
      <c r="D167" t="s">
        <v>131</v>
      </c>
      <c r="E167" s="3">
        <f>IF(VLOOKUP($D167,Configuration!$A$21:$C$31,3,FALSE),IFERROR((Configuration!$C$13*F167+Configuration!$C$12*H167+Configuration!$C$14*G167+Configuration!$C$16*I167+Configuration!$C$15*J167+Configuration!$C$17*K167),""),0)</f>
        <v>73.824296351538877</v>
      </c>
      <c r="F167" s="3">
        <v>1.4406779661016951</v>
      </c>
      <c r="G167" s="3">
        <v>446.25</v>
      </c>
      <c r="H167" s="3">
        <v>42.5</v>
      </c>
      <c r="I167" s="3">
        <v>0</v>
      </c>
      <c r="J167" s="3">
        <v>0</v>
      </c>
      <c r="K167" s="3">
        <v>0.34738572253564926</v>
      </c>
      <c r="L167" s="3">
        <f>MAX(IFERROR(IF(Configuration!$F$11&gt;0,$E167-LARGE($E:$E,Configuration!$F$11*Configuration!$F$16),-1000000),0),IFERROR(IF(Configuration!$F$14&gt;0,$E167-LARGE('FLEX Settings (DO NOT MODIFY)'!$J:$J,Configuration!$F$14*Configuration!$F$16),-1000000),0),IFERROR(IF(Configuration!$F$13&gt;0,$E167-LARGE('FLEX Settings (DO NOT MODIFY)'!$K:$K,Configuration!$F$13*Configuration!$F$16),-1000000),0))+IF(E167=0,0,COUNTIFS($E$2:E166,E166)*0.000001)</f>
        <v>-63.341976914375564</v>
      </c>
      <c r="N167" t="str">
        <f t="shared" si="4"/>
        <v>&lt;tr&gt;&lt;td&gt;165&lt;/td&gt;&lt;td&gt;Jamire Calvin&lt;/td&gt;&lt;td&gt;Mississippi State&lt;/td&gt;&lt;td&gt;SEC&lt;/td&gt;&lt;td&gt;73.82&lt;/td&gt;&lt;/tr&gt;</v>
      </c>
    </row>
    <row r="168" spans="1:14" x14ac:dyDescent="0.25">
      <c r="A168" s="26">
        <f>_xlfn.RANK.EQ(L168,L:L,0)</f>
        <v>166</v>
      </c>
      <c r="B168" t="s">
        <v>1236</v>
      </c>
      <c r="C168" s="5" t="s">
        <v>184</v>
      </c>
      <c r="D168" t="s">
        <v>329</v>
      </c>
      <c r="E168" s="3">
        <f>IF(VLOOKUP($D168,Configuration!$A$21:$C$31,3,FALSE),IFERROR((Configuration!$C$13*F168+Configuration!$C$12*H168+Configuration!$C$14*G168+Configuration!$C$16*I168+Configuration!$C$15*J168+Configuration!$C$17*K168),""),0)</f>
        <v>73.800442006130339</v>
      </c>
      <c r="F168" s="3">
        <v>3.6666666666666665</v>
      </c>
      <c r="G168" s="3">
        <v>385</v>
      </c>
      <c r="H168" s="3">
        <v>27.5</v>
      </c>
      <c r="I168" s="3">
        <v>0</v>
      </c>
      <c r="J168" s="3">
        <v>0</v>
      </c>
      <c r="K168" s="3">
        <v>0.22477899693483186</v>
      </c>
      <c r="L168" s="3">
        <f>MAX(IFERROR(IF(Configuration!$F$11&gt;0,$E168-LARGE($E:$E,Configuration!$F$11*Configuration!$F$16),-1000000),0),IFERROR(IF(Configuration!$F$14&gt;0,$E168-LARGE('FLEX Settings (DO NOT MODIFY)'!$J:$J,Configuration!$F$14*Configuration!$F$16),-1000000),0),IFERROR(IF(Configuration!$F$13&gt;0,$E168-LARGE('FLEX Settings (DO NOT MODIFY)'!$K:$K,Configuration!$F$13*Configuration!$F$16),-1000000),0))+IF(E168=0,0,COUNTIFS($E$2:E167,E167)*0.000001)</f>
        <v>-63.365831259784102</v>
      </c>
      <c r="N168" t="str">
        <f t="shared" si="4"/>
        <v>&lt;tr&gt;&lt;td&gt;166&lt;/td&gt;&lt;td&gt;CJ Moore&lt;/td&gt;&lt;td&gt;Washington State&lt;/td&gt;&lt;td&gt;Pac-12&lt;/td&gt;&lt;td&gt;73.8&lt;/td&gt;&lt;/tr&gt;</v>
      </c>
    </row>
    <row r="169" spans="1:14" x14ac:dyDescent="0.25">
      <c r="A169" s="26">
        <f>_xlfn.RANK.EQ(L169,L:L,0)</f>
        <v>167</v>
      </c>
      <c r="B169" t="s">
        <v>1192</v>
      </c>
      <c r="C169" s="5" t="s">
        <v>758</v>
      </c>
      <c r="D169" t="s">
        <v>1504</v>
      </c>
      <c r="E169" s="3">
        <f>IF(VLOOKUP($D169,Configuration!$A$21:$C$31,3,FALSE),IFERROR((Configuration!$C$13*F169+Configuration!$C$12*H169+Configuration!$C$14*G169+Configuration!$C$16*I169+Configuration!$C$15*J169+Configuration!$C$17*K169),""),0)</f>
        <v>73.557603578088106</v>
      </c>
      <c r="F169" s="3">
        <v>3.2195121951219514</v>
      </c>
      <c r="G169" s="3">
        <v>382.79999999999995</v>
      </c>
      <c r="H169" s="3">
        <v>33</v>
      </c>
      <c r="I169" s="3">
        <v>0</v>
      </c>
      <c r="J169" s="3">
        <v>0</v>
      </c>
      <c r="K169" s="3">
        <v>0.26973479632179825</v>
      </c>
      <c r="L169" s="3">
        <f>MAX(IFERROR(IF(Configuration!$F$11&gt;0,$E169-LARGE($E:$E,Configuration!$F$11*Configuration!$F$16),-1000000),0),IFERROR(IF(Configuration!$F$14&gt;0,$E169-LARGE('FLEX Settings (DO NOT MODIFY)'!$J:$J,Configuration!$F$14*Configuration!$F$16),-1000000),0),IFERROR(IF(Configuration!$F$13&gt;0,$E169-LARGE('FLEX Settings (DO NOT MODIFY)'!$K:$K,Configuration!$F$13*Configuration!$F$16),-1000000),0))+IF(E169=0,0,COUNTIFS($E$2:E168,E168)*0.000001)</f>
        <v>-63.608669687826335</v>
      </c>
      <c r="N169" t="str">
        <f t="shared" si="4"/>
        <v>&lt;tr&gt;&lt;td&gt;167&lt;/td&gt;&lt;td&gt;Demario Douglas&lt;/td&gt;&lt;td&gt;Liberty&lt;/td&gt;&lt;td&gt;IA Independents&lt;/td&gt;&lt;td&gt;73.56&lt;/td&gt;&lt;/tr&gt;</v>
      </c>
    </row>
    <row r="170" spans="1:14" x14ac:dyDescent="0.25">
      <c r="A170" s="26">
        <f>_xlfn.RANK.EQ(L170,L:L,0)</f>
        <v>168</v>
      </c>
      <c r="B170" t="s">
        <v>1325</v>
      </c>
      <c r="C170" s="5" t="s">
        <v>175</v>
      </c>
      <c r="D170" t="s">
        <v>131</v>
      </c>
      <c r="E170" s="3">
        <f>IF(VLOOKUP($D170,Configuration!$A$21:$C$31,3,FALSE),IFERROR((Configuration!$C$13*F170+Configuration!$C$12*H170+Configuration!$C$14*G170+Configuration!$C$16*I170+Configuration!$C$15*J170+Configuration!$C$17*K170),""),0)</f>
        <v>72.301325701085815</v>
      </c>
      <c r="F170" s="3">
        <v>1.9428571428571428</v>
      </c>
      <c r="G170" s="3">
        <v>441.99999999999994</v>
      </c>
      <c r="H170" s="3">
        <v>34</v>
      </c>
      <c r="I170" s="3">
        <v>0</v>
      </c>
      <c r="J170" s="3">
        <v>0</v>
      </c>
      <c r="K170" s="3">
        <v>0.27790857802851943</v>
      </c>
      <c r="L170" s="3">
        <f>MAX(IFERROR(IF(Configuration!$F$11&gt;0,$E170-LARGE($E:$E,Configuration!$F$11*Configuration!$F$16),-1000000),0),IFERROR(IF(Configuration!$F$14&gt;0,$E170-LARGE('FLEX Settings (DO NOT MODIFY)'!$J:$J,Configuration!$F$14*Configuration!$F$16),-1000000),0),IFERROR(IF(Configuration!$F$13&gt;0,$E170-LARGE('FLEX Settings (DO NOT MODIFY)'!$K:$K,Configuration!$F$13*Configuration!$F$16),-1000000),0))+IF(E170=0,0,COUNTIFS($E$2:E169,E169)*0.000001)</f>
        <v>-64.864947564828626</v>
      </c>
      <c r="N170" t="str">
        <f t="shared" si="4"/>
        <v>&lt;tr&gt;&lt;td&gt;168&lt;/td&gt;&lt;td&gt;Arik Gilbert&lt;/td&gt;&lt;td&gt;Georgia&lt;/td&gt;&lt;td&gt;SEC&lt;/td&gt;&lt;td&gt;72.3&lt;/td&gt;&lt;/tr&gt;</v>
      </c>
    </row>
    <row r="171" spans="1:14" x14ac:dyDescent="0.25">
      <c r="A171" s="26">
        <f>_xlfn.RANK.EQ(L171,L:L,0)</f>
        <v>169</v>
      </c>
      <c r="B171" t="s">
        <v>1296</v>
      </c>
      <c r="C171" s="5" t="s">
        <v>189</v>
      </c>
      <c r="D171" t="s">
        <v>131</v>
      </c>
      <c r="E171" s="3">
        <f>IF(VLOOKUP($D171,Configuration!$A$21:$C$31,3,FALSE),IFERROR((Configuration!$C$13*F171+Configuration!$C$12*H171+Configuration!$C$14*G171+Configuration!$C$16*I171+Configuration!$C$15*J171+Configuration!$C$17*K171),""),0)</f>
        <v>72.06053040735641</v>
      </c>
      <c r="F171" s="3">
        <v>2.2000000000000002</v>
      </c>
      <c r="G171" s="3">
        <v>429</v>
      </c>
      <c r="H171" s="3">
        <v>33</v>
      </c>
      <c r="I171" s="3">
        <v>0</v>
      </c>
      <c r="J171" s="3">
        <v>0</v>
      </c>
      <c r="K171" s="3">
        <v>0.26973479632179825</v>
      </c>
      <c r="L171" s="3">
        <f>MAX(IFERROR(IF(Configuration!$F$11&gt;0,$E171-LARGE($E:$E,Configuration!$F$11*Configuration!$F$16),-1000000),0),IFERROR(IF(Configuration!$F$14&gt;0,$E171-LARGE('FLEX Settings (DO NOT MODIFY)'!$J:$J,Configuration!$F$14*Configuration!$F$16),-1000000),0),IFERROR(IF(Configuration!$F$13&gt;0,$E171-LARGE('FLEX Settings (DO NOT MODIFY)'!$K:$K,Configuration!$F$13*Configuration!$F$16),-1000000),0))+IF(E171=0,0,COUNTIFS($E$2:E170,E170)*0.000001)</f>
        <v>-65.105742858558031</v>
      </c>
      <c r="N171" t="str">
        <f t="shared" si="4"/>
        <v>&lt;tr&gt;&lt;td&gt;169&lt;/td&gt;&lt;td&gt;Ja'Varrius Johnson&lt;/td&gt;&lt;td&gt;Auburn&lt;/td&gt;&lt;td&gt;SEC&lt;/td&gt;&lt;td&gt;72.06&lt;/td&gt;&lt;/tr&gt;</v>
      </c>
    </row>
    <row r="172" spans="1:14" x14ac:dyDescent="0.25">
      <c r="A172" s="26">
        <f>_xlfn.RANK.EQ(L172,L:L,0)</f>
        <v>170</v>
      </c>
      <c r="B172" t="s">
        <v>1144</v>
      </c>
      <c r="C172" s="5" t="s">
        <v>183</v>
      </c>
      <c r="D172" t="s">
        <v>352</v>
      </c>
      <c r="E172" s="3">
        <f>IF(VLOOKUP($D172,Configuration!$A$21:$C$31,3,FALSE),IFERROR((Configuration!$C$13*F172+Configuration!$C$12*H172+Configuration!$C$14*G172+Configuration!$C$16*I172+Configuration!$C$15*J172+Configuration!$C$17*K172),""),0)</f>
        <v>71.894000087312833</v>
      </c>
      <c r="F172" s="3">
        <v>1.6417910447761193</v>
      </c>
      <c r="G172" s="3">
        <v>349.25</v>
      </c>
      <c r="H172" s="3">
        <v>27.5</v>
      </c>
      <c r="I172" s="3">
        <v>75.625</v>
      </c>
      <c r="J172" s="3">
        <v>1.07421875</v>
      </c>
      <c r="K172" s="3">
        <v>0.31977934067194169</v>
      </c>
      <c r="L172" s="3">
        <f>MAX(IFERROR(IF(Configuration!$F$11&gt;0,$E172-LARGE($E:$E,Configuration!$F$11*Configuration!$F$16),-1000000),0),IFERROR(IF(Configuration!$F$14&gt;0,$E172-LARGE('FLEX Settings (DO NOT MODIFY)'!$J:$J,Configuration!$F$14*Configuration!$F$16),-1000000),0),IFERROR(IF(Configuration!$F$13&gt;0,$E172-LARGE('FLEX Settings (DO NOT MODIFY)'!$K:$K,Configuration!$F$13*Configuration!$F$16),-1000000),0))+IF(E172=0,0,COUNTIFS($E$2:E171,E171)*0.000001)</f>
        <v>-65.272273178601608</v>
      </c>
      <c r="N172" t="str">
        <f t="shared" si="4"/>
        <v>&lt;tr&gt;&lt;td&gt;170&lt;/td&gt;&lt;td&gt;Kendric Pryor&lt;/td&gt;&lt;td&gt;Wisconsin&lt;/td&gt;&lt;td&gt;Big Ten&lt;/td&gt;&lt;td&gt;71.89&lt;/td&gt;&lt;/tr&gt;</v>
      </c>
    </row>
    <row r="173" spans="1:14" x14ac:dyDescent="0.25">
      <c r="A173" s="26">
        <f>_xlfn.RANK.EQ(L173,L:L,0)</f>
        <v>171</v>
      </c>
      <c r="B173" t="s">
        <v>1070</v>
      </c>
      <c r="C173" s="5" t="s">
        <v>260</v>
      </c>
      <c r="D173" t="s">
        <v>326</v>
      </c>
      <c r="E173" s="3">
        <f>IF(VLOOKUP($D173,Configuration!$A$21:$C$31,3,FALSE),IFERROR((Configuration!$C$13*F173+Configuration!$C$12*H173+Configuration!$C$14*G173+Configuration!$C$16*I173+Configuration!$C$15*J173+Configuration!$C$17*K173),""),0)</f>
        <v>71.246118405604875</v>
      </c>
      <c r="F173" s="3">
        <v>3.1428571428571428</v>
      </c>
      <c r="G173" s="3">
        <v>402.28571428571428</v>
      </c>
      <c r="H173" s="3">
        <v>25.142857142857142</v>
      </c>
      <c r="I173" s="3">
        <v>0</v>
      </c>
      <c r="J173" s="3">
        <v>0</v>
      </c>
      <c r="K173" s="3">
        <v>0.20551222576898912</v>
      </c>
      <c r="L173" s="3">
        <f>MAX(IFERROR(IF(Configuration!$F$11&gt;0,$E173-LARGE($E:$E,Configuration!$F$11*Configuration!$F$16),-1000000),0),IFERROR(IF(Configuration!$F$14&gt;0,$E173-LARGE('FLEX Settings (DO NOT MODIFY)'!$J:$J,Configuration!$F$14*Configuration!$F$16),-1000000),0),IFERROR(IF(Configuration!$F$13&gt;0,$E173-LARGE('FLEX Settings (DO NOT MODIFY)'!$K:$K,Configuration!$F$13*Configuration!$F$16),-1000000),0))+IF(E173=0,0,COUNTIFS($E$2:E172,E172)*0.000001)</f>
        <v>-65.920154860309566</v>
      </c>
      <c r="N173" t="str">
        <f t="shared" si="4"/>
        <v>&lt;tr&gt;&lt;td&gt;171&lt;/td&gt;&lt;td&gt;Trevor Wilson&lt;/td&gt;&lt;td&gt;Kansas&lt;/td&gt;&lt;td&gt;Big 12&lt;/td&gt;&lt;td&gt;71.25&lt;/td&gt;&lt;/tr&gt;</v>
      </c>
    </row>
    <row r="174" spans="1:14" x14ac:dyDescent="0.25">
      <c r="A174" s="26">
        <f>_xlfn.RANK.EQ(L174,L:L,0)</f>
        <v>172</v>
      </c>
      <c r="B174" t="s">
        <v>1285</v>
      </c>
      <c r="C174" s="5" t="s">
        <v>198</v>
      </c>
      <c r="D174" t="s">
        <v>131</v>
      </c>
      <c r="E174" s="3">
        <f>IF(VLOOKUP($D174,Configuration!$A$21:$C$31,3,FALSE),IFERROR((Configuration!$C$13*F174+Configuration!$C$12*H174+Configuration!$C$14*G174+Configuration!$C$16*I174+Configuration!$C$15*J174+Configuration!$C$17*K174),""),0)</f>
        <v>70.236636488827699</v>
      </c>
      <c r="F174" s="3">
        <v>1.5840000000000001</v>
      </c>
      <c r="G174" s="3">
        <v>415.80000000000007</v>
      </c>
      <c r="H174" s="3">
        <v>39.6</v>
      </c>
      <c r="I174" s="3">
        <v>0</v>
      </c>
      <c r="J174" s="3">
        <v>0</v>
      </c>
      <c r="K174" s="3">
        <v>0.32368175558615786</v>
      </c>
      <c r="L174" s="3">
        <f>MAX(IFERROR(IF(Configuration!$F$11&gt;0,$E174-LARGE($E:$E,Configuration!$F$11*Configuration!$F$16),-1000000),0),IFERROR(IF(Configuration!$F$14&gt;0,$E174-LARGE('FLEX Settings (DO NOT MODIFY)'!$J:$J,Configuration!$F$14*Configuration!$F$16),-1000000),0),IFERROR(IF(Configuration!$F$13&gt;0,$E174-LARGE('FLEX Settings (DO NOT MODIFY)'!$K:$K,Configuration!$F$13*Configuration!$F$16),-1000000),0))+IF(E174=0,0,COUNTIFS($E$2:E173,E173)*0.000001)</f>
        <v>-66.929636777086742</v>
      </c>
      <c r="N174" t="str">
        <f t="shared" si="4"/>
        <v>&lt;tr&gt;&lt;td&gt;172&lt;/td&gt;&lt;td&gt;Koy Moore&lt;/td&gt;&lt;td&gt;LSU&lt;/td&gt;&lt;td&gt;SEC&lt;/td&gt;&lt;td&gt;70.24&lt;/td&gt;&lt;/tr&gt;</v>
      </c>
    </row>
    <row r="175" spans="1:14" x14ac:dyDescent="0.25">
      <c r="A175" s="26">
        <f>_xlfn.RANK.EQ(L175,L:L,0)</f>
        <v>173</v>
      </c>
      <c r="B175" t="s">
        <v>1169</v>
      </c>
      <c r="C175" s="5" t="s">
        <v>218</v>
      </c>
      <c r="D175" t="s">
        <v>352</v>
      </c>
      <c r="E175" s="3">
        <f>IF(VLOOKUP($D175,Configuration!$A$21:$C$31,3,FALSE),IFERROR((Configuration!$C$13*F175+Configuration!$C$12*H175+Configuration!$C$14*G175+Configuration!$C$16*I175+Configuration!$C$15*J175+Configuration!$C$17*K175),""),0)</f>
        <v>69.632605499605162</v>
      </c>
      <c r="F175" s="3">
        <v>1.2184615384615385</v>
      </c>
      <c r="G175" s="3">
        <v>415.79999999999995</v>
      </c>
      <c r="H175" s="3">
        <v>39.599999999999994</v>
      </c>
      <c r="I175" s="3">
        <v>3.3</v>
      </c>
      <c r="J175" s="3">
        <v>0.22</v>
      </c>
      <c r="K175" s="3">
        <v>0.35408186558203303</v>
      </c>
      <c r="L175" s="3">
        <f>MAX(IFERROR(IF(Configuration!$F$11&gt;0,$E175-LARGE($E:$E,Configuration!$F$11*Configuration!$F$16),-1000000),0),IFERROR(IF(Configuration!$F$14&gt;0,$E175-LARGE('FLEX Settings (DO NOT MODIFY)'!$J:$J,Configuration!$F$14*Configuration!$F$16),-1000000),0),IFERROR(IF(Configuration!$F$13&gt;0,$E175-LARGE('FLEX Settings (DO NOT MODIFY)'!$K:$K,Configuration!$F$13*Configuration!$F$16),-1000000),0))+IF(E175=0,0,COUNTIFS($E$2:E174,E174)*0.000001)</f>
        <v>-67.533667766309279</v>
      </c>
      <c r="N175" t="str">
        <f t="shared" ref="N175:N238" si="5">CONCATENATE("&lt;tr&gt;&lt;td&gt;",A175,"&lt;/td&gt;&lt;td&gt;",B175,"&lt;/td&gt;&lt;td&gt;",C175,"&lt;/td&gt;&lt;td&gt;",D175,"&lt;/td&gt;&lt;td&gt;",ROUND(E175,2),"&lt;/td&gt;&lt;/tr&gt;")</f>
        <v>&lt;tr&gt;&lt;td&gt;173&lt;/td&gt;&lt;td&gt;Nico Ragaini&lt;/td&gt;&lt;td&gt;Iowa&lt;/td&gt;&lt;td&gt;Big Ten&lt;/td&gt;&lt;td&gt;69.63&lt;/td&gt;&lt;/tr&gt;</v>
      </c>
    </row>
    <row r="176" spans="1:14" x14ac:dyDescent="0.25">
      <c r="A176" s="26">
        <f>_xlfn.RANK.EQ(L176,L:L,0)</f>
        <v>174</v>
      </c>
      <c r="B176" t="s">
        <v>1024</v>
      </c>
      <c r="C176" s="5" t="s">
        <v>214</v>
      </c>
      <c r="D176" t="s">
        <v>132</v>
      </c>
      <c r="E176" s="3">
        <f>IF(VLOOKUP($D176,Configuration!$A$21:$C$31,3,FALSE),IFERROR((Configuration!$C$13*F176+Configuration!$C$12*H176+Configuration!$C$14*G176+Configuration!$C$16*I176+Configuration!$C$15*J176+Configuration!$C$17*K176),""),0)</f>
        <v>69.261247366784431</v>
      </c>
      <c r="F176" s="3">
        <v>2.8421052631578947</v>
      </c>
      <c r="G176" s="3">
        <v>391.5</v>
      </c>
      <c r="H176" s="3">
        <v>27</v>
      </c>
      <c r="I176" s="3">
        <v>0</v>
      </c>
      <c r="J176" s="3">
        <v>0</v>
      </c>
      <c r="K176" s="3">
        <v>0.22069210608147127</v>
      </c>
      <c r="L176" s="3">
        <f>MAX(IFERROR(IF(Configuration!$F$11&gt;0,$E176-LARGE($E:$E,Configuration!$F$11*Configuration!$F$16),-1000000),0),IFERROR(IF(Configuration!$F$14&gt;0,$E176-LARGE('FLEX Settings (DO NOT MODIFY)'!$J:$J,Configuration!$F$14*Configuration!$F$16),-1000000),0),IFERROR(IF(Configuration!$F$13&gt;0,$E176-LARGE('FLEX Settings (DO NOT MODIFY)'!$K:$K,Configuration!$F$13*Configuration!$F$16),-1000000),0))+IF(E176=0,0,COUNTIFS($E$2:E175,E175)*0.000001)</f>
        <v>-67.90502589913001</v>
      </c>
      <c r="N176" t="str">
        <f t="shared" si="5"/>
        <v>&lt;tr&gt;&lt;td&gt;174&lt;/td&gt;&lt;td&gt;AT Perry&lt;/td&gt;&lt;td&gt;Wake Forest&lt;/td&gt;&lt;td&gt;ACC&lt;/td&gt;&lt;td&gt;69.26&lt;/td&gt;&lt;/tr&gt;</v>
      </c>
    </row>
    <row r="177" spans="1:14" x14ac:dyDescent="0.25">
      <c r="A177" s="26">
        <f>_xlfn.RANK.EQ(L177,L:L,0)</f>
        <v>175</v>
      </c>
      <c r="B177" t="s">
        <v>1541</v>
      </c>
      <c r="C177" s="5" t="s">
        <v>262</v>
      </c>
      <c r="D177" t="s">
        <v>1504</v>
      </c>
      <c r="E177" s="3">
        <f>IF(VLOOKUP($D177,Configuration!$A$21:$C$31,3,FALSE),IFERROR((Configuration!$C$13*F177+Configuration!$C$12*H177+Configuration!$C$14*G177+Configuration!$C$16*I177+Configuration!$C$15*J177+Configuration!$C$17*K177),""),0)</f>
        <v>69.180044359265636</v>
      </c>
      <c r="F177" s="3">
        <v>1.9285714285714286</v>
      </c>
      <c r="G177" s="3">
        <v>445.50000000000006</v>
      </c>
      <c r="H177" s="3">
        <v>27</v>
      </c>
      <c r="I177" s="3">
        <v>0</v>
      </c>
      <c r="J177" s="3">
        <v>0</v>
      </c>
      <c r="K177" s="3">
        <v>0.22069210608147127</v>
      </c>
      <c r="L177" s="3">
        <f>MAX(IFERROR(IF(Configuration!$F$11&gt;0,$E177-LARGE($E:$E,Configuration!$F$11*Configuration!$F$16),-1000000),0),IFERROR(IF(Configuration!$F$14&gt;0,$E177-LARGE('FLEX Settings (DO NOT MODIFY)'!$J:$J,Configuration!$F$14*Configuration!$F$16),-1000000),0),IFERROR(IF(Configuration!$F$13&gt;0,$E177-LARGE('FLEX Settings (DO NOT MODIFY)'!$K:$K,Configuration!$F$13*Configuration!$F$16),-1000000),0))+IF(E177=0,0,COUNTIFS($E$2:E176,E176)*0.000001)</f>
        <v>-67.986228906648805</v>
      </c>
      <c r="N177" t="str">
        <f t="shared" si="5"/>
        <v>&lt;tr&gt;&lt;td&gt;175&lt;/td&gt;&lt;td&gt;Jared Wyatt&lt;/td&gt;&lt;td&gt;New Mexico State&lt;/td&gt;&lt;td&gt;IA Independents&lt;/td&gt;&lt;td&gt;69.18&lt;/td&gt;&lt;/tr&gt;</v>
      </c>
    </row>
    <row r="178" spans="1:14" x14ac:dyDescent="0.25">
      <c r="A178" s="26">
        <f>_xlfn.RANK.EQ(L178,L:L,0)</f>
        <v>176</v>
      </c>
      <c r="B178" s="5" t="s">
        <v>1155</v>
      </c>
      <c r="C178" s="5" t="s">
        <v>755</v>
      </c>
      <c r="D178" t="s">
        <v>352</v>
      </c>
      <c r="E178" s="3">
        <f>IF(VLOOKUP($D178,Configuration!$A$21:$C$31,3,FALSE),IFERROR((Configuration!$C$13*F178+Configuration!$C$12*H178+Configuration!$C$14*G178+Configuration!$C$16*I178+Configuration!$C$15*J178+Configuration!$C$17*K178),""),0)</f>
        <v>69.130763413388991</v>
      </c>
      <c r="F178" s="3">
        <v>1.3333333333333333</v>
      </c>
      <c r="G178" s="3">
        <v>325.59999999999997</v>
      </c>
      <c r="H178" s="3">
        <v>49.333333333333329</v>
      </c>
      <c r="I178" s="3">
        <v>34.666666666666664</v>
      </c>
      <c r="J178" s="3">
        <v>0.23188405797101447</v>
      </c>
      <c r="K178" s="3">
        <v>0.47693713388521392</v>
      </c>
      <c r="L178" s="3">
        <f>MAX(IFERROR(IF(Configuration!$F$11&gt;0,$E178-LARGE($E:$E,Configuration!$F$11*Configuration!$F$16),-1000000),0),IFERROR(IF(Configuration!$F$14&gt;0,$E178-LARGE('FLEX Settings (DO NOT MODIFY)'!$J:$J,Configuration!$F$14*Configuration!$F$16),-1000000),0),IFERROR(IF(Configuration!$F$13&gt;0,$E178-LARGE('FLEX Settings (DO NOT MODIFY)'!$K:$K,Configuration!$F$13*Configuration!$F$16),-1000000),0))+IF(E178=0,0,COUNTIFS($E$2:E177,E177)*0.000001)</f>
        <v>-68.03550985252545</v>
      </c>
      <c r="N178" t="str">
        <f t="shared" si="5"/>
        <v>&lt;tr&gt;&lt;td&gt;176&lt;/td&gt;&lt;td&gt;Aron Cruickshank&lt;/td&gt;&lt;td&gt;Rutgers&lt;/td&gt;&lt;td&gt;Big Ten&lt;/td&gt;&lt;td&gt;69.13&lt;/td&gt;&lt;/tr&gt;</v>
      </c>
    </row>
    <row r="179" spans="1:14" x14ac:dyDescent="0.25">
      <c r="A179" s="26">
        <f>_xlfn.RANK.EQ(L179,L:L,0)</f>
        <v>177</v>
      </c>
      <c r="B179" t="s">
        <v>1147</v>
      </c>
      <c r="C179" s="5" t="s">
        <v>183</v>
      </c>
      <c r="D179" t="s">
        <v>352</v>
      </c>
      <c r="E179" s="3">
        <f>IF(VLOOKUP($D179,Configuration!$A$21:$C$31,3,FALSE),IFERROR((Configuration!$C$13*F179+Configuration!$C$12*H179+Configuration!$C$14*G179+Configuration!$C$16*I179+Configuration!$C$15*J179+Configuration!$C$17*K179),""),0)</f>
        <v>68.636352504945521</v>
      </c>
      <c r="F179" s="3">
        <v>1.8333333333333333</v>
      </c>
      <c r="G179" s="3">
        <v>352</v>
      </c>
      <c r="H179" s="3">
        <v>22</v>
      </c>
      <c r="I179" s="3">
        <v>88</v>
      </c>
      <c r="J179" s="3">
        <v>0.55000000000000004</v>
      </c>
      <c r="K179" s="3">
        <v>0.33182374752724131</v>
      </c>
      <c r="L179" s="3">
        <f>MAX(IFERROR(IF(Configuration!$F$11&gt;0,$E179-LARGE($E:$E,Configuration!$F$11*Configuration!$F$16),-1000000),0),IFERROR(IF(Configuration!$F$14&gt;0,$E179-LARGE('FLEX Settings (DO NOT MODIFY)'!$J:$J,Configuration!$F$14*Configuration!$F$16),-1000000),0),IFERROR(IF(Configuration!$F$13&gt;0,$E179-LARGE('FLEX Settings (DO NOT MODIFY)'!$K:$K,Configuration!$F$13*Configuration!$F$16),-1000000),0))+IF(E179=0,0,COUNTIFS($E$2:E178,E178)*0.000001)</f>
        <v>-68.52992076096892</v>
      </c>
      <c r="N179" t="str">
        <f t="shared" si="5"/>
        <v>&lt;tr&gt;&lt;td&gt;177&lt;/td&gt;&lt;td&gt;Chimere Dike&lt;/td&gt;&lt;td&gt;Wisconsin&lt;/td&gt;&lt;td&gt;Big Ten&lt;/td&gt;&lt;td&gt;68.64&lt;/td&gt;&lt;/tr&gt;</v>
      </c>
    </row>
    <row r="180" spans="1:14" x14ac:dyDescent="0.25">
      <c r="A180" s="26">
        <f>_xlfn.RANK.EQ(L180,L:L,0)</f>
        <v>178</v>
      </c>
      <c r="B180" s="5" t="s">
        <v>1187</v>
      </c>
      <c r="C180" s="5" t="s">
        <v>201</v>
      </c>
      <c r="D180" t="s">
        <v>1504</v>
      </c>
      <c r="E180" s="3">
        <f>IF(VLOOKUP($D180,Configuration!$A$21:$C$31,3,FALSE),IFERROR((Configuration!$C$13*F180+Configuration!$C$12*H180+Configuration!$C$14*G180+Configuration!$C$16*I180+Configuration!$C$15*J180+Configuration!$C$17*K180),""),0)</f>
        <v>68.509573097596729</v>
      </c>
      <c r="F180" s="3">
        <v>2</v>
      </c>
      <c r="G180" s="3">
        <v>420</v>
      </c>
      <c r="H180" s="3">
        <v>30</v>
      </c>
      <c r="I180" s="3">
        <v>0</v>
      </c>
      <c r="J180" s="3">
        <v>0</v>
      </c>
      <c r="K180" s="3">
        <v>0.24521345120163476</v>
      </c>
      <c r="L180" s="3">
        <f>MAX(IFERROR(IF(Configuration!$F$11&gt;0,$E180-LARGE($E:$E,Configuration!$F$11*Configuration!$F$16),-1000000),0),IFERROR(IF(Configuration!$F$14&gt;0,$E180-LARGE('FLEX Settings (DO NOT MODIFY)'!$J:$J,Configuration!$F$14*Configuration!$F$16),-1000000),0),IFERROR(IF(Configuration!$F$13&gt;0,$E180-LARGE('FLEX Settings (DO NOT MODIFY)'!$K:$K,Configuration!$F$13*Configuration!$F$16),-1000000),0))+IF(E180=0,0,COUNTIFS($E$2:E179,E179)*0.000001)</f>
        <v>-68.656700168317712</v>
      </c>
      <c r="N180" t="str">
        <f t="shared" si="5"/>
        <v>&lt;tr&gt;&lt;td&gt;178&lt;/td&gt;&lt;td&gt;Kevin Austin&lt;/td&gt;&lt;td&gt;Notre Dame&lt;/td&gt;&lt;td&gt;IA Independents&lt;/td&gt;&lt;td&gt;68.51&lt;/td&gt;&lt;/tr&gt;</v>
      </c>
    </row>
    <row r="181" spans="1:14" x14ac:dyDescent="0.25">
      <c r="A181" s="26">
        <f>_xlfn.RANK.EQ(L181,L:L,0)</f>
        <v>179</v>
      </c>
      <c r="B181" t="s">
        <v>1092</v>
      </c>
      <c r="C181" s="5" t="s">
        <v>192</v>
      </c>
      <c r="D181" t="s">
        <v>326</v>
      </c>
      <c r="E181" s="3">
        <f>IF(VLOOKUP($D181,Configuration!$A$21:$C$31,3,FALSE),IFERROR((Configuration!$C$13*F181+Configuration!$C$12*H181+Configuration!$C$14*G181+Configuration!$C$16*I181+Configuration!$C$15*J181+Configuration!$C$17*K181),""),0)</f>
        <v>68.114825266520057</v>
      </c>
      <c r="F181" s="3">
        <v>3.1153846153846159</v>
      </c>
      <c r="G181" s="3">
        <v>324</v>
      </c>
      <c r="H181" s="3">
        <v>27</v>
      </c>
      <c r="I181" s="3">
        <v>31.153846153846153</v>
      </c>
      <c r="J181" s="3">
        <v>0.1557692307692308</v>
      </c>
      <c r="K181" s="3">
        <v>0.26374121289381197</v>
      </c>
      <c r="L181" s="3">
        <f>MAX(IFERROR(IF(Configuration!$F$11&gt;0,$E181-LARGE($E:$E,Configuration!$F$11*Configuration!$F$16),-1000000),0),IFERROR(IF(Configuration!$F$14&gt;0,$E181-LARGE('FLEX Settings (DO NOT MODIFY)'!$J:$J,Configuration!$F$14*Configuration!$F$16),-1000000),0),IFERROR(IF(Configuration!$F$13&gt;0,$E181-LARGE('FLEX Settings (DO NOT MODIFY)'!$K:$K,Configuration!$F$13*Configuration!$F$16),-1000000),0))+IF(E181=0,0,COUNTIFS($E$2:E180,E180)*0.000001)</f>
        <v>-69.051447999394384</v>
      </c>
      <c r="N181" t="str">
        <f t="shared" si="5"/>
        <v>&lt;tr&gt;&lt;td&gt;179&lt;/td&gt;&lt;td&gt;McLane Mannix&lt;/td&gt;&lt;td&gt;Texas Tech&lt;/td&gt;&lt;td&gt;Big 12&lt;/td&gt;&lt;td&gt;68.11&lt;/td&gt;&lt;/tr&gt;</v>
      </c>
    </row>
    <row r="182" spans="1:14" x14ac:dyDescent="0.25">
      <c r="A182" s="26">
        <f>_xlfn.RANK.EQ(L182,L:L,0)</f>
        <v>180</v>
      </c>
      <c r="B182" t="s">
        <v>980</v>
      </c>
      <c r="C182" s="5" t="s">
        <v>211</v>
      </c>
      <c r="D182" t="s">
        <v>132</v>
      </c>
      <c r="E182" s="3">
        <f>IF(VLOOKUP($D182,Configuration!$A$21:$C$31,3,FALSE),IFERROR((Configuration!$C$13*F182+Configuration!$C$12*H182+Configuration!$C$14*G182+Configuration!$C$16*I182+Configuration!$C$15*J182+Configuration!$C$17*K182),""),0)</f>
        <v>67.81148771711608</v>
      </c>
      <c r="F182" s="3">
        <v>1.7999999999999998</v>
      </c>
      <c r="G182" s="3">
        <v>396</v>
      </c>
      <c r="H182" s="3">
        <v>36</v>
      </c>
      <c r="I182" s="3">
        <v>0</v>
      </c>
      <c r="J182" s="3">
        <v>0</v>
      </c>
      <c r="K182" s="3">
        <v>0.29425614144196172</v>
      </c>
      <c r="L182" s="3">
        <f>MAX(IFERROR(IF(Configuration!$F$11&gt;0,$E182-LARGE($E:$E,Configuration!$F$11*Configuration!$F$16),-1000000),0),IFERROR(IF(Configuration!$F$14&gt;0,$E182-LARGE('FLEX Settings (DO NOT MODIFY)'!$J:$J,Configuration!$F$14*Configuration!$F$16),-1000000),0),IFERROR(IF(Configuration!$F$13&gt;0,$E182-LARGE('FLEX Settings (DO NOT MODIFY)'!$K:$K,Configuration!$F$13*Configuration!$F$16),-1000000),0))+IF(E182=0,0,COUNTIFS($E$2:E181,E181)*0.000001)</f>
        <v>-69.354785548798361</v>
      </c>
      <c r="N182" t="str">
        <f t="shared" si="5"/>
        <v>&lt;tr&gt;&lt;td&gt;180&lt;/td&gt;&lt;td&gt;Damien Alford&lt;/td&gt;&lt;td&gt;Syracuse&lt;/td&gt;&lt;td&gt;ACC&lt;/td&gt;&lt;td&gt;67.81&lt;/td&gt;&lt;/tr&gt;</v>
      </c>
    </row>
    <row r="183" spans="1:14" x14ac:dyDescent="0.25">
      <c r="A183" s="26">
        <f>_xlfn.RANK.EQ(L183,L:L,0)</f>
        <v>181</v>
      </c>
      <c r="B183" t="s">
        <v>1196</v>
      </c>
      <c r="C183" s="5" t="s">
        <v>759</v>
      </c>
      <c r="D183" t="s">
        <v>1504</v>
      </c>
      <c r="E183" s="3">
        <f>IF(VLOOKUP($D183,Configuration!$A$21:$C$31,3,FALSE),IFERROR((Configuration!$C$13*F183+Configuration!$C$12*H183+Configuration!$C$14*G183+Configuration!$C$16*I183+Configuration!$C$15*J183+Configuration!$C$17*K183),""),0)</f>
        <v>67.346097463462314</v>
      </c>
      <c r="F183" s="3">
        <v>2</v>
      </c>
      <c r="G183" s="3">
        <v>360</v>
      </c>
      <c r="H183" s="3">
        <v>40</v>
      </c>
      <c r="I183" s="3">
        <v>0</v>
      </c>
      <c r="J183" s="3">
        <v>0</v>
      </c>
      <c r="K183" s="3">
        <v>0.32695126826884635</v>
      </c>
      <c r="L183" s="3">
        <f>MAX(IFERROR(IF(Configuration!$F$11&gt;0,$E183-LARGE($E:$E,Configuration!$F$11*Configuration!$F$16),-1000000),0),IFERROR(IF(Configuration!$F$14&gt;0,$E183-LARGE('FLEX Settings (DO NOT MODIFY)'!$J:$J,Configuration!$F$14*Configuration!$F$16),-1000000),0),IFERROR(IF(Configuration!$F$13&gt;0,$E183-LARGE('FLEX Settings (DO NOT MODIFY)'!$K:$K,Configuration!$F$13*Configuration!$F$16),-1000000),0))+IF(E183=0,0,COUNTIFS($E$2:E182,E182)*0.000001)</f>
        <v>-69.820175802452127</v>
      </c>
      <c r="N183" t="str">
        <f t="shared" si="5"/>
        <v>&lt;tr&gt;&lt;td&gt;181&lt;/td&gt;&lt;td&gt;Onuma Dieke&lt;/td&gt;&lt;td&gt;Massachusetts&lt;/td&gt;&lt;td&gt;IA Independents&lt;/td&gt;&lt;td&gt;67.35&lt;/td&gt;&lt;/tr&gt;</v>
      </c>
    </row>
    <row r="184" spans="1:14" x14ac:dyDescent="0.25">
      <c r="A184" s="26">
        <f>_xlfn.RANK.EQ(L184,L:L,0)</f>
        <v>182</v>
      </c>
      <c r="B184" t="s">
        <v>1310</v>
      </c>
      <c r="C184" s="5" t="s">
        <v>186</v>
      </c>
      <c r="D184" t="s">
        <v>131</v>
      </c>
      <c r="E184" s="3">
        <f>IF(VLOOKUP($D184,Configuration!$A$21:$C$31,3,FALSE),IFERROR((Configuration!$C$13*F184+Configuration!$C$12*H184+Configuration!$C$14*G184+Configuration!$C$16*I184+Configuration!$C$15*J184+Configuration!$C$17*K184),""),0)</f>
        <v>66.925442006130339</v>
      </c>
      <c r="F184" s="3">
        <v>2.75</v>
      </c>
      <c r="G184" s="3">
        <v>371.25</v>
      </c>
      <c r="H184" s="3">
        <v>27.5</v>
      </c>
      <c r="I184" s="3">
        <v>0</v>
      </c>
      <c r="J184" s="3">
        <v>0</v>
      </c>
      <c r="K184" s="3">
        <v>0.22477899693483186</v>
      </c>
      <c r="L184" s="3">
        <f>MAX(IFERROR(IF(Configuration!$F$11&gt;0,$E184-LARGE($E:$E,Configuration!$F$11*Configuration!$F$16),-1000000),0),IFERROR(IF(Configuration!$F$14&gt;0,$E184-LARGE('FLEX Settings (DO NOT MODIFY)'!$J:$J,Configuration!$F$14*Configuration!$F$16),-1000000),0),IFERROR(IF(Configuration!$F$13&gt;0,$E184-LARGE('FLEX Settings (DO NOT MODIFY)'!$K:$K,Configuration!$F$13*Configuration!$F$16),-1000000),0))+IF(E184=0,0,COUNTIFS($E$2:E183,E183)*0.000001)</f>
        <v>-70.240831259784102</v>
      </c>
      <c r="N184" t="str">
        <f t="shared" si="5"/>
        <v>&lt;tr&gt;&lt;td&gt;182&lt;/td&gt;&lt;td&gt;Trent Whittemore&lt;/td&gt;&lt;td&gt;Florida&lt;/td&gt;&lt;td&gt;SEC&lt;/td&gt;&lt;td&gt;66.93&lt;/td&gt;&lt;/tr&gt;</v>
      </c>
    </row>
    <row r="185" spans="1:14" x14ac:dyDescent="0.25">
      <c r="A185" s="26">
        <f>_xlfn.RANK.EQ(L185,L:L,0)</f>
        <v>183</v>
      </c>
      <c r="B185" t="s">
        <v>1256</v>
      </c>
      <c r="C185" s="5" t="s">
        <v>210</v>
      </c>
      <c r="D185" t="s">
        <v>329</v>
      </c>
      <c r="E185" s="3">
        <f>IF(VLOOKUP($D185,Configuration!$A$21:$C$31,3,FALSE),IFERROR((Configuration!$C$13*F185+Configuration!$C$12*H185+Configuration!$C$14*G185+Configuration!$C$16*I185+Configuration!$C$15*J185+Configuration!$C$17*K185),""),0)</f>
        <v>66.833468526498166</v>
      </c>
      <c r="F185" s="3">
        <v>1.9874999999999998</v>
      </c>
      <c r="G185" s="3">
        <v>408.1</v>
      </c>
      <c r="H185" s="3">
        <v>29.15</v>
      </c>
      <c r="I185" s="3">
        <v>0</v>
      </c>
      <c r="J185" s="3">
        <v>0</v>
      </c>
      <c r="K185" s="3">
        <v>0.23826573675092177</v>
      </c>
      <c r="L185" s="3">
        <f>MAX(IFERROR(IF(Configuration!$F$11&gt;0,$E185-LARGE($E:$E,Configuration!$F$11*Configuration!$F$16),-1000000),0),IFERROR(IF(Configuration!$F$14&gt;0,$E185-LARGE('FLEX Settings (DO NOT MODIFY)'!$J:$J,Configuration!$F$14*Configuration!$F$16),-1000000),0),IFERROR(IF(Configuration!$F$13&gt;0,$E185-LARGE('FLEX Settings (DO NOT MODIFY)'!$K:$K,Configuration!$F$13*Configuration!$F$16),-1000000),0))+IF(E185=0,0,COUNTIFS($E$2:E184,E184)*0.000001)</f>
        <v>-70.332804739416275</v>
      </c>
      <c r="N185" t="str">
        <f t="shared" si="5"/>
        <v>&lt;tr&gt;&lt;td&gt;183&lt;/td&gt;&lt;td&gt;Tayvian Cunningham&lt;/td&gt;&lt;td&gt;Arizona&lt;/td&gt;&lt;td&gt;Pac-12&lt;/td&gt;&lt;td&gt;66.83&lt;/td&gt;&lt;/tr&gt;</v>
      </c>
    </row>
    <row r="186" spans="1:14" x14ac:dyDescent="0.25">
      <c r="A186" s="26">
        <f>_xlfn.RANK.EQ(L186,L:L,0)</f>
        <v>184</v>
      </c>
      <c r="B186" t="s">
        <v>1539</v>
      </c>
      <c r="C186" s="5" t="s">
        <v>262</v>
      </c>
      <c r="D186" t="s">
        <v>1504</v>
      </c>
      <c r="E186" s="3">
        <f>IF(VLOOKUP($D186,Configuration!$A$21:$C$31,3,FALSE),IFERROR((Configuration!$C$13*F186+Configuration!$C$12*H186+Configuration!$C$14*G186+Configuration!$C$16*I186+Configuration!$C$15*J186+Configuration!$C$17*K186),""),0)</f>
        <v>66.596495046865968</v>
      </c>
      <c r="F186" s="3">
        <v>2.2000000000000002</v>
      </c>
      <c r="G186" s="3">
        <v>385</v>
      </c>
      <c r="H186" s="3">
        <v>30.799999999999997</v>
      </c>
      <c r="I186" s="3">
        <v>0</v>
      </c>
      <c r="J186" s="3">
        <v>0</v>
      </c>
      <c r="K186" s="3">
        <v>0.25175247656701172</v>
      </c>
      <c r="L186" s="3">
        <f>MAX(IFERROR(IF(Configuration!$F$11&gt;0,$E186-LARGE($E:$E,Configuration!$F$11*Configuration!$F$16),-1000000),0),IFERROR(IF(Configuration!$F$14&gt;0,$E186-LARGE('FLEX Settings (DO NOT MODIFY)'!$J:$J,Configuration!$F$14*Configuration!$F$16),-1000000),0),IFERROR(IF(Configuration!$F$13&gt;0,$E186-LARGE('FLEX Settings (DO NOT MODIFY)'!$K:$K,Configuration!$F$13*Configuration!$F$16),-1000000),0))+IF(E186=0,0,COUNTIFS($E$2:E185,E185)*0.000001)</f>
        <v>-70.569778219048473</v>
      </c>
      <c r="N186" t="str">
        <f t="shared" si="5"/>
        <v>&lt;tr&gt;&lt;td&gt;184&lt;/td&gt;&lt;td&gt;Isaiah Garcia-Castaneda&lt;/td&gt;&lt;td&gt;New Mexico State&lt;/td&gt;&lt;td&gt;IA Independents&lt;/td&gt;&lt;td&gt;66.6&lt;/td&gt;&lt;/tr&gt;</v>
      </c>
    </row>
    <row r="187" spans="1:14" x14ac:dyDescent="0.25">
      <c r="A187" s="26">
        <f>_xlfn.RANK.EQ(L187,L:L,0)</f>
        <v>185</v>
      </c>
      <c r="B187" t="s">
        <v>1339</v>
      </c>
      <c r="C187" s="5" t="s">
        <v>206</v>
      </c>
      <c r="D187" t="s">
        <v>131</v>
      </c>
      <c r="E187" s="3">
        <f>IF(VLOOKUP($D187,Configuration!$A$21:$C$31,3,FALSE),IFERROR((Configuration!$C$13*F187+Configuration!$C$12*H187+Configuration!$C$14*G187+Configuration!$C$16*I187+Configuration!$C$15*J187+Configuration!$C$17*K187),""),0)</f>
        <v>66.297570076851315</v>
      </c>
      <c r="F187" s="3">
        <v>4.625</v>
      </c>
      <c r="G187" s="3">
        <v>296</v>
      </c>
      <c r="H187" s="3">
        <v>18.5</v>
      </c>
      <c r="I187" s="3">
        <v>0</v>
      </c>
      <c r="J187" s="3">
        <v>0</v>
      </c>
      <c r="K187" s="3">
        <v>0.15121496157434144</v>
      </c>
      <c r="L187" s="3">
        <f>MAX(IFERROR(IF(Configuration!$F$11&gt;0,$E187-LARGE($E:$E,Configuration!$F$11*Configuration!$F$16),-1000000),0),IFERROR(IF(Configuration!$F$14&gt;0,$E187-LARGE('FLEX Settings (DO NOT MODIFY)'!$J:$J,Configuration!$F$14*Configuration!$F$16),-1000000),0),IFERROR(IF(Configuration!$F$13&gt;0,$E187-LARGE('FLEX Settings (DO NOT MODIFY)'!$K:$K,Configuration!$F$13*Configuration!$F$16),-1000000),0))+IF(E187=0,0,COUNTIFS($E$2:E186,E186)*0.000001)</f>
        <v>-70.868703189063126</v>
      </c>
      <c r="N187" t="str">
        <f t="shared" si="5"/>
        <v>&lt;tr&gt;&lt;td&gt;185&lt;/td&gt;&lt;td&gt;Cedric Tillman&lt;/td&gt;&lt;td&gt;Tennessee&lt;/td&gt;&lt;td&gt;SEC&lt;/td&gt;&lt;td&gt;66.3&lt;/td&gt;&lt;/tr&gt;</v>
      </c>
    </row>
    <row r="188" spans="1:14" x14ac:dyDescent="0.25">
      <c r="A188" s="26">
        <f>_xlfn.RANK.EQ(L188,L:L,0)</f>
        <v>186</v>
      </c>
      <c r="B188" t="s">
        <v>1136</v>
      </c>
      <c r="C188" s="5" t="s">
        <v>234</v>
      </c>
      <c r="D188" t="s">
        <v>352</v>
      </c>
      <c r="E188" s="3">
        <f>IF(VLOOKUP($D188,Configuration!$A$21:$C$31,3,FALSE),IFERROR((Configuration!$C$13*F188+Configuration!$C$12*H188+Configuration!$C$14*G188+Configuration!$C$16*I188+Configuration!$C$15*J188+Configuration!$C$17*K188),""),0)</f>
        <v>65.607658478077383</v>
      </c>
      <c r="F188" s="3">
        <v>3</v>
      </c>
      <c r="G188" s="3">
        <v>360</v>
      </c>
      <c r="H188" s="3">
        <v>24</v>
      </c>
      <c r="I188" s="3">
        <v>0</v>
      </c>
      <c r="J188" s="3">
        <v>0</v>
      </c>
      <c r="K188" s="3">
        <v>0.19617076096130781</v>
      </c>
      <c r="L188" s="3">
        <f>MAX(IFERROR(IF(Configuration!$F$11&gt;0,$E188-LARGE($E:$E,Configuration!$F$11*Configuration!$F$16),-1000000),0),IFERROR(IF(Configuration!$F$14&gt;0,$E188-LARGE('FLEX Settings (DO NOT MODIFY)'!$J:$J,Configuration!$F$14*Configuration!$F$16),-1000000),0),IFERROR(IF(Configuration!$F$13&gt;0,$E188-LARGE('FLEX Settings (DO NOT MODIFY)'!$K:$K,Configuration!$F$13*Configuration!$F$16),-1000000),0))+IF(E188=0,0,COUNTIFS($E$2:E187,E187)*0.000001)</f>
        <v>-71.558614787837058</v>
      </c>
      <c r="N188" t="str">
        <f t="shared" si="5"/>
        <v>&lt;tr&gt;&lt;td&gt;186&lt;/td&gt;&lt;td&gt;Dylan Wright&lt;/td&gt;&lt;td&gt;Minnesota&lt;/td&gt;&lt;td&gt;Big Ten&lt;/td&gt;&lt;td&gt;65.61&lt;/td&gt;&lt;/tr&gt;</v>
      </c>
    </row>
    <row r="189" spans="1:14" x14ac:dyDescent="0.25">
      <c r="A189" s="26">
        <f>_xlfn.RANK.EQ(L189,L:L,0)</f>
        <v>187</v>
      </c>
      <c r="B189" s="5" t="s">
        <v>991</v>
      </c>
      <c r="C189" s="5" t="s">
        <v>668</v>
      </c>
      <c r="D189" t="s">
        <v>132</v>
      </c>
      <c r="E189" s="3">
        <f>IF(VLOOKUP($D189,Configuration!$A$21:$C$31,3,FALSE),IFERROR((Configuration!$C$13*F189+Configuration!$C$12*H189+Configuration!$C$14*G189+Configuration!$C$16*I189+Configuration!$C$15*J189+Configuration!$C$17*K189),""),0)</f>
        <v>65.09883681347722</v>
      </c>
      <c r="F189" s="3">
        <v>3.0172413793103448</v>
      </c>
      <c r="G189" s="3">
        <v>330.17241379310349</v>
      </c>
      <c r="H189" s="3">
        <v>25</v>
      </c>
      <c r="I189" s="3">
        <v>12</v>
      </c>
      <c r="J189" s="3">
        <v>0.12</v>
      </c>
      <c r="K189" s="3">
        <v>0.22092642084759725</v>
      </c>
      <c r="L189" s="3">
        <f>MAX(IFERROR(IF(Configuration!$F$11&gt;0,$E189-LARGE($E:$E,Configuration!$F$11*Configuration!$F$16),-1000000),0),IFERROR(IF(Configuration!$F$14&gt;0,$E189-LARGE('FLEX Settings (DO NOT MODIFY)'!$J:$J,Configuration!$F$14*Configuration!$F$16),-1000000),0),IFERROR(IF(Configuration!$F$13&gt;0,$E189-LARGE('FLEX Settings (DO NOT MODIFY)'!$K:$K,Configuration!$F$13*Configuration!$F$16),-1000000),0))+IF(E189=0,0,COUNTIFS($E$2:E188,E188)*0.000001)</f>
        <v>-72.067436452437221</v>
      </c>
      <c r="N189" t="str">
        <f t="shared" si="5"/>
        <v>&lt;tr&gt;&lt;td&gt;187&lt;/td&gt;&lt;td&gt;Dee Wiggins&lt;/td&gt;&lt;td&gt;Miami (FL)&lt;/td&gt;&lt;td&gt;ACC&lt;/td&gt;&lt;td&gt;65.1&lt;/td&gt;&lt;/tr&gt;</v>
      </c>
    </row>
    <row r="190" spans="1:14" x14ac:dyDescent="0.25">
      <c r="A190" s="26">
        <f>_xlfn.RANK.EQ(L190,L:L,0)</f>
        <v>188</v>
      </c>
      <c r="B190" t="s">
        <v>1079</v>
      </c>
      <c r="C190" s="5" t="s">
        <v>173</v>
      </c>
      <c r="D190" t="s">
        <v>326</v>
      </c>
      <c r="E190" s="3">
        <f>IF(VLOOKUP($D190,Configuration!$A$21:$C$31,3,FALSE),IFERROR((Configuration!$C$13*F190+Configuration!$C$12*H190+Configuration!$C$14*G190+Configuration!$C$16*I190+Configuration!$C$15*J190+Configuration!$C$17*K190),""),0)</f>
        <v>65.000442006130342</v>
      </c>
      <c r="F190" s="3">
        <v>2.2000000000000002</v>
      </c>
      <c r="G190" s="3">
        <v>385</v>
      </c>
      <c r="H190" s="3">
        <v>27.5</v>
      </c>
      <c r="I190" s="3">
        <v>0</v>
      </c>
      <c r="J190" s="3">
        <v>0</v>
      </c>
      <c r="K190" s="3">
        <v>0.22477899693483186</v>
      </c>
      <c r="L190" s="3">
        <f>MAX(IFERROR(IF(Configuration!$F$11&gt;0,$E190-LARGE($E:$E,Configuration!$F$11*Configuration!$F$16),-1000000),0),IFERROR(IF(Configuration!$F$14&gt;0,$E190-LARGE('FLEX Settings (DO NOT MODIFY)'!$J:$J,Configuration!$F$14*Configuration!$F$16),-1000000),0),IFERROR(IF(Configuration!$F$13&gt;0,$E190-LARGE('FLEX Settings (DO NOT MODIFY)'!$K:$K,Configuration!$F$13*Configuration!$F$16),-1000000),0))+IF(E190=0,0,COUNTIFS($E$2:E189,E189)*0.000001)</f>
        <v>-72.165831259784099</v>
      </c>
      <c r="N190" t="str">
        <f t="shared" si="5"/>
        <v>&lt;tr&gt;&lt;td&gt;188&lt;/td&gt;&lt;td&gt;Drake Stoops&lt;/td&gt;&lt;td&gt;Oklahoma&lt;/td&gt;&lt;td&gt;Big 12&lt;/td&gt;&lt;td&gt;65&lt;/td&gt;&lt;/tr&gt;</v>
      </c>
    </row>
    <row r="191" spans="1:14" x14ac:dyDescent="0.25">
      <c r="A191" s="26">
        <f>_xlfn.RANK.EQ(L191,L:L,0)</f>
        <v>189</v>
      </c>
      <c r="B191" t="s">
        <v>1230</v>
      </c>
      <c r="C191" s="5" t="s">
        <v>202</v>
      </c>
      <c r="D191" t="s">
        <v>329</v>
      </c>
      <c r="E191" s="3">
        <f>IF(VLOOKUP($D191,Configuration!$A$21:$C$31,3,FALSE),IFERROR((Configuration!$C$13*F191+Configuration!$C$12*H191+Configuration!$C$14*G191+Configuration!$C$16*I191+Configuration!$C$15*J191+Configuration!$C$17*K191),""),0)</f>
        <v>64.009573097596729</v>
      </c>
      <c r="F191" s="3">
        <v>2</v>
      </c>
      <c r="G191" s="3">
        <v>375</v>
      </c>
      <c r="H191" s="3">
        <v>30</v>
      </c>
      <c r="I191" s="3">
        <v>0</v>
      </c>
      <c r="J191" s="3">
        <v>0</v>
      </c>
      <c r="K191" s="3">
        <v>0.24521345120163476</v>
      </c>
      <c r="L191" s="3">
        <f>MAX(IFERROR(IF(Configuration!$F$11&gt;0,$E191-LARGE($E:$E,Configuration!$F$11*Configuration!$F$16),-1000000),0),IFERROR(IF(Configuration!$F$14&gt;0,$E191-LARGE('FLEX Settings (DO NOT MODIFY)'!$J:$J,Configuration!$F$14*Configuration!$F$16),-1000000),0),IFERROR(IF(Configuration!$F$13&gt;0,$E191-LARGE('FLEX Settings (DO NOT MODIFY)'!$K:$K,Configuration!$F$13*Configuration!$F$16),-1000000),0))+IF(E191=0,0,COUNTIFS($E$2:E190,E190)*0.000001)</f>
        <v>-73.156700168317712</v>
      </c>
      <c r="N191" t="str">
        <f t="shared" si="5"/>
        <v>&lt;tr&gt;&lt;td&gt;189&lt;/td&gt;&lt;td&gt;Rome Odunze&lt;/td&gt;&lt;td&gt;Washington&lt;/td&gt;&lt;td&gt;Pac-12&lt;/td&gt;&lt;td&gt;64.01&lt;/td&gt;&lt;/tr&gt;</v>
      </c>
    </row>
    <row r="192" spans="1:14" x14ac:dyDescent="0.25">
      <c r="A192" s="26">
        <f>_xlfn.RANK.EQ(L192,L:L,0)</f>
        <v>190</v>
      </c>
      <c r="B192" s="5" t="s">
        <v>1045</v>
      </c>
      <c r="C192" s="5" t="s">
        <v>180</v>
      </c>
      <c r="D192" t="s">
        <v>326</v>
      </c>
      <c r="E192" s="3">
        <f>IF(VLOOKUP($D192,Configuration!$A$21:$C$31,3,FALSE),IFERROR((Configuration!$C$13*F192+Configuration!$C$12*H192+Configuration!$C$14*G192+Configuration!$C$16*I192+Configuration!$C$15*J192+Configuration!$C$17*K192),""),0)</f>
        <v>63.94239983588573</v>
      </c>
      <c r="F192" s="3">
        <v>0.66785714285714282</v>
      </c>
      <c r="G192" s="3">
        <v>411.4</v>
      </c>
      <c r="H192" s="3">
        <v>37.4</v>
      </c>
      <c r="I192" s="3">
        <v>7.48</v>
      </c>
      <c r="J192" s="3">
        <v>0</v>
      </c>
      <c r="K192" s="3">
        <v>0.32637151062856645</v>
      </c>
      <c r="L192" s="3">
        <f>MAX(IFERROR(IF(Configuration!$F$11&gt;0,$E192-LARGE($E:$E,Configuration!$F$11*Configuration!$F$16),-1000000),0),IFERROR(IF(Configuration!$F$14&gt;0,$E192-LARGE('FLEX Settings (DO NOT MODIFY)'!$J:$J,Configuration!$F$14*Configuration!$F$16),-1000000),0),IFERROR(IF(Configuration!$F$13&gt;0,$E192-LARGE('FLEX Settings (DO NOT MODIFY)'!$K:$K,Configuration!$F$13*Configuration!$F$16),-1000000),0))+IF(E192=0,0,COUNTIFS($E$2:E191,E191)*0.000001)</f>
        <v>-73.223873430028704</v>
      </c>
      <c r="N192" t="str">
        <f t="shared" si="5"/>
        <v>&lt;tr&gt;&lt;td&gt;190&lt;/td&gt;&lt;td&gt;Sean Ryan&lt;/td&gt;&lt;td&gt;West Virginia&lt;/td&gt;&lt;td&gt;Big 12&lt;/td&gt;&lt;td&gt;63.94&lt;/td&gt;&lt;/tr&gt;</v>
      </c>
    </row>
    <row r="193" spans="1:14" x14ac:dyDescent="0.25">
      <c r="A193" s="26">
        <f>_xlfn.RANK.EQ(L193,L:L,0)</f>
        <v>191</v>
      </c>
      <c r="B193" t="s">
        <v>1098</v>
      </c>
      <c r="C193" s="5" t="s">
        <v>207</v>
      </c>
      <c r="D193" t="s">
        <v>326</v>
      </c>
      <c r="E193" s="3">
        <f>IF(VLOOKUP($D193,Configuration!$A$21:$C$31,3,FALSE),IFERROR((Configuration!$C$13*F193+Configuration!$C$12*H193+Configuration!$C$14*G193+Configuration!$C$16*I193+Configuration!$C$15*J193+Configuration!$C$17*K193),""),0)</f>
        <v>63.933448034908501</v>
      </c>
      <c r="F193" s="3">
        <v>2.3478260869565215</v>
      </c>
      <c r="G193" s="3">
        <v>270</v>
      </c>
      <c r="H193" s="3">
        <v>36</v>
      </c>
      <c r="I193" s="3">
        <v>7.8260869565217392</v>
      </c>
      <c r="J193" s="3">
        <v>0.78260869565217384</v>
      </c>
      <c r="K193" s="3">
        <v>0.31588467819792032</v>
      </c>
      <c r="L193" s="3">
        <f>MAX(IFERROR(IF(Configuration!$F$11&gt;0,$E193-LARGE($E:$E,Configuration!$F$11*Configuration!$F$16),-1000000),0),IFERROR(IF(Configuration!$F$14&gt;0,$E193-LARGE('FLEX Settings (DO NOT MODIFY)'!$J:$J,Configuration!$F$14*Configuration!$F$16),-1000000),0),IFERROR(IF(Configuration!$F$13&gt;0,$E193-LARGE('FLEX Settings (DO NOT MODIFY)'!$K:$K,Configuration!$F$13*Configuration!$F$16),-1000000),0))+IF(E193=0,0,COUNTIFS($E$2:E192,E192)*0.000001)</f>
        <v>-73.232825231005933</v>
      </c>
      <c r="N193" t="str">
        <f t="shared" si="5"/>
        <v>&lt;tr&gt;&lt;td&gt;191&lt;/td&gt;&lt;td&gt;Gavin Holmes&lt;/td&gt;&lt;td&gt;Baylor&lt;/td&gt;&lt;td&gt;Big 12&lt;/td&gt;&lt;td&gt;63.93&lt;/td&gt;&lt;/tr&gt;</v>
      </c>
    </row>
    <row r="194" spans="1:14" x14ac:dyDescent="0.25">
      <c r="A194" s="26">
        <f>_xlfn.RANK.EQ(L194,L:L,0)</f>
        <v>192</v>
      </c>
      <c r="B194" t="s">
        <v>1540</v>
      </c>
      <c r="C194" s="5" t="s">
        <v>262</v>
      </c>
      <c r="D194" t="s">
        <v>1504</v>
      </c>
      <c r="E194" s="3">
        <f>IF(VLOOKUP($D194,Configuration!$A$21:$C$31,3,FALSE),IFERROR((Configuration!$C$13*F194+Configuration!$C$12*H194+Configuration!$C$14*G194+Configuration!$C$16*I194+Configuration!$C$15*J194+Configuration!$C$17*K194),""),0)</f>
        <v>63.458615787837061</v>
      </c>
      <c r="F194" s="3">
        <v>3</v>
      </c>
      <c r="G194" s="3">
        <v>324.00000000000006</v>
      </c>
      <c r="H194" s="3">
        <v>27</v>
      </c>
      <c r="I194" s="3">
        <v>0</v>
      </c>
      <c r="J194" s="3">
        <v>0</v>
      </c>
      <c r="K194" s="3">
        <v>0.22069210608147127</v>
      </c>
      <c r="L194" s="3">
        <f>MAX(IFERROR(IF(Configuration!$F$11&gt;0,$E194-LARGE($E:$E,Configuration!$F$11*Configuration!$F$16),-1000000),0),IFERROR(IF(Configuration!$F$14&gt;0,$E194-LARGE('FLEX Settings (DO NOT MODIFY)'!$J:$J,Configuration!$F$14*Configuration!$F$16),-1000000),0),IFERROR(IF(Configuration!$F$13&gt;0,$E194-LARGE('FLEX Settings (DO NOT MODIFY)'!$K:$K,Configuration!$F$13*Configuration!$F$16),-1000000),0))+IF(E194=0,0,COUNTIFS($E$2:E193,E193)*0.000001)</f>
        <v>-73.70765747807738</v>
      </c>
      <c r="N194" t="str">
        <f t="shared" si="5"/>
        <v>&lt;tr&gt;&lt;td&gt;192&lt;/td&gt;&lt;td&gt;Robert Downs III&lt;/td&gt;&lt;td&gt;New Mexico State&lt;/td&gt;&lt;td&gt;IA Independents&lt;/td&gt;&lt;td&gt;63.46&lt;/td&gt;&lt;/tr&gt;</v>
      </c>
    </row>
    <row r="195" spans="1:14" x14ac:dyDescent="0.25">
      <c r="A195" s="26">
        <f>_xlfn.RANK.EQ(L195,L:L,0)</f>
        <v>193</v>
      </c>
      <c r="B195" t="s">
        <v>1348</v>
      </c>
      <c r="C195" s="5" t="s">
        <v>190</v>
      </c>
      <c r="D195" t="s">
        <v>131</v>
      </c>
      <c r="E195" s="3">
        <f>IF(VLOOKUP($D195,Configuration!$A$21:$C$31,3,FALSE),IFERROR((Configuration!$C$13*F195+Configuration!$C$12*H195+Configuration!$C$14*G195+Configuration!$C$16*I195+Configuration!$C$15*J195+Configuration!$C$17*K195),""),0)</f>
        <v>63.046126782461911</v>
      </c>
      <c r="F195" s="3">
        <v>2.88</v>
      </c>
      <c r="G195" s="3">
        <v>364.8</v>
      </c>
      <c r="H195" s="3">
        <v>19.2</v>
      </c>
      <c r="I195" s="3">
        <v>0</v>
      </c>
      <c r="J195" s="3">
        <v>0</v>
      </c>
      <c r="K195" s="3">
        <v>0.15693660876904625</v>
      </c>
      <c r="L195" s="3">
        <f>MAX(IFERROR(IF(Configuration!$F$11&gt;0,$E195-LARGE($E:$E,Configuration!$F$11*Configuration!$F$16),-1000000),0),IFERROR(IF(Configuration!$F$14&gt;0,$E195-LARGE('FLEX Settings (DO NOT MODIFY)'!$J:$J,Configuration!$F$14*Configuration!$F$16),-1000000),0),IFERROR(IF(Configuration!$F$13&gt;0,$E195-LARGE('FLEX Settings (DO NOT MODIFY)'!$K:$K,Configuration!$F$13*Configuration!$F$16),-1000000),0))+IF(E195=0,0,COUNTIFS($E$2:E194,E194)*0.000001)</f>
        <v>-74.12014648345253</v>
      </c>
      <c r="N195" t="str">
        <f t="shared" si="5"/>
        <v>&lt;tr&gt;&lt;td&gt;193&lt;/td&gt;&lt;td&gt;Ahmarean Brown&lt;/td&gt;&lt;td&gt;South Carolina&lt;/td&gt;&lt;td&gt;SEC&lt;/td&gt;&lt;td&gt;63.05&lt;/td&gt;&lt;/tr&gt;</v>
      </c>
    </row>
    <row r="196" spans="1:14" x14ac:dyDescent="0.25">
      <c r="A196" s="26">
        <f>_xlfn.RANK.EQ(L196,L:L,0)</f>
        <v>194</v>
      </c>
      <c r="B196" s="5" t="s">
        <v>1272</v>
      </c>
      <c r="C196" s="5" t="s">
        <v>761</v>
      </c>
      <c r="D196" t="s">
        <v>329</v>
      </c>
      <c r="E196" s="3">
        <f>IF(VLOOKUP($D196,Configuration!$A$21:$C$31,3,FALSE),IFERROR((Configuration!$C$13*F196+Configuration!$C$12*H196+Configuration!$C$14*G196+Configuration!$C$16*I196+Configuration!$C$15*J196+Configuration!$C$17*K196),""),0)</f>
        <v>62.509573097596729</v>
      </c>
      <c r="F196" s="3">
        <v>1.5</v>
      </c>
      <c r="G196" s="3">
        <v>390</v>
      </c>
      <c r="H196" s="3">
        <v>30</v>
      </c>
      <c r="I196" s="3">
        <v>0</v>
      </c>
      <c r="J196" s="3">
        <v>0</v>
      </c>
      <c r="K196" s="3">
        <v>0.24521345120163476</v>
      </c>
      <c r="L196" s="3">
        <f>MAX(IFERROR(IF(Configuration!$F$11&gt;0,$E196-LARGE($E:$E,Configuration!$F$11*Configuration!$F$16),-1000000),0),IFERROR(IF(Configuration!$F$14&gt;0,$E196-LARGE('FLEX Settings (DO NOT MODIFY)'!$J:$J,Configuration!$F$14*Configuration!$F$16),-1000000),0),IFERROR(IF(Configuration!$F$13&gt;0,$E196-LARGE('FLEX Settings (DO NOT MODIFY)'!$K:$K,Configuration!$F$13*Configuration!$F$16),-1000000),0))+IF(E196=0,0,COUNTIFS($E$2:E195,E195)*0.000001)</f>
        <v>-74.656700168317712</v>
      </c>
      <c r="N196" t="str">
        <f t="shared" si="5"/>
        <v>&lt;tr&gt;&lt;td&gt;194&lt;/td&gt;&lt;td&gt;Kyron Ware-Hudson&lt;/td&gt;&lt;td&gt;USC&lt;/td&gt;&lt;td&gt;Pac-12&lt;/td&gt;&lt;td&gt;62.51&lt;/td&gt;&lt;/tr&gt;</v>
      </c>
    </row>
    <row r="197" spans="1:14" x14ac:dyDescent="0.25">
      <c r="A197" s="26">
        <f>_xlfn.RANK.EQ(L197,L:L,0)</f>
        <v>195</v>
      </c>
      <c r="B197" t="s">
        <v>1160</v>
      </c>
      <c r="C197" s="5" t="s">
        <v>756</v>
      </c>
      <c r="D197" t="s">
        <v>352</v>
      </c>
      <c r="E197" s="3">
        <f>IF(VLOOKUP($D197,Configuration!$A$21:$C$31,3,FALSE),IFERROR((Configuration!$C$13*F197+Configuration!$C$12*H197+Configuration!$C$14*G197+Configuration!$C$16*I197+Configuration!$C$15*J197+Configuration!$C$17*K197),""),0)</f>
        <v>62.487658478077385</v>
      </c>
      <c r="F197" s="3">
        <v>2.88</v>
      </c>
      <c r="G197" s="3">
        <v>336</v>
      </c>
      <c r="H197" s="3">
        <v>24</v>
      </c>
      <c r="I197" s="3">
        <v>0</v>
      </c>
      <c r="J197" s="3">
        <v>0</v>
      </c>
      <c r="K197" s="3">
        <v>0.19617076096130781</v>
      </c>
      <c r="L197" s="3">
        <f>MAX(IFERROR(IF(Configuration!$F$11&gt;0,$E197-LARGE($E:$E,Configuration!$F$11*Configuration!$F$16),-1000000),0),IFERROR(IF(Configuration!$F$14&gt;0,$E197-LARGE('FLEX Settings (DO NOT MODIFY)'!$J:$J,Configuration!$F$14*Configuration!$F$16),-1000000),0),IFERROR(IF(Configuration!$F$13&gt;0,$E197-LARGE('FLEX Settings (DO NOT MODIFY)'!$K:$K,Configuration!$F$13*Configuration!$F$16),-1000000),0))+IF(E197=0,0,COUNTIFS($E$2:E196,E196)*0.000001)</f>
        <v>-74.678614787837063</v>
      </c>
      <c r="N197" t="str">
        <f t="shared" si="5"/>
        <v>&lt;tr&gt;&lt;td&gt;195&lt;/td&gt;&lt;td&gt;Stephan Robinson Jr.&lt;/td&gt;&lt;td&gt;Northwestern&lt;/td&gt;&lt;td&gt;Big Ten&lt;/td&gt;&lt;td&gt;62.49&lt;/td&gt;&lt;/tr&gt;</v>
      </c>
    </row>
    <row r="198" spans="1:14" x14ac:dyDescent="0.25">
      <c r="A198" s="26">
        <f>_xlfn.RANK.EQ(L198,L:L,0)</f>
        <v>196</v>
      </c>
      <c r="B198" t="s">
        <v>1027</v>
      </c>
      <c r="C198" s="5" t="s">
        <v>752</v>
      </c>
      <c r="D198" t="s">
        <v>132</v>
      </c>
      <c r="E198" s="3">
        <f>IF(VLOOKUP($D198,Configuration!$A$21:$C$31,3,FALSE),IFERROR((Configuration!$C$13*F198+Configuration!$C$12*H198+Configuration!$C$14*G198+Configuration!$C$16*I198+Configuration!$C$15*J198+Configuration!$C$17*K198),""),0)</f>
        <v>62.136308095529365</v>
      </c>
      <c r="F198" s="3">
        <v>1.3846153846153846</v>
      </c>
      <c r="G198" s="3">
        <v>407.7</v>
      </c>
      <c r="H198" s="3">
        <v>27</v>
      </c>
      <c r="I198" s="3">
        <v>0</v>
      </c>
      <c r="J198" s="3">
        <v>0</v>
      </c>
      <c r="K198" s="3">
        <v>0.22069210608147127</v>
      </c>
      <c r="L198" s="3">
        <f>MAX(IFERROR(IF(Configuration!$F$11&gt;0,$E198-LARGE($E:$E,Configuration!$F$11*Configuration!$F$16),-1000000),0),IFERROR(IF(Configuration!$F$14&gt;0,$E198-LARGE('FLEX Settings (DO NOT MODIFY)'!$J:$J,Configuration!$F$14*Configuration!$F$16),-1000000),0),IFERROR(IF(Configuration!$F$13&gt;0,$E198-LARGE('FLEX Settings (DO NOT MODIFY)'!$K:$K,Configuration!$F$13*Configuration!$F$16),-1000000),0))+IF(E198=0,0,COUNTIFS($E$2:E197,E197)*0.000001)</f>
        <v>-75.029965170385083</v>
      </c>
      <c r="N198" t="str">
        <f t="shared" si="5"/>
        <v>&lt;tr&gt;&lt;td&gt;196&lt;/td&gt;&lt;td&gt;Jared Wayne&lt;/td&gt;&lt;td&gt;Pittsburgh&lt;/td&gt;&lt;td&gt;ACC&lt;/td&gt;&lt;td&gt;62.14&lt;/td&gt;&lt;/tr&gt;</v>
      </c>
    </row>
    <row r="199" spans="1:14" x14ac:dyDescent="0.25">
      <c r="A199" s="26">
        <f>_xlfn.RANK.EQ(L199,L:L,0)</f>
        <v>197</v>
      </c>
      <c r="B199" t="s">
        <v>1238</v>
      </c>
      <c r="C199" s="5" t="s">
        <v>184</v>
      </c>
      <c r="D199" t="s">
        <v>329</v>
      </c>
      <c r="E199" s="3">
        <f>IF(VLOOKUP($D199,Configuration!$A$21:$C$31,3,FALSE),IFERROR((Configuration!$C$13*F199+Configuration!$C$12*H199+Configuration!$C$14*G199+Configuration!$C$16*I199+Configuration!$C$15*J199+Configuration!$C$17*K199),""),0)</f>
        <v>61.720099413386201</v>
      </c>
      <c r="F199" s="3">
        <v>2.3684210526315788</v>
      </c>
      <c r="G199" s="3">
        <v>330</v>
      </c>
      <c r="H199" s="3">
        <v>30</v>
      </c>
      <c r="I199" s="3">
        <v>0</v>
      </c>
      <c r="J199" s="3">
        <v>0</v>
      </c>
      <c r="K199" s="3">
        <v>0.24521345120163476</v>
      </c>
      <c r="L199" s="3">
        <f>MAX(IFERROR(IF(Configuration!$F$11&gt;0,$E199-LARGE($E:$E,Configuration!$F$11*Configuration!$F$16),-1000000),0),IFERROR(IF(Configuration!$F$14&gt;0,$E199-LARGE('FLEX Settings (DO NOT MODIFY)'!$J:$J,Configuration!$F$14*Configuration!$F$16),-1000000),0),IFERROR(IF(Configuration!$F$13&gt;0,$E199-LARGE('FLEX Settings (DO NOT MODIFY)'!$K:$K,Configuration!$F$13*Configuration!$F$16),-1000000),0))+IF(E199=0,0,COUNTIFS($E$2:E198,E198)*0.000001)</f>
        <v>-75.446173852528233</v>
      </c>
      <c r="N199" t="str">
        <f t="shared" si="5"/>
        <v>&lt;tr&gt;&lt;td&gt;197&lt;/td&gt;&lt;td&gt;Calvin Jackson Jr.&lt;/td&gt;&lt;td&gt;Washington State&lt;/td&gt;&lt;td&gt;Pac-12&lt;/td&gt;&lt;td&gt;61.72&lt;/td&gt;&lt;/tr&gt;</v>
      </c>
    </row>
    <row r="200" spans="1:14" x14ac:dyDescent="0.25">
      <c r="A200" s="26">
        <f>_xlfn.RANK.EQ(L200,L:L,0)</f>
        <v>198</v>
      </c>
      <c r="B200" s="5" t="s">
        <v>1199</v>
      </c>
      <c r="C200" s="5" t="s">
        <v>409</v>
      </c>
      <c r="D200" t="s">
        <v>1504</v>
      </c>
      <c r="E200" s="3">
        <f>IF(VLOOKUP($D200,Configuration!$A$21:$C$31,3,FALSE),IFERROR((Configuration!$C$13*F200+Configuration!$C$12*H200+Configuration!$C$14*G200+Configuration!$C$16*I200+Configuration!$C$15*J200+Configuration!$C$17*K200),""),0)</f>
        <v>61.143357365896136</v>
      </c>
      <c r="F200" s="3">
        <v>2.4000000000000004</v>
      </c>
      <c r="G200" s="3">
        <v>327.36000000000007</v>
      </c>
      <c r="H200" s="3">
        <v>26.400000000000002</v>
      </c>
      <c r="I200" s="3">
        <v>4.4000000000000004</v>
      </c>
      <c r="J200" s="3">
        <v>0.1466666666666667</v>
      </c>
      <c r="K200" s="3">
        <v>0.25632131705193878</v>
      </c>
      <c r="L200" s="3">
        <f>MAX(IFERROR(IF(Configuration!$F$11&gt;0,$E200-LARGE($E:$E,Configuration!$F$11*Configuration!$F$16),-1000000),0),IFERROR(IF(Configuration!$F$14&gt;0,$E200-LARGE('FLEX Settings (DO NOT MODIFY)'!$J:$J,Configuration!$F$14*Configuration!$F$16),-1000000),0),IFERROR(IF(Configuration!$F$13&gt;0,$E200-LARGE('FLEX Settings (DO NOT MODIFY)'!$K:$K,Configuration!$F$13*Configuration!$F$16),-1000000),0))+IF(E200=0,0,COUNTIFS($E$2:E199,E199)*0.000001)</f>
        <v>-76.022915900018305</v>
      </c>
      <c r="N200" t="str">
        <f t="shared" si="5"/>
        <v>&lt;tr&gt;&lt;td&gt;198&lt;/td&gt;&lt;td&gt;Neil Pau'u&lt;/td&gt;&lt;td&gt;Brigham Young&lt;/td&gt;&lt;td&gt;IA Independents&lt;/td&gt;&lt;td&gt;61.14&lt;/td&gt;&lt;/tr&gt;</v>
      </c>
    </row>
    <row r="201" spans="1:14" x14ac:dyDescent="0.25">
      <c r="A201" s="26">
        <f>_xlfn.RANK.EQ(L201,L:L,0)</f>
        <v>199</v>
      </c>
      <c r="B201" t="s">
        <v>1166</v>
      </c>
      <c r="C201" s="5" t="s">
        <v>258</v>
      </c>
      <c r="D201" t="s">
        <v>352</v>
      </c>
      <c r="E201" s="3">
        <f>IF(VLOOKUP($D201,Configuration!$A$21:$C$31,3,FALSE),IFERROR((Configuration!$C$13*F201+Configuration!$C$12*H201+Configuration!$C$14*G201+Configuration!$C$16*I201+Configuration!$C$15*J201+Configuration!$C$17*K201),""),0)</f>
        <v>61.12577343140179</v>
      </c>
      <c r="F201" s="3">
        <v>1.2857142857142856</v>
      </c>
      <c r="G201" s="3">
        <v>360</v>
      </c>
      <c r="H201" s="3">
        <v>36</v>
      </c>
      <c r="I201" s="3">
        <v>0</v>
      </c>
      <c r="J201" s="3">
        <v>0</v>
      </c>
      <c r="K201" s="3">
        <v>0.29425614144196172</v>
      </c>
      <c r="L201" s="3">
        <f>MAX(IFERROR(IF(Configuration!$F$11&gt;0,$E201-LARGE($E:$E,Configuration!$F$11*Configuration!$F$16),-1000000),0),IFERROR(IF(Configuration!$F$14&gt;0,$E201-LARGE('FLEX Settings (DO NOT MODIFY)'!$J:$J,Configuration!$F$14*Configuration!$F$16),-1000000),0),IFERROR(IF(Configuration!$F$13&gt;0,$E201-LARGE('FLEX Settings (DO NOT MODIFY)'!$K:$K,Configuration!$F$13*Configuration!$F$16),-1000000),0))+IF(E201=0,0,COUNTIFS($E$2:E200,E200)*0.000001)</f>
        <v>-76.040499834512644</v>
      </c>
      <c r="N201" t="str">
        <f t="shared" si="5"/>
        <v>&lt;tr&gt;&lt;td&gt;199&lt;/td&gt;&lt;td&gt;Tre Mosley&lt;/td&gt;&lt;td&gt;Michigan State&lt;/td&gt;&lt;td&gt;Big Ten&lt;/td&gt;&lt;td&gt;61.13&lt;/td&gt;&lt;/tr&gt;</v>
      </c>
    </row>
    <row r="202" spans="1:14" x14ac:dyDescent="0.25">
      <c r="A202" s="26">
        <f>_xlfn.RANK.EQ(L202,L:L,0)</f>
        <v>200</v>
      </c>
      <c r="B202" t="s">
        <v>1217</v>
      </c>
      <c r="C202" s="5" t="s">
        <v>232</v>
      </c>
      <c r="D202" t="s">
        <v>329</v>
      </c>
      <c r="E202" s="3">
        <f>IF(VLOOKUP($D202,Configuration!$A$21:$C$31,3,FALSE),IFERROR((Configuration!$C$13*F202+Configuration!$C$12*H202+Configuration!$C$14*G202+Configuration!$C$16*I202+Configuration!$C$15*J202+Configuration!$C$17*K202),""),0)</f>
        <v>60.758615787837059</v>
      </c>
      <c r="F202" s="3">
        <v>3</v>
      </c>
      <c r="G202" s="3">
        <v>297</v>
      </c>
      <c r="H202" s="3">
        <v>27</v>
      </c>
      <c r="I202" s="3">
        <v>0</v>
      </c>
      <c r="J202" s="3">
        <v>0</v>
      </c>
      <c r="K202" s="3">
        <v>0.22069210608147127</v>
      </c>
      <c r="L202" s="3">
        <f>MAX(IFERROR(IF(Configuration!$F$11&gt;0,$E202-LARGE($E:$E,Configuration!$F$11*Configuration!$F$16),-1000000),0),IFERROR(IF(Configuration!$F$14&gt;0,$E202-LARGE('FLEX Settings (DO NOT MODIFY)'!$J:$J,Configuration!$F$14*Configuration!$F$16),-1000000),0),IFERROR(IF(Configuration!$F$13&gt;0,$E202-LARGE('FLEX Settings (DO NOT MODIFY)'!$K:$K,Configuration!$F$13*Configuration!$F$16),-1000000),0))+IF(E202=0,0,COUNTIFS($E$2:E201,E201)*0.000001)</f>
        <v>-76.407657478077383</v>
      </c>
      <c r="N202" t="str">
        <f t="shared" si="5"/>
        <v>&lt;tr&gt;&lt;td&gt;200&lt;/td&gt;&lt;td&gt;Tre'Shaun Harrison&lt;/td&gt;&lt;td&gt;Oregon State&lt;/td&gt;&lt;td&gt;Pac-12&lt;/td&gt;&lt;td&gt;60.76&lt;/td&gt;&lt;/tr&gt;</v>
      </c>
    </row>
    <row r="203" spans="1:14" x14ac:dyDescent="0.25">
      <c r="A203" s="26">
        <f>_xlfn.RANK.EQ(L203,L:L,0)</f>
        <v>201</v>
      </c>
      <c r="B203" t="s">
        <v>299</v>
      </c>
      <c r="C203" s="5" t="s">
        <v>244</v>
      </c>
      <c r="D203" t="s">
        <v>326</v>
      </c>
      <c r="E203" s="3">
        <f>IF(VLOOKUP($D203,Configuration!$A$21:$C$31,3,FALSE),IFERROR((Configuration!$C$13*F203+Configuration!$C$12*H203+Configuration!$C$14*G203+Configuration!$C$16*I203+Configuration!$C$15*J203+Configuration!$C$17*K203),""),0)</f>
        <v>60.711503451797221</v>
      </c>
      <c r="F203" s="3">
        <v>2.0294117647058822</v>
      </c>
      <c r="G203" s="3">
        <v>276</v>
      </c>
      <c r="H203" s="3">
        <v>23</v>
      </c>
      <c r="I203" s="3">
        <v>74.75</v>
      </c>
      <c r="J203" s="3">
        <v>0.44230769230769235</v>
      </c>
      <c r="K203" s="3">
        <v>0.34690664514211583</v>
      </c>
      <c r="L203" s="3">
        <f>MAX(IFERROR(IF(Configuration!$F$11&gt;0,$E203-LARGE($E:$E,Configuration!$F$11*Configuration!$F$16),-1000000),0),IFERROR(IF(Configuration!$F$14&gt;0,$E203-LARGE('FLEX Settings (DO NOT MODIFY)'!$J:$J,Configuration!$F$14*Configuration!$F$16),-1000000),0),IFERROR(IF(Configuration!$F$13&gt;0,$E203-LARGE('FLEX Settings (DO NOT MODIFY)'!$K:$K,Configuration!$F$13*Configuration!$F$16),-1000000),0))+IF(E203=0,0,COUNTIFS($E$2:E202,E202)*0.000001)</f>
        <v>-76.454769814117213</v>
      </c>
      <c r="N203" t="str">
        <f t="shared" si="5"/>
        <v>&lt;tr&gt;&lt;td&gt;201&lt;/td&gt;&lt;td&gt;JD Spielman&lt;/td&gt;&lt;td&gt;TCU&lt;/td&gt;&lt;td&gt;Big 12&lt;/td&gt;&lt;td&gt;60.71&lt;/td&gt;&lt;/tr&gt;</v>
      </c>
    </row>
    <row r="204" spans="1:14" x14ac:dyDescent="0.25">
      <c r="A204" s="26">
        <f>_xlfn.RANK.EQ(L204,L:L,0)</f>
        <v>202</v>
      </c>
      <c r="B204" t="s">
        <v>1261</v>
      </c>
      <c r="C204" s="5" t="s">
        <v>203</v>
      </c>
      <c r="D204" t="s">
        <v>329</v>
      </c>
      <c r="E204" s="3">
        <f>IF(VLOOKUP($D204,Configuration!$A$21:$C$31,3,FALSE),IFERROR((Configuration!$C$13*F204+Configuration!$C$12*H204+Configuration!$C$14*G204+Configuration!$C$16*I204+Configuration!$C$15*J204+Configuration!$C$17*K204),""),0)</f>
        <v>60.683806980794905</v>
      </c>
      <c r="F204" s="3">
        <v>1.5692307692307694</v>
      </c>
      <c r="G204" s="3">
        <v>326.39999999999998</v>
      </c>
      <c r="H204" s="3">
        <v>20.399999999999999</v>
      </c>
      <c r="I204" s="3">
        <v>53.353846153846156</v>
      </c>
      <c r="J204" s="3">
        <v>0.60000000000000009</v>
      </c>
      <c r="K204" s="3">
        <v>0.25348112498716102</v>
      </c>
      <c r="L204" s="3">
        <f>MAX(IFERROR(IF(Configuration!$F$11&gt;0,$E204-LARGE($E:$E,Configuration!$F$11*Configuration!$F$16),-1000000),0),IFERROR(IF(Configuration!$F$14&gt;0,$E204-LARGE('FLEX Settings (DO NOT MODIFY)'!$J:$J,Configuration!$F$14*Configuration!$F$16),-1000000),0),IFERROR(IF(Configuration!$F$13&gt;0,$E204-LARGE('FLEX Settings (DO NOT MODIFY)'!$K:$K,Configuration!$F$13*Configuration!$F$16),-1000000),0))+IF(E204=0,0,COUNTIFS($E$2:E203,E203)*0.000001)</f>
        <v>-76.482466285119528</v>
      </c>
      <c r="N204" t="str">
        <f t="shared" si="5"/>
        <v>&lt;tr&gt;&lt;td&gt;202&lt;/td&gt;&lt;td&gt;Ricky Pearsall&lt;/td&gt;&lt;td&gt;Arizona State&lt;/td&gt;&lt;td&gt;Pac-12&lt;/td&gt;&lt;td&gt;60.68&lt;/td&gt;&lt;/tr&gt;</v>
      </c>
    </row>
    <row r="205" spans="1:14" x14ac:dyDescent="0.25">
      <c r="A205" s="26">
        <f>_xlfn.RANK.EQ(L205,L:L,0)</f>
        <v>203</v>
      </c>
      <c r="B205" t="s">
        <v>1012</v>
      </c>
      <c r="C205" s="5" t="s">
        <v>176</v>
      </c>
      <c r="D205" t="s">
        <v>132</v>
      </c>
      <c r="E205" s="3">
        <f>IF(VLOOKUP($D205,Configuration!$A$21:$C$31,3,FALSE),IFERROR((Configuration!$C$13*F205+Configuration!$C$12*H205+Configuration!$C$14*G205+Configuration!$C$16*I205+Configuration!$C$15*J205+Configuration!$C$17*K205),""),0)</f>
        <v>60.14035360490427</v>
      </c>
      <c r="F205" s="3">
        <v>2.75</v>
      </c>
      <c r="G205" s="3">
        <v>330</v>
      </c>
      <c r="H205" s="3">
        <v>22</v>
      </c>
      <c r="I205" s="3">
        <v>0</v>
      </c>
      <c r="J205" s="3">
        <v>0</v>
      </c>
      <c r="K205" s="3">
        <v>0.17982319754786549</v>
      </c>
      <c r="L205" s="3">
        <f>MAX(IFERROR(IF(Configuration!$F$11&gt;0,$E205-LARGE($E:$E,Configuration!$F$11*Configuration!$F$16),-1000000),0),IFERROR(IF(Configuration!$F$14&gt;0,$E205-LARGE('FLEX Settings (DO NOT MODIFY)'!$J:$J,Configuration!$F$14*Configuration!$F$16),-1000000),0),IFERROR(IF(Configuration!$F$13&gt;0,$E205-LARGE('FLEX Settings (DO NOT MODIFY)'!$K:$K,Configuration!$F$13*Configuration!$F$16),-1000000),0))+IF(E205=0,0,COUNTIFS($E$2:E204,E204)*0.000001)</f>
        <v>-77.025919661010164</v>
      </c>
      <c r="N205" t="str">
        <f t="shared" si="5"/>
        <v>&lt;tr&gt;&lt;td&gt;203&lt;/td&gt;&lt;td&gt;Ajou Ajou&lt;/td&gt;&lt;td&gt;Clemson&lt;/td&gt;&lt;td&gt;ACC&lt;/td&gt;&lt;td&gt;60.14&lt;/td&gt;&lt;/tr&gt;</v>
      </c>
    </row>
    <row r="206" spans="1:14" x14ac:dyDescent="0.25">
      <c r="A206" s="26">
        <f>_xlfn.RANK.EQ(L206,L:L,0)</f>
        <v>204</v>
      </c>
      <c r="B206" t="s">
        <v>1257</v>
      </c>
      <c r="C206" s="5" t="s">
        <v>210</v>
      </c>
      <c r="D206" t="s">
        <v>329</v>
      </c>
      <c r="E206" s="3">
        <f>IF(VLOOKUP($D206,Configuration!$A$21:$C$31,3,FALSE),IFERROR((Configuration!$C$13*F206+Configuration!$C$12*H206+Configuration!$C$14*G206+Configuration!$C$16*I206+Configuration!$C$15*J206+Configuration!$C$17*K206),""),0)</f>
        <v>59.983257308123044</v>
      </c>
      <c r="F206" s="3">
        <v>1.5789473684210527</v>
      </c>
      <c r="G206" s="3">
        <v>360</v>
      </c>
      <c r="H206" s="3">
        <v>30</v>
      </c>
      <c r="I206" s="3">
        <v>0</v>
      </c>
      <c r="J206" s="3">
        <v>0</v>
      </c>
      <c r="K206" s="3">
        <v>0.24521345120163476</v>
      </c>
      <c r="L206" s="3">
        <f>MAX(IFERROR(IF(Configuration!$F$11&gt;0,$E206-LARGE($E:$E,Configuration!$F$11*Configuration!$F$16),-1000000),0),IFERROR(IF(Configuration!$F$14&gt;0,$E206-LARGE('FLEX Settings (DO NOT MODIFY)'!$J:$J,Configuration!$F$14*Configuration!$F$16),-1000000),0),IFERROR(IF(Configuration!$F$13&gt;0,$E206-LARGE('FLEX Settings (DO NOT MODIFY)'!$K:$K,Configuration!$F$13*Configuration!$F$16),-1000000),0))+IF(E206=0,0,COUNTIFS($E$2:E205,E205)*0.000001)</f>
        <v>-77.183015957791397</v>
      </c>
      <c r="N206" t="str">
        <f t="shared" si="5"/>
        <v>&lt;tr&gt;&lt;td&gt;204&lt;/td&gt;&lt;td&gt;Brian Casteel&lt;/td&gt;&lt;td&gt;Arizona&lt;/td&gt;&lt;td&gt;Pac-12&lt;/td&gt;&lt;td&gt;59.98&lt;/td&gt;&lt;/tr&gt;</v>
      </c>
    </row>
    <row r="207" spans="1:14" x14ac:dyDescent="0.25">
      <c r="A207" s="26">
        <f>_xlfn.RANK.EQ(L207,L:L,0)</f>
        <v>205</v>
      </c>
      <c r="B207" t="s">
        <v>1082</v>
      </c>
      <c r="C207" s="5" t="s">
        <v>223</v>
      </c>
      <c r="D207" t="s">
        <v>326</v>
      </c>
      <c r="E207" s="3">
        <f>IF(VLOOKUP($D207,Configuration!$A$21:$C$31,3,FALSE),IFERROR((Configuration!$C$13*F207+Configuration!$C$12*H207+Configuration!$C$14*G207+Configuration!$C$16*I207+Configuration!$C$15*J207+Configuration!$C$17*K207),""),0)</f>
        <v>59.960530407356401</v>
      </c>
      <c r="F207" s="3">
        <v>1.8333333333333333</v>
      </c>
      <c r="G207" s="3">
        <v>330</v>
      </c>
      <c r="H207" s="3">
        <v>33</v>
      </c>
      <c r="I207" s="3">
        <v>0</v>
      </c>
      <c r="J207" s="3">
        <v>0</v>
      </c>
      <c r="K207" s="3">
        <v>0.26973479632179825</v>
      </c>
      <c r="L207" s="3">
        <f>MAX(IFERROR(IF(Configuration!$F$11&gt;0,$E207-LARGE($E:$E,Configuration!$F$11*Configuration!$F$16),-1000000),0),IFERROR(IF(Configuration!$F$14&gt;0,$E207-LARGE('FLEX Settings (DO NOT MODIFY)'!$J:$J,Configuration!$F$14*Configuration!$F$16),-1000000),0),IFERROR(IF(Configuration!$F$13&gt;0,$E207-LARGE('FLEX Settings (DO NOT MODIFY)'!$K:$K,Configuration!$F$13*Configuration!$F$16),-1000000),0))+IF(E207=0,0,COUNTIFS($E$2:E206,E206)*0.000001)</f>
        <v>-77.20574285855804</v>
      </c>
      <c r="N207" t="str">
        <f t="shared" si="5"/>
        <v>&lt;tr&gt;&lt;td&gt;205&lt;/td&gt;&lt;td&gt;Tarique Milton&lt;/td&gt;&lt;td&gt;Iowa State&lt;/td&gt;&lt;td&gt;Big 12&lt;/td&gt;&lt;td&gt;59.96&lt;/td&gt;&lt;/tr&gt;</v>
      </c>
    </row>
    <row r="208" spans="1:14" x14ac:dyDescent="0.25">
      <c r="A208" s="26">
        <f>_xlfn.RANK.EQ(L208,L:L,0)</f>
        <v>206</v>
      </c>
      <c r="B208" t="s">
        <v>1207</v>
      </c>
      <c r="C208" s="5" t="s">
        <v>212</v>
      </c>
      <c r="D208" t="s">
        <v>329</v>
      </c>
      <c r="E208" s="3">
        <f>IF(VLOOKUP($D208,Configuration!$A$21:$C$31,3,FALSE),IFERROR((Configuration!$C$13*F208+Configuration!$C$12*H208+Configuration!$C$14*G208+Configuration!$C$16*I208+Configuration!$C$15*J208+Configuration!$C$17*K208),""),0)</f>
        <v>59.635703072721363</v>
      </c>
      <c r="F208" s="3">
        <v>1.1196428571428569</v>
      </c>
      <c r="G208" s="3">
        <v>344.84999999999997</v>
      </c>
      <c r="H208" s="3">
        <v>20.9</v>
      </c>
      <c r="I208" s="3">
        <v>40.419107142857143</v>
      </c>
      <c r="J208" s="3">
        <v>0.74642857142857133</v>
      </c>
      <c r="K208" s="3">
        <v>0.26881810649646271</v>
      </c>
      <c r="L208" s="3">
        <f>MAX(IFERROR(IF(Configuration!$F$11&gt;0,$E208-LARGE($E:$E,Configuration!$F$11*Configuration!$F$16),-1000000),0),IFERROR(IF(Configuration!$F$14&gt;0,$E208-LARGE('FLEX Settings (DO NOT MODIFY)'!$J:$J,Configuration!$F$14*Configuration!$F$16),-1000000),0),IFERROR(IF(Configuration!$F$13&gt;0,$E208-LARGE('FLEX Settings (DO NOT MODIFY)'!$K:$K,Configuration!$F$13*Configuration!$F$16),-1000000),0))+IF(E208=0,0,COUNTIFS($E$2:E207,E207)*0.000001)</f>
        <v>-77.530570193193086</v>
      </c>
      <c r="N208" t="str">
        <f t="shared" si="5"/>
        <v>&lt;tr&gt;&lt;td&gt;206&lt;/td&gt;&lt;td&gt;Jaylen Dixon&lt;/td&gt;&lt;td&gt;Utah&lt;/td&gt;&lt;td&gt;Pac-12&lt;/td&gt;&lt;td&gt;59.64&lt;/td&gt;&lt;/tr&gt;</v>
      </c>
    </row>
    <row r="209" spans="1:14" x14ac:dyDescent="0.25">
      <c r="A209" s="26">
        <f>_xlfn.RANK.EQ(L209,L:L,0)</f>
        <v>207</v>
      </c>
      <c r="B209" t="s">
        <v>978</v>
      </c>
      <c r="C209" s="5" t="s">
        <v>750</v>
      </c>
      <c r="D209" t="s">
        <v>132</v>
      </c>
      <c r="E209" s="3">
        <f>IF(VLOOKUP($D209,Configuration!$A$21:$C$31,3,FALSE),IFERROR((Configuration!$C$13*F209+Configuration!$C$12*H209+Configuration!$C$14*G209+Configuration!$C$16*I209+Configuration!$C$15*J209+Configuration!$C$17*K209),""),0)</f>
        <v>59.509573097596729</v>
      </c>
      <c r="F209" s="3">
        <v>1.5</v>
      </c>
      <c r="G209" s="3">
        <v>360</v>
      </c>
      <c r="H209" s="3">
        <v>30</v>
      </c>
      <c r="I209" s="3">
        <v>0</v>
      </c>
      <c r="J209" s="3">
        <v>0</v>
      </c>
      <c r="K209" s="3">
        <v>0.24521345120163476</v>
      </c>
      <c r="L209" s="3">
        <f>MAX(IFERROR(IF(Configuration!$F$11&gt;0,$E209-LARGE($E:$E,Configuration!$F$11*Configuration!$F$16),-1000000),0),IFERROR(IF(Configuration!$F$14&gt;0,$E209-LARGE('FLEX Settings (DO NOT MODIFY)'!$J:$J,Configuration!$F$14*Configuration!$F$16),-1000000),0),IFERROR(IF(Configuration!$F$13&gt;0,$E209-LARGE('FLEX Settings (DO NOT MODIFY)'!$K:$K,Configuration!$F$13*Configuration!$F$16),-1000000),0))+IF(E209=0,0,COUNTIFS($E$2:E208,E208)*0.000001)</f>
        <v>-77.656700168317712</v>
      </c>
      <c r="N209" t="str">
        <f t="shared" si="5"/>
        <v>&lt;tr&gt;&lt;td&gt;207&lt;/td&gt;&lt;td&gt;Kyric McGowan&lt;/td&gt;&lt;td&gt;Georgia Tech&lt;/td&gt;&lt;td&gt;ACC&lt;/td&gt;&lt;td&gt;59.51&lt;/td&gt;&lt;/tr&gt;</v>
      </c>
    </row>
    <row r="210" spans="1:14" x14ac:dyDescent="0.25">
      <c r="A210" s="26">
        <f>_xlfn.RANK.EQ(L210,L:L,0)</f>
        <v>207</v>
      </c>
      <c r="B210" t="s">
        <v>1137</v>
      </c>
      <c r="C210" s="5" t="s">
        <v>234</v>
      </c>
      <c r="D210" t="s">
        <v>352</v>
      </c>
      <c r="E210" s="3">
        <f>IF(VLOOKUP($D210,Configuration!$A$21:$C$31,3,FALSE),IFERROR((Configuration!$C$13*F210+Configuration!$C$12*H210+Configuration!$C$14*G210+Configuration!$C$16*I210+Configuration!$C$15*J210+Configuration!$C$17*K210),""),0)</f>
        <v>59.509573097596729</v>
      </c>
      <c r="F210" s="3">
        <v>2.5</v>
      </c>
      <c r="G210" s="3">
        <v>300</v>
      </c>
      <c r="H210" s="3">
        <v>30</v>
      </c>
      <c r="I210" s="3">
        <v>0</v>
      </c>
      <c r="J210" s="3">
        <v>0</v>
      </c>
      <c r="K210" s="3">
        <v>0.24521345120163476</v>
      </c>
      <c r="L210" s="3">
        <f>MAX(IFERROR(IF(Configuration!$F$11&gt;0,$E210-LARGE($E:$E,Configuration!$F$11*Configuration!$F$16),-1000000),0),IFERROR(IF(Configuration!$F$14&gt;0,$E210-LARGE('FLEX Settings (DO NOT MODIFY)'!$J:$J,Configuration!$F$14*Configuration!$F$16),-1000000),0),IFERROR(IF(Configuration!$F$13&gt;0,$E210-LARGE('FLEX Settings (DO NOT MODIFY)'!$K:$K,Configuration!$F$13*Configuration!$F$16),-1000000),0))+IF(E210=0,0,COUNTIFS($E$2:E209,E209)*0.000001)</f>
        <v>-77.656700168317712</v>
      </c>
      <c r="N210" t="str">
        <f t="shared" si="5"/>
        <v>&lt;tr&gt;&lt;td&gt;207&lt;/td&gt;&lt;td&gt;Clay Geary&lt;/td&gt;&lt;td&gt;Minnesota&lt;/td&gt;&lt;td&gt;Big Ten&lt;/td&gt;&lt;td&gt;59.51&lt;/td&gt;&lt;/tr&gt;</v>
      </c>
    </row>
    <row r="211" spans="1:14" x14ac:dyDescent="0.25">
      <c r="A211" s="26">
        <f>_xlfn.RANK.EQ(L211,L:L,0)</f>
        <v>209</v>
      </c>
      <c r="B211" t="s">
        <v>1011</v>
      </c>
      <c r="C211" s="5" t="s">
        <v>176</v>
      </c>
      <c r="D211" t="s">
        <v>132</v>
      </c>
      <c r="E211" s="3">
        <f>IF(VLOOKUP($D211,Configuration!$A$21:$C$31,3,FALSE),IFERROR((Configuration!$C$13*F211+Configuration!$C$12*H211+Configuration!$C$14*G211+Configuration!$C$16*I211+Configuration!$C$15*J211+Configuration!$C$17*K211),""),0)</f>
        <v>59.328172708157496</v>
      </c>
      <c r="F211" s="3">
        <v>2.875</v>
      </c>
      <c r="G211" s="3">
        <v>309.54166666666663</v>
      </c>
      <c r="H211" s="3">
        <v>23</v>
      </c>
      <c r="I211" s="3">
        <v>0</v>
      </c>
      <c r="J211" s="3">
        <v>0</v>
      </c>
      <c r="K211" s="3">
        <v>0.18799697925458664</v>
      </c>
      <c r="L211" s="3">
        <f>MAX(IFERROR(IF(Configuration!$F$11&gt;0,$E211-LARGE($E:$E,Configuration!$F$11*Configuration!$F$16),-1000000),0),IFERROR(IF(Configuration!$F$14&gt;0,$E211-LARGE('FLEX Settings (DO NOT MODIFY)'!$J:$J,Configuration!$F$14*Configuration!$F$16),-1000000),0),IFERROR(IF(Configuration!$F$13&gt;0,$E211-LARGE('FLEX Settings (DO NOT MODIFY)'!$K:$K,Configuration!$F$13*Configuration!$F$16),-1000000),0))+IF(E211=0,0,COUNTIFS($E$2:E210,E210)*0.000001)</f>
        <v>-77.838099557756948</v>
      </c>
      <c r="N211" t="str">
        <f t="shared" si="5"/>
        <v>&lt;tr&gt;&lt;td&gt;209&lt;/td&gt;&lt;td&gt;Joseph Ngata&lt;/td&gt;&lt;td&gt;Clemson&lt;/td&gt;&lt;td&gt;ACC&lt;/td&gt;&lt;td&gt;59.33&lt;/td&gt;&lt;/tr&gt;</v>
      </c>
    </row>
    <row r="212" spans="1:14" x14ac:dyDescent="0.25">
      <c r="A212" s="26">
        <f>_xlfn.RANK.EQ(L212,L:L,0)</f>
        <v>210</v>
      </c>
      <c r="B212" t="s">
        <v>992</v>
      </c>
      <c r="C212" s="5" t="s">
        <v>668</v>
      </c>
      <c r="D212" t="s">
        <v>132</v>
      </c>
      <c r="E212" s="3">
        <f>IF(VLOOKUP($D212,Configuration!$A$21:$C$31,3,FALSE),IFERROR((Configuration!$C$13*F212+Configuration!$C$12*H212+Configuration!$C$14*G212+Configuration!$C$16*I212+Configuration!$C$15*J212+Configuration!$C$17*K212),""),0)</f>
        <v>59.262000876666626</v>
      </c>
      <c r="F212" s="3">
        <v>1.9230769230769231</v>
      </c>
      <c r="G212" s="3">
        <v>326.92307692307691</v>
      </c>
      <c r="H212" s="3">
        <v>25</v>
      </c>
      <c r="I212" s="3">
        <v>16.956521739130434</v>
      </c>
      <c r="J212" s="3">
        <v>0.21739130434782608</v>
      </c>
      <c r="K212" s="3">
        <v>0.23438417705130482</v>
      </c>
      <c r="L212" s="3">
        <f>MAX(IFERROR(IF(Configuration!$F$11&gt;0,$E212-LARGE($E:$E,Configuration!$F$11*Configuration!$F$16),-1000000),0),IFERROR(IF(Configuration!$F$14&gt;0,$E212-LARGE('FLEX Settings (DO NOT MODIFY)'!$J:$J,Configuration!$F$14*Configuration!$F$16),-1000000),0),IFERROR(IF(Configuration!$F$13&gt;0,$E212-LARGE('FLEX Settings (DO NOT MODIFY)'!$K:$K,Configuration!$F$13*Configuration!$F$16),-1000000),0))+IF(E212=0,0,COUNTIFS($E$2:E211,E211)*0.000001)</f>
        <v>-77.904272389247808</v>
      </c>
      <c r="N212" t="str">
        <f t="shared" si="5"/>
        <v>&lt;tr&gt;&lt;td&gt;210&lt;/td&gt;&lt;td&gt;Mark Pope&lt;/td&gt;&lt;td&gt;Miami (FL)&lt;/td&gt;&lt;td&gt;ACC&lt;/td&gt;&lt;td&gt;59.26&lt;/td&gt;&lt;/tr&gt;</v>
      </c>
    </row>
    <row r="213" spans="1:14" x14ac:dyDescent="0.25">
      <c r="A213" s="26">
        <f>_xlfn.RANK.EQ(L213,L:L,0)</f>
        <v>211</v>
      </c>
      <c r="B213" t="s">
        <v>997</v>
      </c>
      <c r="C213" s="5" t="s">
        <v>335</v>
      </c>
      <c r="D213" t="s">
        <v>132</v>
      </c>
      <c r="E213" s="3">
        <f>IF(VLOOKUP($D213,Configuration!$A$21:$C$31,3,FALSE),IFERROR((Configuration!$C$13*F213+Configuration!$C$12*H213+Configuration!$C$14*G213+Configuration!$C$16*I213+Configuration!$C$15*J213+Configuration!$C$17*K213),""),0)</f>
        <v>58.638953227337147</v>
      </c>
      <c r="F213" s="3">
        <v>4.5</v>
      </c>
      <c r="G213" s="3">
        <v>234</v>
      </c>
      <c r="H213" s="3">
        <v>18</v>
      </c>
      <c r="I213" s="3">
        <v>-4.3434782608695652</v>
      </c>
      <c r="J213" s="3">
        <v>0</v>
      </c>
      <c r="K213" s="3">
        <v>0.1633494732879498</v>
      </c>
      <c r="L213" s="3">
        <f>MAX(IFERROR(IF(Configuration!$F$11&gt;0,$E213-LARGE($E:$E,Configuration!$F$11*Configuration!$F$16),-1000000),0),IFERROR(IF(Configuration!$F$14&gt;0,$E213-LARGE('FLEX Settings (DO NOT MODIFY)'!$J:$J,Configuration!$F$14*Configuration!$F$16),-1000000),0),IFERROR(IF(Configuration!$F$13&gt;0,$E213-LARGE('FLEX Settings (DO NOT MODIFY)'!$K:$K,Configuration!$F$13*Configuration!$F$16),-1000000),0))+IF(E213=0,0,COUNTIFS($E$2:E212,E212)*0.000001)</f>
        <v>-78.527320038577301</v>
      </c>
      <c r="N213" t="str">
        <f t="shared" si="5"/>
        <v>&lt;tr&gt;&lt;td&gt;211&lt;/td&gt;&lt;td&gt;CJ Riley&lt;/td&gt;&lt;td&gt;North Carolina State&lt;/td&gt;&lt;td&gt;ACC&lt;/td&gt;&lt;td&gt;58.64&lt;/td&gt;&lt;/tr&gt;</v>
      </c>
    </row>
    <row r="214" spans="1:14" x14ac:dyDescent="0.25">
      <c r="A214" s="26">
        <f>_xlfn.RANK.EQ(L214,L:L,0)</f>
        <v>212</v>
      </c>
      <c r="B214" s="5" t="s">
        <v>1029</v>
      </c>
      <c r="C214" s="5" t="s">
        <v>752</v>
      </c>
      <c r="D214" t="s">
        <v>132</v>
      </c>
      <c r="E214" s="3">
        <f>IF(VLOOKUP($D214,Configuration!$A$21:$C$31,3,FALSE),IFERROR((Configuration!$C$13*F214+Configuration!$C$12*H214+Configuration!$C$14*G214+Configuration!$C$16*I214+Configuration!$C$15*J214+Configuration!$C$17*K214),""),0)</f>
        <v>58.54971203433319</v>
      </c>
      <c r="F214" s="3">
        <v>0.94827586206896552</v>
      </c>
      <c r="G214" s="3">
        <v>354.75</v>
      </c>
      <c r="H214" s="3">
        <v>27.5</v>
      </c>
      <c r="I214" s="3">
        <v>26.44230769230769</v>
      </c>
      <c r="J214" s="3">
        <v>0.26442307692307693</v>
      </c>
      <c r="K214" s="3">
        <v>0.29785618442491635</v>
      </c>
      <c r="L214" s="3">
        <f>MAX(IFERROR(IF(Configuration!$F$11&gt;0,$E214-LARGE($E:$E,Configuration!$F$11*Configuration!$F$16),-1000000),0),IFERROR(IF(Configuration!$F$14&gt;0,$E214-LARGE('FLEX Settings (DO NOT MODIFY)'!$J:$J,Configuration!$F$14*Configuration!$F$16),-1000000),0),IFERROR(IF(Configuration!$F$13&gt;0,$E214-LARGE('FLEX Settings (DO NOT MODIFY)'!$K:$K,Configuration!$F$13*Configuration!$F$16),-1000000),0))+IF(E214=0,0,COUNTIFS($E$2:E213,E213)*0.000001)</f>
        <v>-78.616561231581244</v>
      </c>
      <c r="N214" t="str">
        <f t="shared" si="5"/>
        <v>&lt;tr&gt;&lt;td&gt;212&lt;/td&gt;&lt;td&gt;Shocky Jacques-Louis&lt;/td&gt;&lt;td&gt;Pittsburgh&lt;/td&gt;&lt;td&gt;ACC&lt;/td&gt;&lt;td&gt;58.55&lt;/td&gt;&lt;/tr&gt;</v>
      </c>
    </row>
    <row r="215" spans="1:14" x14ac:dyDescent="0.25">
      <c r="A215" s="26">
        <f>_xlfn.RANK.EQ(L215,L:L,0)</f>
        <v>213</v>
      </c>
      <c r="B215" s="5" t="s">
        <v>1097</v>
      </c>
      <c r="C215" s="5" t="s">
        <v>207</v>
      </c>
      <c r="D215" t="s">
        <v>326</v>
      </c>
      <c r="E215" s="3">
        <f>IF(VLOOKUP($D215,Configuration!$A$21:$C$31,3,FALSE),IFERROR((Configuration!$C$13*F215+Configuration!$C$12*H215+Configuration!$C$14*G215+Configuration!$C$16*I215+Configuration!$C$15*J215+Configuration!$C$17*K215),""),0)</f>
        <v>58.547551752476565</v>
      </c>
      <c r="F215" s="3">
        <v>1.96875</v>
      </c>
      <c r="G215" s="3">
        <v>315</v>
      </c>
      <c r="H215" s="3">
        <v>31.5</v>
      </c>
      <c r="I215" s="3">
        <v>0</v>
      </c>
      <c r="J215" s="3">
        <v>0</v>
      </c>
      <c r="K215" s="3">
        <v>0.25747412376171652</v>
      </c>
      <c r="L215" s="3">
        <f>MAX(IFERROR(IF(Configuration!$F$11&gt;0,$E215-LARGE($E:$E,Configuration!$F$11*Configuration!$F$16),-1000000),0),IFERROR(IF(Configuration!$F$14&gt;0,$E215-LARGE('FLEX Settings (DO NOT MODIFY)'!$J:$J,Configuration!$F$14*Configuration!$F$16),-1000000),0),IFERROR(IF(Configuration!$F$13&gt;0,$E215-LARGE('FLEX Settings (DO NOT MODIFY)'!$K:$K,Configuration!$F$13*Configuration!$F$16),-1000000),0))+IF(E215=0,0,COUNTIFS($E$2:E214,E214)*0.000001)</f>
        <v>-78.618721513437876</v>
      </c>
      <c r="N215" t="str">
        <f t="shared" si="5"/>
        <v>&lt;tr&gt;&lt;td&gt;213&lt;/td&gt;&lt;td&gt;Tyquan Thornton&lt;/td&gt;&lt;td&gt;Baylor&lt;/td&gt;&lt;td&gt;Big 12&lt;/td&gt;&lt;td&gt;58.55&lt;/td&gt;&lt;/tr&gt;</v>
      </c>
    </row>
    <row r="216" spans="1:14" x14ac:dyDescent="0.25">
      <c r="A216" s="26">
        <f>_xlfn.RANK.EQ(L216,L:L,0)</f>
        <v>214</v>
      </c>
      <c r="B216" t="s">
        <v>1198</v>
      </c>
      <c r="C216" s="5" t="s">
        <v>409</v>
      </c>
      <c r="D216" t="s">
        <v>1504</v>
      </c>
      <c r="E216" s="3">
        <f>IF(VLOOKUP($D216,Configuration!$A$21:$C$31,3,FALSE),IFERROR((Configuration!$C$13*F216+Configuration!$C$12*H216+Configuration!$C$14*G216+Configuration!$C$16*I216+Configuration!$C$15*J216+Configuration!$C$17*K216),""),0)</f>
        <v>58.524731648809095</v>
      </c>
      <c r="F216" s="3">
        <v>3.2195121951219514</v>
      </c>
      <c r="G216" s="3">
        <v>276</v>
      </c>
      <c r="H216" s="3">
        <v>24</v>
      </c>
      <c r="I216" s="3">
        <v>0</v>
      </c>
      <c r="J216" s="3">
        <v>0</v>
      </c>
      <c r="K216" s="3">
        <v>0.19617076096130781</v>
      </c>
      <c r="L216" s="3">
        <f>MAX(IFERROR(IF(Configuration!$F$11&gt;0,$E216-LARGE($E:$E,Configuration!$F$11*Configuration!$F$16),-1000000),0),IFERROR(IF(Configuration!$F$14&gt;0,$E216-LARGE('FLEX Settings (DO NOT MODIFY)'!$J:$J,Configuration!$F$14*Configuration!$F$16),-1000000),0),IFERROR(IF(Configuration!$F$13&gt;0,$E216-LARGE('FLEX Settings (DO NOT MODIFY)'!$K:$K,Configuration!$F$13*Configuration!$F$16),-1000000),0))+IF(E216=0,0,COUNTIFS($E$2:E215,E215)*0.000001)</f>
        <v>-78.641541617105347</v>
      </c>
      <c r="N216" t="str">
        <f t="shared" si="5"/>
        <v>&lt;tr&gt;&lt;td&gt;214&lt;/td&gt;&lt;td&gt;Samson Nacua&lt;/td&gt;&lt;td&gt;Brigham Young&lt;/td&gt;&lt;td&gt;IA Independents&lt;/td&gt;&lt;td&gt;58.52&lt;/td&gt;&lt;/tr&gt;</v>
      </c>
    </row>
    <row r="217" spans="1:14" x14ac:dyDescent="0.25">
      <c r="A217" s="26">
        <f>_xlfn.RANK.EQ(L217,L:L,0)</f>
        <v>215</v>
      </c>
      <c r="B217" t="s">
        <v>1260</v>
      </c>
      <c r="C217" s="5" t="s">
        <v>210</v>
      </c>
      <c r="D217" t="s">
        <v>329</v>
      </c>
      <c r="E217" s="3">
        <f>IF(VLOOKUP($D217,Configuration!$A$21:$C$31,3,FALSE),IFERROR((Configuration!$C$13*F217+Configuration!$C$12*H217+Configuration!$C$14*G217+Configuration!$C$16*I217+Configuration!$C$15*J217+Configuration!$C$17*K217),""),0)</f>
        <v>57.789658872087657</v>
      </c>
      <c r="F217" s="3">
        <v>3.3260869565217392</v>
      </c>
      <c r="G217" s="3">
        <v>255.00000000000003</v>
      </c>
      <c r="H217" s="3">
        <v>25.5</v>
      </c>
      <c r="I217" s="3">
        <v>0</v>
      </c>
      <c r="J217" s="3">
        <v>0</v>
      </c>
      <c r="K217" s="3">
        <v>0.20843143352138957</v>
      </c>
      <c r="L217" s="3">
        <f>MAX(IFERROR(IF(Configuration!$F$11&gt;0,$E217-LARGE($E:$E,Configuration!$F$11*Configuration!$F$16),-1000000),0),IFERROR(IF(Configuration!$F$14&gt;0,$E217-LARGE('FLEX Settings (DO NOT MODIFY)'!$J:$J,Configuration!$F$14*Configuration!$F$16),-1000000),0),IFERROR(IF(Configuration!$F$13&gt;0,$E217-LARGE('FLEX Settings (DO NOT MODIFY)'!$K:$K,Configuration!$F$13*Configuration!$F$16),-1000000),0))+IF(E217=0,0,COUNTIFS($E$2:E216,E216)*0.000001)</f>
        <v>-79.376614393826785</v>
      </c>
      <c r="N217" t="str">
        <f t="shared" si="5"/>
        <v>&lt;tr&gt;&lt;td&gt;215&lt;/td&gt;&lt;td&gt;Jamarye Joiner&lt;/td&gt;&lt;td&gt;Arizona&lt;/td&gt;&lt;td&gt;Pac-12&lt;/td&gt;&lt;td&gt;57.79&lt;/td&gt;&lt;/tr&gt;</v>
      </c>
    </row>
    <row r="218" spans="1:14" x14ac:dyDescent="0.25">
      <c r="A218" s="26">
        <f>_xlfn.RANK.EQ(L218,L:L,0)</f>
        <v>216</v>
      </c>
      <c r="B218" t="s">
        <v>1305</v>
      </c>
      <c r="C218" s="5" t="s">
        <v>179</v>
      </c>
      <c r="D218" t="s">
        <v>131</v>
      </c>
      <c r="E218" s="3">
        <f>IF(VLOOKUP($D218,Configuration!$A$21:$C$31,3,FALSE),IFERROR((Configuration!$C$13*F218+Configuration!$C$12*H218+Configuration!$C$14*G218+Configuration!$C$16*I218+Configuration!$C$15*J218+Configuration!$C$17*K218),""),0)</f>
        <v>57.210530407356401</v>
      </c>
      <c r="F218" s="3">
        <v>1.65</v>
      </c>
      <c r="G218" s="3">
        <v>313.5</v>
      </c>
      <c r="H218" s="3">
        <v>33</v>
      </c>
      <c r="I218" s="3">
        <v>0</v>
      </c>
      <c r="J218" s="3">
        <v>0</v>
      </c>
      <c r="K218" s="3">
        <v>0.26973479632179825</v>
      </c>
      <c r="L218" s="3">
        <f>MAX(IFERROR(IF(Configuration!$F$11&gt;0,$E218-LARGE($E:$E,Configuration!$F$11*Configuration!$F$16),-1000000),0),IFERROR(IF(Configuration!$F$14&gt;0,$E218-LARGE('FLEX Settings (DO NOT MODIFY)'!$J:$J,Configuration!$F$14*Configuration!$F$16),-1000000),0),IFERROR(IF(Configuration!$F$13&gt;0,$E218-LARGE('FLEX Settings (DO NOT MODIFY)'!$K:$K,Configuration!$F$13*Configuration!$F$16),-1000000),0))+IF(E218=0,0,COUNTIFS($E$2:E217,E217)*0.000001)</f>
        <v>-79.95574285855804</v>
      </c>
      <c r="N218" t="str">
        <f t="shared" si="5"/>
        <v>&lt;tr&gt;&lt;td&gt;216&lt;/td&gt;&lt;td&gt;Barrett Banister&lt;/td&gt;&lt;td&gt;Missouri&lt;/td&gt;&lt;td&gt;SEC&lt;/td&gt;&lt;td&gt;57.21&lt;/td&gt;&lt;/tr&gt;</v>
      </c>
    </row>
    <row r="219" spans="1:14" x14ac:dyDescent="0.25">
      <c r="A219" s="26">
        <f>_xlfn.RANK.EQ(L219,L:L,0)</f>
        <v>217</v>
      </c>
      <c r="B219" t="s">
        <v>1096</v>
      </c>
      <c r="C219" s="5" t="s">
        <v>207</v>
      </c>
      <c r="D219" t="s">
        <v>326</v>
      </c>
      <c r="E219" s="3">
        <f>IF(VLOOKUP($D219,Configuration!$A$21:$C$31,3,FALSE),IFERROR((Configuration!$C$13*F219+Configuration!$C$12*H219+Configuration!$C$14*G219+Configuration!$C$16*I219+Configuration!$C$15*J219+Configuration!$C$17*K219),""),0)</f>
        <v>57.130821753492839</v>
      </c>
      <c r="F219" s="3">
        <v>1.5750000000000002</v>
      </c>
      <c r="G219" s="3">
        <v>270.89999999999998</v>
      </c>
      <c r="H219" s="3">
        <v>31.5</v>
      </c>
      <c r="I219" s="3">
        <v>16.5</v>
      </c>
      <c r="J219" s="3">
        <v>0.65217391304347827</v>
      </c>
      <c r="K219" s="3">
        <v>0.36111086238401818</v>
      </c>
      <c r="L219" s="3">
        <f>MAX(IFERROR(IF(Configuration!$F$11&gt;0,$E219-LARGE($E:$E,Configuration!$F$11*Configuration!$F$16),-1000000),0),IFERROR(IF(Configuration!$F$14&gt;0,$E219-LARGE('FLEX Settings (DO NOT MODIFY)'!$J:$J,Configuration!$F$14*Configuration!$F$16),-1000000),0),IFERROR(IF(Configuration!$F$13&gt;0,$E219-LARGE('FLEX Settings (DO NOT MODIFY)'!$K:$K,Configuration!$F$13*Configuration!$F$16),-1000000),0))+IF(E219=0,0,COUNTIFS($E$2:E218,E218)*0.000001)</f>
        <v>-80.035451512421602</v>
      </c>
      <c r="N219" t="str">
        <f t="shared" si="5"/>
        <v>&lt;tr&gt;&lt;td&gt;217&lt;/td&gt;&lt;td&gt;Josh Fleeks&lt;/td&gt;&lt;td&gt;Baylor&lt;/td&gt;&lt;td&gt;Big 12&lt;/td&gt;&lt;td&gt;57.13&lt;/td&gt;&lt;/tr&gt;</v>
      </c>
    </row>
    <row r="220" spans="1:14" x14ac:dyDescent="0.25">
      <c r="A220" s="26">
        <f>_xlfn.RANK.EQ(L220,L:L,0)</f>
        <v>218</v>
      </c>
      <c r="B220" t="s">
        <v>1494</v>
      </c>
      <c r="C220" s="5" t="s">
        <v>1488</v>
      </c>
      <c r="D220" t="s">
        <v>1504</v>
      </c>
      <c r="E220" s="3">
        <f>IF(VLOOKUP($D220,Configuration!$A$21:$C$31,3,FALSE),IFERROR((Configuration!$C$13*F220+Configuration!$C$12*H220+Configuration!$C$14*G220+Configuration!$C$16*I220+Configuration!$C$15*J220+Configuration!$C$17*K220),""),0)</f>
        <v>56.992960393966136</v>
      </c>
      <c r="F220" s="3">
        <v>2.304761904761905</v>
      </c>
      <c r="G220" s="3">
        <v>314.60000000000002</v>
      </c>
      <c r="H220" s="3">
        <v>24.200000000000003</v>
      </c>
      <c r="I220" s="3">
        <v>0</v>
      </c>
      <c r="J220" s="3">
        <v>0</v>
      </c>
      <c r="K220" s="3">
        <v>0.19780551730265206</v>
      </c>
      <c r="L220" s="3">
        <f>MAX(IFERROR(IF(Configuration!$F$11&gt;0,$E220-LARGE($E:$E,Configuration!$F$11*Configuration!$F$16),-1000000),0),IFERROR(IF(Configuration!$F$14&gt;0,$E220-LARGE('FLEX Settings (DO NOT MODIFY)'!$J:$J,Configuration!$F$14*Configuration!$F$16),-1000000),0),IFERROR(IF(Configuration!$F$13&gt;0,$E220-LARGE('FLEX Settings (DO NOT MODIFY)'!$K:$K,Configuration!$F$13*Configuration!$F$16),-1000000),0))+IF(E220=0,0,COUNTIFS($E$2:E219,E219)*0.000001)</f>
        <v>-80.173312871948298</v>
      </c>
      <c r="N220" t="str">
        <f t="shared" si="5"/>
        <v>&lt;tr&gt;&lt;td&gt;218&lt;/td&gt;&lt;td&gt;Elijah Jeffreys&lt;/td&gt;&lt;td&gt;Connecticut&lt;/td&gt;&lt;td&gt;IA Independents&lt;/td&gt;&lt;td&gt;56.99&lt;/td&gt;&lt;/tr&gt;</v>
      </c>
    </row>
    <row r="221" spans="1:14" x14ac:dyDescent="0.25">
      <c r="A221" s="26">
        <f>_xlfn.RANK.EQ(L221,L:L,0)</f>
        <v>219</v>
      </c>
      <c r="B221" t="s">
        <v>1303</v>
      </c>
      <c r="C221" s="5" t="s">
        <v>179</v>
      </c>
      <c r="D221" t="s">
        <v>131</v>
      </c>
      <c r="E221" s="3">
        <f>IF(VLOOKUP($D221,Configuration!$A$21:$C$31,3,FALSE),IFERROR((Configuration!$C$13*F221+Configuration!$C$12*H221+Configuration!$C$14*G221+Configuration!$C$16*I221+Configuration!$C$15*J221+Configuration!$C$17*K221),""),0)</f>
        <v>56.542268224423616</v>
      </c>
      <c r="F221" s="3">
        <v>2.5</v>
      </c>
      <c r="G221" s="3">
        <v>280</v>
      </c>
      <c r="H221" s="3">
        <v>28</v>
      </c>
      <c r="I221" s="3">
        <v>0</v>
      </c>
      <c r="J221" s="3">
        <v>0</v>
      </c>
      <c r="K221" s="3">
        <v>0.22886588778819245</v>
      </c>
      <c r="L221" s="3">
        <f>MAX(IFERROR(IF(Configuration!$F$11&gt;0,$E221-LARGE($E:$E,Configuration!$F$11*Configuration!$F$16),-1000000),0),IFERROR(IF(Configuration!$F$14&gt;0,$E221-LARGE('FLEX Settings (DO NOT MODIFY)'!$J:$J,Configuration!$F$14*Configuration!$F$16),-1000000),0),IFERROR(IF(Configuration!$F$13&gt;0,$E221-LARGE('FLEX Settings (DO NOT MODIFY)'!$K:$K,Configuration!$F$13*Configuration!$F$16),-1000000),0))+IF(E221=0,0,COUNTIFS($E$2:E220,E220)*0.000001)</f>
        <v>-80.624005041490818</v>
      </c>
      <c r="N221" t="str">
        <f t="shared" si="5"/>
        <v>&lt;tr&gt;&lt;td&gt;219&lt;/td&gt;&lt;td&gt;Mookie Cooper&lt;/td&gt;&lt;td&gt;Missouri&lt;/td&gt;&lt;td&gt;SEC&lt;/td&gt;&lt;td&gt;56.54&lt;/td&gt;&lt;/tr&gt;</v>
      </c>
    </row>
    <row r="222" spans="1:14" x14ac:dyDescent="0.25">
      <c r="A222" s="26">
        <f>_xlfn.RANK.EQ(L222,L:L,0)</f>
        <v>220</v>
      </c>
      <c r="B222" t="s">
        <v>1264</v>
      </c>
      <c r="C222" s="5" t="s">
        <v>203</v>
      </c>
      <c r="D222" t="s">
        <v>329</v>
      </c>
      <c r="E222" s="3">
        <f>IF(VLOOKUP($D222,Configuration!$A$21:$C$31,3,FALSE),IFERROR((Configuration!$C$13*F222+Configuration!$C$12*H222+Configuration!$C$14*G222+Configuration!$C$16*I222+Configuration!$C$15*J222+Configuration!$C$17*K222),""),0)</f>
        <v>56.509573097596729</v>
      </c>
      <c r="F222" s="3">
        <v>2</v>
      </c>
      <c r="G222" s="3">
        <v>300</v>
      </c>
      <c r="H222" s="3">
        <v>30</v>
      </c>
      <c r="I222" s="3">
        <v>0</v>
      </c>
      <c r="J222" s="3">
        <v>0</v>
      </c>
      <c r="K222" s="3">
        <v>0.24521345120163476</v>
      </c>
      <c r="L222" s="3">
        <f>MAX(IFERROR(IF(Configuration!$F$11&gt;0,$E222-LARGE($E:$E,Configuration!$F$11*Configuration!$F$16),-1000000),0),IFERROR(IF(Configuration!$F$14&gt;0,$E222-LARGE('FLEX Settings (DO NOT MODIFY)'!$J:$J,Configuration!$F$14*Configuration!$F$16),-1000000),0),IFERROR(IF(Configuration!$F$13&gt;0,$E222-LARGE('FLEX Settings (DO NOT MODIFY)'!$K:$K,Configuration!$F$13*Configuration!$F$16),-1000000),0))+IF(E222=0,0,COUNTIFS($E$2:E221,E221)*0.000001)</f>
        <v>-80.656700168317712</v>
      </c>
      <c r="N222" t="str">
        <f t="shared" si="5"/>
        <v>&lt;tr&gt;&lt;td&gt;220&lt;/td&gt;&lt;td&gt;LV Bunkley-Shelton&lt;/td&gt;&lt;td&gt;Arizona State&lt;/td&gt;&lt;td&gt;Pac-12&lt;/td&gt;&lt;td&gt;56.51&lt;/td&gt;&lt;/tr&gt;</v>
      </c>
    </row>
    <row r="223" spans="1:14" x14ac:dyDescent="0.25">
      <c r="A223" s="26">
        <f>_xlfn.RANK.EQ(L223,L:L,0)</f>
        <v>221</v>
      </c>
      <c r="B223" t="s">
        <v>306</v>
      </c>
      <c r="C223" s="5" t="s">
        <v>212</v>
      </c>
      <c r="D223" t="s">
        <v>329</v>
      </c>
      <c r="E223" s="3">
        <f>IF(VLOOKUP($D223,Configuration!$A$21:$C$31,3,FALSE),IFERROR((Configuration!$C$13*F223+Configuration!$C$12*H223+Configuration!$C$14*G223+Configuration!$C$16*I223+Configuration!$C$15*J223+Configuration!$C$17*K223),""),0)</f>
        <v>56.450442006130345</v>
      </c>
      <c r="F223" s="3">
        <v>1.8749999999999998</v>
      </c>
      <c r="G223" s="3">
        <v>319</v>
      </c>
      <c r="H223" s="3">
        <v>27.5</v>
      </c>
      <c r="I223" s="3">
        <v>0</v>
      </c>
      <c r="J223" s="3">
        <v>0</v>
      </c>
      <c r="K223" s="3">
        <v>0.22477899693483186</v>
      </c>
      <c r="L223" s="3">
        <f>MAX(IFERROR(IF(Configuration!$F$11&gt;0,$E223-LARGE($E:$E,Configuration!$F$11*Configuration!$F$16),-1000000),0),IFERROR(IF(Configuration!$F$14&gt;0,$E223-LARGE('FLEX Settings (DO NOT MODIFY)'!$J:$J,Configuration!$F$14*Configuration!$F$16),-1000000),0),IFERROR(IF(Configuration!$F$13&gt;0,$E223-LARGE('FLEX Settings (DO NOT MODIFY)'!$K:$K,Configuration!$F$13*Configuration!$F$16),-1000000),0))+IF(E223=0,0,COUNTIFS($E$2:E222,E222)*0.000001)</f>
        <v>-80.715831259784096</v>
      </c>
      <c r="N223" t="str">
        <f t="shared" si="5"/>
        <v>&lt;tr&gt;&lt;td&gt;221&lt;/td&gt;&lt;td&gt;Theo Howard&lt;/td&gt;&lt;td&gt;Utah&lt;/td&gt;&lt;td&gt;Pac-12&lt;/td&gt;&lt;td&gt;56.45&lt;/td&gt;&lt;/tr&gt;</v>
      </c>
    </row>
    <row r="224" spans="1:14" x14ac:dyDescent="0.25">
      <c r="A224" s="26">
        <f>_xlfn.RANK.EQ(L224,L:L,0)</f>
        <v>222</v>
      </c>
      <c r="B224" t="s">
        <v>1311</v>
      </c>
      <c r="C224" s="5" t="s">
        <v>186</v>
      </c>
      <c r="D224" t="s">
        <v>131</v>
      </c>
      <c r="E224" s="3">
        <f>IF(VLOOKUP($D224,Configuration!$A$21:$C$31,3,FALSE),IFERROR((Configuration!$C$13*F224+Configuration!$C$12*H224+Configuration!$C$14*G224+Configuration!$C$16*I224+Configuration!$C$15*J224+Configuration!$C$17*K224),""),0)</f>
        <v>56.406382065064491</v>
      </c>
      <c r="F224" s="3">
        <v>2.2222222222222223</v>
      </c>
      <c r="G224" s="3">
        <v>334</v>
      </c>
      <c r="H224" s="3">
        <v>20</v>
      </c>
      <c r="I224" s="3">
        <v>0</v>
      </c>
      <c r="J224" s="3">
        <v>0</v>
      </c>
      <c r="K224" s="3">
        <v>0.16347563413442318</v>
      </c>
      <c r="L224" s="3">
        <f>MAX(IFERROR(IF(Configuration!$F$11&gt;0,$E224-LARGE($E:$E,Configuration!$F$11*Configuration!$F$16),-1000000),0),IFERROR(IF(Configuration!$F$14&gt;0,$E224-LARGE('FLEX Settings (DO NOT MODIFY)'!$J:$J,Configuration!$F$14*Configuration!$F$16),-1000000),0),IFERROR(IF(Configuration!$F$13&gt;0,$E224-LARGE('FLEX Settings (DO NOT MODIFY)'!$K:$K,Configuration!$F$13*Configuration!$F$16),-1000000),0))+IF(E224=0,0,COUNTIFS($E$2:E223,E223)*0.000001)</f>
        <v>-80.75989120084995</v>
      </c>
      <c r="N224" t="str">
        <f t="shared" si="5"/>
        <v>&lt;tr&gt;&lt;td&gt;222&lt;/td&gt;&lt;td&gt;Xzavier Henderson&lt;/td&gt;&lt;td&gt;Florida&lt;/td&gt;&lt;td&gt;SEC&lt;/td&gt;&lt;td&gt;56.41&lt;/td&gt;&lt;/tr&gt;</v>
      </c>
    </row>
    <row r="225" spans="1:14" x14ac:dyDescent="0.25">
      <c r="A225" s="26">
        <f>_xlfn.RANK.EQ(L225,L:L,0)</f>
        <v>223</v>
      </c>
      <c r="B225" t="s">
        <v>1345</v>
      </c>
      <c r="C225" s="5" t="s">
        <v>190</v>
      </c>
      <c r="D225" t="s">
        <v>131</v>
      </c>
      <c r="E225" s="3">
        <f>IF(VLOOKUP($D225,Configuration!$A$21:$C$31,3,FALSE),IFERROR((Configuration!$C$13*F225+Configuration!$C$12*H225+Configuration!$C$14*G225+Configuration!$C$16*I225+Configuration!$C$15*J225+Configuration!$C$17*K225),""),0)</f>
        <v>56.386351038718267</v>
      </c>
      <c r="F225" s="3">
        <v>1.7692307692307694</v>
      </c>
      <c r="G225" s="3">
        <v>230</v>
      </c>
      <c r="H225" s="3">
        <v>23</v>
      </c>
      <c r="I225" s="3">
        <v>39.428571428571423</v>
      </c>
      <c r="J225" s="3">
        <v>1.3142857142857143</v>
      </c>
      <c r="K225" s="3">
        <v>0.27880250261888906</v>
      </c>
      <c r="L225" s="3">
        <f>MAX(IFERROR(IF(Configuration!$F$11&gt;0,$E225-LARGE($E:$E,Configuration!$F$11*Configuration!$F$16),-1000000),0),IFERROR(IF(Configuration!$F$14&gt;0,$E225-LARGE('FLEX Settings (DO NOT MODIFY)'!$J:$J,Configuration!$F$14*Configuration!$F$16),-1000000),0),IFERROR(IF(Configuration!$F$13&gt;0,$E225-LARGE('FLEX Settings (DO NOT MODIFY)'!$K:$K,Configuration!$F$13*Configuration!$F$16),-1000000),0))+IF(E225=0,0,COUNTIFS($E$2:E224,E224)*0.000001)</f>
        <v>-80.779922227196181</v>
      </c>
      <c r="N225" t="str">
        <f t="shared" si="5"/>
        <v>&lt;tr&gt;&lt;td&gt;223&lt;/td&gt;&lt;td&gt;Dakereon Joyner&lt;/td&gt;&lt;td&gt;South Carolina&lt;/td&gt;&lt;td&gt;SEC&lt;/td&gt;&lt;td&gt;56.39&lt;/td&gt;&lt;/tr&gt;</v>
      </c>
    </row>
    <row r="226" spans="1:14" x14ac:dyDescent="0.25">
      <c r="A226" s="26">
        <f>_xlfn.RANK.EQ(L226,L:L,0)</f>
        <v>224</v>
      </c>
      <c r="B226" s="5" t="s">
        <v>995</v>
      </c>
      <c r="C226" s="5" t="s">
        <v>335</v>
      </c>
      <c r="D226" t="s">
        <v>132</v>
      </c>
      <c r="E226" s="3">
        <f>IF(VLOOKUP($D226,Configuration!$A$21:$C$31,3,FALSE),IFERROR((Configuration!$C$13*F226+Configuration!$C$12*H226+Configuration!$C$14*G226+Configuration!$C$16*I226+Configuration!$C$15*J226+Configuration!$C$17*K226),""),0)</f>
        <v>56.251691776972265</v>
      </c>
      <c r="F226" s="3">
        <v>1.65</v>
      </c>
      <c r="G226" s="3">
        <v>330</v>
      </c>
      <c r="H226" s="3">
        <v>27.5</v>
      </c>
      <c r="I226" s="3">
        <v>1.1458333333333333</v>
      </c>
      <c r="J226" s="3">
        <v>0</v>
      </c>
      <c r="K226" s="3">
        <v>0.25644577818053516</v>
      </c>
      <c r="L226" s="3">
        <f>MAX(IFERROR(IF(Configuration!$F$11&gt;0,$E226-LARGE($E:$E,Configuration!$F$11*Configuration!$F$16),-1000000),0),IFERROR(IF(Configuration!$F$14&gt;0,$E226-LARGE('FLEX Settings (DO NOT MODIFY)'!$J:$J,Configuration!$F$14*Configuration!$F$16),-1000000),0),IFERROR(IF(Configuration!$F$13&gt;0,$E226-LARGE('FLEX Settings (DO NOT MODIFY)'!$K:$K,Configuration!$F$13*Configuration!$F$16),-1000000),0))+IF(E226=0,0,COUNTIFS($E$2:E225,E225)*0.000001)</f>
        <v>-80.914581488942176</v>
      </c>
      <c r="N226" t="str">
        <f t="shared" si="5"/>
        <v>&lt;tr&gt;&lt;td&gt;224&lt;/td&gt;&lt;td&gt;Porter Rooks&lt;/td&gt;&lt;td&gt;North Carolina State&lt;/td&gt;&lt;td&gt;ACC&lt;/td&gt;&lt;td&gt;56.25&lt;/td&gt;&lt;/tr&gt;</v>
      </c>
    </row>
    <row r="227" spans="1:14" x14ac:dyDescent="0.25">
      <c r="A227" s="26">
        <f>_xlfn.RANK.EQ(L227,L:L,0)</f>
        <v>225</v>
      </c>
      <c r="B227" t="s">
        <v>1307</v>
      </c>
      <c r="C227" s="5" t="s">
        <v>179</v>
      </c>
      <c r="D227" t="s">
        <v>131</v>
      </c>
      <c r="E227" s="3">
        <f>IF(VLOOKUP($D227,Configuration!$A$21:$C$31,3,FALSE),IFERROR((Configuration!$C$13*F227+Configuration!$C$12*H227+Configuration!$C$14*G227+Configuration!$C$16*I227+Configuration!$C$15*J227+Configuration!$C$17*K227),""),0)</f>
        <v>56.200442006130338</v>
      </c>
      <c r="F227" s="3">
        <v>1.65</v>
      </c>
      <c r="G227" s="3">
        <v>330</v>
      </c>
      <c r="H227" s="3">
        <v>27.5</v>
      </c>
      <c r="I227" s="3">
        <v>0</v>
      </c>
      <c r="J227" s="3">
        <v>0</v>
      </c>
      <c r="K227" s="3">
        <v>0.22477899693483186</v>
      </c>
      <c r="L227" s="3">
        <f>MAX(IFERROR(IF(Configuration!$F$11&gt;0,$E227-LARGE($E:$E,Configuration!$F$11*Configuration!$F$16),-1000000),0),IFERROR(IF(Configuration!$F$14&gt;0,$E227-LARGE('FLEX Settings (DO NOT MODIFY)'!$J:$J,Configuration!$F$14*Configuration!$F$16),-1000000),0),IFERROR(IF(Configuration!$F$13&gt;0,$E227-LARGE('FLEX Settings (DO NOT MODIFY)'!$K:$K,Configuration!$F$13*Configuration!$F$16),-1000000),0))+IF(E227=0,0,COUNTIFS($E$2:E226,E226)*0.000001)</f>
        <v>-80.965831259784096</v>
      </c>
      <c r="N227" t="str">
        <f t="shared" si="5"/>
        <v>&lt;tr&gt;&lt;td&gt;225&lt;/td&gt;&lt;td&gt;Ja'Mori Maclin&lt;/td&gt;&lt;td&gt;Missouri&lt;/td&gt;&lt;td&gt;SEC&lt;/td&gt;&lt;td&gt;56.2&lt;/td&gt;&lt;/tr&gt;</v>
      </c>
    </row>
    <row r="228" spans="1:14" x14ac:dyDescent="0.25">
      <c r="A228" s="26">
        <f>_xlfn.RANK.EQ(L228,L:L,0)</f>
        <v>226</v>
      </c>
      <c r="B228" t="s">
        <v>1255</v>
      </c>
      <c r="C228" s="5" t="s">
        <v>210</v>
      </c>
      <c r="D228" t="s">
        <v>329</v>
      </c>
      <c r="E228" s="3">
        <f>IF(VLOOKUP($D228,Configuration!$A$21:$C$31,3,FALSE),IFERROR((Configuration!$C$13*F228+Configuration!$C$12*H228+Configuration!$C$14*G228+Configuration!$C$16*I228+Configuration!$C$15*J228+Configuration!$C$17*K228),""),0)</f>
        <v>55.925442006130339</v>
      </c>
      <c r="F228" s="3">
        <v>2.75</v>
      </c>
      <c r="G228" s="3">
        <v>261.25</v>
      </c>
      <c r="H228" s="3">
        <v>27.5</v>
      </c>
      <c r="I228" s="3">
        <v>0</v>
      </c>
      <c r="J228" s="3">
        <v>0</v>
      </c>
      <c r="K228" s="3">
        <v>0.22477899693483186</v>
      </c>
      <c r="L228" s="3">
        <f>MAX(IFERROR(IF(Configuration!$F$11&gt;0,$E228-LARGE($E:$E,Configuration!$F$11*Configuration!$F$16),-1000000),0),IFERROR(IF(Configuration!$F$14&gt;0,$E228-LARGE('FLEX Settings (DO NOT MODIFY)'!$J:$J,Configuration!$F$14*Configuration!$F$16),-1000000),0),IFERROR(IF(Configuration!$F$13&gt;0,$E228-LARGE('FLEX Settings (DO NOT MODIFY)'!$K:$K,Configuration!$F$13*Configuration!$F$16),-1000000),0))+IF(E228=0,0,COUNTIFS($E$2:E227,E227)*0.000001)</f>
        <v>-81.240831259784102</v>
      </c>
      <c r="N228" t="str">
        <f t="shared" si="5"/>
        <v>&lt;tr&gt;&lt;td&gt;226&lt;/td&gt;&lt;td&gt;Boobie Curry&lt;/td&gt;&lt;td&gt;Arizona&lt;/td&gt;&lt;td&gt;Pac-12&lt;/td&gt;&lt;td&gt;55.93&lt;/td&gt;&lt;/tr&gt;</v>
      </c>
    </row>
    <row r="229" spans="1:14" x14ac:dyDescent="0.25">
      <c r="A229" s="26">
        <f>_xlfn.RANK.EQ(L229,L:L,0)</f>
        <v>227</v>
      </c>
      <c r="B229" t="s">
        <v>1123</v>
      </c>
      <c r="C229" s="5" t="s">
        <v>209</v>
      </c>
      <c r="D229" t="s">
        <v>352</v>
      </c>
      <c r="E229" s="3">
        <f>IF(VLOOKUP($D229,Configuration!$A$21:$C$31,3,FALSE),IFERROR((Configuration!$C$13*F229+Configuration!$C$12*H229+Configuration!$C$14*G229+Configuration!$C$16*I229+Configuration!$C$15*J229+Configuration!$C$17*K229),""),0)</f>
        <v>55.5619441923631</v>
      </c>
      <c r="F229" s="3">
        <v>2.2857142857142856</v>
      </c>
      <c r="G229" s="3">
        <v>302.39999999999998</v>
      </c>
      <c r="H229" s="3">
        <v>24</v>
      </c>
      <c r="I229" s="3">
        <v>0</v>
      </c>
      <c r="J229" s="3">
        <v>0</v>
      </c>
      <c r="K229" s="3">
        <v>0.19617076096130781</v>
      </c>
      <c r="L229" s="3">
        <f>MAX(IFERROR(IF(Configuration!$F$11&gt;0,$E229-LARGE($E:$E,Configuration!$F$11*Configuration!$F$16),-1000000),0),IFERROR(IF(Configuration!$F$14&gt;0,$E229-LARGE('FLEX Settings (DO NOT MODIFY)'!$J:$J,Configuration!$F$14*Configuration!$F$16),-1000000),0),IFERROR(IF(Configuration!$F$13&gt;0,$E229-LARGE('FLEX Settings (DO NOT MODIFY)'!$K:$K,Configuration!$F$13*Configuration!$F$16),-1000000),0))+IF(E229=0,0,COUNTIFS($E$2:E228,E228)*0.000001)</f>
        <v>-81.604329073551341</v>
      </c>
      <c r="N229" t="str">
        <f t="shared" si="5"/>
        <v>&lt;tr&gt;&lt;td&gt;227&lt;/td&gt;&lt;td&gt;Oliver Martin&lt;/td&gt;&lt;td&gt;Nebraska&lt;/td&gt;&lt;td&gt;Big Ten&lt;/td&gt;&lt;td&gt;55.56&lt;/td&gt;&lt;/tr&gt;</v>
      </c>
    </row>
    <row r="230" spans="1:14" x14ac:dyDescent="0.25">
      <c r="A230" s="26">
        <f>_xlfn.RANK.EQ(L230,L:L,0)</f>
        <v>228</v>
      </c>
      <c r="B230" t="s">
        <v>1197</v>
      </c>
      <c r="C230" s="5" t="s">
        <v>759</v>
      </c>
      <c r="D230" t="s">
        <v>1504</v>
      </c>
      <c r="E230" s="3">
        <f>IF(VLOOKUP($D230,Configuration!$A$21:$C$31,3,FALSE),IFERROR((Configuration!$C$13*F230+Configuration!$C$12*H230+Configuration!$C$14*G230+Configuration!$C$16*I230+Configuration!$C$15*J230+Configuration!$C$17*K230),""),0)</f>
        <v>55.418704189063128</v>
      </c>
      <c r="F230" s="3">
        <v>1.2</v>
      </c>
      <c r="G230" s="3">
        <v>325</v>
      </c>
      <c r="H230" s="3">
        <v>32.5</v>
      </c>
      <c r="I230" s="3">
        <v>0</v>
      </c>
      <c r="J230" s="3">
        <v>0</v>
      </c>
      <c r="K230" s="3">
        <v>0.26564790546843764</v>
      </c>
      <c r="L230" s="3">
        <f>MAX(IFERROR(IF(Configuration!$F$11&gt;0,$E230-LARGE($E:$E,Configuration!$F$11*Configuration!$F$16),-1000000),0),IFERROR(IF(Configuration!$F$14&gt;0,$E230-LARGE('FLEX Settings (DO NOT MODIFY)'!$J:$J,Configuration!$F$14*Configuration!$F$16),-1000000),0),IFERROR(IF(Configuration!$F$13&gt;0,$E230-LARGE('FLEX Settings (DO NOT MODIFY)'!$K:$K,Configuration!$F$13*Configuration!$F$16),-1000000),0))+IF(E230=0,0,COUNTIFS($E$2:E229,E229)*0.000001)</f>
        <v>-81.747569076851306</v>
      </c>
      <c r="N230" t="str">
        <f t="shared" si="5"/>
        <v>&lt;tr&gt;&lt;td&gt;228&lt;/td&gt;&lt;td&gt;Tray Pettway&lt;/td&gt;&lt;td&gt;Massachusetts&lt;/td&gt;&lt;td&gt;IA Independents&lt;/td&gt;&lt;td&gt;55.42&lt;/td&gt;&lt;/tr&gt;</v>
      </c>
    </row>
    <row r="231" spans="1:14" x14ac:dyDescent="0.25">
      <c r="A231" s="26">
        <f>_xlfn.RANK.EQ(L231,L:L,0)</f>
        <v>229</v>
      </c>
      <c r="B231" t="s">
        <v>1083</v>
      </c>
      <c r="C231" s="5" t="s">
        <v>223</v>
      </c>
      <c r="D231" t="s">
        <v>326</v>
      </c>
      <c r="E231" s="3">
        <f>IF(VLOOKUP($D231,Configuration!$A$21:$C$31,3,FALSE),IFERROR((Configuration!$C$13*F231+Configuration!$C$12*H231+Configuration!$C$14*G231+Configuration!$C$16*I231+Configuration!$C$15*J231+Configuration!$C$17*K231),""),0)</f>
        <v>55.142268224423617</v>
      </c>
      <c r="F231" s="3">
        <v>1.3333333333333335</v>
      </c>
      <c r="G231" s="3">
        <v>336</v>
      </c>
      <c r="H231" s="3">
        <v>28</v>
      </c>
      <c r="I231" s="3">
        <v>0</v>
      </c>
      <c r="J231" s="3">
        <v>0</v>
      </c>
      <c r="K231" s="3">
        <v>0.22886588778819245</v>
      </c>
      <c r="L231" s="3">
        <f>MAX(IFERROR(IF(Configuration!$F$11&gt;0,$E231-LARGE($E:$E,Configuration!$F$11*Configuration!$F$16),-1000000),0),IFERROR(IF(Configuration!$F$14&gt;0,$E231-LARGE('FLEX Settings (DO NOT MODIFY)'!$J:$J,Configuration!$F$14*Configuration!$F$16),-1000000),0),IFERROR(IF(Configuration!$F$13&gt;0,$E231-LARGE('FLEX Settings (DO NOT MODIFY)'!$K:$K,Configuration!$F$13*Configuration!$F$16),-1000000),0))+IF(E231=0,0,COUNTIFS($E$2:E230,E230)*0.000001)</f>
        <v>-82.024005041490824</v>
      </c>
      <c r="N231" t="str">
        <f t="shared" si="5"/>
        <v>&lt;tr&gt;&lt;td&gt;229&lt;/td&gt;&lt;td&gt;Sean Shaw Jr.&lt;/td&gt;&lt;td&gt;Iowa State&lt;/td&gt;&lt;td&gt;Big 12&lt;/td&gt;&lt;td&gt;55.14&lt;/td&gt;&lt;/tr&gt;</v>
      </c>
    </row>
    <row r="232" spans="1:14" x14ac:dyDescent="0.25">
      <c r="A232" s="26">
        <f>_xlfn.RANK.EQ(L232,L:L,0)</f>
        <v>230</v>
      </c>
      <c r="B232" t="s">
        <v>1543</v>
      </c>
      <c r="C232" s="5" t="s">
        <v>262</v>
      </c>
      <c r="D232" t="s">
        <v>1504</v>
      </c>
      <c r="E232" s="3">
        <f>IF(VLOOKUP($D232,Configuration!$A$21:$C$31,3,FALSE),IFERROR((Configuration!$C$13*F232+Configuration!$C$12*H232+Configuration!$C$14*G232+Configuration!$C$16*I232+Configuration!$C$15*J232+Configuration!$C$17*K232),""),0)</f>
        <v>54.870397805517307</v>
      </c>
      <c r="F232" s="3">
        <v>2.2000000000000002</v>
      </c>
      <c r="G232" s="3">
        <v>297</v>
      </c>
      <c r="H232" s="3">
        <v>24.75</v>
      </c>
      <c r="I232" s="3">
        <v>0</v>
      </c>
      <c r="J232" s="3">
        <v>0</v>
      </c>
      <c r="K232" s="3">
        <v>0.20230109724134868</v>
      </c>
      <c r="L232" s="3">
        <f>MAX(IFERROR(IF(Configuration!$F$11&gt;0,$E232-LARGE($E:$E,Configuration!$F$11*Configuration!$F$16),-1000000),0),IFERROR(IF(Configuration!$F$14&gt;0,$E232-LARGE('FLEX Settings (DO NOT MODIFY)'!$J:$J,Configuration!$F$14*Configuration!$F$16),-1000000),0),IFERROR(IF(Configuration!$F$13&gt;0,$E232-LARGE('FLEX Settings (DO NOT MODIFY)'!$K:$K,Configuration!$F$13*Configuration!$F$16),-1000000),0))+IF(E232=0,0,COUNTIFS($E$2:E231,E231)*0.000001)</f>
        <v>-82.295875460397127</v>
      </c>
      <c r="N232" t="str">
        <f t="shared" si="5"/>
        <v>&lt;tr&gt;&lt;td&gt;230&lt;/td&gt;&lt;td&gt;Thomaz Whitford&lt;/td&gt;&lt;td&gt;New Mexico State&lt;/td&gt;&lt;td&gt;IA Independents&lt;/td&gt;&lt;td&gt;54.87&lt;/td&gt;&lt;/tr&gt;</v>
      </c>
    </row>
    <row r="233" spans="1:14" x14ac:dyDescent="0.25">
      <c r="A233" s="26">
        <f>_xlfn.RANK.EQ(L233,L:L,0)</f>
        <v>231</v>
      </c>
      <c r="B233" t="s">
        <v>1110</v>
      </c>
      <c r="C233" s="5" t="s">
        <v>238</v>
      </c>
      <c r="D233" t="s">
        <v>352</v>
      </c>
      <c r="E233" s="3">
        <f>IF(VLOOKUP($D233,Configuration!$A$21:$C$31,3,FALSE),IFERROR((Configuration!$C$13*F233+Configuration!$C$12*H233+Configuration!$C$14*G233+Configuration!$C$16*I233+Configuration!$C$15*J233+Configuration!$C$17*K233),""),0)</f>
        <v>54.341795207812929</v>
      </c>
      <c r="F233" s="3">
        <v>1.7307692307692308</v>
      </c>
      <c r="G233" s="3">
        <v>330.74999999999994</v>
      </c>
      <c r="H233" s="3">
        <v>22.5</v>
      </c>
      <c r="I233" s="3">
        <v>0</v>
      </c>
      <c r="J233" s="3">
        <v>0</v>
      </c>
      <c r="K233" s="3">
        <v>0.18391008840122608</v>
      </c>
      <c r="L233" s="3">
        <f>MAX(IFERROR(IF(Configuration!$F$11&gt;0,$E233-LARGE($E:$E,Configuration!$F$11*Configuration!$F$16),-1000000),0),IFERROR(IF(Configuration!$F$14&gt;0,$E233-LARGE('FLEX Settings (DO NOT MODIFY)'!$J:$J,Configuration!$F$14*Configuration!$F$16),-1000000),0),IFERROR(IF(Configuration!$F$13&gt;0,$E233-LARGE('FLEX Settings (DO NOT MODIFY)'!$K:$K,Configuration!$F$13*Configuration!$F$16),-1000000),0))+IF(E233=0,0,COUNTIFS($E$2:E232,E232)*0.000001)</f>
        <v>-82.824478058101505</v>
      </c>
      <c r="N233" t="str">
        <f t="shared" si="5"/>
        <v>&lt;tr&gt;&lt;td&gt;231&lt;/td&gt;&lt;td&gt;Brian Cobbs&lt;/td&gt;&lt;td&gt;Maryland&lt;/td&gt;&lt;td&gt;Big Ten&lt;/td&gt;&lt;td&gt;54.34&lt;/td&gt;&lt;/tr&gt;</v>
      </c>
    </row>
    <row r="234" spans="1:14" x14ac:dyDescent="0.25">
      <c r="A234" s="26">
        <f>_xlfn.RANK.EQ(L234,L:L,0)</f>
        <v>232</v>
      </c>
      <c r="B234" t="s">
        <v>1313</v>
      </c>
      <c r="C234" s="5" t="s">
        <v>186</v>
      </c>
      <c r="D234" t="s">
        <v>131</v>
      </c>
      <c r="E234" s="3">
        <f>IF(VLOOKUP($D234,Configuration!$A$21:$C$31,3,FALSE),IFERROR((Configuration!$C$13*F234+Configuration!$C$12*H234+Configuration!$C$14*G234+Configuration!$C$16*I234+Configuration!$C$15*J234+Configuration!$C$17*K234),""),0)</f>
        <v>54.091310914663943</v>
      </c>
      <c r="F234" s="3">
        <v>2</v>
      </c>
      <c r="G234" s="3">
        <v>300</v>
      </c>
      <c r="H234" s="3">
        <v>25</v>
      </c>
      <c r="I234" s="3">
        <v>0</v>
      </c>
      <c r="J234" s="3">
        <v>0</v>
      </c>
      <c r="K234" s="3">
        <v>0.20434454266802898</v>
      </c>
      <c r="L234" s="3">
        <f>MAX(IFERROR(IF(Configuration!$F$11&gt;0,$E234-LARGE($E:$E,Configuration!$F$11*Configuration!$F$16),-1000000),0),IFERROR(IF(Configuration!$F$14&gt;0,$E234-LARGE('FLEX Settings (DO NOT MODIFY)'!$J:$J,Configuration!$F$14*Configuration!$F$16),-1000000),0),IFERROR(IF(Configuration!$F$13&gt;0,$E234-LARGE('FLEX Settings (DO NOT MODIFY)'!$K:$K,Configuration!$F$13*Configuration!$F$16),-1000000),0))+IF(E234=0,0,COUNTIFS($E$2:E233,E233)*0.000001)</f>
        <v>-83.074962351250491</v>
      </c>
      <c r="N234" t="str">
        <f t="shared" si="5"/>
        <v>&lt;tr&gt;&lt;td&gt;232&lt;/td&gt;&lt;td&gt;Rick Wells&lt;/td&gt;&lt;td&gt;Florida&lt;/td&gt;&lt;td&gt;SEC&lt;/td&gt;&lt;td&gt;54.09&lt;/td&gt;&lt;/tr&gt;</v>
      </c>
    </row>
    <row r="235" spans="1:14" x14ac:dyDescent="0.25">
      <c r="A235" s="26">
        <f>_xlfn.RANK.EQ(L235,L:L,0)</f>
        <v>233</v>
      </c>
      <c r="B235" t="s">
        <v>1320</v>
      </c>
      <c r="C235" s="5" t="s">
        <v>200</v>
      </c>
      <c r="D235" t="s">
        <v>131</v>
      </c>
      <c r="E235" s="3">
        <f>IF(VLOOKUP($D235,Configuration!$A$21:$C$31,3,FALSE),IFERROR((Configuration!$C$13*F235+Configuration!$C$12*H235+Configuration!$C$14*G235+Configuration!$C$16*I235+Configuration!$C$15*J235+Configuration!$C$17*K235),""),0)</f>
        <v>53.673048731731157</v>
      </c>
      <c r="F235" s="3">
        <v>4</v>
      </c>
      <c r="G235" s="3">
        <v>200</v>
      </c>
      <c r="H235" s="3">
        <v>20</v>
      </c>
      <c r="I235" s="3">
        <v>0</v>
      </c>
      <c r="J235" s="3">
        <v>0</v>
      </c>
      <c r="K235" s="3">
        <v>0.16347563413442318</v>
      </c>
      <c r="L235" s="3">
        <f>MAX(IFERROR(IF(Configuration!$F$11&gt;0,$E235-LARGE($E:$E,Configuration!$F$11*Configuration!$F$16),-1000000),0),IFERROR(IF(Configuration!$F$14&gt;0,$E235-LARGE('FLEX Settings (DO NOT MODIFY)'!$J:$J,Configuration!$F$14*Configuration!$F$16),-1000000),0),IFERROR(IF(Configuration!$F$13&gt;0,$E235-LARGE('FLEX Settings (DO NOT MODIFY)'!$K:$K,Configuration!$F$13*Configuration!$F$16),-1000000),0))+IF(E235=0,0,COUNTIFS($E$2:E234,E234)*0.000001)</f>
        <v>-83.493224534183284</v>
      </c>
      <c r="N235" t="str">
        <f t="shared" si="5"/>
        <v>&lt;tr&gt;&lt;td&gt;233&lt;/td&gt;&lt;td&gt;Lideatrick Griffin&lt;/td&gt;&lt;td&gt;Mississippi State&lt;/td&gt;&lt;td&gt;SEC&lt;/td&gt;&lt;td&gt;53.67&lt;/td&gt;&lt;/tr&gt;</v>
      </c>
    </row>
    <row r="236" spans="1:14" x14ac:dyDescent="0.25">
      <c r="A236" s="26">
        <f>_xlfn.RANK.EQ(L236,L:L,0)</f>
        <v>234</v>
      </c>
      <c r="B236" t="s">
        <v>986</v>
      </c>
      <c r="C236" s="5" t="s">
        <v>217</v>
      </c>
      <c r="D236" t="s">
        <v>132</v>
      </c>
      <c r="E236" s="3">
        <f>IF(VLOOKUP($D236,Configuration!$A$21:$C$31,3,FALSE),IFERROR((Configuration!$C$13*F236+Configuration!$C$12*H236+Configuration!$C$14*G236+Configuration!$C$16*I236+Configuration!$C$15*J236+Configuration!$C$17*K236),""),0)</f>
        <v>53.60765847807739</v>
      </c>
      <c r="F236" s="3">
        <v>1.2000000000000002</v>
      </c>
      <c r="G236" s="3">
        <v>348</v>
      </c>
      <c r="H236" s="3">
        <v>24</v>
      </c>
      <c r="I236" s="3">
        <v>0</v>
      </c>
      <c r="J236" s="3">
        <v>0</v>
      </c>
      <c r="K236" s="3">
        <v>0.19617076096130781</v>
      </c>
      <c r="L236" s="3">
        <f>MAX(IFERROR(IF(Configuration!$F$11&gt;0,$E236-LARGE($E:$E,Configuration!$F$11*Configuration!$F$16),-1000000),0),IFERROR(IF(Configuration!$F$14&gt;0,$E236-LARGE('FLEX Settings (DO NOT MODIFY)'!$J:$J,Configuration!$F$14*Configuration!$F$16),-1000000),0),IFERROR(IF(Configuration!$F$13&gt;0,$E236-LARGE('FLEX Settings (DO NOT MODIFY)'!$K:$K,Configuration!$F$13*Configuration!$F$16),-1000000),0))+IF(E236=0,0,COUNTIFS($E$2:E235,E235)*0.000001)</f>
        <v>-83.558614787837058</v>
      </c>
      <c r="N236" t="str">
        <f t="shared" si="5"/>
        <v>&lt;tr&gt;&lt;td&gt;234&lt;/td&gt;&lt;td&gt;Darrell Harding&lt;/td&gt;&lt;td&gt;Duke&lt;/td&gt;&lt;td&gt;ACC&lt;/td&gt;&lt;td&gt;53.61&lt;/td&gt;&lt;/tr&gt;</v>
      </c>
    </row>
    <row r="237" spans="1:14" x14ac:dyDescent="0.25">
      <c r="A237" s="26">
        <f>_xlfn.RANK.EQ(L237,L:L,0)</f>
        <v>235</v>
      </c>
      <c r="B237" t="s">
        <v>1306</v>
      </c>
      <c r="C237" s="5" t="s">
        <v>179</v>
      </c>
      <c r="D237" t="s">
        <v>131</v>
      </c>
      <c r="E237" s="3">
        <f>IF(VLOOKUP($D237,Configuration!$A$21:$C$31,3,FALSE),IFERROR((Configuration!$C$13*F237+Configuration!$C$12*H237+Configuration!$C$14*G237+Configuration!$C$16*I237+Configuration!$C$15*J237+Configuration!$C$17*K237),""),0)</f>
        <v>52.900442006130341</v>
      </c>
      <c r="F237" s="3">
        <v>1.1000000000000001</v>
      </c>
      <c r="G237" s="3">
        <v>330</v>
      </c>
      <c r="H237" s="3">
        <v>27.5</v>
      </c>
      <c r="I237" s="3">
        <v>0</v>
      </c>
      <c r="J237" s="3">
        <v>0</v>
      </c>
      <c r="K237" s="3">
        <v>0.22477899693483186</v>
      </c>
      <c r="L237" s="3">
        <f>MAX(IFERROR(IF(Configuration!$F$11&gt;0,$E237-LARGE($E:$E,Configuration!$F$11*Configuration!$F$16),-1000000),0),IFERROR(IF(Configuration!$F$14&gt;0,$E237-LARGE('FLEX Settings (DO NOT MODIFY)'!$J:$J,Configuration!$F$14*Configuration!$F$16),-1000000),0),IFERROR(IF(Configuration!$F$13&gt;0,$E237-LARGE('FLEX Settings (DO NOT MODIFY)'!$K:$K,Configuration!$F$13*Configuration!$F$16),-1000000),0))+IF(E237=0,0,COUNTIFS($E$2:E236,E236)*0.000001)</f>
        <v>-84.265831259784107</v>
      </c>
      <c r="N237" t="str">
        <f t="shared" si="5"/>
        <v>&lt;tr&gt;&lt;td&gt;235&lt;/td&gt;&lt;td&gt;JJ Hester&lt;/td&gt;&lt;td&gt;Missouri&lt;/td&gt;&lt;td&gt;SEC&lt;/td&gt;&lt;td&gt;52.9&lt;/td&gt;&lt;/tr&gt;</v>
      </c>
    </row>
    <row r="238" spans="1:14" x14ac:dyDescent="0.25">
      <c r="A238" s="26">
        <f>_xlfn.RANK.EQ(L238,L:L,0)</f>
        <v>236</v>
      </c>
      <c r="B238" t="s">
        <v>1103</v>
      </c>
      <c r="C238" s="5" t="s">
        <v>244</v>
      </c>
      <c r="D238" t="s">
        <v>326</v>
      </c>
      <c r="E238" s="3">
        <f>IF(VLOOKUP($D238,Configuration!$A$21:$C$31,3,FALSE),IFERROR((Configuration!$C$13*F238+Configuration!$C$12*H238+Configuration!$C$14*G238+Configuration!$C$16*I238+Configuration!$C$15*J238+Configuration!$C$17*K238),""),0)</f>
        <v>52.680842834837939</v>
      </c>
      <c r="F238" s="3">
        <v>1.6176470588235294</v>
      </c>
      <c r="G238" s="3">
        <v>249.33333333333334</v>
      </c>
      <c r="H238" s="3">
        <v>18.333333333333336</v>
      </c>
      <c r="I238" s="3">
        <v>68.444444444444443</v>
      </c>
      <c r="J238" s="3">
        <v>0.42777777777777781</v>
      </c>
      <c r="K238" s="3">
        <v>0.26807531460718015</v>
      </c>
      <c r="L238" s="3">
        <f>MAX(IFERROR(IF(Configuration!$F$11&gt;0,$E238-LARGE($E:$E,Configuration!$F$11*Configuration!$F$16),-1000000),0),IFERROR(IF(Configuration!$F$14&gt;0,$E238-LARGE('FLEX Settings (DO NOT MODIFY)'!$J:$J,Configuration!$F$14*Configuration!$F$16),-1000000),0),IFERROR(IF(Configuration!$F$13&gt;0,$E238-LARGE('FLEX Settings (DO NOT MODIFY)'!$K:$K,Configuration!$F$13*Configuration!$F$16),-1000000),0))+IF(E238=0,0,COUNTIFS($E$2:E237,E237)*0.000001)</f>
        <v>-84.485430431076509</v>
      </c>
      <c r="N238" t="str">
        <f t="shared" si="5"/>
        <v>&lt;tr&gt;&lt;td&gt;236&lt;/td&gt;&lt;td&gt;Derius Davis&lt;/td&gt;&lt;td&gt;TCU&lt;/td&gt;&lt;td&gt;Big 12&lt;/td&gt;&lt;td&gt;52.68&lt;/td&gt;&lt;/tr&gt;</v>
      </c>
    </row>
    <row r="239" spans="1:14" x14ac:dyDescent="0.25">
      <c r="A239" s="26">
        <f>_xlfn.RANK.EQ(L239,L:L,0)</f>
        <v>237</v>
      </c>
      <c r="B239" t="s">
        <v>1340</v>
      </c>
      <c r="C239" s="5" t="s">
        <v>206</v>
      </c>
      <c r="D239" t="s">
        <v>131</v>
      </c>
      <c r="E239" s="3">
        <f>IF(VLOOKUP($D239,Configuration!$A$21:$C$31,3,FALSE),IFERROR((Configuration!$C$13*F239+Configuration!$C$12*H239+Configuration!$C$14*G239+Configuration!$C$16*I239+Configuration!$C$15*J239+Configuration!$C$17*K239),""),0)</f>
        <v>52.440353604904274</v>
      </c>
      <c r="F239" s="3">
        <v>2.2000000000000002</v>
      </c>
      <c r="G239" s="3">
        <v>286</v>
      </c>
      <c r="H239" s="3">
        <v>22</v>
      </c>
      <c r="I239" s="3">
        <v>0</v>
      </c>
      <c r="J239" s="3">
        <v>0</v>
      </c>
      <c r="K239" s="3">
        <v>0.17982319754786549</v>
      </c>
      <c r="L239" s="3">
        <f>MAX(IFERROR(IF(Configuration!$F$11&gt;0,$E239-LARGE($E:$E,Configuration!$F$11*Configuration!$F$16),-1000000),0),IFERROR(IF(Configuration!$F$14&gt;0,$E239-LARGE('FLEX Settings (DO NOT MODIFY)'!$J:$J,Configuration!$F$14*Configuration!$F$16),-1000000),0),IFERROR(IF(Configuration!$F$13&gt;0,$E239-LARGE('FLEX Settings (DO NOT MODIFY)'!$K:$K,Configuration!$F$13*Configuration!$F$16),-1000000),0))+IF(E239=0,0,COUNTIFS($E$2:E238,E238)*0.000001)</f>
        <v>-84.725919661010167</v>
      </c>
      <c r="N239" t="str">
        <f t="shared" ref="N239:N302" si="6">CONCATENATE("&lt;tr&gt;&lt;td&gt;",A239,"&lt;/td&gt;&lt;td&gt;",B239,"&lt;/td&gt;&lt;td&gt;",C239,"&lt;/td&gt;&lt;td&gt;",D239,"&lt;/td&gt;&lt;td&gt;",ROUND(E239,2),"&lt;/td&gt;&lt;/tr&gt;")</f>
        <v>&lt;tr&gt;&lt;td&gt;237&lt;/td&gt;&lt;td&gt;JaVonta Payton&lt;/td&gt;&lt;td&gt;Tennessee&lt;/td&gt;&lt;td&gt;SEC&lt;/td&gt;&lt;td&gt;52.44&lt;/td&gt;&lt;/tr&gt;</v>
      </c>
    </row>
    <row r="240" spans="1:14" x14ac:dyDescent="0.25">
      <c r="A240" s="26">
        <f>_xlfn.RANK.EQ(L240,L:L,0)</f>
        <v>238</v>
      </c>
      <c r="B240" t="s">
        <v>1134</v>
      </c>
      <c r="C240" s="5" t="s">
        <v>194</v>
      </c>
      <c r="D240" t="s">
        <v>352</v>
      </c>
      <c r="E240" s="3">
        <f>IF(VLOOKUP($D240,Configuration!$A$21:$C$31,3,FALSE),IFERROR((Configuration!$C$13*F240+Configuration!$C$12*H240+Configuration!$C$14*G240+Configuration!$C$16*I240+Configuration!$C$15*J240+Configuration!$C$17*K240),""),0)</f>
        <v>51.340353604904273</v>
      </c>
      <c r="F240" s="3">
        <v>1.65</v>
      </c>
      <c r="G240" s="3">
        <v>308</v>
      </c>
      <c r="H240" s="3">
        <v>22</v>
      </c>
      <c r="I240" s="3">
        <v>0</v>
      </c>
      <c r="J240" s="3">
        <v>0</v>
      </c>
      <c r="K240" s="3">
        <v>0.17982319754786549</v>
      </c>
      <c r="L240" s="3">
        <f>MAX(IFERROR(IF(Configuration!$F$11&gt;0,$E240-LARGE($E:$E,Configuration!$F$11*Configuration!$F$16),-1000000),0),IFERROR(IF(Configuration!$F$14&gt;0,$E240-LARGE('FLEX Settings (DO NOT MODIFY)'!$J:$J,Configuration!$F$14*Configuration!$F$16),-1000000),0),IFERROR(IF(Configuration!$F$13&gt;0,$E240-LARGE('FLEX Settings (DO NOT MODIFY)'!$K:$K,Configuration!$F$13*Configuration!$F$16),-1000000),0))+IF(E240=0,0,COUNTIFS($E$2:E239,E239)*0.000001)</f>
        <v>-85.825919661010175</v>
      </c>
      <c r="N240" t="str">
        <f t="shared" si="6"/>
        <v>&lt;tr&gt;&lt;td&gt;238&lt;/td&gt;&lt;td&gt;Daylen Baldwin&lt;/td&gt;&lt;td&gt;Michigan&lt;/td&gt;&lt;td&gt;Big Ten&lt;/td&gt;&lt;td&gt;51.34&lt;/td&gt;&lt;/tr&gt;</v>
      </c>
    </row>
    <row r="241" spans="1:14" x14ac:dyDescent="0.25">
      <c r="A241" s="26">
        <f>_xlfn.RANK.EQ(L241,L:L,0)</f>
        <v>239</v>
      </c>
      <c r="B241" t="s">
        <v>1203</v>
      </c>
      <c r="C241" s="5" t="s">
        <v>212</v>
      </c>
      <c r="D241" t="s">
        <v>329</v>
      </c>
      <c r="E241" s="3">
        <f>IF(VLOOKUP($D241,Configuration!$A$21:$C$31,3,FALSE),IFERROR((Configuration!$C$13*F241+Configuration!$C$12*H241+Configuration!$C$14*G241+Configuration!$C$16*I241+Configuration!$C$15*J241+Configuration!$C$17*K241),""),0)</f>
        <v>50.145266431148293</v>
      </c>
      <c r="F241" s="3">
        <v>1.3894736842105262</v>
      </c>
      <c r="G241" s="3">
        <v>290.40000000000003</v>
      </c>
      <c r="H241" s="3">
        <v>26.400000000000002</v>
      </c>
      <c r="I241" s="3">
        <v>0</v>
      </c>
      <c r="J241" s="3">
        <v>0</v>
      </c>
      <c r="K241" s="3">
        <v>0.21578783705743859</v>
      </c>
      <c r="L241" s="3">
        <f>MAX(IFERROR(IF(Configuration!$F$11&gt;0,$E241-LARGE($E:$E,Configuration!$F$11*Configuration!$F$16),-1000000),0),IFERROR(IF(Configuration!$F$14&gt;0,$E241-LARGE('FLEX Settings (DO NOT MODIFY)'!$J:$J,Configuration!$F$14*Configuration!$F$16),-1000000),0),IFERROR(IF(Configuration!$F$13&gt;0,$E241-LARGE('FLEX Settings (DO NOT MODIFY)'!$K:$K,Configuration!$F$13*Configuration!$F$16),-1000000),0))+IF(E241=0,0,COUNTIFS($E$2:E240,E240)*0.000001)</f>
        <v>-87.021006834766155</v>
      </c>
      <c r="N241" t="str">
        <f t="shared" si="6"/>
        <v>&lt;tr&gt;&lt;td&gt;239&lt;/td&gt;&lt;td&gt;Solomon Enis&lt;/td&gt;&lt;td&gt;Utah&lt;/td&gt;&lt;td&gt;Pac-12&lt;/td&gt;&lt;td&gt;50.15&lt;/td&gt;&lt;/tr&gt;</v>
      </c>
    </row>
    <row r="242" spans="1:14" x14ac:dyDescent="0.25">
      <c r="A242" s="26">
        <f>_xlfn.RANK.EQ(L242,L:L,0)</f>
        <v>240</v>
      </c>
      <c r="B242" t="s">
        <v>1059</v>
      </c>
      <c r="C242" s="5" t="s">
        <v>196</v>
      </c>
      <c r="D242" t="s">
        <v>326</v>
      </c>
      <c r="E242" s="3">
        <f>IF(VLOOKUP($D242,Configuration!$A$21:$C$31,3,FALSE),IFERROR((Configuration!$C$13*F242+Configuration!$C$12*H242+Configuration!$C$14*G242+Configuration!$C$16*I242+Configuration!$C$15*J242+Configuration!$C$17*K242),""),0)</f>
        <v>50.139970681000406</v>
      </c>
      <c r="F242" s="3">
        <v>2</v>
      </c>
      <c r="G242" s="3">
        <v>280.8</v>
      </c>
      <c r="H242" s="3">
        <v>20.8</v>
      </c>
      <c r="I242" s="3">
        <v>0</v>
      </c>
      <c r="J242" s="3">
        <v>0</v>
      </c>
      <c r="K242" s="3">
        <v>0.1700146594998001</v>
      </c>
      <c r="L242" s="3">
        <f>MAX(IFERROR(IF(Configuration!$F$11&gt;0,$E242-LARGE($E:$E,Configuration!$F$11*Configuration!$F$16),-1000000),0),IFERROR(IF(Configuration!$F$14&gt;0,$E242-LARGE('FLEX Settings (DO NOT MODIFY)'!$J:$J,Configuration!$F$14*Configuration!$F$16),-1000000),0),IFERROR(IF(Configuration!$F$13&gt;0,$E242-LARGE('FLEX Settings (DO NOT MODIFY)'!$K:$K,Configuration!$F$13*Configuration!$F$16),-1000000),0))+IF(E242=0,0,COUNTIFS($E$2:E241,E241)*0.000001)</f>
        <v>-87.026302584914035</v>
      </c>
      <c r="N242" t="str">
        <f t="shared" si="6"/>
        <v>&lt;tr&gt;&lt;td&gt;240&lt;/td&gt;&lt;td&gt;Troy Omeire&lt;/td&gt;&lt;td&gt;Texas&lt;/td&gt;&lt;td&gt;Big 12&lt;/td&gt;&lt;td&gt;50.14&lt;/td&gt;&lt;/tr&gt;</v>
      </c>
    </row>
    <row r="243" spans="1:14" x14ac:dyDescent="0.25">
      <c r="A243" s="26">
        <f>_xlfn.RANK.EQ(L243,L:L,0)</f>
        <v>241</v>
      </c>
      <c r="B243" t="s">
        <v>1141</v>
      </c>
      <c r="C243" s="5" t="s">
        <v>754</v>
      </c>
      <c r="D243" t="s">
        <v>352</v>
      </c>
      <c r="E243" s="3">
        <f>IF(VLOOKUP($D243,Configuration!$A$21:$C$31,3,FALSE),IFERROR((Configuration!$C$13*F243+Configuration!$C$12*H243+Configuration!$C$14*G243+Configuration!$C$16*I243+Configuration!$C$15*J243+Configuration!$C$17*K243),""),0)</f>
        <v>50.007658478077389</v>
      </c>
      <c r="F243" s="3">
        <v>2.4000000000000004</v>
      </c>
      <c r="G243" s="3">
        <v>240</v>
      </c>
      <c r="H243" s="3">
        <v>24</v>
      </c>
      <c r="I243" s="3">
        <v>0</v>
      </c>
      <c r="J243" s="3">
        <v>0</v>
      </c>
      <c r="K243" s="3">
        <v>0.19617076096130781</v>
      </c>
      <c r="L243" s="3">
        <f>MAX(IFERROR(IF(Configuration!$F$11&gt;0,$E243-LARGE($E:$E,Configuration!$F$11*Configuration!$F$16),-1000000),0),IFERROR(IF(Configuration!$F$14&gt;0,$E243-LARGE('FLEX Settings (DO NOT MODIFY)'!$J:$J,Configuration!$F$14*Configuration!$F$16),-1000000),0),IFERROR(IF(Configuration!$F$13&gt;0,$E243-LARGE('FLEX Settings (DO NOT MODIFY)'!$K:$K,Configuration!$F$13*Configuration!$F$16),-1000000),0))+IF(E243=0,0,COUNTIFS($E$2:E242,E242)*0.000001)</f>
        <v>-87.158614787837053</v>
      </c>
      <c r="N243" t="str">
        <f t="shared" si="6"/>
        <v>&lt;tr&gt;&lt;td&gt;241&lt;/td&gt;&lt;td&gt;Jaxon Smith-Njigba&lt;/td&gt;&lt;td&gt;Ohio State&lt;/td&gt;&lt;td&gt;Big Ten&lt;/td&gt;&lt;td&gt;50.01&lt;/td&gt;&lt;/tr&gt;</v>
      </c>
    </row>
    <row r="244" spans="1:14" x14ac:dyDescent="0.25">
      <c r="A244" s="26">
        <f>_xlfn.RANK.EQ(L244,L:L,0)</f>
        <v>241</v>
      </c>
      <c r="B244" t="s">
        <v>1243</v>
      </c>
      <c r="C244" s="5" t="s">
        <v>184</v>
      </c>
      <c r="D244" t="s">
        <v>329</v>
      </c>
      <c r="E244" s="3">
        <f>IF(VLOOKUP($D244,Configuration!$A$21:$C$31,3,FALSE),IFERROR((Configuration!$C$13*F244+Configuration!$C$12*H244+Configuration!$C$14*G244+Configuration!$C$16*I244+Configuration!$C$15*J244+Configuration!$C$17*K244),""),0)</f>
        <v>50.007658478077389</v>
      </c>
      <c r="F244" s="3">
        <v>1.6</v>
      </c>
      <c r="G244" s="3">
        <v>288</v>
      </c>
      <c r="H244" s="3">
        <v>24</v>
      </c>
      <c r="I244" s="3">
        <v>0</v>
      </c>
      <c r="J244" s="3">
        <v>0</v>
      </c>
      <c r="K244" s="3">
        <v>0.19617076096130781</v>
      </c>
      <c r="L244" s="3">
        <f>MAX(IFERROR(IF(Configuration!$F$11&gt;0,$E244-LARGE($E:$E,Configuration!$F$11*Configuration!$F$16),-1000000),0),IFERROR(IF(Configuration!$F$14&gt;0,$E244-LARGE('FLEX Settings (DO NOT MODIFY)'!$J:$J,Configuration!$F$14*Configuration!$F$16),-1000000),0),IFERROR(IF(Configuration!$F$13&gt;0,$E244-LARGE('FLEX Settings (DO NOT MODIFY)'!$K:$K,Configuration!$F$13*Configuration!$F$16),-1000000),0))+IF(E244=0,0,COUNTIFS($E$2:E243,E243)*0.000001)</f>
        <v>-87.158614787837053</v>
      </c>
      <c r="N244" t="str">
        <f t="shared" si="6"/>
        <v>&lt;tr&gt;&lt;td&gt;241&lt;/td&gt;&lt;td&gt;Donovan Ollie&lt;/td&gt;&lt;td&gt;Washington State&lt;/td&gt;&lt;td&gt;Pac-12&lt;/td&gt;&lt;td&gt;50.01&lt;/td&gt;&lt;/tr&gt;</v>
      </c>
    </row>
    <row r="245" spans="1:14" x14ac:dyDescent="0.25">
      <c r="A245" s="26">
        <f>_xlfn.RANK.EQ(L245,L:L,0)</f>
        <v>243</v>
      </c>
      <c r="B245" s="5" t="s">
        <v>1122</v>
      </c>
      <c r="C245" s="5" t="s">
        <v>209</v>
      </c>
      <c r="D245" t="s">
        <v>352</v>
      </c>
      <c r="E245" s="3">
        <f>IF(VLOOKUP($D245,Configuration!$A$21:$C$31,3,FALSE),IFERROR((Configuration!$C$13*F245+Configuration!$C$12*H245+Configuration!$C$14*G245+Configuration!$C$16*I245+Configuration!$C$15*J245+Configuration!$C$17*K245),""),0)</f>
        <v>49.728424325885122</v>
      </c>
      <c r="F245" s="3">
        <v>1.3199999999999998</v>
      </c>
      <c r="G245" s="3">
        <v>290.39999999999998</v>
      </c>
      <c r="H245" s="3">
        <v>26.4</v>
      </c>
      <c r="I245" s="3">
        <v>0</v>
      </c>
      <c r="J245" s="3">
        <v>0</v>
      </c>
      <c r="K245" s="3">
        <v>0.21578783705743859</v>
      </c>
      <c r="L245" s="3">
        <f>MAX(IFERROR(IF(Configuration!$F$11&gt;0,$E245-LARGE($E:$E,Configuration!$F$11*Configuration!$F$16),-1000000),0),IFERROR(IF(Configuration!$F$14&gt;0,$E245-LARGE('FLEX Settings (DO NOT MODIFY)'!$J:$J,Configuration!$F$14*Configuration!$F$16),-1000000),0),IFERROR(IF(Configuration!$F$13&gt;0,$E245-LARGE('FLEX Settings (DO NOT MODIFY)'!$K:$K,Configuration!$F$13*Configuration!$F$16),-1000000),0))+IF(E245=0,0,COUNTIFS($E$2:E244,E244)*0.000001)</f>
        <v>-87.437847940029314</v>
      </c>
      <c r="N245" t="str">
        <f t="shared" si="6"/>
        <v>&lt;tr&gt;&lt;td&gt;243&lt;/td&gt;&lt;td&gt;Samori Toure&lt;/td&gt;&lt;td&gt;Nebraska&lt;/td&gt;&lt;td&gt;Big Ten&lt;/td&gt;&lt;td&gt;49.73&lt;/td&gt;&lt;/tr&gt;</v>
      </c>
    </row>
    <row r="246" spans="1:14" x14ac:dyDescent="0.25">
      <c r="A246" s="26">
        <f>_xlfn.RANK.EQ(L246,L:L,0)</f>
        <v>244</v>
      </c>
      <c r="B246" t="s">
        <v>1292</v>
      </c>
      <c r="C246" s="5" t="s">
        <v>174</v>
      </c>
      <c r="D246" t="s">
        <v>131</v>
      </c>
      <c r="E246" s="3">
        <f>IF(VLOOKUP($D246,Configuration!$A$21:$C$31,3,FALSE),IFERROR((Configuration!$C$13*F246+Configuration!$C$12*H246+Configuration!$C$14*G246+Configuration!$C$16*I246+Configuration!$C$15*J246+Configuration!$C$17*K246),""),0)</f>
        <v>48.807658478077386</v>
      </c>
      <c r="F246" s="3">
        <v>1.7999999999999998</v>
      </c>
      <c r="G246" s="3">
        <v>264</v>
      </c>
      <c r="H246" s="3">
        <v>24</v>
      </c>
      <c r="I246" s="3">
        <v>0</v>
      </c>
      <c r="J246" s="3">
        <v>0</v>
      </c>
      <c r="K246" s="3">
        <v>0.19617076096130781</v>
      </c>
      <c r="L246" s="3">
        <f>MAX(IFERROR(IF(Configuration!$F$11&gt;0,$E246-LARGE($E:$E,Configuration!$F$11*Configuration!$F$16),-1000000),0),IFERROR(IF(Configuration!$F$14&gt;0,$E246-LARGE('FLEX Settings (DO NOT MODIFY)'!$J:$J,Configuration!$F$14*Configuration!$F$16),-1000000),0),IFERROR(IF(Configuration!$F$13&gt;0,$E246-LARGE('FLEX Settings (DO NOT MODIFY)'!$K:$K,Configuration!$F$13*Configuration!$F$16),-1000000),0))+IF(E246=0,0,COUNTIFS($E$2:E245,E245)*0.000001)</f>
        <v>-88.358614787837055</v>
      </c>
      <c r="N246" t="str">
        <f t="shared" si="6"/>
        <v>&lt;tr&gt;&lt;td&gt;244&lt;/td&gt;&lt;td&gt;Javon Baker&lt;/td&gt;&lt;td&gt;Alabama&lt;/td&gt;&lt;td&gt;SEC&lt;/td&gt;&lt;td&gt;48.81&lt;/td&gt;&lt;/tr&gt;</v>
      </c>
    </row>
    <row r="247" spans="1:14" x14ac:dyDescent="0.25">
      <c r="A247" s="26">
        <f>_xlfn.RANK.EQ(L247,L:L,0)</f>
        <v>245</v>
      </c>
      <c r="B247" t="s">
        <v>1126</v>
      </c>
      <c r="C247" s="5" t="s">
        <v>209</v>
      </c>
      <c r="D247" t="s">
        <v>352</v>
      </c>
      <c r="E247" s="3">
        <f>IF(VLOOKUP($D247,Configuration!$A$21:$C$31,3,FALSE),IFERROR((Configuration!$C$13*F247+Configuration!$C$12*H247+Configuration!$C$14*G247+Configuration!$C$16*I247+Configuration!$C$15*J247+Configuration!$C$17*K247),""),0)</f>
        <v>48.707329722562989</v>
      </c>
      <c r="F247" s="3">
        <v>1.9461538461538463</v>
      </c>
      <c r="G247" s="3">
        <v>247.94</v>
      </c>
      <c r="H247" s="3">
        <v>25.299999999999997</v>
      </c>
      <c r="I247" s="3">
        <v>0</v>
      </c>
      <c r="J247" s="3">
        <v>0</v>
      </c>
      <c r="K247" s="3">
        <v>0.20679667718004532</v>
      </c>
      <c r="L247" s="3">
        <f>MAX(IFERROR(IF(Configuration!$F$11&gt;0,$E247-LARGE($E:$E,Configuration!$F$11*Configuration!$F$16),-1000000),0),IFERROR(IF(Configuration!$F$14&gt;0,$E247-LARGE('FLEX Settings (DO NOT MODIFY)'!$J:$J,Configuration!$F$14*Configuration!$F$16),-1000000),0),IFERROR(IF(Configuration!$F$13&gt;0,$E247-LARGE('FLEX Settings (DO NOT MODIFY)'!$K:$K,Configuration!$F$13*Configuration!$F$16),-1000000),0))+IF(E247=0,0,COUNTIFS($E$2:E246,E246)*0.000001)</f>
        <v>-88.458943543351452</v>
      </c>
      <c r="N247" t="str">
        <f t="shared" si="6"/>
        <v>&lt;tr&gt;&lt;td&gt;245&lt;/td&gt;&lt;td&gt;Levi Falck&lt;/td&gt;&lt;td&gt;Nebraska&lt;/td&gt;&lt;td&gt;Big Ten&lt;/td&gt;&lt;td&gt;48.71&lt;/td&gt;&lt;/tr&gt;</v>
      </c>
    </row>
    <row r="248" spans="1:14" x14ac:dyDescent="0.25">
      <c r="A248" s="26">
        <f>_xlfn.RANK.EQ(L248,L:L,0)</f>
        <v>246</v>
      </c>
      <c r="B248" t="s">
        <v>1271</v>
      </c>
      <c r="C248" s="5" t="s">
        <v>761</v>
      </c>
      <c r="D248" t="s">
        <v>329</v>
      </c>
      <c r="E248" s="3">
        <f>IF(VLOOKUP($D248,Configuration!$A$21:$C$31,3,FALSE),IFERROR((Configuration!$C$13*F248+Configuration!$C$12*H248+Configuration!$C$14*G248+Configuration!$C$16*I248+Configuration!$C$15*J248+Configuration!$C$17*K248),""),0)</f>
        <v>48.556701168317716</v>
      </c>
      <c r="F248" s="3">
        <v>1.5</v>
      </c>
      <c r="G248" s="3">
        <v>294</v>
      </c>
      <c r="H248" s="3">
        <v>21</v>
      </c>
      <c r="I248" s="3">
        <v>0</v>
      </c>
      <c r="J248" s="3">
        <v>0</v>
      </c>
      <c r="K248" s="3">
        <v>0.17164941584114435</v>
      </c>
      <c r="L248" s="3">
        <f>MAX(IFERROR(IF(Configuration!$F$11&gt;0,$E248-LARGE($E:$E,Configuration!$F$11*Configuration!$F$16),-1000000),0),IFERROR(IF(Configuration!$F$14&gt;0,$E248-LARGE('FLEX Settings (DO NOT MODIFY)'!$J:$J,Configuration!$F$14*Configuration!$F$16),-1000000),0),IFERROR(IF(Configuration!$F$13&gt;0,$E248-LARGE('FLEX Settings (DO NOT MODIFY)'!$K:$K,Configuration!$F$13*Configuration!$F$16),-1000000),0))+IF(E248=0,0,COUNTIFS($E$2:E247,E247)*0.000001)</f>
        <v>-88.609572097596725</v>
      </c>
      <c r="N248" t="str">
        <f t="shared" si="6"/>
        <v>&lt;tr&gt;&lt;td&gt;246&lt;/td&gt;&lt;td&gt;John Jackson III&lt;/td&gt;&lt;td&gt;USC&lt;/td&gt;&lt;td&gt;Pac-12&lt;/td&gt;&lt;td&gt;48.56&lt;/td&gt;&lt;/tr&gt;</v>
      </c>
    </row>
    <row r="249" spans="1:14" x14ac:dyDescent="0.25">
      <c r="A249" s="26">
        <f>_xlfn.RANK.EQ(L249,L:L,0)</f>
        <v>247</v>
      </c>
      <c r="B249" t="s">
        <v>1222</v>
      </c>
      <c r="C249" s="5" t="s">
        <v>199</v>
      </c>
      <c r="D249" t="s">
        <v>329</v>
      </c>
      <c r="E249" s="3">
        <f>IF(VLOOKUP($D249,Configuration!$A$21:$C$31,3,FALSE),IFERROR((Configuration!$C$13*F249+Configuration!$C$12*H249+Configuration!$C$14*G249+Configuration!$C$16*I249+Configuration!$C$15*J249+Configuration!$C$17*K249),""),0)</f>
        <v>48.543287495344167</v>
      </c>
      <c r="F249" s="3">
        <v>1.6269230769230771</v>
      </c>
      <c r="G249" s="3">
        <v>285.52500000000003</v>
      </c>
      <c r="H249" s="3">
        <v>21.150000000000002</v>
      </c>
      <c r="I249" s="3">
        <v>0</v>
      </c>
      <c r="J249" s="3">
        <v>0</v>
      </c>
      <c r="K249" s="3">
        <v>0.1728754830971525</v>
      </c>
      <c r="L249" s="3">
        <f>MAX(IFERROR(IF(Configuration!$F$11&gt;0,$E249-LARGE($E:$E,Configuration!$F$11*Configuration!$F$16),-1000000),0),IFERROR(IF(Configuration!$F$14&gt;0,$E249-LARGE('FLEX Settings (DO NOT MODIFY)'!$J:$J,Configuration!$F$14*Configuration!$F$16),-1000000),0),IFERROR(IF(Configuration!$F$13&gt;0,$E249-LARGE('FLEX Settings (DO NOT MODIFY)'!$K:$K,Configuration!$F$13*Configuration!$F$16),-1000000),0))+IF(E249=0,0,COUNTIFS($E$2:E248,E248)*0.000001)</f>
        <v>-88.622985770570267</v>
      </c>
      <c r="N249" t="str">
        <f t="shared" si="6"/>
        <v>&lt;tr&gt;&lt;td&gt;247&lt;/td&gt;&lt;td&gt;Mycah Pittman&lt;/td&gt;&lt;td&gt;Oregon&lt;/td&gt;&lt;td&gt;Pac-12&lt;/td&gt;&lt;td&gt;48.54&lt;/td&gt;&lt;/tr&gt;</v>
      </c>
    </row>
    <row r="250" spans="1:14" x14ac:dyDescent="0.25">
      <c r="A250" s="26">
        <f>_xlfn.RANK.EQ(L250,L:L,0)</f>
        <v>248</v>
      </c>
      <c r="B250" t="s">
        <v>1156</v>
      </c>
      <c r="C250" s="5" t="s">
        <v>755</v>
      </c>
      <c r="D250" t="s">
        <v>352</v>
      </c>
      <c r="E250" s="3">
        <f>IF(VLOOKUP($D250,Configuration!$A$21:$C$31,3,FALSE),IFERROR((Configuration!$C$13*F250+Configuration!$C$12*H250+Configuration!$C$14*G250+Configuration!$C$16*I250+Configuration!$C$15*J250+Configuration!$C$17*K250),""),0)</f>
        <v>48.505691538457739</v>
      </c>
      <c r="F250" s="3">
        <v>0.91851851851851851</v>
      </c>
      <c r="G250" s="3">
        <v>310</v>
      </c>
      <c r="H250" s="3">
        <v>24.8</v>
      </c>
      <c r="I250" s="3">
        <v>0</v>
      </c>
      <c r="J250" s="3">
        <v>0</v>
      </c>
      <c r="K250" s="3">
        <v>0.20270978632668474</v>
      </c>
      <c r="L250" s="3">
        <f>MAX(IFERROR(IF(Configuration!$F$11&gt;0,$E250-LARGE($E:$E,Configuration!$F$11*Configuration!$F$16),-1000000),0),IFERROR(IF(Configuration!$F$14&gt;0,$E250-LARGE('FLEX Settings (DO NOT MODIFY)'!$J:$J,Configuration!$F$14*Configuration!$F$16),-1000000),0),IFERROR(IF(Configuration!$F$13&gt;0,$E250-LARGE('FLEX Settings (DO NOT MODIFY)'!$K:$K,Configuration!$F$13*Configuration!$F$16),-1000000),0))+IF(E250=0,0,COUNTIFS($E$2:E249,E249)*0.000001)</f>
        <v>-88.660581727456702</v>
      </c>
      <c r="N250" t="str">
        <f t="shared" si="6"/>
        <v>&lt;tr&gt;&lt;td&gt;248&lt;/td&gt;&lt;td&gt;Isaiah Washington&lt;/td&gt;&lt;td&gt;Rutgers&lt;/td&gt;&lt;td&gt;Big Ten&lt;/td&gt;&lt;td&gt;48.51&lt;/td&gt;&lt;/tr&gt;</v>
      </c>
    </row>
    <row r="251" spans="1:14" x14ac:dyDescent="0.25">
      <c r="A251" s="26">
        <f>_xlfn.RANK.EQ(L251,L:L,0)</f>
        <v>249</v>
      </c>
      <c r="B251" t="s">
        <v>1301</v>
      </c>
      <c r="C251" s="5" t="s">
        <v>189</v>
      </c>
      <c r="D251" t="s">
        <v>131</v>
      </c>
      <c r="E251" s="3">
        <f>IF(VLOOKUP($D251,Configuration!$A$21:$C$31,3,FALSE),IFERROR((Configuration!$C$13*F251+Configuration!$C$12*H251+Configuration!$C$14*G251+Configuration!$C$16*I251+Configuration!$C$15*J251+Configuration!$C$17*K251),""),0)</f>
        <v>48.040353604904276</v>
      </c>
      <c r="F251" s="3">
        <v>2.2000000000000002</v>
      </c>
      <c r="G251" s="3">
        <v>242</v>
      </c>
      <c r="H251" s="3">
        <v>22</v>
      </c>
      <c r="I251" s="3">
        <v>0</v>
      </c>
      <c r="J251" s="3">
        <v>0</v>
      </c>
      <c r="K251" s="3">
        <v>0.17982319754786549</v>
      </c>
      <c r="L251" s="3">
        <f>MAX(IFERROR(IF(Configuration!$F$11&gt;0,$E251-LARGE($E:$E,Configuration!$F$11*Configuration!$F$16),-1000000),0),IFERROR(IF(Configuration!$F$14&gt;0,$E251-LARGE('FLEX Settings (DO NOT MODIFY)'!$J:$J,Configuration!$F$14*Configuration!$F$16),-1000000),0),IFERROR(IF(Configuration!$F$13&gt;0,$E251-LARGE('FLEX Settings (DO NOT MODIFY)'!$K:$K,Configuration!$F$13*Configuration!$F$16),-1000000),0))+IF(E251=0,0,COUNTIFS($E$2:E250,E250)*0.000001)</f>
        <v>-89.125919661010158</v>
      </c>
      <c r="N251" t="str">
        <f t="shared" si="6"/>
        <v>&lt;tr&gt;&lt;td&gt;249&lt;/td&gt;&lt;td&gt;Kobe Hudson&lt;/td&gt;&lt;td&gt;Auburn&lt;/td&gt;&lt;td&gt;SEC&lt;/td&gt;&lt;td&gt;48.04&lt;/td&gt;&lt;/tr&gt;</v>
      </c>
    </row>
    <row r="252" spans="1:14" x14ac:dyDescent="0.25">
      <c r="A252" s="26">
        <f>_xlfn.RANK.EQ(L252,L:L,0)</f>
        <v>250</v>
      </c>
      <c r="B252" s="5" t="s">
        <v>1151</v>
      </c>
      <c r="C252" s="5" t="s">
        <v>204</v>
      </c>
      <c r="D252" t="s">
        <v>352</v>
      </c>
      <c r="E252" s="3">
        <f>IF(VLOOKUP($D252,Configuration!$A$21:$C$31,3,FALSE),IFERROR((Configuration!$C$13*F252+Configuration!$C$12*H252+Configuration!$C$14*G252+Configuration!$C$16*I252+Configuration!$C$15*J252+Configuration!$C$17*K252),""),0)</f>
        <v>47.924644247997271</v>
      </c>
      <c r="F252" s="3">
        <v>1.3888888888888888</v>
      </c>
      <c r="G252" s="3">
        <v>275</v>
      </c>
      <c r="H252" s="3">
        <v>25</v>
      </c>
      <c r="I252" s="3">
        <v>0</v>
      </c>
      <c r="J252" s="3">
        <v>0</v>
      </c>
      <c r="K252" s="3">
        <v>0.20434454266802898</v>
      </c>
      <c r="L252" s="3">
        <f>MAX(IFERROR(IF(Configuration!$F$11&gt;0,$E252-LARGE($E:$E,Configuration!$F$11*Configuration!$F$16),-1000000),0),IFERROR(IF(Configuration!$F$14&gt;0,$E252-LARGE('FLEX Settings (DO NOT MODIFY)'!$J:$J,Configuration!$F$14*Configuration!$F$16),-1000000),0),IFERROR(IF(Configuration!$F$13&gt;0,$E252-LARGE('FLEX Settings (DO NOT MODIFY)'!$K:$K,Configuration!$F$13*Configuration!$F$16),-1000000),0))+IF(E252=0,0,COUNTIFS($E$2:E251,E251)*0.000001)</f>
        <v>-89.241629017917177</v>
      </c>
      <c r="N252" t="str">
        <f t="shared" si="6"/>
        <v>&lt;tr&gt;&lt;td&gt;250&lt;/td&gt;&lt;td&gt;Daniel George&lt;/td&gt;&lt;td&gt;Penn State&lt;/td&gt;&lt;td&gt;Big Ten&lt;/td&gt;&lt;td&gt;47.92&lt;/td&gt;&lt;/tr&gt;</v>
      </c>
    </row>
    <row r="253" spans="1:14" x14ac:dyDescent="0.25">
      <c r="A253" s="26">
        <f>_xlfn.RANK.EQ(L253,L:L,0)</f>
        <v>251</v>
      </c>
      <c r="B253" t="s">
        <v>1031</v>
      </c>
      <c r="C253" s="5" t="s">
        <v>208</v>
      </c>
      <c r="D253" t="s">
        <v>132</v>
      </c>
      <c r="E253" s="3">
        <f>IF(VLOOKUP($D253,Configuration!$A$21:$C$31,3,FALSE),IFERROR((Configuration!$C$13*F253+Configuration!$C$12*H253+Configuration!$C$14*G253+Configuration!$C$16*I253+Configuration!$C$15*J253+Configuration!$C$17*K253),""),0)</f>
        <v>47.790695790554686</v>
      </c>
      <c r="F253" s="3">
        <v>2.3529411764705883</v>
      </c>
      <c r="G253" s="3">
        <v>240</v>
      </c>
      <c r="H253" s="3">
        <v>20</v>
      </c>
      <c r="I253" s="3">
        <v>0</v>
      </c>
      <c r="J253" s="3">
        <v>0</v>
      </c>
      <c r="K253" s="3">
        <v>0.16347563413442318</v>
      </c>
      <c r="L253" s="3">
        <f>MAX(IFERROR(IF(Configuration!$F$11&gt;0,$E253-LARGE($E:$E,Configuration!$F$11*Configuration!$F$16),-1000000),0),IFERROR(IF(Configuration!$F$14&gt;0,$E253-LARGE('FLEX Settings (DO NOT MODIFY)'!$J:$J,Configuration!$F$14*Configuration!$F$16),-1000000),0),IFERROR(IF(Configuration!$F$13&gt;0,$E253-LARGE('FLEX Settings (DO NOT MODIFY)'!$K:$K,Configuration!$F$13*Configuration!$F$16),-1000000),0))+IF(E253=0,0,COUNTIFS($E$2:E252,E252)*0.000001)</f>
        <v>-89.375577475359762</v>
      </c>
      <c r="N253" t="str">
        <f t="shared" si="6"/>
        <v>&lt;tr&gt;&lt;td&gt;251&lt;/td&gt;&lt;td&gt;Kaleb Smith&lt;/td&gt;&lt;td&gt;Virginia Tech&lt;/td&gt;&lt;td&gt;ACC&lt;/td&gt;&lt;td&gt;47.79&lt;/td&gt;&lt;/tr&gt;</v>
      </c>
    </row>
    <row r="254" spans="1:14" x14ac:dyDescent="0.25">
      <c r="A254" s="26">
        <f>_xlfn.RANK.EQ(L254,L:L,0)</f>
        <v>252</v>
      </c>
      <c r="B254" t="s">
        <v>1286</v>
      </c>
      <c r="C254" s="5" t="s">
        <v>198</v>
      </c>
      <c r="D254" t="s">
        <v>131</v>
      </c>
      <c r="E254" s="3">
        <f>IF(VLOOKUP($D254,Configuration!$A$21:$C$31,3,FALSE),IFERROR((Configuration!$C$13*F254+Configuration!$C$12*H254+Configuration!$C$14*G254+Configuration!$C$16*I254+Configuration!$C$15*J254+Configuration!$C$17*K254),""),0)</f>
        <v>47.68868254152671</v>
      </c>
      <c r="F254" s="3">
        <v>3.1730769230769234</v>
      </c>
      <c r="G254" s="3">
        <v>220</v>
      </c>
      <c r="H254" s="3">
        <v>13.75</v>
      </c>
      <c r="I254" s="3">
        <v>0</v>
      </c>
      <c r="J254" s="3">
        <v>0</v>
      </c>
      <c r="K254" s="3">
        <v>0.11238949846741593</v>
      </c>
      <c r="L254" s="3">
        <f>MAX(IFERROR(IF(Configuration!$F$11&gt;0,$E254-LARGE($E:$E,Configuration!$F$11*Configuration!$F$16),-1000000),0),IFERROR(IF(Configuration!$F$14&gt;0,$E254-LARGE('FLEX Settings (DO NOT MODIFY)'!$J:$J,Configuration!$F$14*Configuration!$F$16),-1000000),0),IFERROR(IF(Configuration!$F$13&gt;0,$E254-LARGE('FLEX Settings (DO NOT MODIFY)'!$K:$K,Configuration!$F$13*Configuration!$F$16),-1000000),0))+IF(E254=0,0,COUNTIFS($E$2:E253,E253)*0.000001)</f>
        <v>-89.477590724387738</v>
      </c>
      <c r="N254" t="str">
        <f t="shared" si="6"/>
        <v>&lt;tr&gt;&lt;td&gt;252&lt;/td&gt;&lt;td&gt;Jontre Kirklin&lt;/td&gt;&lt;td&gt;LSU&lt;/td&gt;&lt;td&gt;SEC&lt;/td&gt;&lt;td&gt;47.69&lt;/td&gt;&lt;/tr&gt;</v>
      </c>
    </row>
    <row r="255" spans="1:14" x14ac:dyDescent="0.25">
      <c r="A255" s="26">
        <f>_xlfn.RANK.EQ(L255,L:L,0)</f>
        <v>253</v>
      </c>
      <c r="B255" t="s">
        <v>1023</v>
      </c>
      <c r="C255" s="5" t="s">
        <v>214</v>
      </c>
      <c r="D255" t="s">
        <v>132</v>
      </c>
      <c r="E255" s="3">
        <f>IF(VLOOKUP($D255,Configuration!$A$21:$C$31,3,FALSE),IFERROR((Configuration!$C$13*F255+Configuration!$C$12*H255+Configuration!$C$14*G255+Configuration!$C$16*I255+Configuration!$C$15*J255+Configuration!$C$17*K255),""),0)</f>
        <v>47.673048731731157</v>
      </c>
      <c r="F255" s="3">
        <v>1.3333333333333333</v>
      </c>
      <c r="G255" s="3">
        <v>300</v>
      </c>
      <c r="H255" s="3">
        <v>20</v>
      </c>
      <c r="I255" s="3">
        <v>0</v>
      </c>
      <c r="J255" s="3">
        <v>0</v>
      </c>
      <c r="K255" s="3">
        <v>0.16347563413442318</v>
      </c>
      <c r="L255" s="3">
        <f>MAX(IFERROR(IF(Configuration!$F$11&gt;0,$E255-LARGE($E:$E,Configuration!$F$11*Configuration!$F$16),-1000000),0),IFERROR(IF(Configuration!$F$14&gt;0,$E255-LARGE('FLEX Settings (DO NOT MODIFY)'!$J:$J,Configuration!$F$14*Configuration!$F$16),-1000000),0),IFERROR(IF(Configuration!$F$13&gt;0,$E255-LARGE('FLEX Settings (DO NOT MODIFY)'!$K:$K,Configuration!$F$13*Configuration!$F$16),-1000000),0))+IF(E255=0,0,COUNTIFS($E$2:E254,E254)*0.000001)</f>
        <v>-89.493224534183284</v>
      </c>
      <c r="N255" t="str">
        <f t="shared" si="6"/>
        <v>&lt;tr&gt;&lt;td&gt;253&lt;/td&gt;&lt;td&gt;Ke'Shawn Williams&lt;/td&gt;&lt;td&gt;Wake Forest&lt;/td&gt;&lt;td&gt;ACC&lt;/td&gt;&lt;td&gt;47.67&lt;/td&gt;&lt;/tr&gt;</v>
      </c>
    </row>
    <row r="256" spans="1:14" x14ac:dyDescent="0.25">
      <c r="A256" s="26">
        <f>_xlfn.RANK.EQ(L256,L:L,0)</f>
        <v>254</v>
      </c>
      <c r="B256" t="s">
        <v>1054</v>
      </c>
      <c r="C256" s="5" t="s">
        <v>753</v>
      </c>
      <c r="D256" t="s">
        <v>326</v>
      </c>
      <c r="E256" s="3">
        <f>IF(VLOOKUP($D256,Configuration!$A$21:$C$31,3,FALSE),IFERROR((Configuration!$C$13*F256+Configuration!$C$12*H256+Configuration!$C$14*G256+Configuration!$C$16*I256+Configuration!$C$15*J256+Configuration!$C$17*K256),""),0)</f>
        <v>47.656433807684955</v>
      </c>
      <c r="F256" s="3">
        <v>2.4000000000000004</v>
      </c>
      <c r="G256" s="3">
        <v>180</v>
      </c>
      <c r="H256" s="3">
        <v>18</v>
      </c>
      <c r="I256" s="3">
        <v>45.120000000000005</v>
      </c>
      <c r="J256" s="3">
        <v>0.38400000000000001</v>
      </c>
      <c r="K256" s="3">
        <v>0.279783096157527</v>
      </c>
      <c r="L256" s="3">
        <f>MAX(IFERROR(IF(Configuration!$F$11&gt;0,$E256-LARGE($E:$E,Configuration!$F$11*Configuration!$F$16),-1000000),0),IFERROR(IF(Configuration!$F$14&gt;0,$E256-LARGE('FLEX Settings (DO NOT MODIFY)'!$J:$J,Configuration!$F$14*Configuration!$F$16),-1000000),0),IFERROR(IF(Configuration!$F$13&gt;0,$E256-LARGE('FLEX Settings (DO NOT MODIFY)'!$K:$K,Configuration!$F$13*Configuration!$F$16),-1000000),0))+IF(E256=0,0,COUNTIFS($E$2:E255,E255)*0.000001)</f>
        <v>-89.509839458229493</v>
      </c>
      <c r="N256" t="str">
        <f t="shared" si="6"/>
        <v>&lt;tr&gt;&lt;td&gt;254&lt;/td&gt;&lt;td&gt;Phillip Brooks&lt;/td&gt;&lt;td&gt;Kansas State&lt;/td&gt;&lt;td&gt;Big 12&lt;/td&gt;&lt;td&gt;47.66&lt;/td&gt;&lt;/tr&gt;</v>
      </c>
    </row>
    <row r="257" spans="1:14" x14ac:dyDescent="0.25">
      <c r="A257" s="26">
        <f>_xlfn.RANK.EQ(L257,L:L,0)</f>
        <v>255</v>
      </c>
      <c r="B257" s="5" t="s">
        <v>1022</v>
      </c>
      <c r="C257" s="5" t="s">
        <v>214</v>
      </c>
      <c r="D257" t="s">
        <v>132</v>
      </c>
      <c r="E257" s="3">
        <f>IF(VLOOKUP($D257,Configuration!$A$21:$C$31,3,FALSE),IFERROR((Configuration!$C$13*F257+Configuration!$C$12*H257+Configuration!$C$14*G257+Configuration!$C$16*I257+Configuration!$C$15*J257+Configuration!$C$17*K257),""),0)</f>
        <v>47.64035360490427</v>
      </c>
      <c r="F257" s="3">
        <v>2.5</v>
      </c>
      <c r="G257" s="3">
        <v>220</v>
      </c>
      <c r="H257" s="3">
        <v>22</v>
      </c>
      <c r="I257" s="3">
        <v>0</v>
      </c>
      <c r="J257" s="3">
        <v>0</v>
      </c>
      <c r="K257" s="3">
        <v>0.17982319754786549</v>
      </c>
      <c r="L257" s="3">
        <f>MAX(IFERROR(IF(Configuration!$F$11&gt;0,$E257-LARGE($E:$E,Configuration!$F$11*Configuration!$F$16),-1000000),0),IFERROR(IF(Configuration!$F$14&gt;0,$E257-LARGE('FLEX Settings (DO NOT MODIFY)'!$J:$J,Configuration!$F$14*Configuration!$F$16),-1000000),0),IFERROR(IF(Configuration!$F$13&gt;0,$E257-LARGE('FLEX Settings (DO NOT MODIFY)'!$K:$K,Configuration!$F$13*Configuration!$F$16),-1000000),0))+IF(E257=0,0,COUNTIFS($E$2:E256,E256)*0.000001)</f>
        <v>-89.525919661010164</v>
      </c>
      <c r="N257" t="str">
        <f t="shared" si="6"/>
        <v>&lt;tr&gt;&lt;td&gt;255&lt;/td&gt;&lt;td&gt;Donald Stewart&lt;/td&gt;&lt;td&gt;Wake Forest&lt;/td&gt;&lt;td&gt;ACC&lt;/td&gt;&lt;td&gt;47.64&lt;/td&gt;&lt;/tr&gt;</v>
      </c>
    </row>
    <row r="258" spans="1:14" x14ac:dyDescent="0.25">
      <c r="A258" s="26">
        <f>_xlfn.RANK.EQ(L258,L:L,0)</f>
        <v>256</v>
      </c>
      <c r="B258" t="s">
        <v>1142</v>
      </c>
      <c r="C258" s="5" t="s">
        <v>754</v>
      </c>
      <c r="D258" t="s">
        <v>352</v>
      </c>
      <c r="E258" s="3">
        <f>IF(VLOOKUP($D258,Configuration!$A$21:$C$31,3,FALSE),IFERROR((Configuration!$C$13*F258+Configuration!$C$12*H258+Configuration!$C$14*G258+Configuration!$C$16*I258+Configuration!$C$15*J258+Configuration!$C$17*K258),""),0)</f>
        <v>47.607658478077383</v>
      </c>
      <c r="F258" s="3">
        <v>1.6</v>
      </c>
      <c r="G258" s="3">
        <v>264</v>
      </c>
      <c r="H258" s="3">
        <v>24</v>
      </c>
      <c r="I258" s="3">
        <v>0</v>
      </c>
      <c r="J258" s="3">
        <v>0</v>
      </c>
      <c r="K258" s="3">
        <v>0.19617076096130781</v>
      </c>
      <c r="L258" s="3">
        <f>MAX(IFERROR(IF(Configuration!$F$11&gt;0,$E258-LARGE($E:$E,Configuration!$F$11*Configuration!$F$16),-1000000),0),IFERROR(IF(Configuration!$F$14&gt;0,$E258-LARGE('FLEX Settings (DO NOT MODIFY)'!$J:$J,Configuration!$F$14*Configuration!$F$16),-1000000),0),IFERROR(IF(Configuration!$F$13&gt;0,$E258-LARGE('FLEX Settings (DO NOT MODIFY)'!$K:$K,Configuration!$F$13*Configuration!$F$16),-1000000),0))+IF(E258=0,0,COUNTIFS($E$2:E257,E257)*0.000001)</f>
        <v>-89.558614787837058</v>
      </c>
      <c r="N258" t="str">
        <f t="shared" si="6"/>
        <v>&lt;tr&gt;&lt;td&gt;256&lt;/td&gt;&lt;td&gt;Julian Fleming&lt;/td&gt;&lt;td&gt;Ohio State&lt;/td&gt;&lt;td&gt;Big Ten&lt;/td&gt;&lt;td&gt;47.61&lt;/td&gt;&lt;/tr&gt;</v>
      </c>
    </row>
    <row r="259" spans="1:14" x14ac:dyDescent="0.25">
      <c r="A259" s="26">
        <f>_xlfn.RANK.EQ(L259,L:L,0)</f>
        <v>257</v>
      </c>
      <c r="B259" s="5" t="s">
        <v>979</v>
      </c>
      <c r="C259" s="5" t="s">
        <v>750</v>
      </c>
      <c r="D259" t="s">
        <v>132</v>
      </c>
      <c r="E259" s="3">
        <f>IF(VLOOKUP($D259,Configuration!$A$21:$C$31,3,FALSE),IFERROR((Configuration!$C$13*F259+Configuration!$C$12*H259+Configuration!$C$14*G259+Configuration!$C$16*I259+Configuration!$C$15*J259+Configuration!$C$17*K259),""),0)</f>
        <v>46.673048731731157</v>
      </c>
      <c r="F259" s="3">
        <v>2</v>
      </c>
      <c r="G259" s="3">
        <v>250</v>
      </c>
      <c r="H259" s="3">
        <v>20</v>
      </c>
      <c r="I259" s="3">
        <v>0</v>
      </c>
      <c r="J259" s="3">
        <v>0</v>
      </c>
      <c r="K259" s="3">
        <v>0.16347563413442318</v>
      </c>
      <c r="L259" s="3">
        <f>MAX(IFERROR(IF(Configuration!$F$11&gt;0,$E259-LARGE($E:$E,Configuration!$F$11*Configuration!$F$16),-1000000),0),IFERROR(IF(Configuration!$F$14&gt;0,$E259-LARGE('FLEX Settings (DO NOT MODIFY)'!$J:$J,Configuration!$F$14*Configuration!$F$16),-1000000),0),IFERROR(IF(Configuration!$F$13&gt;0,$E259-LARGE('FLEX Settings (DO NOT MODIFY)'!$K:$K,Configuration!$F$13*Configuration!$F$16),-1000000),0))+IF(E259=0,0,COUNTIFS($E$2:E258,E258)*0.000001)</f>
        <v>-90.493224534183284</v>
      </c>
      <c r="N259" t="str">
        <f t="shared" si="6"/>
        <v>&lt;tr&gt;&lt;td&gt;257&lt;/td&gt;&lt;td&gt;Peje' Harris&lt;/td&gt;&lt;td&gt;Georgia Tech&lt;/td&gt;&lt;td&gt;ACC&lt;/td&gt;&lt;td&gt;46.67&lt;/td&gt;&lt;/tr&gt;</v>
      </c>
    </row>
    <row r="260" spans="1:14" x14ac:dyDescent="0.25">
      <c r="A260" s="26">
        <f>_xlfn.RANK.EQ(L260,L:L,0)</f>
        <v>258</v>
      </c>
      <c r="B260" t="s">
        <v>1175</v>
      </c>
      <c r="C260" s="5" t="s">
        <v>219</v>
      </c>
      <c r="D260" t="s">
        <v>352</v>
      </c>
      <c r="E260" s="3">
        <f>IF(VLOOKUP($D260,Configuration!$A$21:$C$31,3,FALSE),IFERROR((Configuration!$C$13*F260+Configuration!$C$12*H260+Configuration!$C$14*G260+Configuration!$C$16*I260+Configuration!$C$15*J260+Configuration!$C$17*K260),""),0)</f>
        <v>46.579087049505958</v>
      </c>
      <c r="F260" s="3">
        <v>1.4285714285714284</v>
      </c>
      <c r="G260" s="3">
        <v>264</v>
      </c>
      <c r="H260" s="3">
        <v>24</v>
      </c>
      <c r="I260" s="3">
        <v>0</v>
      </c>
      <c r="J260" s="3">
        <v>0</v>
      </c>
      <c r="K260" s="3">
        <v>0.19617076096130781</v>
      </c>
      <c r="L260" s="3">
        <f>MAX(IFERROR(IF(Configuration!$F$11&gt;0,$E260-LARGE($E:$E,Configuration!$F$11*Configuration!$F$16),-1000000),0),IFERROR(IF(Configuration!$F$14&gt;0,$E260-LARGE('FLEX Settings (DO NOT MODIFY)'!$J:$J,Configuration!$F$14*Configuration!$F$16),-1000000),0),IFERROR(IF(Configuration!$F$13&gt;0,$E260-LARGE('FLEX Settings (DO NOT MODIFY)'!$K:$K,Configuration!$F$13*Configuration!$F$16),-1000000),0))+IF(E260=0,0,COUNTIFS($E$2:E259,E259)*0.000001)</f>
        <v>-90.587186216408483</v>
      </c>
      <c r="N260" t="str">
        <f t="shared" si="6"/>
        <v>&lt;tr&gt;&lt;td&gt;258&lt;/td&gt;&lt;td&gt;DJ Matthews Jr.&lt;/td&gt;&lt;td&gt;Indiana&lt;/td&gt;&lt;td&gt;Big Ten&lt;/td&gt;&lt;td&gt;46.58&lt;/td&gt;&lt;/tr&gt;</v>
      </c>
    </row>
    <row r="261" spans="1:14" x14ac:dyDescent="0.25">
      <c r="A261" s="26">
        <f>_xlfn.RANK.EQ(L261,L:L,0)</f>
        <v>259</v>
      </c>
      <c r="B261" t="s">
        <v>1492</v>
      </c>
      <c r="C261" s="5" t="s">
        <v>1488</v>
      </c>
      <c r="D261" t="s">
        <v>1504</v>
      </c>
      <c r="E261" s="3">
        <f>IF(VLOOKUP($D261,Configuration!$A$21:$C$31,3,FALSE),IFERROR((Configuration!$C$13*F261+Configuration!$C$12*H261+Configuration!$C$14*G261+Configuration!$C$16*I261+Configuration!$C$15*J261+Configuration!$C$17*K261),""),0)</f>
        <v>46.456701168317707</v>
      </c>
      <c r="F261" s="3">
        <v>1.5</v>
      </c>
      <c r="G261" s="3">
        <v>273</v>
      </c>
      <c r="H261" s="3">
        <v>21</v>
      </c>
      <c r="I261" s="3">
        <v>0</v>
      </c>
      <c r="J261" s="3">
        <v>0</v>
      </c>
      <c r="K261" s="3">
        <v>0.17164941584114435</v>
      </c>
      <c r="L261" s="3">
        <f>MAX(IFERROR(IF(Configuration!$F$11&gt;0,$E261-LARGE($E:$E,Configuration!$F$11*Configuration!$F$16),-1000000),0),IFERROR(IF(Configuration!$F$14&gt;0,$E261-LARGE('FLEX Settings (DO NOT MODIFY)'!$J:$J,Configuration!$F$14*Configuration!$F$16),-1000000),0),IFERROR(IF(Configuration!$F$13&gt;0,$E261-LARGE('FLEX Settings (DO NOT MODIFY)'!$K:$K,Configuration!$F$13*Configuration!$F$16),-1000000),0))+IF(E261=0,0,COUNTIFS($E$2:E260,E260)*0.000001)</f>
        <v>-90.709572097596734</v>
      </c>
      <c r="N261" t="str">
        <f t="shared" si="6"/>
        <v>&lt;tr&gt;&lt;td&gt;259&lt;/td&gt;&lt;td&gt;Kevens Clercius&lt;/td&gt;&lt;td&gt;Connecticut&lt;/td&gt;&lt;td&gt;IA Independents&lt;/td&gt;&lt;td&gt;46.46&lt;/td&gt;&lt;/tr&gt;</v>
      </c>
    </row>
    <row r="262" spans="1:14" x14ac:dyDescent="0.25">
      <c r="A262" s="26">
        <f>_xlfn.RANK.EQ(L262,L:L,0)</f>
        <v>260</v>
      </c>
      <c r="B262" t="s">
        <v>1209</v>
      </c>
      <c r="C262" s="5" t="s">
        <v>216</v>
      </c>
      <c r="D262" t="s">
        <v>329</v>
      </c>
      <c r="E262" s="3">
        <f>IF(VLOOKUP($D262,Configuration!$A$21:$C$31,3,FALSE),IFERROR((Configuration!$C$13*F262+Configuration!$C$12*H262+Configuration!$C$14*G262+Configuration!$C$16*I262+Configuration!$C$15*J262+Configuration!$C$17*K262),""),0)</f>
        <v>45.876318244413845</v>
      </c>
      <c r="F262" s="3">
        <v>2.75</v>
      </c>
      <c r="G262" s="3">
        <v>198</v>
      </c>
      <c r="H262" s="3">
        <v>19.8</v>
      </c>
      <c r="I262" s="3">
        <v>0</v>
      </c>
      <c r="J262" s="3">
        <v>0</v>
      </c>
      <c r="K262" s="3">
        <v>0.16184087779307893</v>
      </c>
      <c r="L262" s="3">
        <f>MAX(IFERROR(IF(Configuration!$F$11&gt;0,$E262-LARGE($E:$E,Configuration!$F$11*Configuration!$F$16),-1000000),0),IFERROR(IF(Configuration!$F$14&gt;0,$E262-LARGE('FLEX Settings (DO NOT MODIFY)'!$J:$J,Configuration!$F$14*Configuration!$F$16),-1000000),0),IFERROR(IF(Configuration!$F$13&gt;0,$E262-LARGE('FLEX Settings (DO NOT MODIFY)'!$K:$K,Configuration!$F$13*Configuration!$F$16),-1000000),0))+IF(E262=0,0,COUNTIFS($E$2:E261,E261)*0.000001)</f>
        <v>-91.289955021500589</v>
      </c>
      <c r="N262" t="str">
        <f t="shared" si="6"/>
        <v>&lt;tr&gt;&lt;td&gt;260&lt;/td&gt;&lt;td&gt;Chase Cota&lt;/td&gt;&lt;td&gt;UCLA&lt;/td&gt;&lt;td&gt;Pac-12&lt;/td&gt;&lt;td&gt;45.88&lt;/td&gt;&lt;/tr&gt;</v>
      </c>
    </row>
    <row r="263" spans="1:14" x14ac:dyDescent="0.25">
      <c r="A263" s="26">
        <f>_xlfn.RANK.EQ(L263,L:L,0)</f>
        <v>261</v>
      </c>
      <c r="B263" t="s">
        <v>1263</v>
      </c>
      <c r="C263" s="5" t="s">
        <v>203</v>
      </c>
      <c r="D263" t="s">
        <v>329</v>
      </c>
      <c r="E263" s="3">
        <f>IF(VLOOKUP($D263,Configuration!$A$21:$C$31,3,FALSE),IFERROR((Configuration!$C$13*F263+Configuration!$C$12*H263+Configuration!$C$14*G263+Configuration!$C$16*I263+Configuration!$C$15*J263+Configuration!$C$17*K263),""),0)</f>
        <v>45.766126782461903</v>
      </c>
      <c r="F263" s="3">
        <v>1.28</v>
      </c>
      <c r="G263" s="3">
        <v>288</v>
      </c>
      <c r="H263" s="3">
        <v>19.200000000000003</v>
      </c>
      <c r="I263" s="3">
        <v>0</v>
      </c>
      <c r="J263" s="3">
        <v>0</v>
      </c>
      <c r="K263" s="3">
        <v>0.15693660876904625</v>
      </c>
      <c r="L263" s="3">
        <f>MAX(IFERROR(IF(Configuration!$F$11&gt;0,$E263-LARGE($E:$E,Configuration!$F$11*Configuration!$F$16),-1000000),0),IFERROR(IF(Configuration!$F$14&gt;0,$E263-LARGE('FLEX Settings (DO NOT MODIFY)'!$J:$J,Configuration!$F$14*Configuration!$F$16),-1000000),0),IFERROR(IF(Configuration!$F$13&gt;0,$E263-LARGE('FLEX Settings (DO NOT MODIFY)'!$K:$K,Configuration!$F$13*Configuration!$F$16),-1000000),0))+IF(E263=0,0,COUNTIFS($E$2:E262,E262)*0.000001)</f>
        <v>-91.400146483452545</v>
      </c>
      <c r="N263" t="str">
        <f t="shared" si="6"/>
        <v>&lt;tr&gt;&lt;td&gt;261&lt;/td&gt;&lt;td&gt;Johnny Wilson&lt;/td&gt;&lt;td&gt;Arizona State&lt;/td&gt;&lt;td&gt;Pac-12&lt;/td&gt;&lt;td&gt;45.77&lt;/td&gt;&lt;/tr&gt;</v>
      </c>
    </row>
    <row r="264" spans="1:14" x14ac:dyDescent="0.25">
      <c r="A264" s="26">
        <f>_xlfn.RANK.EQ(L264,L:L,0)</f>
        <v>262</v>
      </c>
      <c r="B264" s="5" t="s">
        <v>288</v>
      </c>
      <c r="C264" s="5" t="s">
        <v>231</v>
      </c>
      <c r="D264" t="s">
        <v>352</v>
      </c>
      <c r="E264" s="3">
        <f>IF(VLOOKUP($D264,Configuration!$A$21:$C$31,3,FALSE),IFERROR((Configuration!$C$13*F264+Configuration!$C$12*H264+Configuration!$C$14*G264+Configuration!$C$16*I264+Configuration!$C$15*J264+Configuration!$C$17*K264),""),0)</f>
        <v>45.333660693912073</v>
      </c>
      <c r="F264" s="3">
        <v>0.52</v>
      </c>
      <c r="G264" s="3">
        <v>143</v>
      </c>
      <c r="H264" s="3">
        <v>13</v>
      </c>
      <c r="I264" s="3">
        <v>112</v>
      </c>
      <c r="J264" s="3">
        <v>1.8666666666666665</v>
      </c>
      <c r="K264" s="3">
        <v>0.49316965304396793</v>
      </c>
      <c r="L264" s="3">
        <f>MAX(IFERROR(IF(Configuration!$F$11&gt;0,$E264-LARGE($E:$E,Configuration!$F$11*Configuration!$F$16),-1000000),0),IFERROR(IF(Configuration!$F$14&gt;0,$E264-LARGE('FLEX Settings (DO NOT MODIFY)'!$J:$J,Configuration!$F$14*Configuration!$F$16),-1000000),0),IFERROR(IF(Configuration!$F$13&gt;0,$E264-LARGE('FLEX Settings (DO NOT MODIFY)'!$K:$K,Configuration!$F$13*Configuration!$F$16),-1000000),0))+IF(E264=0,0,COUNTIFS($E$2:E263,E263)*0.000001)</f>
        <v>-91.832612572002375</v>
      </c>
      <c r="N264" t="str">
        <f t="shared" si="6"/>
        <v>&lt;tr&gt;&lt;td&gt;262&lt;/td&gt;&lt;td&gt;Jafar Armstrong&lt;/td&gt;&lt;td&gt;Illinois&lt;/td&gt;&lt;td&gt;Big Ten&lt;/td&gt;&lt;td&gt;45.33&lt;/td&gt;&lt;/tr&gt;</v>
      </c>
    </row>
    <row r="265" spans="1:14" x14ac:dyDescent="0.25">
      <c r="A265" s="26">
        <f>_xlfn.RANK.EQ(L265,L:L,0)</f>
        <v>263</v>
      </c>
      <c r="B265" s="5" t="s">
        <v>1133</v>
      </c>
      <c r="C265" s="5" t="s">
        <v>194</v>
      </c>
      <c r="D265" t="s">
        <v>352</v>
      </c>
      <c r="E265" s="3">
        <f>IF(VLOOKUP($D265,Configuration!$A$21:$C$31,3,FALSE),IFERROR((Configuration!$C$13*F265+Configuration!$C$12*H265+Configuration!$C$14*G265+Configuration!$C$16*I265+Configuration!$C$15*J265+Configuration!$C$17*K265),""),0)</f>
        <v>44.81626502035175</v>
      </c>
      <c r="F265" s="3">
        <v>1.8333333333333333</v>
      </c>
      <c r="G265" s="3">
        <v>231</v>
      </c>
      <c r="H265" s="3">
        <v>16.5</v>
      </c>
      <c r="I265" s="3">
        <v>14.666666666666666</v>
      </c>
      <c r="J265" s="3">
        <v>0.22</v>
      </c>
      <c r="K265" s="3">
        <v>0.16020082315746176</v>
      </c>
      <c r="L265" s="3">
        <f>MAX(IFERROR(IF(Configuration!$F$11&gt;0,$E265-LARGE($E:$E,Configuration!$F$11*Configuration!$F$16),-1000000),0),IFERROR(IF(Configuration!$F$14&gt;0,$E265-LARGE('FLEX Settings (DO NOT MODIFY)'!$J:$J,Configuration!$F$14*Configuration!$F$16),-1000000),0),IFERROR(IF(Configuration!$F$13&gt;0,$E265-LARGE('FLEX Settings (DO NOT MODIFY)'!$K:$K,Configuration!$F$13*Configuration!$F$16),-1000000),0))+IF(E265=0,0,COUNTIFS($E$2:E264,E264)*0.000001)</f>
        <v>-92.350008245562691</v>
      </c>
      <c r="N265" t="str">
        <f t="shared" si="6"/>
        <v>&lt;tr&gt;&lt;td&gt;263&lt;/td&gt;&lt;td&gt;Roman Wilson&lt;/td&gt;&lt;td&gt;Michigan&lt;/td&gt;&lt;td&gt;Big Ten&lt;/td&gt;&lt;td&gt;44.82&lt;/td&gt;&lt;/tr&gt;</v>
      </c>
    </row>
    <row r="266" spans="1:14" x14ac:dyDescent="0.25">
      <c r="A266" s="26">
        <f>_xlfn.RANK.EQ(L266,L:L,0)</f>
        <v>264</v>
      </c>
      <c r="B266" t="s">
        <v>1041</v>
      </c>
      <c r="C266" s="5" t="s">
        <v>251</v>
      </c>
      <c r="D266" t="s">
        <v>132</v>
      </c>
      <c r="E266" s="3">
        <f>IF(VLOOKUP($D266,Configuration!$A$21:$C$31,3,FALSE),IFERROR((Configuration!$C$13*F266+Configuration!$C$12*H266+Configuration!$C$14*G266+Configuration!$C$16*I266+Configuration!$C$15*J266+Configuration!$C$17*K266),""),0)</f>
        <v>44.520353604904273</v>
      </c>
      <c r="F266" s="3">
        <v>0.88</v>
      </c>
      <c r="G266" s="3">
        <v>286</v>
      </c>
      <c r="H266" s="3">
        <v>22</v>
      </c>
      <c r="I266" s="3">
        <v>0</v>
      </c>
      <c r="J266" s="3">
        <v>0</v>
      </c>
      <c r="K266" s="3">
        <v>0.17982319754786549</v>
      </c>
      <c r="L266" s="3">
        <f>MAX(IFERROR(IF(Configuration!$F$11&gt;0,$E266-LARGE($E:$E,Configuration!$F$11*Configuration!$F$16),-1000000),0),IFERROR(IF(Configuration!$F$14&gt;0,$E266-LARGE('FLEX Settings (DO NOT MODIFY)'!$J:$J,Configuration!$F$14*Configuration!$F$16),-1000000),0),IFERROR(IF(Configuration!$F$13&gt;0,$E266-LARGE('FLEX Settings (DO NOT MODIFY)'!$K:$K,Configuration!$F$13*Configuration!$F$16),-1000000),0))+IF(E266=0,0,COUNTIFS($E$2:E265,E265)*0.000001)</f>
        <v>-92.645919661010169</v>
      </c>
      <c r="N266" t="str">
        <f t="shared" si="6"/>
        <v>&lt;tr&gt;&lt;td&gt;264&lt;/td&gt;&lt;td&gt;Justin Marshall&lt;/td&gt;&lt;td&gt;Louisville&lt;/td&gt;&lt;td&gt;ACC&lt;/td&gt;&lt;td&gt;44.52&lt;/td&gt;&lt;/tr&gt;</v>
      </c>
    </row>
    <row r="267" spans="1:14" x14ac:dyDescent="0.25">
      <c r="A267" s="26">
        <f>_xlfn.RANK.EQ(L267,L:L,0)</f>
        <v>265</v>
      </c>
      <c r="B267" t="s">
        <v>1493</v>
      </c>
      <c r="C267" s="5" t="s">
        <v>1488</v>
      </c>
      <c r="D267" t="s">
        <v>1504</v>
      </c>
      <c r="E267" s="3">
        <f>IF(VLOOKUP($D267,Configuration!$A$21:$C$31,3,FALSE),IFERROR((Configuration!$C$13*F267+Configuration!$C$12*H267+Configuration!$C$14*G267+Configuration!$C$16*I267+Configuration!$C$15*J267+Configuration!$C$17*K267),""),0)</f>
        <v>44.356701168317713</v>
      </c>
      <c r="F267" s="3">
        <v>1.5</v>
      </c>
      <c r="G267" s="3">
        <v>252.00000000000003</v>
      </c>
      <c r="H267" s="3">
        <v>21</v>
      </c>
      <c r="I267" s="3">
        <v>0</v>
      </c>
      <c r="J267" s="3">
        <v>0</v>
      </c>
      <c r="K267" s="3">
        <v>0.17164941584114435</v>
      </c>
      <c r="L267" s="3">
        <f>MAX(IFERROR(IF(Configuration!$F$11&gt;0,$E267-LARGE($E:$E,Configuration!$F$11*Configuration!$F$16),-1000000),0),IFERROR(IF(Configuration!$F$14&gt;0,$E267-LARGE('FLEX Settings (DO NOT MODIFY)'!$J:$J,Configuration!$F$14*Configuration!$F$16),-1000000),0),IFERROR(IF(Configuration!$F$13&gt;0,$E267-LARGE('FLEX Settings (DO NOT MODIFY)'!$K:$K,Configuration!$F$13*Configuration!$F$16),-1000000),0))+IF(E267=0,0,COUNTIFS($E$2:E266,E266)*0.000001)</f>
        <v>-92.809572097596728</v>
      </c>
      <c r="N267" t="str">
        <f t="shared" si="6"/>
        <v>&lt;tr&gt;&lt;td&gt;265&lt;/td&gt;&lt;td&gt;Keelan Marion&lt;/td&gt;&lt;td&gt;Connecticut&lt;/td&gt;&lt;td&gt;IA Independents&lt;/td&gt;&lt;td&gt;44.36&lt;/td&gt;&lt;/tr&gt;</v>
      </c>
    </row>
    <row r="268" spans="1:14" x14ac:dyDescent="0.25">
      <c r="A268" s="26">
        <f>_xlfn.RANK.EQ(L268,L:L,0)</f>
        <v>266</v>
      </c>
      <c r="B268" t="s">
        <v>990</v>
      </c>
      <c r="C268" s="5" t="s">
        <v>668</v>
      </c>
      <c r="D268" t="s">
        <v>132</v>
      </c>
      <c r="E268" s="3">
        <f>IF(VLOOKUP($D268,Configuration!$A$21:$C$31,3,FALSE),IFERROR((Configuration!$C$13*F268+Configuration!$C$12*H268+Configuration!$C$14*G268+Configuration!$C$16*I268+Configuration!$C$15*J268+Configuration!$C$17*K268),""),0)</f>
        <v>43.77522100306517</v>
      </c>
      <c r="F268" s="3">
        <v>2.75</v>
      </c>
      <c r="G268" s="3">
        <v>206.25</v>
      </c>
      <c r="H268" s="3">
        <v>13.75</v>
      </c>
      <c r="I268" s="3">
        <v>0</v>
      </c>
      <c r="J268" s="3">
        <v>0</v>
      </c>
      <c r="K268" s="3">
        <v>0.11238949846741593</v>
      </c>
      <c r="L268" s="3">
        <f>MAX(IFERROR(IF(Configuration!$F$11&gt;0,$E268-LARGE($E:$E,Configuration!$F$11*Configuration!$F$16),-1000000),0),IFERROR(IF(Configuration!$F$14&gt;0,$E268-LARGE('FLEX Settings (DO NOT MODIFY)'!$J:$J,Configuration!$F$14*Configuration!$F$16),-1000000),0),IFERROR(IF(Configuration!$F$13&gt;0,$E268-LARGE('FLEX Settings (DO NOT MODIFY)'!$K:$K,Configuration!$F$13*Configuration!$F$16),-1000000),0))+IF(E268=0,0,COUNTIFS($E$2:E267,E267)*0.000001)</f>
        <v>-93.391052262849271</v>
      </c>
      <c r="N268" t="str">
        <f t="shared" si="6"/>
        <v>&lt;tr&gt;&lt;td&gt;266&lt;/td&gt;&lt;td&gt;Key'Shawn Smith&lt;/td&gt;&lt;td&gt;Miami (FL)&lt;/td&gt;&lt;td&gt;ACC&lt;/td&gt;&lt;td&gt;43.78&lt;/td&gt;&lt;/tr&gt;</v>
      </c>
    </row>
    <row r="269" spans="1:14" x14ac:dyDescent="0.25">
      <c r="A269" s="26">
        <f>_xlfn.RANK.EQ(L269,L:L,0)</f>
        <v>267</v>
      </c>
      <c r="B269" s="5" t="s">
        <v>1258</v>
      </c>
      <c r="C269" s="5" t="s">
        <v>210</v>
      </c>
      <c r="D269" t="s">
        <v>329</v>
      </c>
      <c r="E269" s="3">
        <f>IF(VLOOKUP($D269,Configuration!$A$21:$C$31,3,FALSE),IFERROR((Configuration!$C$13*F269+Configuration!$C$12*H269+Configuration!$C$14*G269+Configuration!$C$16*I269+Configuration!$C$15*J269+Configuration!$C$17*K269),""),0)</f>
        <v>43.702866780221001</v>
      </c>
      <c r="F269" s="3">
        <v>1.3333333333333333</v>
      </c>
      <c r="G269" s="3">
        <v>250</v>
      </c>
      <c r="H269" s="3">
        <v>20</v>
      </c>
      <c r="I269" s="3">
        <v>6.6666666666666661</v>
      </c>
      <c r="J269" s="3">
        <v>6.6666666666666666E-2</v>
      </c>
      <c r="K269" s="3">
        <v>0.18189994322283237</v>
      </c>
      <c r="L269" s="3">
        <f>MAX(IFERROR(IF(Configuration!$F$11&gt;0,$E269-LARGE($E:$E,Configuration!$F$11*Configuration!$F$16),-1000000),0),IFERROR(IF(Configuration!$F$14&gt;0,$E269-LARGE('FLEX Settings (DO NOT MODIFY)'!$J:$J,Configuration!$F$14*Configuration!$F$16),-1000000),0),IFERROR(IF(Configuration!$F$13&gt;0,$E269-LARGE('FLEX Settings (DO NOT MODIFY)'!$K:$K,Configuration!$F$13*Configuration!$F$16),-1000000),0))+IF(E269=0,0,COUNTIFS($E$2:E268,E268)*0.000001)</f>
        <v>-93.46340648569344</v>
      </c>
      <c r="N269" t="str">
        <f t="shared" si="6"/>
        <v>&lt;tr&gt;&lt;td&gt;267&lt;/td&gt;&lt;td&gt;Ma'jon Wright&lt;/td&gt;&lt;td&gt;Arizona&lt;/td&gt;&lt;td&gt;Pac-12&lt;/td&gt;&lt;td&gt;43.7&lt;/td&gt;&lt;/tr&gt;</v>
      </c>
    </row>
    <row r="270" spans="1:14" x14ac:dyDescent="0.25">
      <c r="A270" s="26">
        <f>_xlfn.RANK.EQ(L270,L:L,0)</f>
        <v>268</v>
      </c>
      <c r="B270" t="s">
        <v>1067</v>
      </c>
      <c r="C270" s="5" t="s">
        <v>178</v>
      </c>
      <c r="D270" t="s">
        <v>326</v>
      </c>
      <c r="E270" s="3">
        <f>IF(VLOOKUP($D270,Configuration!$A$21:$C$31,3,FALSE),IFERROR((Configuration!$C$13*F270+Configuration!$C$12*H270+Configuration!$C$14*G270+Configuration!$C$16*I270+Configuration!$C$15*J270+Configuration!$C$17*K270),""),0)</f>
        <v>43.673048731731157</v>
      </c>
      <c r="F270" s="3">
        <v>2</v>
      </c>
      <c r="G270" s="3">
        <v>220</v>
      </c>
      <c r="H270" s="3">
        <v>20</v>
      </c>
      <c r="I270" s="3">
        <v>0</v>
      </c>
      <c r="J270" s="3">
        <v>0</v>
      </c>
      <c r="K270" s="3">
        <v>0.16347563413442318</v>
      </c>
      <c r="L270" s="3">
        <f>MAX(IFERROR(IF(Configuration!$F$11&gt;0,$E270-LARGE($E:$E,Configuration!$F$11*Configuration!$F$16),-1000000),0),IFERROR(IF(Configuration!$F$14&gt;0,$E270-LARGE('FLEX Settings (DO NOT MODIFY)'!$J:$J,Configuration!$F$14*Configuration!$F$16),-1000000),0),IFERROR(IF(Configuration!$F$13&gt;0,$E270-LARGE('FLEX Settings (DO NOT MODIFY)'!$K:$K,Configuration!$F$13*Configuration!$F$16),-1000000),0))+IF(E270=0,0,COUNTIFS($E$2:E269,E269)*0.000001)</f>
        <v>-93.493224534183284</v>
      </c>
      <c r="N270" t="str">
        <f t="shared" si="6"/>
        <v>&lt;tr&gt;&lt;td&gt;268&lt;/td&gt;&lt;td&gt;Rashod Owens&lt;/td&gt;&lt;td&gt;Oklahoma State&lt;/td&gt;&lt;td&gt;Big 12&lt;/td&gt;&lt;td&gt;43.67&lt;/td&gt;&lt;/tr&gt;</v>
      </c>
    </row>
    <row r="271" spans="1:14" x14ac:dyDescent="0.25">
      <c r="A271" s="26">
        <f>_xlfn.RANK.EQ(L271,L:L,0)</f>
        <v>269</v>
      </c>
      <c r="B271" t="s">
        <v>1262</v>
      </c>
      <c r="C271" s="5" t="s">
        <v>203</v>
      </c>
      <c r="D271" t="s">
        <v>329</v>
      </c>
      <c r="E271" s="3">
        <f>IF(VLOOKUP($D271,Configuration!$A$21:$C$31,3,FALSE),IFERROR((Configuration!$C$13*F271+Configuration!$C$12*H271+Configuration!$C$14*G271+Configuration!$C$16*I271+Configuration!$C$15*J271+Configuration!$C$17*K271),""),0)</f>
        <v>43.171134112211803</v>
      </c>
      <c r="F271" s="3">
        <v>0.93333333333333324</v>
      </c>
      <c r="G271" s="3">
        <v>308</v>
      </c>
      <c r="H271" s="3">
        <v>14</v>
      </c>
      <c r="I271" s="3">
        <v>0</v>
      </c>
      <c r="J271" s="3">
        <v>0</v>
      </c>
      <c r="K271" s="3">
        <v>0.11443294389409622</v>
      </c>
      <c r="L271" s="3">
        <f>MAX(IFERROR(IF(Configuration!$F$11&gt;0,$E271-LARGE($E:$E,Configuration!$F$11*Configuration!$F$16),-1000000),0),IFERROR(IF(Configuration!$F$14&gt;0,$E271-LARGE('FLEX Settings (DO NOT MODIFY)'!$J:$J,Configuration!$F$14*Configuration!$F$16),-1000000),0),IFERROR(IF(Configuration!$F$13&gt;0,$E271-LARGE('FLEX Settings (DO NOT MODIFY)'!$K:$K,Configuration!$F$13*Configuration!$F$16),-1000000),0))+IF(E271=0,0,COUNTIFS($E$2:E270,E270)*0.000001)</f>
        <v>-93.995139153702638</v>
      </c>
      <c r="N271" t="str">
        <f t="shared" si="6"/>
        <v>&lt;tr&gt;&lt;td&gt;269&lt;/td&gt;&lt;td&gt;Andre Johnson&lt;/td&gt;&lt;td&gt;Arizona State&lt;/td&gt;&lt;td&gt;Pac-12&lt;/td&gt;&lt;td&gt;43.17&lt;/td&gt;&lt;/tr&gt;</v>
      </c>
    </row>
    <row r="272" spans="1:14" x14ac:dyDescent="0.25">
      <c r="A272" s="26">
        <f>_xlfn.RANK.EQ(L272,L:L,0)</f>
        <v>270</v>
      </c>
      <c r="B272" t="s">
        <v>1161</v>
      </c>
      <c r="C272" s="5" t="s">
        <v>756</v>
      </c>
      <c r="D272" t="s">
        <v>352</v>
      </c>
      <c r="E272" s="3">
        <f>IF(VLOOKUP($D272,Configuration!$A$21:$C$31,3,FALSE),IFERROR((Configuration!$C$13*F272+Configuration!$C$12*H272+Configuration!$C$14*G272+Configuration!$C$16*I272+Configuration!$C$15*J272+Configuration!$C$17*K272),""),0)</f>
        <v>42.096605437341744</v>
      </c>
      <c r="F272" s="3">
        <v>1.38</v>
      </c>
      <c r="G272" s="3">
        <v>238.04999999999998</v>
      </c>
      <c r="H272" s="3">
        <v>20.7</v>
      </c>
      <c r="I272" s="3">
        <v>0</v>
      </c>
      <c r="J272" s="3">
        <v>0</v>
      </c>
      <c r="K272" s="3">
        <v>0.16919728132912798</v>
      </c>
      <c r="L272" s="3">
        <f>MAX(IFERROR(IF(Configuration!$F$11&gt;0,$E272-LARGE($E:$E,Configuration!$F$11*Configuration!$F$16),-1000000),0),IFERROR(IF(Configuration!$F$14&gt;0,$E272-LARGE('FLEX Settings (DO NOT MODIFY)'!$J:$J,Configuration!$F$14*Configuration!$F$16),-1000000),0),IFERROR(IF(Configuration!$F$13&gt;0,$E272-LARGE('FLEX Settings (DO NOT MODIFY)'!$K:$K,Configuration!$F$13*Configuration!$F$16),-1000000),0))+IF(E272=0,0,COUNTIFS($E$2:E271,E271)*0.000001)</f>
        <v>-95.069667828572705</v>
      </c>
      <c r="N272" t="str">
        <f t="shared" si="6"/>
        <v>&lt;tr&gt;&lt;td&gt;270&lt;/td&gt;&lt;td&gt;Bryce Kirtz&lt;/td&gt;&lt;td&gt;Northwestern&lt;/td&gt;&lt;td&gt;Big Ten&lt;/td&gt;&lt;td&gt;42.1&lt;/td&gt;&lt;/tr&gt;</v>
      </c>
    </row>
    <row r="273" spans="1:14" x14ac:dyDescent="0.25">
      <c r="A273" s="26">
        <f>_xlfn.RANK.EQ(L273,L:L,0)</f>
        <v>273</v>
      </c>
      <c r="B273" t="s">
        <v>1253</v>
      </c>
      <c r="C273" s="5" t="s">
        <v>264</v>
      </c>
      <c r="D273" t="s">
        <v>329</v>
      </c>
      <c r="E273" s="3">
        <f>IF(VLOOKUP($D273,Configuration!$A$21:$C$31,3,FALSE),IFERROR((Configuration!$C$13*F273+Configuration!$C$12*H273+Configuration!$C$14*G273+Configuration!$C$16*I273+Configuration!$C$15*J273+Configuration!$C$17*K273),""),0)</f>
        <v>41.673048731731157</v>
      </c>
      <c r="F273" s="3">
        <v>1.3333333333333333</v>
      </c>
      <c r="G273" s="3">
        <v>240</v>
      </c>
      <c r="H273" s="3">
        <v>20</v>
      </c>
      <c r="I273" s="3">
        <v>0</v>
      </c>
      <c r="J273" s="3">
        <v>0</v>
      </c>
      <c r="K273" s="3">
        <v>0.16347563413442318</v>
      </c>
      <c r="L273" s="3">
        <f>MAX(IFERROR(IF(Configuration!$F$11&gt;0,$E273-LARGE($E:$E,Configuration!$F$11*Configuration!$F$16),-1000000),0),IFERROR(IF(Configuration!$F$14&gt;0,$E273-LARGE('FLEX Settings (DO NOT MODIFY)'!$J:$J,Configuration!$F$14*Configuration!$F$16),-1000000),0),IFERROR(IF(Configuration!$F$13&gt;0,$E273-LARGE('FLEX Settings (DO NOT MODIFY)'!$K:$K,Configuration!$F$13*Configuration!$F$16),-1000000),0))+IF(E273=0,0,COUNTIFS($E$2:E272,E272)*0.000001)</f>
        <v>-95.493224534183284</v>
      </c>
      <c r="N273" t="str">
        <f t="shared" si="6"/>
        <v>&lt;tr&gt;&lt;td&gt;273&lt;/td&gt;&lt;td&gt;Jeremiah Hunter&lt;/td&gt;&lt;td&gt;California&lt;/td&gt;&lt;td&gt;Pac-12&lt;/td&gt;&lt;td&gt;41.67&lt;/td&gt;&lt;/tr&gt;</v>
      </c>
    </row>
    <row r="274" spans="1:14" x14ac:dyDescent="0.25">
      <c r="A274" s="26">
        <f>_xlfn.RANK.EQ(L274,L:L,0)</f>
        <v>273</v>
      </c>
      <c r="B274" t="s">
        <v>1321</v>
      </c>
      <c r="C274" s="5" t="s">
        <v>200</v>
      </c>
      <c r="D274" t="s">
        <v>131</v>
      </c>
      <c r="E274" s="3">
        <f>IF(VLOOKUP($D274,Configuration!$A$21:$C$31,3,FALSE),IFERROR((Configuration!$C$13*F274+Configuration!$C$12*H274+Configuration!$C$14*G274+Configuration!$C$16*I274+Configuration!$C$15*J274+Configuration!$C$17*K274),""),0)</f>
        <v>41.673048731731157</v>
      </c>
      <c r="F274" s="3">
        <v>2</v>
      </c>
      <c r="G274" s="3">
        <v>200</v>
      </c>
      <c r="H274" s="3">
        <v>20</v>
      </c>
      <c r="I274" s="3">
        <v>0</v>
      </c>
      <c r="J274" s="3">
        <v>0</v>
      </c>
      <c r="K274" s="3">
        <v>0.16347563413442318</v>
      </c>
      <c r="L274" s="3">
        <f>MAX(IFERROR(IF(Configuration!$F$11&gt;0,$E274-LARGE($E:$E,Configuration!$F$11*Configuration!$F$16),-1000000),0),IFERROR(IF(Configuration!$F$14&gt;0,$E274-LARGE('FLEX Settings (DO NOT MODIFY)'!$J:$J,Configuration!$F$14*Configuration!$F$16),-1000000),0),IFERROR(IF(Configuration!$F$13&gt;0,$E274-LARGE('FLEX Settings (DO NOT MODIFY)'!$K:$K,Configuration!$F$13*Configuration!$F$16),-1000000),0))+IF(E274=0,0,COUNTIFS($E$2:E273,E273)*0.000001)</f>
        <v>-95.493224534183284</v>
      </c>
      <c r="N274" t="str">
        <f t="shared" si="6"/>
        <v>&lt;tr&gt;&lt;td&gt;273&lt;/td&gt;&lt;td&gt;Rufus Harvey&lt;/td&gt;&lt;td&gt;Mississippi State&lt;/td&gt;&lt;td&gt;SEC&lt;/td&gt;&lt;td&gt;41.67&lt;/td&gt;&lt;/tr&gt;</v>
      </c>
    </row>
    <row r="275" spans="1:14" x14ac:dyDescent="0.25">
      <c r="A275" s="26">
        <f>_xlfn.RANK.EQ(L275,L:L,0)</f>
        <v>272</v>
      </c>
      <c r="B275" t="s">
        <v>1322</v>
      </c>
      <c r="C275" s="5" t="s">
        <v>200</v>
      </c>
      <c r="D275" t="s">
        <v>131</v>
      </c>
      <c r="E275" s="3">
        <f>IF(VLOOKUP($D275,Configuration!$A$21:$C$31,3,FALSE),IFERROR((Configuration!$C$13*F275+Configuration!$C$12*H275+Configuration!$C$14*G275+Configuration!$C$16*I275+Configuration!$C$15*J275+Configuration!$C$17*K275),""),0)</f>
        <v>41.673048731731157</v>
      </c>
      <c r="F275" s="3">
        <v>2</v>
      </c>
      <c r="G275" s="3">
        <v>200</v>
      </c>
      <c r="H275" s="3">
        <v>20</v>
      </c>
      <c r="I275" s="3">
        <v>0</v>
      </c>
      <c r="J275" s="3">
        <v>0</v>
      </c>
      <c r="K275" s="3">
        <v>0.16347563413442318</v>
      </c>
      <c r="L275" s="3">
        <f>MAX(IFERROR(IF(Configuration!$F$11&gt;0,$E275-LARGE($E:$E,Configuration!$F$11*Configuration!$F$16),-1000000),0),IFERROR(IF(Configuration!$F$14&gt;0,$E275-LARGE('FLEX Settings (DO NOT MODIFY)'!$J:$J,Configuration!$F$14*Configuration!$F$16),-1000000),0),IFERROR(IF(Configuration!$F$13&gt;0,$E275-LARGE('FLEX Settings (DO NOT MODIFY)'!$K:$K,Configuration!$F$13*Configuration!$F$16),-1000000),0))+IF(E275=0,0,COUNTIFS($E$2:E274,E274)*0.000001)</f>
        <v>-95.493223534183286</v>
      </c>
      <c r="N275" t="str">
        <f t="shared" si="6"/>
        <v>&lt;tr&gt;&lt;td&gt;272&lt;/td&gt;&lt;td&gt;Caleb Ducking&lt;/td&gt;&lt;td&gt;Mississippi State&lt;/td&gt;&lt;td&gt;SEC&lt;/td&gt;&lt;td&gt;41.67&lt;/td&gt;&lt;/tr&gt;</v>
      </c>
    </row>
    <row r="276" spans="1:14" x14ac:dyDescent="0.25">
      <c r="A276" s="26">
        <f>_xlfn.RANK.EQ(L276,L:L,0)</f>
        <v>271</v>
      </c>
      <c r="B276" t="s">
        <v>1323</v>
      </c>
      <c r="C276" s="5" t="s">
        <v>200</v>
      </c>
      <c r="D276" t="s">
        <v>131</v>
      </c>
      <c r="E276" s="3">
        <f>IF(VLOOKUP($D276,Configuration!$A$21:$C$31,3,FALSE),IFERROR((Configuration!$C$13*F276+Configuration!$C$12*H276+Configuration!$C$14*G276+Configuration!$C$16*I276+Configuration!$C$15*J276+Configuration!$C$17*K276),""),0)</f>
        <v>41.673048731731157</v>
      </c>
      <c r="F276" s="3">
        <v>2</v>
      </c>
      <c r="G276" s="3">
        <v>200</v>
      </c>
      <c r="H276" s="3">
        <v>20</v>
      </c>
      <c r="I276" s="3">
        <v>0</v>
      </c>
      <c r="J276" s="3">
        <v>0</v>
      </c>
      <c r="K276" s="3">
        <v>0.16347563413442318</v>
      </c>
      <c r="L276" s="3">
        <f>MAX(IFERROR(IF(Configuration!$F$11&gt;0,$E276-LARGE($E:$E,Configuration!$F$11*Configuration!$F$16),-1000000),0),IFERROR(IF(Configuration!$F$14&gt;0,$E276-LARGE('FLEX Settings (DO NOT MODIFY)'!$J:$J,Configuration!$F$14*Configuration!$F$16),-1000000),0),IFERROR(IF(Configuration!$F$13&gt;0,$E276-LARGE('FLEX Settings (DO NOT MODIFY)'!$K:$K,Configuration!$F$13*Configuration!$F$16),-1000000),0))+IF(E276=0,0,COUNTIFS($E$2:E275,E275)*0.000001)</f>
        <v>-95.493222534183275</v>
      </c>
      <c r="N276" t="str">
        <f t="shared" si="6"/>
        <v>&lt;tr&gt;&lt;td&gt;271&lt;/td&gt;&lt;td&gt;Brodie King&lt;/td&gt;&lt;td&gt;Mississippi State&lt;/td&gt;&lt;td&gt;SEC&lt;/td&gt;&lt;td&gt;41.67&lt;/td&gt;&lt;/tr&gt;</v>
      </c>
    </row>
    <row r="277" spans="1:14" x14ac:dyDescent="0.25">
      <c r="A277" s="26">
        <f>_xlfn.RANK.EQ(L277,L:L,0)</f>
        <v>275</v>
      </c>
      <c r="B277" s="5" t="s">
        <v>1235</v>
      </c>
      <c r="C277" s="5" t="s">
        <v>202</v>
      </c>
      <c r="D277" t="s">
        <v>329</v>
      </c>
      <c r="E277" s="3">
        <f>IF(VLOOKUP($D277,Configuration!$A$21:$C$31,3,FALSE),IFERROR((Configuration!$C$13*F277+Configuration!$C$12*H277+Configuration!$C$14*G277+Configuration!$C$16*I277+Configuration!$C$15*J277+Configuration!$C$17*K277),""),0)</f>
        <v>41.599351495377519</v>
      </c>
      <c r="F277" s="3">
        <v>0.8</v>
      </c>
      <c r="G277" s="3">
        <v>240</v>
      </c>
      <c r="H277" s="3">
        <v>20</v>
      </c>
      <c r="I277" s="3">
        <v>18.666666666666664</v>
      </c>
      <c r="J277" s="3">
        <v>0.22222222222222221</v>
      </c>
      <c r="K277" s="3">
        <v>0.20032425231124154</v>
      </c>
      <c r="L277" s="3">
        <f>MAX(IFERROR(IF(Configuration!$F$11&gt;0,$E277-LARGE($E:$E,Configuration!$F$11*Configuration!$F$16),-1000000),0),IFERROR(IF(Configuration!$F$14&gt;0,$E277-LARGE('FLEX Settings (DO NOT MODIFY)'!$J:$J,Configuration!$F$14*Configuration!$F$16),-1000000),0),IFERROR(IF(Configuration!$F$13&gt;0,$E277-LARGE('FLEX Settings (DO NOT MODIFY)'!$K:$K,Configuration!$F$13*Configuration!$F$16),-1000000),0))+IF(E277=0,0,COUNTIFS($E$2:E276,E276)*0.000001)</f>
        <v>-95.566918770536915</v>
      </c>
      <c r="N277" t="str">
        <f t="shared" si="6"/>
        <v>&lt;tr&gt;&lt;td&gt;275&lt;/td&gt;&lt;td&gt;Giles Jackson&lt;/td&gt;&lt;td&gt;Washington&lt;/td&gt;&lt;td&gt;Pac-12&lt;/td&gt;&lt;td&gt;41.6&lt;/td&gt;&lt;/tr&gt;</v>
      </c>
    </row>
    <row r="278" spans="1:14" x14ac:dyDescent="0.25">
      <c r="A278" s="26">
        <f>_xlfn.RANK.EQ(L278,L:L,0)</f>
        <v>276</v>
      </c>
      <c r="B278" t="s">
        <v>1028</v>
      </c>
      <c r="C278" s="5" t="s">
        <v>752</v>
      </c>
      <c r="D278" t="s">
        <v>132</v>
      </c>
      <c r="E278" s="3">
        <f>IF(VLOOKUP($D278,Configuration!$A$21:$C$31,3,FALSE),IFERROR((Configuration!$C$13*F278+Configuration!$C$12*H278+Configuration!$C$14*G278+Configuration!$C$16*I278+Configuration!$C$15*J278+Configuration!$C$17*K278),""),0)</f>
        <v>41.328247523432999</v>
      </c>
      <c r="F278" s="3">
        <v>1.5400000000000003</v>
      </c>
      <c r="G278" s="3">
        <v>246.40000000000003</v>
      </c>
      <c r="H278" s="3">
        <v>15.400000000000002</v>
      </c>
      <c r="I278" s="3">
        <v>0</v>
      </c>
      <c r="J278" s="3">
        <v>0</v>
      </c>
      <c r="K278" s="3">
        <v>0.12587623828350586</v>
      </c>
      <c r="L278" s="3">
        <f>MAX(IFERROR(IF(Configuration!$F$11&gt;0,$E278-LARGE($E:$E,Configuration!$F$11*Configuration!$F$16),-1000000),0),IFERROR(IF(Configuration!$F$14&gt;0,$E278-LARGE('FLEX Settings (DO NOT MODIFY)'!$J:$J,Configuration!$F$14*Configuration!$F$16),-1000000),0),IFERROR(IF(Configuration!$F$13&gt;0,$E278-LARGE('FLEX Settings (DO NOT MODIFY)'!$K:$K,Configuration!$F$13*Configuration!$F$16),-1000000),0))+IF(E278=0,0,COUNTIFS($E$2:E277,E277)*0.000001)</f>
        <v>-95.838025742481449</v>
      </c>
      <c r="N278" t="str">
        <f t="shared" si="6"/>
        <v>&lt;tr&gt;&lt;td&gt;276&lt;/td&gt;&lt;td&gt;Jaylon Barden&lt;/td&gt;&lt;td&gt;Pittsburgh&lt;/td&gt;&lt;td&gt;ACC&lt;/td&gt;&lt;td&gt;41.33&lt;/td&gt;&lt;/tr&gt;</v>
      </c>
    </row>
    <row r="279" spans="1:14" x14ac:dyDescent="0.25">
      <c r="A279" s="26">
        <f>_xlfn.RANK.EQ(L279,L:L,0)</f>
        <v>277</v>
      </c>
      <c r="B279" t="s">
        <v>1233</v>
      </c>
      <c r="C279" s="5" t="s">
        <v>202</v>
      </c>
      <c r="D279" t="s">
        <v>329</v>
      </c>
      <c r="E279" s="3">
        <f>IF(VLOOKUP($D279,Configuration!$A$21:$C$31,3,FALSE),IFERROR((Configuration!$C$13*F279+Configuration!$C$12*H279+Configuration!$C$14*G279+Configuration!$C$16*I279+Configuration!$C$15*J279+Configuration!$C$17*K279),""),0)</f>
        <v>41.304035487412506</v>
      </c>
      <c r="F279" s="3">
        <v>1.5428571428571427</v>
      </c>
      <c r="G279" s="3">
        <v>216</v>
      </c>
      <c r="H279" s="3">
        <v>21.6</v>
      </c>
      <c r="I279" s="3">
        <v>0</v>
      </c>
      <c r="J279" s="3">
        <v>0</v>
      </c>
      <c r="K279" s="3">
        <v>0.17655368486517703</v>
      </c>
      <c r="L279" s="3">
        <f>MAX(IFERROR(IF(Configuration!$F$11&gt;0,$E279-LARGE($E:$E,Configuration!$F$11*Configuration!$F$16),-1000000),0),IFERROR(IF(Configuration!$F$14&gt;0,$E279-LARGE('FLEX Settings (DO NOT MODIFY)'!$J:$J,Configuration!$F$14*Configuration!$F$16),-1000000),0),IFERROR(IF(Configuration!$F$13&gt;0,$E279-LARGE('FLEX Settings (DO NOT MODIFY)'!$K:$K,Configuration!$F$13*Configuration!$F$16),-1000000),0))+IF(E279=0,0,COUNTIFS($E$2:E278,E278)*0.000001)</f>
        <v>-95.862237778501935</v>
      </c>
      <c r="N279" t="str">
        <f t="shared" si="6"/>
        <v>&lt;tr&gt;&lt;td&gt;277&lt;/td&gt;&lt;td&gt;Ja'Lynn Polk&lt;/td&gt;&lt;td&gt;Washington&lt;/td&gt;&lt;td&gt;Pac-12&lt;/td&gt;&lt;td&gt;41.3&lt;/td&gt;&lt;/tr&gt;</v>
      </c>
    </row>
    <row r="280" spans="1:14" x14ac:dyDescent="0.25">
      <c r="A280" s="26">
        <f>_xlfn.RANK.EQ(L280,L:L,0)</f>
        <v>278</v>
      </c>
      <c r="B280" t="s">
        <v>1357</v>
      </c>
      <c r="C280" s="5" t="s">
        <v>225</v>
      </c>
      <c r="D280" t="s">
        <v>131</v>
      </c>
      <c r="E280" s="3">
        <f>IF(VLOOKUP($D280,Configuration!$A$21:$C$31,3,FALSE),IFERROR((Configuration!$C$13*F280+Configuration!$C$12*H280+Configuration!$C$14*G280+Configuration!$C$16*I280+Configuration!$C$15*J280+Configuration!$C$17*K280),""),0)</f>
        <v>40.936604730616544</v>
      </c>
      <c r="F280" s="3">
        <v>1.3636363636363635</v>
      </c>
      <c r="G280" s="3">
        <v>255</v>
      </c>
      <c r="H280" s="3">
        <v>15</v>
      </c>
      <c r="I280" s="3">
        <v>0</v>
      </c>
      <c r="J280" s="3">
        <v>0</v>
      </c>
      <c r="K280" s="3">
        <v>0.12260672560081738</v>
      </c>
      <c r="L280" s="3">
        <f>MAX(IFERROR(IF(Configuration!$F$11&gt;0,$E280-LARGE($E:$E,Configuration!$F$11*Configuration!$F$16),-1000000),0),IFERROR(IF(Configuration!$F$14&gt;0,$E280-LARGE('FLEX Settings (DO NOT MODIFY)'!$J:$J,Configuration!$F$14*Configuration!$F$16),-1000000),0),IFERROR(IF(Configuration!$F$13&gt;0,$E280-LARGE('FLEX Settings (DO NOT MODIFY)'!$K:$K,Configuration!$F$13*Configuration!$F$16),-1000000),0))+IF(E280=0,0,COUNTIFS($E$2:E279,E279)*0.000001)</f>
        <v>-96.22966853529789</v>
      </c>
      <c r="N280" t="str">
        <f t="shared" si="6"/>
        <v>&lt;tr&gt;&lt;td&gt;278&lt;/td&gt;&lt;td&gt;Warren Thompson&lt;/td&gt;&lt;td&gt;Arkansas&lt;/td&gt;&lt;td&gt;SEC&lt;/td&gt;&lt;td&gt;40.94&lt;/td&gt;&lt;/tr&gt;</v>
      </c>
    </row>
    <row r="281" spans="1:14" x14ac:dyDescent="0.25">
      <c r="A281" s="26">
        <f>_xlfn.RANK.EQ(L281,L:L,0)</f>
        <v>279</v>
      </c>
      <c r="B281" s="5" t="s">
        <v>1152</v>
      </c>
      <c r="C281" s="5" t="s">
        <v>204</v>
      </c>
      <c r="D281" t="s">
        <v>352</v>
      </c>
      <c r="E281" s="3">
        <f>IF(VLOOKUP($D281,Configuration!$A$21:$C$31,3,FALSE),IFERROR((Configuration!$C$13*F281+Configuration!$C$12*H281+Configuration!$C$14*G281+Configuration!$C$16*I281+Configuration!$C$15*J281+Configuration!$C$17*K281),""),0)</f>
        <v>40.89035360490427</v>
      </c>
      <c r="F281" s="3">
        <v>1.375</v>
      </c>
      <c r="G281" s="3">
        <v>220</v>
      </c>
      <c r="H281" s="3">
        <v>22</v>
      </c>
      <c r="I281" s="3">
        <v>0</v>
      </c>
      <c r="J281" s="3">
        <v>0</v>
      </c>
      <c r="K281" s="3">
        <v>0.17982319754786549</v>
      </c>
      <c r="L281" s="3">
        <f>MAX(IFERROR(IF(Configuration!$F$11&gt;0,$E281-LARGE($E:$E,Configuration!$F$11*Configuration!$F$16),-1000000),0),IFERROR(IF(Configuration!$F$14&gt;0,$E281-LARGE('FLEX Settings (DO NOT MODIFY)'!$J:$J,Configuration!$F$14*Configuration!$F$16),-1000000),0),IFERROR(IF(Configuration!$F$13&gt;0,$E281-LARGE('FLEX Settings (DO NOT MODIFY)'!$K:$K,Configuration!$F$13*Configuration!$F$16),-1000000),0))+IF(E281=0,0,COUNTIFS($E$2:E280,E280)*0.000001)</f>
        <v>-96.275919661010164</v>
      </c>
      <c r="N281" t="str">
        <f t="shared" si="6"/>
        <v>&lt;tr&gt;&lt;td&gt;279&lt;/td&gt;&lt;td&gt;KeAndre Lambert-Smith&lt;/td&gt;&lt;td&gt;Penn State&lt;/td&gt;&lt;td&gt;Big Ten&lt;/td&gt;&lt;td&gt;40.89&lt;/td&gt;&lt;/tr&gt;</v>
      </c>
    </row>
    <row r="282" spans="1:14" x14ac:dyDescent="0.25">
      <c r="A282" s="26">
        <f>_xlfn.RANK.EQ(L282,L:L,0)</f>
        <v>280</v>
      </c>
      <c r="B282" t="s">
        <v>1060</v>
      </c>
      <c r="C282" s="5" t="s">
        <v>196</v>
      </c>
      <c r="D282" t="s">
        <v>326</v>
      </c>
      <c r="E282" s="3">
        <f>IF(VLOOKUP($D282,Configuration!$A$21:$C$31,3,FALSE),IFERROR((Configuration!$C$13*F282+Configuration!$C$12*H282+Configuration!$C$14*G282+Configuration!$C$16*I282+Configuration!$C$15*J282+Configuration!$C$17*K282),""),0)</f>
        <v>40.801237172937675</v>
      </c>
      <c r="F282" s="3">
        <v>3.0333333333333332</v>
      </c>
      <c r="G282" s="3">
        <v>182</v>
      </c>
      <c r="H282" s="3">
        <v>9.1</v>
      </c>
      <c r="I282" s="3">
        <v>0</v>
      </c>
      <c r="J282" s="3">
        <v>0</v>
      </c>
      <c r="K282" s="3">
        <v>7.4381413531162538E-2</v>
      </c>
      <c r="L282" s="3">
        <f>MAX(IFERROR(IF(Configuration!$F$11&gt;0,$E282-LARGE($E:$E,Configuration!$F$11*Configuration!$F$16),-1000000),0),IFERROR(IF(Configuration!$F$14&gt;0,$E282-LARGE('FLEX Settings (DO NOT MODIFY)'!$J:$J,Configuration!$F$14*Configuration!$F$16),-1000000),0),IFERROR(IF(Configuration!$F$13&gt;0,$E282-LARGE('FLEX Settings (DO NOT MODIFY)'!$K:$K,Configuration!$F$13*Configuration!$F$16),-1000000),0))+IF(E282=0,0,COUNTIFS($E$2:E281,E281)*0.000001)</f>
        <v>-96.365036092976766</v>
      </c>
      <c r="N282" t="str">
        <f t="shared" si="6"/>
        <v>&lt;tr&gt;&lt;td&gt;280&lt;/td&gt;&lt;td&gt;Kelvontay Dixon&lt;/td&gt;&lt;td&gt;Texas&lt;/td&gt;&lt;td&gt;Big 12&lt;/td&gt;&lt;td&gt;40.8&lt;/td&gt;&lt;/tr&gt;</v>
      </c>
    </row>
    <row r="283" spans="1:14" x14ac:dyDescent="0.25">
      <c r="A283" s="26">
        <f>_xlfn.RANK.EQ(L283,L:L,0)</f>
        <v>281</v>
      </c>
      <c r="B283" t="s">
        <v>1219</v>
      </c>
      <c r="C283" s="5" t="s">
        <v>232</v>
      </c>
      <c r="D283" t="s">
        <v>329</v>
      </c>
      <c r="E283" s="3">
        <f>IF(VLOOKUP($D283,Configuration!$A$21:$C$31,3,FALSE),IFERROR((Configuration!$C$13*F283+Configuration!$C$12*H283+Configuration!$C$14*G283+Configuration!$C$16*I283+Configuration!$C$15*J283+Configuration!$C$17*K283),""),0)</f>
        <v>40.754155146762329</v>
      </c>
      <c r="F283" s="3">
        <v>1.3043478260869565</v>
      </c>
      <c r="G283" s="3">
        <v>220</v>
      </c>
      <c r="H283" s="3">
        <v>20</v>
      </c>
      <c r="I283" s="3">
        <v>6.0869565217391308</v>
      </c>
      <c r="J283" s="3">
        <v>0.12173913043478263</v>
      </c>
      <c r="K283" s="3">
        <v>0.20553112227100936</v>
      </c>
      <c r="L283" s="3">
        <f>MAX(IFERROR(IF(Configuration!$F$11&gt;0,$E283-LARGE($E:$E,Configuration!$F$11*Configuration!$F$16),-1000000),0),IFERROR(IF(Configuration!$F$14&gt;0,$E283-LARGE('FLEX Settings (DO NOT MODIFY)'!$J:$J,Configuration!$F$14*Configuration!$F$16),-1000000),0),IFERROR(IF(Configuration!$F$13&gt;0,$E283-LARGE('FLEX Settings (DO NOT MODIFY)'!$K:$K,Configuration!$F$13*Configuration!$F$16),-1000000),0))+IF(E283=0,0,COUNTIFS($E$2:E282,E282)*0.000001)</f>
        <v>-96.412118119152112</v>
      </c>
      <c r="N283" t="str">
        <f t="shared" si="6"/>
        <v>&lt;tr&gt;&lt;td&gt;281&lt;/td&gt;&lt;td&gt;Champ Flemings&lt;/td&gt;&lt;td&gt;Oregon State&lt;/td&gt;&lt;td&gt;Pac-12&lt;/td&gt;&lt;td&gt;40.75&lt;/td&gt;&lt;/tr&gt;</v>
      </c>
    </row>
    <row r="284" spans="1:14" x14ac:dyDescent="0.25">
      <c r="A284" s="26">
        <f>_xlfn.RANK.EQ(L284,L:L,0)</f>
        <v>282</v>
      </c>
      <c r="B284" t="s">
        <v>1343</v>
      </c>
      <c r="C284" s="5" t="s">
        <v>190</v>
      </c>
      <c r="D284" t="s">
        <v>131</v>
      </c>
      <c r="E284" s="3">
        <f>IF(VLOOKUP($D284,Configuration!$A$21:$C$31,3,FALSE),IFERROR((Configuration!$C$13*F284+Configuration!$C$12*H284+Configuration!$C$14*G284+Configuration!$C$16*I284+Configuration!$C$15*J284+Configuration!$C$17*K284),""),0)</f>
        <v>40.582139640822064</v>
      </c>
      <c r="F284" s="3">
        <v>1.8181818181818183</v>
      </c>
      <c r="G284" s="3">
        <v>200</v>
      </c>
      <c r="H284" s="3">
        <v>20</v>
      </c>
      <c r="I284" s="3">
        <v>0</v>
      </c>
      <c r="J284" s="3">
        <v>0</v>
      </c>
      <c r="K284" s="3">
        <v>0.16347563413442318</v>
      </c>
      <c r="L284" s="3">
        <f>MAX(IFERROR(IF(Configuration!$F$11&gt;0,$E284-LARGE($E:$E,Configuration!$F$11*Configuration!$F$16),-1000000),0),IFERROR(IF(Configuration!$F$14&gt;0,$E284-LARGE('FLEX Settings (DO NOT MODIFY)'!$J:$J,Configuration!$F$14*Configuration!$F$16),-1000000),0),IFERROR(IF(Configuration!$F$13&gt;0,$E284-LARGE('FLEX Settings (DO NOT MODIFY)'!$K:$K,Configuration!$F$13*Configuration!$F$16),-1000000),0))+IF(E284=0,0,COUNTIFS($E$2:E283,E283)*0.000001)</f>
        <v>-96.584133625092377</v>
      </c>
      <c r="N284" t="str">
        <f t="shared" si="6"/>
        <v>&lt;tr&gt;&lt;td&gt;282&lt;/td&gt;&lt;td&gt;Jalen Brooks&lt;/td&gt;&lt;td&gt;South Carolina&lt;/td&gt;&lt;td&gt;SEC&lt;/td&gt;&lt;td&gt;40.58&lt;/td&gt;&lt;/tr&gt;</v>
      </c>
    </row>
    <row r="285" spans="1:14" x14ac:dyDescent="0.25">
      <c r="A285" s="26">
        <f>_xlfn.RANK.EQ(L285,L:L,0)</f>
        <v>283</v>
      </c>
      <c r="B285" t="s">
        <v>1056</v>
      </c>
      <c r="C285" s="5" t="s">
        <v>753</v>
      </c>
      <c r="D285" t="s">
        <v>326</v>
      </c>
      <c r="E285" s="3">
        <f>IF(VLOOKUP($D285,Configuration!$A$21:$C$31,3,FALSE),IFERROR((Configuration!$C$13*F285+Configuration!$C$12*H285+Configuration!$C$14*G285+Configuration!$C$16*I285+Configuration!$C$15*J285+Configuration!$C$17*K285),""),0)</f>
        <v>40.40765847807738</v>
      </c>
      <c r="F285" s="3">
        <v>0.8</v>
      </c>
      <c r="G285" s="3">
        <v>240</v>
      </c>
      <c r="H285" s="3">
        <v>24</v>
      </c>
      <c r="I285" s="3">
        <v>0</v>
      </c>
      <c r="J285" s="3">
        <v>0</v>
      </c>
      <c r="K285" s="3">
        <v>0.19617076096130781</v>
      </c>
      <c r="L285" s="3">
        <f>MAX(IFERROR(IF(Configuration!$F$11&gt;0,$E285-LARGE($E:$E,Configuration!$F$11*Configuration!$F$16),-1000000),0),IFERROR(IF(Configuration!$F$14&gt;0,$E285-LARGE('FLEX Settings (DO NOT MODIFY)'!$J:$J,Configuration!$F$14*Configuration!$F$16),-1000000),0),IFERROR(IF(Configuration!$F$13&gt;0,$E285-LARGE('FLEX Settings (DO NOT MODIFY)'!$K:$K,Configuration!$F$13*Configuration!$F$16),-1000000),0))+IF(E285=0,0,COUNTIFS($E$2:E284,E284)*0.000001)</f>
        <v>-96.758614787837061</v>
      </c>
      <c r="N285" t="str">
        <f t="shared" si="6"/>
        <v>&lt;tr&gt;&lt;td&gt;283&lt;/td&gt;&lt;td&gt;Kade Warner&lt;/td&gt;&lt;td&gt;Kansas State&lt;/td&gt;&lt;td&gt;Big 12&lt;/td&gt;&lt;td&gt;40.41&lt;/td&gt;&lt;/tr&gt;</v>
      </c>
    </row>
    <row r="286" spans="1:14" x14ac:dyDescent="0.25">
      <c r="A286" s="26">
        <f>_xlfn.RANK.EQ(L286,L:L,0)</f>
        <v>284</v>
      </c>
      <c r="B286" t="s">
        <v>1128</v>
      </c>
      <c r="C286" s="5" t="s">
        <v>209</v>
      </c>
      <c r="D286" t="s">
        <v>352</v>
      </c>
      <c r="E286" s="3">
        <f>IF(VLOOKUP($D286,Configuration!$A$21:$C$31,3,FALSE),IFERROR((Configuration!$C$13*F286+Configuration!$C$12*H286+Configuration!$C$14*G286+Configuration!$C$16*I286+Configuration!$C$15*J286+Configuration!$C$17*K286),""),0)</f>
        <v>40.273048731731159</v>
      </c>
      <c r="F286" s="3">
        <v>2.5</v>
      </c>
      <c r="G286" s="3">
        <v>156</v>
      </c>
      <c r="H286" s="3">
        <v>20</v>
      </c>
      <c r="I286" s="3">
        <v>0</v>
      </c>
      <c r="J286" s="3">
        <v>0</v>
      </c>
      <c r="K286" s="3">
        <v>0.16347563413442318</v>
      </c>
      <c r="L286" s="3">
        <f>MAX(IFERROR(IF(Configuration!$F$11&gt;0,$E286-LARGE($E:$E,Configuration!$F$11*Configuration!$F$16),-1000000),0),IFERROR(IF(Configuration!$F$14&gt;0,$E286-LARGE('FLEX Settings (DO NOT MODIFY)'!$J:$J,Configuration!$F$14*Configuration!$F$16),-1000000),0),IFERROR(IF(Configuration!$F$13&gt;0,$E286-LARGE('FLEX Settings (DO NOT MODIFY)'!$K:$K,Configuration!$F$13*Configuration!$F$16),-1000000),0))+IF(E286=0,0,COUNTIFS($E$2:E285,E285)*0.000001)</f>
        <v>-96.893224534183275</v>
      </c>
      <c r="N286" t="str">
        <f t="shared" si="6"/>
        <v>&lt;tr&gt;&lt;td&gt;284&lt;/td&gt;&lt;td&gt;Wyatt Liewer&lt;/td&gt;&lt;td&gt;Nebraska&lt;/td&gt;&lt;td&gt;Big Ten&lt;/td&gt;&lt;td&gt;40.27&lt;/td&gt;&lt;/tr&gt;</v>
      </c>
    </row>
    <row r="287" spans="1:14" x14ac:dyDescent="0.25">
      <c r="A287" s="26">
        <f>_xlfn.RANK.EQ(L287,L:L,0)</f>
        <v>285</v>
      </c>
      <c r="B287" s="5" t="s">
        <v>1100</v>
      </c>
      <c r="C287" s="5" t="s">
        <v>207</v>
      </c>
      <c r="D287" t="s">
        <v>326</v>
      </c>
      <c r="E287" s="3">
        <f>IF(VLOOKUP($D287,Configuration!$A$21:$C$31,3,FALSE),IFERROR((Configuration!$C$13*F287+Configuration!$C$12*H287+Configuration!$C$14*G287+Configuration!$C$16*I287+Configuration!$C$15*J287+Configuration!$C$17*K287),""),0)</f>
        <v>40.205743858558037</v>
      </c>
      <c r="F287" s="3">
        <v>2.25</v>
      </c>
      <c r="G287" s="3">
        <v>180</v>
      </c>
      <c r="H287" s="3">
        <v>18</v>
      </c>
      <c r="I287" s="3">
        <v>0</v>
      </c>
      <c r="J287" s="3">
        <v>0</v>
      </c>
      <c r="K287" s="3">
        <v>0.14712807072098086</v>
      </c>
      <c r="L287" s="3">
        <f>MAX(IFERROR(IF(Configuration!$F$11&gt;0,$E287-LARGE($E:$E,Configuration!$F$11*Configuration!$F$16),-1000000),0),IFERROR(IF(Configuration!$F$14&gt;0,$E287-LARGE('FLEX Settings (DO NOT MODIFY)'!$J:$J,Configuration!$F$14*Configuration!$F$16),-1000000),0),IFERROR(IF(Configuration!$F$13&gt;0,$E287-LARGE('FLEX Settings (DO NOT MODIFY)'!$K:$K,Configuration!$F$13*Configuration!$F$16),-1000000),0))+IF(E287=0,0,COUNTIFS($E$2:E286,E286)*0.000001)</f>
        <v>-96.960529407356404</v>
      </c>
      <c r="N287" t="str">
        <f t="shared" si="6"/>
        <v>&lt;tr&gt;&lt;td&gt;285&lt;/td&gt;&lt;td&gt;Drew Estrada&lt;/td&gt;&lt;td&gt;Baylor&lt;/td&gt;&lt;td&gt;Big 12&lt;/td&gt;&lt;td&gt;40.21&lt;/td&gt;&lt;/tr&gt;</v>
      </c>
    </row>
    <row r="288" spans="1:14" x14ac:dyDescent="0.25">
      <c r="A288" s="26">
        <f>_xlfn.RANK.EQ(L288,L:L,0)</f>
        <v>286</v>
      </c>
      <c r="B288" s="5" t="s">
        <v>1002</v>
      </c>
      <c r="C288" s="5" t="s">
        <v>248</v>
      </c>
      <c r="D288" t="s">
        <v>132</v>
      </c>
      <c r="E288" s="3">
        <f>IF(VLOOKUP($D288,Configuration!$A$21:$C$31,3,FALSE),IFERROR((Configuration!$C$13*F288+Configuration!$C$12*H288+Configuration!$C$14*G288+Configuration!$C$16*I288+Configuration!$C$15*J288+Configuration!$C$17*K288),""),0)</f>
        <v>39.913582437066289</v>
      </c>
      <c r="F288" s="3">
        <v>1.7777777777777777</v>
      </c>
      <c r="G288" s="3">
        <v>210</v>
      </c>
      <c r="H288" s="3">
        <v>14</v>
      </c>
      <c r="I288" s="3">
        <v>8</v>
      </c>
      <c r="J288" s="3">
        <v>0.12</v>
      </c>
      <c r="K288" s="3">
        <v>0.13654211480018724</v>
      </c>
      <c r="L288" s="3">
        <f>MAX(IFERROR(IF(Configuration!$F$11&gt;0,$E288-LARGE($E:$E,Configuration!$F$11*Configuration!$F$16),-1000000),0),IFERROR(IF(Configuration!$F$14&gt;0,$E288-LARGE('FLEX Settings (DO NOT MODIFY)'!$J:$J,Configuration!$F$14*Configuration!$F$16),-1000000),0),IFERROR(IF(Configuration!$F$13&gt;0,$E288-LARGE('FLEX Settings (DO NOT MODIFY)'!$K:$K,Configuration!$F$13*Configuration!$F$16),-1000000),0))+IF(E288=0,0,COUNTIFS($E$2:E287,E287)*0.000001)</f>
        <v>-97.252690828848159</v>
      </c>
      <c r="N288" t="str">
        <f t="shared" si="6"/>
        <v>&lt;tr&gt;&lt;td&gt;286&lt;/td&gt;&lt;td&gt;Bryan Robinson&lt;/td&gt;&lt;td&gt;Florida State&lt;/td&gt;&lt;td&gt;ACC&lt;/td&gt;&lt;td&gt;39.91&lt;/td&gt;&lt;/tr&gt;</v>
      </c>
    </row>
    <row r="289" spans="1:14" x14ac:dyDescent="0.25">
      <c r="A289" s="26">
        <f>_xlfn.RANK.EQ(L289,L:L,0)</f>
        <v>287</v>
      </c>
      <c r="B289" t="s">
        <v>1287</v>
      </c>
      <c r="C289" s="5" t="s">
        <v>198</v>
      </c>
      <c r="D289" t="s">
        <v>131</v>
      </c>
      <c r="E289" s="3">
        <f>IF(VLOOKUP($D289,Configuration!$A$21:$C$31,3,FALSE),IFERROR((Configuration!$C$13*F289+Configuration!$C$12*H289+Configuration!$C$14*G289+Configuration!$C$16*I289+Configuration!$C$15*J289+Configuration!$C$17*K289),""),0)</f>
        <v>39.305743858558039</v>
      </c>
      <c r="F289" s="3">
        <v>0.6</v>
      </c>
      <c r="G289" s="3">
        <v>270</v>
      </c>
      <c r="H289" s="3">
        <v>18</v>
      </c>
      <c r="I289" s="3">
        <v>0</v>
      </c>
      <c r="J289" s="3">
        <v>0</v>
      </c>
      <c r="K289" s="3">
        <v>0.14712807072098086</v>
      </c>
      <c r="L289" s="3">
        <f>MAX(IFERROR(IF(Configuration!$F$11&gt;0,$E289-LARGE($E:$E,Configuration!$F$11*Configuration!$F$16),-1000000),0),IFERROR(IF(Configuration!$F$14&gt;0,$E289-LARGE('FLEX Settings (DO NOT MODIFY)'!$J:$J,Configuration!$F$14*Configuration!$F$16),-1000000),0),IFERROR(IF(Configuration!$F$13&gt;0,$E289-LARGE('FLEX Settings (DO NOT MODIFY)'!$K:$K,Configuration!$F$13*Configuration!$F$16),-1000000),0))+IF(E289=0,0,COUNTIFS($E$2:E288,E288)*0.000001)</f>
        <v>-97.86052940735641</v>
      </c>
      <c r="N289" t="str">
        <f t="shared" si="6"/>
        <v>&lt;tr&gt;&lt;td&gt;287&lt;/td&gt;&lt;td&gt;Devonta Lee&lt;/td&gt;&lt;td&gt;LSU&lt;/td&gt;&lt;td&gt;SEC&lt;/td&gt;&lt;td&gt;39.31&lt;/td&gt;&lt;/tr&gt;</v>
      </c>
    </row>
    <row r="290" spans="1:14" x14ac:dyDescent="0.25">
      <c r="A290" s="26">
        <f>_xlfn.RANK.EQ(L290,L:L,0)</f>
        <v>288</v>
      </c>
      <c r="B290" s="5" t="s">
        <v>1163</v>
      </c>
      <c r="C290" s="5" t="s">
        <v>756</v>
      </c>
      <c r="D290" t="s">
        <v>352</v>
      </c>
      <c r="E290" s="3">
        <f>IF(VLOOKUP($D290,Configuration!$A$21:$C$31,3,FALSE),IFERROR((Configuration!$C$13*F290+Configuration!$C$12*H290+Configuration!$C$14*G290+Configuration!$C$16*I290+Configuration!$C$15*J290+Configuration!$C$17*K290),""),0)</f>
        <v>39.240353604904271</v>
      </c>
      <c r="F290" s="3">
        <v>1.1000000000000001</v>
      </c>
      <c r="G290" s="3">
        <v>220</v>
      </c>
      <c r="H290" s="3">
        <v>22</v>
      </c>
      <c r="I290" s="3">
        <v>0</v>
      </c>
      <c r="J290" s="3">
        <v>0</v>
      </c>
      <c r="K290" s="3">
        <v>0.17982319754786549</v>
      </c>
      <c r="L290" s="3">
        <f>MAX(IFERROR(IF(Configuration!$F$11&gt;0,$E290-LARGE($E:$E,Configuration!$F$11*Configuration!$F$16),-1000000),0),IFERROR(IF(Configuration!$F$14&gt;0,$E290-LARGE('FLEX Settings (DO NOT MODIFY)'!$J:$J,Configuration!$F$14*Configuration!$F$16),-1000000),0),IFERROR(IF(Configuration!$F$13&gt;0,$E290-LARGE('FLEX Settings (DO NOT MODIFY)'!$K:$K,Configuration!$F$13*Configuration!$F$16),-1000000),0))+IF(E290=0,0,COUNTIFS($E$2:E289,E289)*0.000001)</f>
        <v>-97.92591966101017</v>
      </c>
      <c r="N290" t="str">
        <f t="shared" si="6"/>
        <v>&lt;tr&gt;&lt;td&gt;288&lt;/td&gt;&lt;td&gt;Malik Washington&lt;/td&gt;&lt;td&gt;Northwestern&lt;/td&gt;&lt;td&gt;Big Ten&lt;/td&gt;&lt;td&gt;39.24&lt;/td&gt;&lt;/tr&gt;</v>
      </c>
    </row>
    <row r="291" spans="1:14" x14ac:dyDescent="0.25">
      <c r="A291" s="26">
        <f>_xlfn.RANK.EQ(L291,L:L,0)</f>
        <v>289</v>
      </c>
      <c r="B291" s="5" t="s">
        <v>1124</v>
      </c>
      <c r="C291" s="5" t="s">
        <v>209</v>
      </c>
      <c r="D291" t="s">
        <v>352</v>
      </c>
      <c r="E291" s="3">
        <f>IF(VLOOKUP($D291,Configuration!$A$21:$C$31,3,FALSE),IFERROR((Configuration!$C$13*F291+Configuration!$C$12*H291+Configuration!$C$14*G291+Configuration!$C$16*I291+Configuration!$C$15*J291+Configuration!$C$17*K291),""),0)</f>
        <v>38.87304873173116</v>
      </c>
      <c r="F291" s="3">
        <v>1.2</v>
      </c>
      <c r="G291" s="3">
        <v>220</v>
      </c>
      <c r="H291" s="3">
        <v>20</v>
      </c>
      <c r="I291" s="3">
        <v>0</v>
      </c>
      <c r="J291" s="3">
        <v>0</v>
      </c>
      <c r="K291" s="3">
        <v>0.16347563413442318</v>
      </c>
      <c r="L291" s="3">
        <f>MAX(IFERROR(IF(Configuration!$F$11&gt;0,$E291-LARGE($E:$E,Configuration!$F$11*Configuration!$F$16),-1000000),0),IFERROR(IF(Configuration!$F$14&gt;0,$E291-LARGE('FLEX Settings (DO NOT MODIFY)'!$J:$J,Configuration!$F$14*Configuration!$F$16),-1000000),0),IFERROR(IF(Configuration!$F$13&gt;0,$E291-LARGE('FLEX Settings (DO NOT MODIFY)'!$K:$K,Configuration!$F$13*Configuration!$F$16),-1000000),0))+IF(E291=0,0,COUNTIFS($E$2:E290,E290)*0.000001)</f>
        <v>-98.293224534183281</v>
      </c>
      <c r="N291" t="str">
        <f t="shared" si="6"/>
        <v>&lt;tr&gt;&lt;td&gt;289&lt;/td&gt;&lt;td&gt;Omar Manning&lt;/td&gt;&lt;td&gt;Nebraska&lt;/td&gt;&lt;td&gt;Big Ten&lt;/td&gt;&lt;td&gt;38.87&lt;/td&gt;&lt;/tr&gt;</v>
      </c>
    </row>
    <row r="292" spans="1:14" x14ac:dyDescent="0.25">
      <c r="A292" s="26">
        <f>_xlfn.RANK.EQ(L292,L:L,0)</f>
        <v>290</v>
      </c>
      <c r="B292" t="s">
        <v>1119</v>
      </c>
      <c r="C292" s="5" t="s">
        <v>231</v>
      </c>
      <c r="D292" t="s">
        <v>352</v>
      </c>
      <c r="E292" s="3">
        <f>IF(VLOOKUP($D292,Configuration!$A$21:$C$31,3,FALSE),IFERROR((Configuration!$C$13*F292+Configuration!$C$12*H292+Configuration!$C$14*G292+Configuration!$C$16*I292+Configuration!$C$15*J292+Configuration!$C$17*K292),""),0)</f>
        <v>38.530017428738347</v>
      </c>
      <c r="F292" s="3">
        <v>0.8</v>
      </c>
      <c r="G292" s="3">
        <v>180</v>
      </c>
      <c r="H292" s="3">
        <v>20</v>
      </c>
      <c r="I292" s="3">
        <v>55</v>
      </c>
      <c r="J292" s="3">
        <v>0.1388888888888889</v>
      </c>
      <c r="K292" s="3">
        <v>0.30165795229749204</v>
      </c>
      <c r="L292" s="3">
        <f>MAX(IFERROR(IF(Configuration!$F$11&gt;0,$E292-LARGE($E:$E,Configuration!$F$11*Configuration!$F$16),-1000000),0),IFERROR(IF(Configuration!$F$14&gt;0,$E292-LARGE('FLEX Settings (DO NOT MODIFY)'!$J:$J,Configuration!$F$14*Configuration!$F$16),-1000000),0),IFERROR(IF(Configuration!$F$13&gt;0,$E292-LARGE('FLEX Settings (DO NOT MODIFY)'!$K:$K,Configuration!$F$13*Configuration!$F$16),-1000000),0))+IF(E292=0,0,COUNTIFS($E$2:E291,E291)*0.000001)</f>
        <v>-98.636255837176094</v>
      </c>
      <c r="N292" t="str">
        <f t="shared" si="6"/>
        <v>&lt;tr&gt;&lt;td&gt;290&lt;/td&gt;&lt;td&gt;Isaiah Williams&lt;/td&gt;&lt;td&gt;Illinois&lt;/td&gt;&lt;td&gt;Big Ten&lt;/td&gt;&lt;td&gt;38.53&lt;/td&gt;&lt;/tr&gt;</v>
      </c>
    </row>
    <row r="293" spans="1:14" x14ac:dyDescent="0.25">
      <c r="A293" s="26">
        <f>_xlfn.RANK.EQ(L293,L:L,0)</f>
        <v>291</v>
      </c>
      <c r="B293" t="s">
        <v>1282</v>
      </c>
      <c r="C293" s="5" t="s">
        <v>227</v>
      </c>
      <c r="D293" t="s">
        <v>131</v>
      </c>
      <c r="E293" s="3">
        <f>IF(VLOOKUP($D293,Configuration!$A$21:$C$31,3,FALSE),IFERROR((Configuration!$C$13*F293+Configuration!$C$12*H293+Configuration!$C$14*G293+Configuration!$C$16*I293+Configuration!$C$15*J293+Configuration!$C$17*K293),""),0)</f>
        <v>38.473048731731154</v>
      </c>
      <c r="F293" s="3">
        <v>0.8</v>
      </c>
      <c r="G293" s="3">
        <v>240</v>
      </c>
      <c r="H293" s="3">
        <v>20</v>
      </c>
      <c r="I293" s="3">
        <v>0</v>
      </c>
      <c r="J293" s="3">
        <v>0</v>
      </c>
      <c r="K293" s="3">
        <v>0.16347563413442318</v>
      </c>
      <c r="L293" s="3">
        <f>MAX(IFERROR(IF(Configuration!$F$11&gt;0,$E293-LARGE($E:$E,Configuration!$F$11*Configuration!$F$16),-1000000),0),IFERROR(IF(Configuration!$F$14&gt;0,$E293-LARGE('FLEX Settings (DO NOT MODIFY)'!$J:$J,Configuration!$F$14*Configuration!$F$16),-1000000),0),IFERROR(IF(Configuration!$F$13&gt;0,$E293-LARGE('FLEX Settings (DO NOT MODIFY)'!$K:$K,Configuration!$F$13*Configuration!$F$16),-1000000),0))+IF(E293=0,0,COUNTIFS($E$2:E292,E292)*0.000001)</f>
        <v>-98.693224534183287</v>
      </c>
      <c r="N293" t="str">
        <f t="shared" si="6"/>
        <v>&lt;tr&gt;&lt;td&gt;291&lt;/td&gt;&lt;td&gt;Chauncey Magwood&lt;/td&gt;&lt;td&gt;Kentucky&lt;/td&gt;&lt;td&gt;SEC&lt;/td&gt;&lt;td&gt;38.47&lt;/td&gt;&lt;/tr&gt;</v>
      </c>
    </row>
    <row r="294" spans="1:14" x14ac:dyDescent="0.25">
      <c r="A294" s="26">
        <f>_xlfn.RANK.EQ(L294,L:L,0)</f>
        <v>293</v>
      </c>
      <c r="B294" s="5" t="s">
        <v>1208</v>
      </c>
      <c r="C294" s="5" t="s">
        <v>216</v>
      </c>
      <c r="D294" t="s">
        <v>329</v>
      </c>
      <c r="E294" s="3">
        <f>IF(VLOOKUP($D294,Configuration!$A$21:$C$31,3,FALSE),IFERROR((Configuration!$C$13*F294+Configuration!$C$12*H294+Configuration!$C$14*G294+Configuration!$C$16*I294+Configuration!$C$15*J294+Configuration!$C$17*K294),""),0)</f>
        <v>38.40574385855804</v>
      </c>
      <c r="F294" s="3">
        <v>1.8</v>
      </c>
      <c r="G294" s="3">
        <v>189</v>
      </c>
      <c r="H294" s="3">
        <v>18</v>
      </c>
      <c r="I294" s="3">
        <v>0</v>
      </c>
      <c r="J294" s="3">
        <v>0</v>
      </c>
      <c r="K294" s="3">
        <v>0.14712807072098086</v>
      </c>
      <c r="L294" s="3">
        <f>MAX(IFERROR(IF(Configuration!$F$11&gt;0,$E294-LARGE($E:$E,Configuration!$F$11*Configuration!$F$16),-1000000),0),IFERROR(IF(Configuration!$F$14&gt;0,$E294-LARGE('FLEX Settings (DO NOT MODIFY)'!$J:$J,Configuration!$F$14*Configuration!$F$16),-1000000),0),IFERROR(IF(Configuration!$F$13&gt;0,$E294-LARGE('FLEX Settings (DO NOT MODIFY)'!$K:$K,Configuration!$F$13*Configuration!$F$16),-1000000),0))+IF(E294=0,0,COUNTIFS($E$2:E293,E293)*0.000001)</f>
        <v>-98.760529407356401</v>
      </c>
      <c r="N294" t="str">
        <f t="shared" si="6"/>
        <v>&lt;tr&gt;&lt;td&gt;293&lt;/td&gt;&lt;td&gt;Kam Brown&lt;/td&gt;&lt;td&gt;UCLA&lt;/td&gt;&lt;td&gt;Pac-12&lt;/td&gt;&lt;td&gt;38.41&lt;/td&gt;&lt;/tr&gt;</v>
      </c>
    </row>
    <row r="295" spans="1:14" x14ac:dyDescent="0.25">
      <c r="A295" s="26">
        <f>_xlfn.RANK.EQ(L295,L:L,0)</f>
        <v>293</v>
      </c>
      <c r="B295" t="s">
        <v>1293</v>
      </c>
      <c r="C295" s="5" t="s">
        <v>174</v>
      </c>
      <c r="D295" t="s">
        <v>131</v>
      </c>
      <c r="E295" s="3">
        <f>IF(VLOOKUP($D295,Configuration!$A$21:$C$31,3,FALSE),IFERROR((Configuration!$C$13*F295+Configuration!$C$12*H295+Configuration!$C$14*G295+Configuration!$C$16*I295+Configuration!$C$15*J295+Configuration!$C$17*K295),""),0)</f>
        <v>38.40574385855804</v>
      </c>
      <c r="F295" s="3">
        <v>1.3499999999999999</v>
      </c>
      <c r="G295" s="3">
        <v>216</v>
      </c>
      <c r="H295" s="3">
        <v>18</v>
      </c>
      <c r="I295" s="3">
        <v>0</v>
      </c>
      <c r="J295" s="3">
        <v>0</v>
      </c>
      <c r="K295" s="3">
        <v>0.14712807072098086</v>
      </c>
      <c r="L295" s="3">
        <f>MAX(IFERROR(IF(Configuration!$F$11&gt;0,$E295-LARGE($E:$E,Configuration!$F$11*Configuration!$F$16),-1000000),0),IFERROR(IF(Configuration!$F$14&gt;0,$E295-LARGE('FLEX Settings (DO NOT MODIFY)'!$J:$J,Configuration!$F$14*Configuration!$F$16),-1000000),0),IFERROR(IF(Configuration!$F$13&gt;0,$E295-LARGE('FLEX Settings (DO NOT MODIFY)'!$K:$K,Configuration!$F$13*Configuration!$F$16),-1000000),0))+IF(E295=0,0,COUNTIFS($E$2:E294,E294)*0.000001)</f>
        <v>-98.760529407356401</v>
      </c>
      <c r="N295" t="str">
        <f t="shared" si="6"/>
        <v>&lt;tr&gt;&lt;td&gt;293&lt;/td&gt;&lt;td&gt;Christian Leary&lt;/td&gt;&lt;td&gt;Alabama&lt;/td&gt;&lt;td&gt;SEC&lt;/td&gt;&lt;td&gt;38.41&lt;/td&gt;&lt;/tr&gt;</v>
      </c>
    </row>
    <row r="296" spans="1:14" x14ac:dyDescent="0.25">
      <c r="A296" s="26">
        <f>_xlfn.RANK.EQ(L296,L:L,0)</f>
        <v>292</v>
      </c>
      <c r="B296" t="s">
        <v>1294</v>
      </c>
      <c r="C296" s="5" t="s">
        <v>174</v>
      </c>
      <c r="D296" t="s">
        <v>131</v>
      </c>
      <c r="E296" s="3">
        <f>IF(VLOOKUP($D296,Configuration!$A$21:$C$31,3,FALSE),IFERROR((Configuration!$C$13*F296+Configuration!$C$12*H296+Configuration!$C$14*G296+Configuration!$C$16*I296+Configuration!$C$15*J296+Configuration!$C$17*K296),""),0)</f>
        <v>38.40574385855804</v>
      </c>
      <c r="F296" s="3">
        <v>1.3499999999999999</v>
      </c>
      <c r="G296" s="3">
        <v>216</v>
      </c>
      <c r="H296" s="3">
        <v>18</v>
      </c>
      <c r="I296" s="3">
        <v>0</v>
      </c>
      <c r="J296" s="3">
        <v>0</v>
      </c>
      <c r="K296" s="3">
        <v>0.14712807072098086</v>
      </c>
      <c r="L296" s="3">
        <f>MAX(IFERROR(IF(Configuration!$F$11&gt;0,$E296-LARGE($E:$E,Configuration!$F$11*Configuration!$F$16),-1000000),0),IFERROR(IF(Configuration!$F$14&gt;0,$E296-LARGE('FLEX Settings (DO NOT MODIFY)'!$J:$J,Configuration!$F$14*Configuration!$F$16),-1000000),0),IFERROR(IF(Configuration!$F$13&gt;0,$E296-LARGE('FLEX Settings (DO NOT MODIFY)'!$K:$K,Configuration!$F$13*Configuration!$F$16),-1000000),0))+IF(E296=0,0,COUNTIFS($E$2:E295,E295)*0.000001)</f>
        <v>-98.760528407356404</v>
      </c>
      <c r="N296" t="str">
        <f t="shared" si="6"/>
        <v>&lt;tr&gt;&lt;td&gt;292&lt;/td&gt;&lt;td&gt;Traeshon Holden&lt;/td&gt;&lt;td&gt;Alabama&lt;/td&gt;&lt;td&gt;SEC&lt;/td&gt;&lt;td&gt;38.41&lt;/td&gt;&lt;/tr&gt;</v>
      </c>
    </row>
    <row r="297" spans="1:14" x14ac:dyDescent="0.25">
      <c r="A297" s="26">
        <f>_xlfn.RANK.EQ(L297,L:L,0)</f>
        <v>295</v>
      </c>
      <c r="B297" s="5" t="s">
        <v>1040</v>
      </c>
      <c r="C297" s="5" t="s">
        <v>251</v>
      </c>
      <c r="D297" t="s">
        <v>132</v>
      </c>
      <c r="E297" s="3">
        <f>IF(VLOOKUP($D297,Configuration!$A$21:$C$31,3,FALSE),IFERROR((Configuration!$C$13*F297+Configuration!$C$12*H297+Configuration!$C$14*G297+Configuration!$C$16*I297+Configuration!$C$15*J297+Configuration!$C$17*K297),""),0)</f>
        <v>38.007658478077389</v>
      </c>
      <c r="F297" s="3">
        <v>1.2000000000000002</v>
      </c>
      <c r="G297" s="3">
        <v>192</v>
      </c>
      <c r="H297" s="3">
        <v>24</v>
      </c>
      <c r="I297" s="3">
        <v>0</v>
      </c>
      <c r="J297" s="3">
        <v>0</v>
      </c>
      <c r="K297" s="3">
        <v>0.19617076096130781</v>
      </c>
      <c r="L297" s="3">
        <f>MAX(IFERROR(IF(Configuration!$F$11&gt;0,$E297-LARGE($E:$E,Configuration!$F$11*Configuration!$F$16),-1000000),0),IFERROR(IF(Configuration!$F$14&gt;0,$E297-LARGE('FLEX Settings (DO NOT MODIFY)'!$J:$J,Configuration!$F$14*Configuration!$F$16),-1000000),0),IFERROR(IF(Configuration!$F$13&gt;0,$E297-LARGE('FLEX Settings (DO NOT MODIFY)'!$K:$K,Configuration!$F$13*Configuration!$F$16),-1000000),0))+IF(E297=0,0,COUNTIFS($E$2:E296,E296)*0.000001)</f>
        <v>-99.158612787837043</v>
      </c>
      <c r="N297" t="str">
        <f t="shared" si="6"/>
        <v>&lt;tr&gt;&lt;td&gt;295&lt;/td&gt;&lt;td&gt;Jordan Watkins&lt;/td&gt;&lt;td&gt;Louisville&lt;/td&gt;&lt;td&gt;ACC&lt;/td&gt;&lt;td&gt;38.01&lt;/td&gt;&lt;/tr&gt;</v>
      </c>
    </row>
    <row r="298" spans="1:14" x14ac:dyDescent="0.25">
      <c r="A298" s="26">
        <f>_xlfn.RANK.EQ(L298,L:L,0)</f>
        <v>296</v>
      </c>
      <c r="B298" t="s">
        <v>1085</v>
      </c>
      <c r="C298" s="5" t="s">
        <v>223</v>
      </c>
      <c r="D298" t="s">
        <v>326</v>
      </c>
      <c r="E298" s="3">
        <f>IF(VLOOKUP($D298,Configuration!$A$21:$C$31,3,FALSE),IFERROR((Configuration!$C$13*F298+Configuration!$C$12*H298+Configuration!$C$14*G298+Configuration!$C$16*I298+Configuration!$C$15*J298+Configuration!$C$17*K298),""),0)</f>
        <v>37.662680467327078</v>
      </c>
      <c r="F298" s="3">
        <v>2.8</v>
      </c>
      <c r="G298" s="3">
        <v>168</v>
      </c>
      <c r="H298" s="3">
        <v>8.3999999999999986</v>
      </c>
      <c r="I298" s="3">
        <v>0</v>
      </c>
      <c r="J298" s="3">
        <v>0</v>
      </c>
      <c r="K298" s="3">
        <v>6.8659766336457734E-2</v>
      </c>
      <c r="L298" s="3">
        <f>MAX(IFERROR(IF(Configuration!$F$11&gt;0,$E298-LARGE($E:$E,Configuration!$F$11*Configuration!$F$16),-1000000),0),IFERROR(IF(Configuration!$F$14&gt;0,$E298-LARGE('FLEX Settings (DO NOT MODIFY)'!$J:$J,Configuration!$F$14*Configuration!$F$16),-1000000),0),IFERROR(IF(Configuration!$F$13&gt;0,$E298-LARGE('FLEX Settings (DO NOT MODIFY)'!$K:$K,Configuration!$F$13*Configuration!$F$16),-1000000),0))+IF(E298=0,0,COUNTIFS($E$2:E297,E297)*0.000001)</f>
        <v>-99.503592798587363</v>
      </c>
      <c r="N298" t="str">
        <f t="shared" si="6"/>
        <v>&lt;tr&gt;&lt;td&gt;296&lt;/td&gt;&lt;td&gt;Joe Scates&lt;/td&gt;&lt;td&gt;Iowa State&lt;/td&gt;&lt;td&gt;Big 12&lt;/td&gt;&lt;td&gt;37.66&lt;/td&gt;&lt;/tr&gt;</v>
      </c>
    </row>
    <row r="299" spans="1:14" x14ac:dyDescent="0.25">
      <c r="A299" s="26">
        <f>_xlfn.RANK.EQ(L299,L:L,0)</f>
        <v>297</v>
      </c>
      <c r="B299" t="s">
        <v>1344</v>
      </c>
      <c r="C299" s="5" t="s">
        <v>190</v>
      </c>
      <c r="D299" t="s">
        <v>131</v>
      </c>
      <c r="E299" s="3">
        <f>IF(VLOOKUP($D299,Configuration!$A$21:$C$31,3,FALSE),IFERROR((Configuration!$C$13*F299+Configuration!$C$12*H299+Configuration!$C$14*G299+Configuration!$C$16*I299+Configuration!$C$15*J299+Configuration!$C$17*K299),""),0)</f>
        <v>36.471637617437274</v>
      </c>
      <c r="F299" s="3">
        <v>0.80076628352490431</v>
      </c>
      <c r="G299" s="3">
        <v>204.35555555555558</v>
      </c>
      <c r="H299" s="3">
        <v>23.222222222222221</v>
      </c>
      <c r="I299" s="3">
        <v>0</v>
      </c>
      <c r="J299" s="3">
        <v>0</v>
      </c>
      <c r="K299" s="3">
        <v>0.18981337518941357</v>
      </c>
      <c r="L299" s="3">
        <f>MAX(IFERROR(IF(Configuration!$F$11&gt;0,$E299-LARGE($E:$E,Configuration!$F$11*Configuration!$F$16),-1000000),0),IFERROR(IF(Configuration!$F$14&gt;0,$E299-LARGE('FLEX Settings (DO NOT MODIFY)'!$J:$J,Configuration!$F$14*Configuration!$F$16),-1000000),0),IFERROR(IF(Configuration!$F$13&gt;0,$E299-LARGE('FLEX Settings (DO NOT MODIFY)'!$K:$K,Configuration!$F$13*Configuration!$F$16),-1000000),0))+IF(E299=0,0,COUNTIFS($E$2:E298,E298)*0.000001)</f>
        <v>-100.69463564847717</v>
      </c>
      <c r="N299" t="str">
        <f t="shared" si="6"/>
        <v>&lt;tr&gt;&lt;td&gt;297&lt;/td&gt;&lt;td&gt;Josh Vann&lt;/td&gt;&lt;td&gt;South Carolina&lt;/td&gt;&lt;td&gt;SEC&lt;/td&gt;&lt;td&gt;36.47&lt;/td&gt;&lt;/tr&gt;</v>
      </c>
    </row>
    <row r="300" spans="1:14" x14ac:dyDescent="0.25">
      <c r="A300" s="26">
        <f>_xlfn.RANK.EQ(L300,L:L,0)</f>
        <v>298</v>
      </c>
      <c r="B300" t="s">
        <v>1266</v>
      </c>
      <c r="C300" s="5" t="s">
        <v>203</v>
      </c>
      <c r="D300" t="s">
        <v>329</v>
      </c>
      <c r="E300" s="3">
        <f>IF(VLOOKUP($D300,Configuration!$A$21:$C$31,3,FALSE),IFERROR((Configuration!$C$13*F300+Configuration!$C$12*H300+Configuration!$C$14*G300+Configuration!$C$16*I300+Configuration!$C$15*J300+Configuration!$C$17*K300),""),0)</f>
        <v>36.349283784493238</v>
      </c>
      <c r="F300" s="3">
        <v>1.0909090909090908</v>
      </c>
      <c r="G300" s="3">
        <v>240</v>
      </c>
      <c r="H300" s="3">
        <v>12</v>
      </c>
      <c r="I300" s="3">
        <v>0</v>
      </c>
      <c r="J300" s="3">
        <v>0</v>
      </c>
      <c r="K300" s="3">
        <v>9.8085380480653905E-2</v>
      </c>
      <c r="L300" s="3">
        <f>MAX(IFERROR(IF(Configuration!$F$11&gt;0,$E300-LARGE($E:$E,Configuration!$F$11*Configuration!$F$16),-1000000),0),IFERROR(IF(Configuration!$F$14&gt;0,$E300-LARGE('FLEX Settings (DO NOT MODIFY)'!$J:$J,Configuration!$F$14*Configuration!$F$16),-1000000),0),IFERROR(IF(Configuration!$F$13&gt;0,$E300-LARGE('FLEX Settings (DO NOT MODIFY)'!$K:$K,Configuration!$F$13*Configuration!$F$16),-1000000),0))+IF(E300=0,0,COUNTIFS($E$2:E299,E299)*0.000001)</f>
        <v>-100.8169894814212</v>
      </c>
      <c r="N300" t="str">
        <f t="shared" si="6"/>
        <v>&lt;tr&gt;&lt;td&gt;298&lt;/td&gt;&lt;td&gt;Bryan Thompson&lt;/td&gt;&lt;td&gt;Arizona State&lt;/td&gt;&lt;td&gt;Pac-12&lt;/td&gt;&lt;td&gt;36.35&lt;/td&gt;&lt;/tr&gt;</v>
      </c>
    </row>
    <row r="301" spans="1:14" x14ac:dyDescent="0.25">
      <c r="A301" s="26">
        <f>_xlfn.RANK.EQ(L301,L:L,0)</f>
        <v>299</v>
      </c>
      <c r="B301" t="s">
        <v>1229</v>
      </c>
      <c r="C301" s="5" t="s">
        <v>195</v>
      </c>
      <c r="D301" t="s">
        <v>329</v>
      </c>
      <c r="E301" s="3">
        <f>IF(VLOOKUP($D301,Configuration!$A$21:$C$31,3,FALSE),IFERROR((Configuration!$C$13*F301+Configuration!$C$12*H301+Configuration!$C$14*G301+Configuration!$C$16*I301+Configuration!$C$15*J301+Configuration!$C$17*K301),""),0)</f>
        <v>36.231517036115683</v>
      </c>
      <c r="F301" s="3">
        <v>1.0133333333333332</v>
      </c>
      <c r="G301" s="3">
        <v>228</v>
      </c>
      <c r="H301" s="3">
        <v>15.2</v>
      </c>
      <c r="I301" s="3">
        <v>0</v>
      </c>
      <c r="J301" s="3">
        <v>0</v>
      </c>
      <c r="K301" s="3">
        <v>0.12424148194216161</v>
      </c>
      <c r="L301" s="3">
        <f>MAX(IFERROR(IF(Configuration!$F$11&gt;0,$E301-LARGE($E:$E,Configuration!$F$11*Configuration!$F$16),-1000000),0),IFERROR(IF(Configuration!$F$14&gt;0,$E301-LARGE('FLEX Settings (DO NOT MODIFY)'!$J:$J,Configuration!$F$14*Configuration!$F$16),-1000000),0),IFERROR(IF(Configuration!$F$13&gt;0,$E301-LARGE('FLEX Settings (DO NOT MODIFY)'!$K:$K,Configuration!$F$13*Configuration!$F$16),-1000000),0))+IF(E301=0,0,COUNTIFS($E$2:E300,E300)*0.000001)</f>
        <v>-100.93475622979875</v>
      </c>
      <c r="N301" t="str">
        <f t="shared" si="6"/>
        <v>&lt;tr&gt;&lt;td&gt;299&lt;/td&gt;&lt;td&gt;John Humphreys&lt;/td&gt;&lt;td&gt;Stanford&lt;/td&gt;&lt;td&gt;Pac-12&lt;/td&gt;&lt;td&gt;36.23&lt;/td&gt;&lt;/tr&gt;</v>
      </c>
    </row>
    <row r="302" spans="1:14" x14ac:dyDescent="0.25">
      <c r="A302" s="26">
        <f>_xlfn.RANK.EQ(L302,L:L,0)</f>
        <v>300</v>
      </c>
      <c r="B302" t="s">
        <v>1312</v>
      </c>
      <c r="C302" s="5" t="s">
        <v>186</v>
      </c>
      <c r="D302" t="s">
        <v>131</v>
      </c>
      <c r="E302" s="3">
        <f>IF(VLOOKUP($D302,Configuration!$A$21:$C$31,3,FALSE),IFERROR((Configuration!$C$13*F302+Configuration!$C$12*H302+Configuration!$C$14*G302+Configuration!$C$16*I302+Configuration!$C$15*J302+Configuration!$C$17*K302),""),0)</f>
        <v>35.852871929279019</v>
      </c>
      <c r="F302" s="3">
        <v>3</v>
      </c>
      <c r="G302" s="3">
        <v>135</v>
      </c>
      <c r="H302" s="3">
        <v>9</v>
      </c>
      <c r="I302" s="3">
        <v>0</v>
      </c>
      <c r="J302" s="3">
        <v>0</v>
      </c>
      <c r="K302" s="3">
        <v>7.3564035360490429E-2</v>
      </c>
      <c r="L302" s="3">
        <f>MAX(IFERROR(IF(Configuration!$F$11&gt;0,$E302-LARGE($E:$E,Configuration!$F$11*Configuration!$F$16),-1000000),0),IFERROR(IF(Configuration!$F$14&gt;0,$E302-LARGE('FLEX Settings (DO NOT MODIFY)'!$J:$J,Configuration!$F$14*Configuration!$F$16),-1000000),0),IFERROR(IF(Configuration!$F$13&gt;0,$E302-LARGE('FLEX Settings (DO NOT MODIFY)'!$K:$K,Configuration!$F$13*Configuration!$F$16),-1000000),0))+IF(E302=0,0,COUNTIFS($E$2:E301,E301)*0.000001)</f>
        <v>-101.31340133663542</v>
      </c>
      <c r="N302" t="str">
        <f t="shared" si="6"/>
        <v>&lt;tr&gt;&lt;td&gt;300&lt;/td&gt;&lt;td&gt;Jordan Pouncey&lt;/td&gt;&lt;td&gt;Florida&lt;/td&gt;&lt;td&gt;SEC&lt;/td&gt;&lt;td&gt;35.85&lt;/td&gt;&lt;/tr&gt;</v>
      </c>
    </row>
    <row r="303" spans="1:14" x14ac:dyDescent="0.25">
      <c r="A303" s="26">
        <f>_xlfn.RANK.EQ(L303,L:L,0)</f>
        <v>301</v>
      </c>
      <c r="B303" t="s">
        <v>1185</v>
      </c>
      <c r="C303" s="5" t="s">
        <v>201</v>
      </c>
      <c r="D303" t="s">
        <v>1504</v>
      </c>
      <c r="E303" s="3">
        <f>IF(VLOOKUP($D303,Configuration!$A$21:$C$31,3,FALSE),IFERROR((Configuration!$C$13*F303+Configuration!$C$12*H303+Configuration!$C$14*G303+Configuration!$C$16*I303+Configuration!$C$15*J303+Configuration!$C$17*K303),""),0)</f>
        <v>35.81416799406005</v>
      </c>
      <c r="F303" s="3">
        <v>2.1857142857142855</v>
      </c>
      <c r="G303" s="3">
        <v>153</v>
      </c>
      <c r="H303" s="3">
        <v>15.299999999999999</v>
      </c>
      <c r="I303" s="3">
        <v>0</v>
      </c>
      <c r="J303" s="3">
        <v>0</v>
      </c>
      <c r="K303" s="3">
        <v>0.12505886011283374</v>
      </c>
      <c r="L303" s="3">
        <f>MAX(IFERROR(IF(Configuration!$F$11&gt;0,$E303-LARGE($E:$E,Configuration!$F$11*Configuration!$F$16),-1000000),0),IFERROR(IF(Configuration!$F$14&gt;0,$E303-LARGE('FLEX Settings (DO NOT MODIFY)'!$J:$J,Configuration!$F$14*Configuration!$F$16),-1000000),0),IFERROR(IF(Configuration!$F$13&gt;0,$E303-LARGE('FLEX Settings (DO NOT MODIFY)'!$K:$K,Configuration!$F$13*Configuration!$F$16),-1000000),0))+IF(E303=0,0,COUNTIFS($E$2:E302,E302)*0.000001)</f>
        <v>-101.35210527185438</v>
      </c>
      <c r="N303" t="str">
        <f t="shared" ref="N303:N366" si="7">CONCATENATE("&lt;tr&gt;&lt;td&gt;",A303,"&lt;/td&gt;&lt;td&gt;",B303,"&lt;/td&gt;&lt;td&gt;",C303,"&lt;/td&gt;&lt;td&gt;",D303,"&lt;/td&gt;&lt;td&gt;",ROUND(E303,2),"&lt;/td&gt;&lt;/tr&gt;")</f>
        <v>&lt;tr&gt;&lt;td&gt;301&lt;/td&gt;&lt;td&gt;Joe Wilkins&lt;/td&gt;&lt;td&gt;Notre Dame&lt;/td&gt;&lt;td&gt;IA Independents&lt;/td&gt;&lt;td&gt;35.81&lt;/td&gt;&lt;/tr&gt;</v>
      </c>
    </row>
    <row r="304" spans="1:14" x14ac:dyDescent="0.25">
      <c r="A304" s="26">
        <f>_xlfn.RANK.EQ(L304,L:L,0)</f>
        <v>302</v>
      </c>
      <c r="B304" t="s">
        <v>1116</v>
      </c>
      <c r="C304" s="5" t="s">
        <v>187</v>
      </c>
      <c r="D304" t="s">
        <v>352</v>
      </c>
      <c r="E304" s="3">
        <f>IF(VLOOKUP($D304,Configuration!$A$21:$C$31,3,FALSE),IFERROR((Configuration!$C$13*F304+Configuration!$C$12*H304+Configuration!$C$14*G304+Configuration!$C$16*I304+Configuration!$C$15*J304+Configuration!$C$17*K304),""),0)</f>
        <v>35.642029909560549</v>
      </c>
      <c r="F304" s="3">
        <v>0.48529411764705876</v>
      </c>
      <c r="G304" s="3">
        <v>247.5</v>
      </c>
      <c r="H304" s="3">
        <v>16.5</v>
      </c>
      <c r="I304" s="3">
        <v>0</v>
      </c>
      <c r="J304" s="3">
        <v>0</v>
      </c>
      <c r="K304" s="3">
        <v>0.13486739816089913</v>
      </c>
      <c r="L304" s="3">
        <f>MAX(IFERROR(IF(Configuration!$F$11&gt;0,$E304-LARGE($E:$E,Configuration!$F$11*Configuration!$F$16),-1000000),0),IFERROR(IF(Configuration!$F$14&gt;0,$E304-LARGE('FLEX Settings (DO NOT MODIFY)'!$J:$J,Configuration!$F$14*Configuration!$F$16),-1000000),0),IFERROR(IF(Configuration!$F$13&gt;0,$E304-LARGE('FLEX Settings (DO NOT MODIFY)'!$K:$K,Configuration!$F$13*Configuration!$F$16),-1000000),0))+IF(E304=0,0,COUNTIFS($E$2:E303,E303)*0.000001)</f>
        <v>-101.52424335635389</v>
      </c>
      <c r="N304" t="str">
        <f t="shared" si="7"/>
        <v>&lt;tr&gt;&lt;td&gt;302&lt;/td&gt;&lt;td&gt;Broc Thompson&lt;/td&gt;&lt;td&gt;Purdue&lt;/td&gt;&lt;td&gt;Big Ten&lt;/td&gt;&lt;td&gt;35.64&lt;/td&gt;&lt;/tr&gt;</v>
      </c>
    </row>
    <row r="305" spans="1:14" x14ac:dyDescent="0.25">
      <c r="A305" s="26">
        <f>_xlfn.RANK.EQ(L305,L:L,0)</f>
        <v>303</v>
      </c>
      <c r="B305" t="s">
        <v>1247</v>
      </c>
      <c r="C305" s="5" t="s">
        <v>760</v>
      </c>
      <c r="D305" t="s">
        <v>329</v>
      </c>
      <c r="E305" s="3">
        <f>IF(VLOOKUP($D305,Configuration!$A$21:$C$31,3,FALSE),IFERROR((Configuration!$C$13*F305+Configuration!$C$12*H305+Configuration!$C$14*G305+Configuration!$C$16*I305+Configuration!$C$15*J305+Configuration!$C$17*K305),""),0)</f>
        <v>35.363063391230959</v>
      </c>
      <c r="F305" s="3">
        <v>1.92</v>
      </c>
      <c r="G305" s="3">
        <v>192</v>
      </c>
      <c r="H305" s="3">
        <v>9.6</v>
      </c>
      <c r="I305" s="3">
        <v>0</v>
      </c>
      <c r="J305" s="3">
        <v>0</v>
      </c>
      <c r="K305" s="3">
        <v>7.8468304384523124E-2</v>
      </c>
      <c r="L305" s="3">
        <f>MAX(IFERROR(IF(Configuration!$F$11&gt;0,$E305-LARGE($E:$E,Configuration!$F$11*Configuration!$F$16),-1000000),0),IFERROR(IF(Configuration!$F$14&gt;0,$E305-LARGE('FLEX Settings (DO NOT MODIFY)'!$J:$J,Configuration!$F$14*Configuration!$F$16),-1000000),0),IFERROR(IF(Configuration!$F$13&gt;0,$E305-LARGE('FLEX Settings (DO NOT MODIFY)'!$K:$K,Configuration!$F$13*Configuration!$F$16),-1000000),0))+IF(E305=0,0,COUNTIFS($E$2:E304,E304)*0.000001)</f>
        <v>-101.80320987468349</v>
      </c>
      <c r="N305" t="str">
        <f t="shared" si="7"/>
        <v>&lt;tr&gt;&lt;td&gt;303&lt;/td&gt;&lt;td&gt;Daniel Arias&lt;/td&gt;&lt;td&gt;Colorado&lt;/td&gt;&lt;td&gt;Pac-12&lt;/td&gt;&lt;td&gt;35.36&lt;/td&gt;&lt;/tr&gt;</v>
      </c>
    </row>
    <row r="306" spans="1:14" x14ac:dyDescent="0.25">
      <c r="A306" s="26">
        <f>_xlfn.RANK.EQ(L306,L:L,0)</f>
        <v>304</v>
      </c>
      <c r="B306" t="s">
        <v>304</v>
      </c>
      <c r="C306" s="5" t="s">
        <v>225</v>
      </c>
      <c r="D306" t="s">
        <v>131</v>
      </c>
      <c r="E306" s="3">
        <f>IF(VLOOKUP($D306,Configuration!$A$21:$C$31,3,FALSE),IFERROR((Configuration!$C$13*F306+Configuration!$C$12*H306+Configuration!$C$14*G306+Configuration!$C$16*I306+Configuration!$C$15*J306+Configuration!$C$17*K306),""),0)</f>
        <v>34.618247523432984</v>
      </c>
      <c r="F306" s="3">
        <v>1.3199999999999998</v>
      </c>
      <c r="G306" s="3">
        <v>192.5</v>
      </c>
      <c r="H306" s="3">
        <v>15.399999999999999</v>
      </c>
      <c r="I306" s="3">
        <v>0</v>
      </c>
      <c r="J306" s="3">
        <v>0</v>
      </c>
      <c r="K306" s="3">
        <v>0.12587623828350586</v>
      </c>
      <c r="L306" s="3">
        <f>MAX(IFERROR(IF(Configuration!$F$11&gt;0,$E306-LARGE($E:$E,Configuration!$F$11*Configuration!$F$16),-1000000),0),IFERROR(IF(Configuration!$F$14&gt;0,$E306-LARGE('FLEX Settings (DO NOT MODIFY)'!$J:$J,Configuration!$F$14*Configuration!$F$16),-1000000),0),IFERROR(IF(Configuration!$F$13&gt;0,$E306-LARGE('FLEX Settings (DO NOT MODIFY)'!$K:$K,Configuration!$F$13*Configuration!$F$16),-1000000),0))+IF(E306=0,0,COUNTIFS($E$2:E305,E305)*0.000001)</f>
        <v>-102.54802574248146</v>
      </c>
      <c r="N306" t="str">
        <f t="shared" si="7"/>
        <v>&lt;tr&gt;&lt;td&gt;304&lt;/td&gt;&lt;td&gt;Trey Knox&lt;/td&gt;&lt;td&gt;Arkansas&lt;/td&gt;&lt;td&gt;SEC&lt;/td&gt;&lt;td&gt;34.62&lt;/td&gt;&lt;/tr&gt;</v>
      </c>
    </row>
    <row r="307" spans="1:14" x14ac:dyDescent="0.25">
      <c r="A307" s="26">
        <f>_xlfn.RANK.EQ(L307,L:L,0)</f>
        <v>305</v>
      </c>
      <c r="B307" t="s">
        <v>1299</v>
      </c>
      <c r="C307" s="5" t="s">
        <v>189</v>
      </c>
      <c r="D307" t="s">
        <v>131</v>
      </c>
      <c r="E307" s="3">
        <f>IF(VLOOKUP($D307,Configuration!$A$21:$C$31,3,FALSE),IFERROR((Configuration!$C$13*F307+Configuration!$C$12*H307+Configuration!$C$14*G307+Configuration!$C$16*I307+Configuration!$C$15*J307+Configuration!$C$17*K307),""),0)</f>
        <v>34.254786548798364</v>
      </c>
      <c r="F307" s="3">
        <v>1</v>
      </c>
      <c r="G307" s="3">
        <v>210</v>
      </c>
      <c r="H307" s="3">
        <v>15</v>
      </c>
      <c r="I307" s="3">
        <v>0</v>
      </c>
      <c r="J307" s="3">
        <v>0</v>
      </c>
      <c r="K307" s="3">
        <v>0.12260672560081738</v>
      </c>
      <c r="L307" s="3">
        <f>MAX(IFERROR(IF(Configuration!$F$11&gt;0,$E307-LARGE($E:$E,Configuration!$F$11*Configuration!$F$16),-1000000),0),IFERROR(IF(Configuration!$F$14&gt;0,$E307-LARGE('FLEX Settings (DO NOT MODIFY)'!$J:$J,Configuration!$F$14*Configuration!$F$16),-1000000),0),IFERROR(IF(Configuration!$F$13&gt;0,$E307-LARGE('FLEX Settings (DO NOT MODIFY)'!$K:$K,Configuration!$F$13*Configuration!$F$16),-1000000),0))+IF(E307=0,0,COUNTIFS($E$2:E306,E306)*0.000001)</f>
        <v>-102.91148671711608</v>
      </c>
      <c r="N307" t="str">
        <f t="shared" si="7"/>
        <v>&lt;tr&gt;&lt;td&gt;305&lt;/td&gt;&lt;td&gt;Shedrick Jackson&lt;/td&gt;&lt;td&gt;Auburn&lt;/td&gt;&lt;td&gt;SEC&lt;/td&gt;&lt;td&gt;34.25&lt;/td&gt;&lt;/tr&gt;</v>
      </c>
    </row>
    <row r="308" spans="1:14" x14ac:dyDescent="0.25">
      <c r="A308" s="26">
        <f>_xlfn.RANK.EQ(L308,L:L,0)</f>
        <v>306</v>
      </c>
      <c r="B308" t="s">
        <v>1336</v>
      </c>
      <c r="C308" s="5" t="s">
        <v>193</v>
      </c>
      <c r="D308" t="s">
        <v>131</v>
      </c>
      <c r="E308" s="3">
        <f>IF(VLOOKUP($D308,Configuration!$A$21:$C$31,3,FALSE),IFERROR((Configuration!$C$13*F308+Configuration!$C$12*H308+Configuration!$C$14*G308+Configuration!$C$16*I308+Configuration!$C$15*J308+Configuration!$C$17*K308),""),0)</f>
        <v>34.13843898538493</v>
      </c>
      <c r="F308" s="3">
        <v>1.2</v>
      </c>
      <c r="G308" s="3">
        <v>192</v>
      </c>
      <c r="H308" s="3">
        <v>16</v>
      </c>
      <c r="I308" s="3">
        <v>0</v>
      </c>
      <c r="J308" s="3">
        <v>0</v>
      </c>
      <c r="K308" s="3">
        <v>0.13078050730753854</v>
      </c>
      <c r="L308" s="3">
        <f>MAX(IFERROR(IF(Configuration!$F$11&gt;0,$E308-LARGE($E:$E,Configuration!$F$11*Configuration!$F$16),-1000000),0),IFERROR(IF(Configuration!$F$14&gt;0,$E308-LARGE('FLEX Settings (DO NOT MODIFY)'!$J:$J,Configuration!$F$14*Configuration!$F$16),-1000000),0),IFERROR(IF(Configuration!$F$13&gt;0,$E308-LARGE('FLEX Settings (DO NOT MODIFY)'!$K:$K,Configuration!$F$13*Configuration!$F$16),-1000000),0))+IF(E308=0,0,COUNTIFS($E$2:E307,E307)*0.000001)</f>
        <v>-103.0278342805295</v>
      </c>
      <c r="N308" t="str">
        <f t="shared" si="7"/>
        <v>&lt;tr&gt;&lt;td&gt;306&lt;/td&gt;&lt;td&gt;Logan  Kyle&lt;/td&gt;&lt;td&gt;Vanderbilt&lt;/td&gt;&lt;td&gt;SEC&lt;/td&gt;&lt;td&gt;34.14&lt;/td&gt;&lt;/tr&gt;</v>
      </c>
    </row>
    <row r="309" spans="1:14" x14ac:dyDescent="0.25">
      <c r="A309" s="26">
        <f>_xlfn.RANK.EQ(L309,L:L,0)</f>
        <v>307</v>
      </c>
      <c r="B309" t="s">
        <v>1052</v>
      </c>
      <c r="C309" s="5" t="s">
        <v>753</v>
      </c>
      <c r="D309" t="s">
        <v>326</v>
      </c>
      <c r="E309" s="3">
        <f>IF(VLOOKUP($D309,Configuration!$A$21:$C$31,3,FALSE),IFERROR((Configuration!$C$13*F309+Configuration!$C$12*H309+Configuration!$C$14*G309+Configuration!$C$16*I309+Configuration!$C$15*J309+Configuration!$C$17*K309),""),0)</f>
        <v>33.917347276324008</v>
      </c>
      <c r="F309" s="3">
        <v>0.8</v>
      </c>
      <c r="G309" s="3">
        <v>160</v>
      </c>
      <c r="H309" s="3">
        <v>16</v>
      </c>
      <c r="I309" s="3">
        <v>32</v>
      </c>
      <c r="J309" s="3">
        <v>0.4</v>
      </c>
      <c r="K309" s="3">
        <v>0.24132636183799366</v>
      </c>
      <c r="L309" s="3">
        <f>MAX(IFERROR(IF(Configuration!$F$11&gt;0,$E309-LARGE($E:$E,Configuration!$F$11*Configuration!$F$16),-1000000),0),IFERROR(IF(Configuration!$F$14&gt;0,$E309-LARGE('FLEX Settings (DO NOT MODIFY)'!$J:$J,Configuration!$F$14*Configuration!$F$16),-1000000),0),IFERROR(IF(Configuration!$F$13&gt;0,$E309-LARGE('FLEX Settings (DO NOT MODIFY)'!$K:$K,Configuration!$F$13*Configuration!$F$16),-1000000),0))+IF(E309=0,0,COUNTIFS($E$2:E308,E308)*0.000001)</f>
        <v>-103.24892598959043</v>
      </c>
      <c r="N309" t="str">
        <f t="shared" si="7"/>
        <v>&lt;tr&gt;&lt;td&gt;307&lt;/td&gt;&lt;td&gt;Keenan Garber&lt;/td&gt;&lt;td&gt;Kansas State&lt;/td&gt;&lt;td&gt;Big 12&lt;/td&gt;&lt;td&gt;33.92&lt;/td&gt;&lt;/tr&gt;</v>
      </c>
    </row>
    <row r="310" spans="1:14" x14ac:dyDescent="0.25">
      <c r="A310" s="26">
        <f>_xlfn.RANK.EQ(L310,L:L,0)</f>
        <v>308</v>
      </c>
      <c r="B310" s="5" t="s">
        <v>1113</v>
      </c>
      <c r="C310" s="5" t="s">
        <v>187</v>
      </c>
      <c r="D310" t="s">
        <v>352</v>
      </c>
      <c r="E310" s="3">
        <f>IF(VLOOKUP($D310,Configuration!$A$21:$C$31,3,FALSE),IFERROR((Configuration!$C$13*F310+Configuration!$C$12*H310+Configuration!$C$14*G310+Configuration!$C$16*I310+Configuration!$C$15*J310+Configuration!$C$17*K310),""),0)</f>
        <v>33.898262782648061</v>
      </c>
      <c r="F310" s="3">
        <v>0.54054054054054057</v>
      </c>
      <c r="G310" s="3">
        <v>184</v>
      </c>
      <c r="H310" s="3">
        <v>20</v>
      </c>
      <c r="I310" s="3">
        <v>14.526315789473685</v>
      </c>
      <c r="J310" s="3">
        <v>0.21052631578947367</v>
      </c>
      <c r="K310" s="3">
        <v>0.23038496713969864</v>
      </c>
      <c r="L310" s="3">
        <f>MAX(IFERROR(IF(Configuration!$F$11&gt;0,$E310-LARGE($E:$E,Configuration!$F$11*Configuration!$F$16),-1000000),0),IFERROR(IF(Configuration!$F$14&gt;0,$E310-LARGE('FLEX Settings (DO NOT MODIFY)'!$J:$J,Configuration!$F$14*Configuration!$F$16),-1000000),0),IFERROR(IF(Configuration!$F$13&gt;0,$E310-LARGE('FLEX Settings (DO NOT MODIFY)'!$K:$K,Configuration!$F$13*Configuration!$F$16),-1000000),0))+IF(E310=0,0,COUNTIFS($E$2:E309,E309)*0.000001)</f>
        <v>-103.26801048326638</v>
      </c>
      <c r="N310" t="str">
        <f t="shared" si="7"/>
        <v>&lt;tr&gt;&lt;td&gt;308&lt;/td&gt;&lt;td&gt;Jackson Anthrop&lt;/td&gt;&lt;td&gt;Purdue&lt;/td&gt;&lt;td&gt;Big Ten&lt;/td&gt;&lt;td&gt;33.9&lt;/td&gt;&lt;/tr&gt;</v>
      </c>
    </row>
    <row r="311" spans="1:14" x14ac:dyDescent="0.25">
      <c r="A311" s="26">
        <f>_xlfn.RANK.EQ(L311,L:L,0)</f>
        <v>309</v>
      </c>
      <c r="B311" t="s">
        <v>1063</v>
      </c>
      <c r="C311" s="5" t="s">
        <v>196</v>
      </c>
      <c r="D311" t="s">
        <v>326</v>
      </c>
      <c r="E311" s="3">
        <f>IF(VLOOKUP($D311,Configuration!$A$21:$C$31,3,FALSE),IFERROR((Configuration!$C$13*F311+Configuration!$C$12*H311+Configuration!$C$14*G311+Configuration!$C$16*I311+Configuration!$C$15*J311+Configuration!$C$17*K311),""),0)</f>
        <v>33.872398401617396</v>
      </c>
      <c r="F311" s="3">
        <v>1.62</v>
      </c>
      <c r="G311" s="3">
        <v>145.79999999999998</v>
      </c>
      <c r="H311" s="3">
        <v>16.2</v>
      </c>
      <c r="I311" s="3">
        <v>12.96</v>
      </c>
      <c r="J311" s="3">
        <v>8.1000000000000016E-2</v>
      </c>
      <c r="K311" s="3">
        <v>0.15480079919129996</v>
      </c>
      <c r="L311" s="3">
        <f>MAX(IFERROR(IF(Configuration!$F$11&gt;0,$E311-LARGE($E:$E,Configuration!$F$11*Configuration!$F$16),-1000000),0),IFERROR(IF(Configuration!$F$14&gt;0,$E311-LARGE('FLEX Settings (DO NOT MODIFY)'!$J:$J,Configuration!$F$14*Configuration!$F$16),-1000000),0),IFERROR(IF(Configuration!$F$13&gt;0,$E311-LARGE('FLEX Settings (DO NOT MODIFY)'!$K:$K,Configuration!$F$13*Configuration!$F$16),-1000000),0))+IF(E311=0,0,COUNTIFS($E$2:E310,E310)*0.000001)</f>
        <v>-103.29387486429704</v>
      </c>
      <c r="N311" t="str">
        <f t="shared" si="7"/>
        <v>&lt;tr&gt;&lt;td&gt;309&lt;/td&gt;&lt;td&gt;Kai Money&lt;/td&gt;&lt;td&gt;Texas&lt;/td&gt;&lt;td&gt;Big 12&lt;/td&gt;&lt;td&gt;33.87&lt;/td&gt;&lt;/tr&gt;</v>
      </c>
    </row>
    <row r="312" spans="1:14" x14ac:dyDescent="0.25">
      <c r="A312" s="26">
        <f>_xlfn.RANK.EQ(L312,L:L,0)</f>
        <v>310</v>
      </c>
      <c r="B312" t="s">
        <v>1341</v>
      </c>
      <c r="C312" s="5" t="s">
        <v>206</v>
      </c>
      <c r="D312" t="s">
        <v>131</v>
      </c>
      <c r="E312" s="3">
        <f>IF(VLOOKUP($D312,Configuration!$A$21:$C$31,3,FALSE),IFERROR((Configuration!$C$13*F312+Configuration!$C$12*H312+Configuration!$C$14*G312+Configuration!$C$16*I312+Configuration!$C$15*J312+Configuration!$C$17*K312),""),0)</f>
        <v>33.338438985384926</v>
      </c>
      <c r="F312" s="3">
        <v>0.8</v>
      </c>
      <c r="G312" s="3">
        <v>208</v>
      </c>
      <c r="H312" s="3">
        <v>16</v>
      </c>
      <c r="I312" s="3">
        <v>0</v>
      </c>
      <c r="J312" s="3">
        <v>0</v>
      </c>
      <c r="K312" s="3">
        <v>0.13078050730753854</v>
      </c>
      <c r="L312" s="3">
        <f>MAX(IFERROR(IF(Configuration!$F$11&gt;0,$E312-LARGE($E:$E,Configuration!$F$11*Configuration!$F$16),-1000000),0),IFERROR(IF(Configuration!$F$14&gt;0,$E312-LARGE('FLEX Settings (DO NOT MODIFY)'!$J:$J,Configuration!$F$14*Configuration!$F$16),-1000000),0),IFERROR(IF(Configuration!$F$13&gt;0,$E312-LARGE('FLEX Settings (DO NOT MODIFY)'!$K:$K,Configuration!$F$13*Configuration!$F$16),-1000000),0))+IF(E312=0,0,COUNTIFS($E$2:E311,E311)*0.000001)</f>
        <v>-103.82783428052952</v>
      </c>
      <c r="N312" t="str">
        <f t="shared" si="7"/>
        <v>&lt;tr&gt;&lt;td&gt;310&lt;/td&gt;&lt;td&gt;Ramel Keyton&lt;/td&gt;&lt;td&gt;Tennessee&lt;/td&gt;&lt;td&gt;SEC&lt;/td&gt;&lt;td&gt;33.34&lt;/td&gt;&lt;/tr&gt;</v>
      </c>
    </row>
    <row r="313" spans="1:14" x14ac:dyDescent="0.25">
      <c r="A313" s="26">
        <f>_xlfn.RANK.EQ(L313,L:L,0)</f>
        <v>311</v>
      </c>
      <c r="B313" t="s">
        <v>1146</v>
      </c>
      <c r="C313" s="5" t="s">
        <v>183</v>
      </c>
      <c r="D313" t="s">
        <v>352</v>
      </c>
      <c r="E313" s="3">
        <f>IF(VLOOKUP($D313,Configuration!$A$21:$C$31,3,FALSE),IFERROR((Configuration!$C$13*F313+Configuration!$C$12*H313+Configuration!$C$14*G313+Configuration!$C$16*I313+Configuration!$C$15*J313+Configuration!$C$17*K313),""),0)</f>
        <v>31.912222951166036</v>
      </c>
      <c r="F313" s="3">
        <v>0.97058823529411753</v>
      </c>
      <c r="G313" s="3">
        <v>153.45000000000002</v>
      </c>
      <c r="H313" s="3">
        <v>16.5</v>
      </c>
      <c r="I313" s="3">
        <v>4.7142857142857144</v>
      </c>
      <c r="J313" s="3">
        <v>0.39285714285714285</v>
      </c>
      <c r="K313" s="3">
        <v>0.16743894458505107</v>
      </c>
      <c r="L313" s="3">
        <f>MAX(IFERROR(IF(Configuration!$F$11&gt;0,$E313-LARGE($E:$E,Configuration!$F$11*Configuration!$F$16),-1000000),0),IFERROR(IF(Configuration!$F$14&gt;0,$E313-LARGE('FLEX Settings (DO NOT MODIFY)'!$J:$J,Configuration!$F$14*Configuration!$F$16),-1000000),0),IFERROR(IF(Configuration!$F$13&gt;0,$E313-LARGE('FLEX Settings (DO NOT MODIFY)'!$K:$K,Configuration!$F$13*Configuration!$F$16),-1000000),0))+IF(E313=0,0,COUNTIFS($E$2:E312,E312)*0.000001)</f>
        <v>-105.25405031474841</v>
      </c>
      <c r="N313" t="str">
        <f t="shared" si="7"/>
        <v>&lt;tr&gt;&lt;td&gt;311&lt;/td&gt;&lt;td&gt;Jack Dunn&lt;/td&gt;&lt;td&gt;Wisconsin&lt;/td&gt;&lt;td&gt;Big Ten&lt;/td&gt;&lt;td&gt;31.91&lt;/td&gt;&lt;/tr&gt;</v>
      </c>
    </row>
    <row r="314" spans="1:14" x14ac:dyDescent="0.25">
      <c r="A314" s="26">
        <f>_xlfn.RANK.EQ(L314,L:L,0)</f>
        <v>312</v>
      </c>
      <c r="B314" t="s">
        <v>1132</v>
      </c>
      <c r="C314" s="5" t="s">
        <v>194</v>
      </c>
      <c r="D314" t="s">
        <v>352</v>
      </c>
      <c r="E314" s="3">
        <f>IF(VLOOKUP($D314,Configuration!$A$21:$C$31,3,FALSE),IFERROR((Configuration!$C$13*F314+Configuration!$C$12*H314+Configuration!$C$14*G314+Configuration!$C$16*I314+Configuration!$C$15*J314+Configuration!$C$17*K314),""),0)</f>
        <v>31.281811502967312</v>
      </c>
      <c r="F314" s="3">
        <v>0.88</v>
      </c>
      <c r="G314" s="3">
        <v>145.19999999999999</v>
      </c>
      <c r="H314" s="3">
        <v>13.2</v>
      </c>
      <c r="I314" s="3">
        <v>33</v>
      </c>
      <c r="J314" s="3">
        <v>0.32999999999999996</v>
      </c>
      <c r="K314" s="3">
        <v>0.19909424851634475</v>
      </c>
      <c r="L314" s="3">
        <f>MAX(IFERROR(IF(Configuration!$F$11&gt;0,$E314-LARGE($E:$E,Configuration!$F$11*Configuration!$F$16),-1000000),0),IFERROR(IF(Configuration!$F$14&gt;0,$E314-LARGE('FLEX Settings (DO NOT MODIFY)'!$J:$J,Configuration!$F$14*Configuration!$F$16),-1000000),0),IFERROR(IF(Configuration!$F$13&gt;0,$E314-LARGE('FLEX Settings (DO NOT MODIFY)'!$K:$K,Configuration!$F$13*Configuration!$F$16),-1000000),0))+IF(E314=0,0,COUNTIFS($E$2:E313,E313)*0.000001)</f>
        <v>-105.88446176294713</v>
      </c>
      <c r="N314" t="str">
        <f t="shared" si="7"/>
        <v>&lt;tr&gt;&lt;td&gt;312&lt;/td&gt;&lt;td&gt;AJ Henning&lt;/td&gt;&lt;td&gt;Michigan&lt;/td&gt;&lt;td&gt;Big Ten&lt;/td&gt;&lt;td&gt;31.28&lt;/td&gt;&lt;/tr&gt;</v>
      </c>
    </row>
    <row r="315" spans="1:14" x14ac:dyDescent="0.25">
      <c r="A315" s="26">
        <f>_xlfn.RANK.EQ(L315,L:L,0)</f>
        <v>313</v>
      </c>
      <c r="B315" t="s">
        <v>1162</v>
      </c>
      <c r="C315" s="5" t="s">
        <v>756</v>
      </c>
      <c r="D315" t="s">
        <v>352</v>
      </c>
      <c r="E315" s="3">
        <f>IF(VLOOKUP($D315,Configuration!$A$21:$C$31,3,FALSE),IFERROR((Configuration!$C$13*F315+Configuration!$C$12*H315+Configuration!$C$14*G315+Configuration!$C$16*I315+Configuration!$C$15*J315+Configuration!$C$17*K315),""),0)</f>
        <v>30.938438985384927</v>
      </c>
      <c r="F315" s="3">
        <v>0.8</v>
      </c>
      <c r="G315" s="3">
        <v>184</v>
      </c>
      <c r="H315" s="3">
        <v>16</v>
      </c>
      <c r="I315" s="3">
        <v>0</v>
      </c>
      <c r="J315" s="3">
        <v>0</v>
      </c>
      <c r="K315" s="3">
        <v>0.13078050730753854</v>
      </c>
      <c r="L315" s="3">
        <f>MAX(IFERROR(IF(Configuration!$F$11&gt;0,$E315-LARGE($E:$E,Configuration!$F$11*Configuration!$F$16),-1000000),0),IFERROR(IF(Configuration!$F$14&gt;0,$E315-LARGE('FLEX Settings (DO NOT MODIFY)'!$J:$J,Configuration!$F$14*Configuration!$F$16),-1000000),0),IFERROR(IF(Configuration!$F$13&gt;0,$E315-LARGE('FLEX Settings (DO NOT MODIFY)'!$K:$K,Configuration!$F$13*Configuration!$F$16),-1000000),0))+IF(E315=0,0,COUNTIFS($E$2:E314,E314)*0.000001)</f>
        <v>-106.22783428052952</v>
      </c>
      <c r="N315" t="str">
        <f t="shared" si="7"/>
        <v>&lt;tr&gt;&lt;td&gt;313&lt;/td&gt;&lt;td&gt;Berkeley Holman&lt;/td&gt;&lt;td&gt;Northwestern&lt;/td&gt;&lt;td&gt;Big Ten&lt;/td&gt;&lt;td&gt;30.94&lt;/td&gt;&lt;/tr&gt;</v>
      </c>
    </row>
    <row r="316" spans="1:14" x14ac:dyDescent="0.25">
      <c r="A316" s="26">
        <f>_xlfn.RANK.EQ(L316,L:L,0)</f>
        <v>314</v>
      </c>
      <c r="B316" t="s">
        <v>1200</v>
      </c>
      <c r="C316" s="5" t="s">
        <v>409</v>
      </c>
      <c r="D316" t="s">
        <v>1504</v>
      </c>
      <c r="E316" s="3">
        <f>IF(VLOOKUP($D316,Configuration!$A$21:$C$31,3,FALSE),IFERROR((Configuration!$C$13*F316+Configuration!$C$12*H316+Configuration!$C$14*G316+Configuration!$C$16*I316+Configuration!$C$15*J316+Configuration!$C$17*K316),""),0)</f>
        <v>30.526303457991968</v>
      </c>
      <c r="F316" s="3">
        <v>1.157142857142857</v>
      </c>
      <c r="G316" s="3">
        <v>183.60000000000002</v>
      </c>
      <c r="H316" s="3">
        <v>10.8</v>
      </c>
      <c r="I316" s="3">
        <v>0</v>
      </c>
      <c r="J316" s="3">
        <v>0</v>
      </c>
      <c r="K316" s="3">
        <v>8.8276842432588515E-2</v>
      </c>
      <c r="L316" s="3">
        <f>MAX(IFERROR(IF(Configuration!$F$11&gt;0,$E316-LARGE($E:$E,Configuration!$F$11*Configuration!$F$16),-1000000),0),IFERROR(IF(Configuration!$F$14&gt;0,$E316-LARGE('FLEX Settings (DO NOT MODIFY)'!$J:$J,Configuration!$F$14*Configuration!$F$16),-1000000),0),IFERROR(IF(Configuration!$F$13&gt;0,$E316-LARGE('FLEX Settings (DO NOT MODIFY)'!$K:$K,Configuration!$F$13*Configuration!$F$16),-1000000),0))+IF(E316=0,0,COUNTIFS($E$2:E315,E315)*0.000001)</f>
        <v>-106.63996980792247</v>
      </c>
      <c r="N316" t="str">
        <f t="shared" si="7"/>
        <v>&lt;tr&gt;&lt;td&gt;314&lt;/td&gt;&lt;td&gt;Puka Nacua&lt;/td&gt;&lt;td&gt;Brigham Young&lt;/td&gt;&lt;td&gt;IA Independents&lt;/td&gt;&lt;td&gt;30.53&lt;/td&gt;&lt;/tr&gt;</v>
      </c>
    </row>
    <row r="317" spans="1:14" x14ac:dyDescent="0.25">
      <c r="A317" s="26">
        <f>_xlfn.RANK.EQ(L317,L:L,0)</f>
        <v>315</v>
      </c>
      <c r="B317" t="s">
        <v>1342</v>
      </c>
      <c r="C317" s="5" t="s">
        <v>206</v>
      </c>
      <c r="D317" t="s">
        <v>131</v>
      </c>
      <c r="E317" s="3">
        <f>IF(VLOOKUP($D317,Configuration!$A$21:$C$31,3,FALSE),IFERROR((Configuration!$C$13*F317+Configuration!$C$12*H317+Configuration!$C$14*G317+Configuration!$C$16*I317+Configuration!$C$15*J317+Configuration!$C$17*K317),""),0)</f>
        <v>30.489543524752975</v>
      </c>
      <c r="F317" s="3">
        <v>1.7142857142857142</v>
      </c>
      <c r="G317" s="3">
        <v>144</v>
      </c>
      <c r="H317" s="3">
        <v>12</v>
      </c>
      <c r="I317" s="3">
        <v>0</v>
      </c>
      <c r="J317" s="3">
        <v>0</v>
      </c>
      <c r="K317" s="3">
        <v>9.8085380480653905E-2</v>
      </c>
      <c r="L317" s="3">
        <f>MAX(IFERROR(IF(Configuration!$F$11&gt;0,$E317-LARGE($E:$E,Configuration!$F$11*Configuration!$F$16),-1000000),0),IFERROR(IF(Configuration!$F$14&gt;0,$E317-LARGE('FLEX Settings (DO NOT MODIFY)'!$J:$J,Configuration!$F$14*Configuration!$F$16),-1000000),0),IFERROR(IF(Configuration!$F$13&gt;0,$E317-LARGE('FLEX Settings (DO NOT MODIFY)'!$K:$K,Configuration!$F$13*Configuration!$F$16),-1000000),0))+IF(E317=0,0,COUNTIFS($E$2:E316,E316)*0.000001)</f>
        <v>-106.67672974116147</v>
      </c>
      <c r="N317" t="str">
        <f t="shared" si="7"/>
        <v>&lt;tr&gt;&lt;td&gt;315&lt;/td&gt;&lt;td&gt;Jimmy Calloway&lt;/td&gt;&lt;td&gt;Tennessee&lt;/td&gt;&lt;td&gt;SEC&lt;/td&gt;&lt;td&gt;30.49&lt;/td&gt;&lt;/tr&gt;</v>
      </c>
    </row>
    <row r="318" spans="1:14" x14ac:dyDescent="0.25">
      <c r="A318" s="26">
        <f>_xlfn.RANK.EQ(L318,L:L,0)</f>
        <v>316</v>
      </c>
      <c r="B318" t="s">
        <v>1143</v>
      </c>
      <c r="C318" s="5" t="s">
        <v>754</v>
      </c>
      <c r="D318" t="s">
        <v>352</v>
      </c>
      <c r="E318" s="3">
        <f>IF(VLOOKUP($D318,Configuration!$A$21:$C$31,3,FALSE),IFERROR((Configuration!$C$13*F318+Configuration!$C$12*H318+Configuration!$C$14*G318+Configuration!$C$16*I318+Configuration!$C$15*J318+Configuration!$C$17*K318),""),0)</f>
        <v>30.138438985384923</v>
      </c>
      <c r="F318" s="3">
        <v>1.0666666666666667</v>
      </c>
      <c r="G318" s="3">
        <v>160</v>
      </c>
      <c r="H318" s="3">
        <v>16</v>
      </c>
      <c r="I318" s="3">
        <v>0</v>
      </c>
      <c r="J318" s="3">
        <v>0</v>
      </c>
      <c r="K318" s="3">
        <v>0.13078050730753854</v>
      </c>
      <c r="L318" s="3">
        <f>MAX(IFERROR(IF(Configuration!$F$11&gt;0,$E318-LARGE($E:$E,Configuration!$F$11*Configuration!$F$16),-1000000),0),IFERROR(IF(Configuration!$F$14&gt;0,$E318-LARGE('FLEX Settings (DO NOT MODIFY)'!$J:$J,Configuration!$F$14*Configuration!$F$16),-1000000),0),IFERROR(IF(Configuration!$F$13&gt;0,$E318-LARGE('FLEX Settings (DO NOT MODIFY)'!$K:$K,Configuration!$F$13*Configuration!$F$16),-1000000),0))+IF(E318=0,0,COUNTIFS($E$2:E317,E317)*0.000001)</f>
        <v>-107.02783428052952</v>
      </c>
      <c r="N318" t="str">
        <f t="shared" si="7"/>
        <v>&lt;tr&gt;&lt;td&gt;316&lt;/td&gt;&lt;td&gt;Emeka Egbuka&lt;/td&gt;&lt;td&gt;Ohio State&lt;/td&gt;&lt;td&gt;Big Ten&lt;/td&gt;&lt;td&gt;30.14&lt;/td&gt;&lt;/tr&gt;</v>
      </c>
    </row>
    <row r="319" spans="1:14" x14ac:dyDescent="0.25">
      <c r="A319" s="26">
        <f>_xlfn.RANK.EQ(L319,L:L,0)</f>
        <v>317</v>
      </c>
      <c r="B319" t="s">
        <v>1347</v>
      </c>
      <c r="C319" s="5" t="s">
        <v>190</v>
      </c>
      <c r="D319" t="s">
        <v>131</v>
      </c>
      <c r="E319" s="3">
        <f>IF(VLOOKUP($D319,Configuration!$A$21:$C$31,3,FALSE),IFERROR((Configuration!$C$13*F319+Configuration!$C$12*H319+Configuration!$C$14*G319+Configuration!$C$16*I319+Configuration!$C$15*J319+Configuration!$C$17*K319),""),0)</f>
        <v>29.681296128242067</v>
      </c>
      <c r="F319" s="3">
        <v>1.5238095238095237</v>
      </c>
      <c r="G319" s="3">
        <v>128</v>
      </c>
      <c r="H319" s="3">
        <v>16</v>
      </c>
      <c r="I319" s="3">
        <v>0</v>
      </c>
      <c r="J319" s="3">
        <v>0</v>
      </c>
      <c r="K319" s="3">
        <v>0.13078050730753854</v>
      </c>
      <c r="L319" s="3">
        <f>MAX(IFERROR(IF(Configuration!$F$11&gt;0,$E319-LARGE($E:$E,Configuration!$F$11*Configuration!$F$16),-1000000),0),IFERROR(IF(Configuration!$F$14&gt;0,$E319-LARGE('FLEX Settings (DO NOT MODIFY)'!$J:$J,Configuration!$F$14*Configuration!$F$16),-1000000),0),IFERROR(IF(Configuration!$F$13&gt;0,$E319-LARGE('FLEX Settings (DO NOT MODIFY)'!$K:$K,Configuration!$F$13*Configuration!$F$16),-1000000),0))+IF(E319=0,0,COUNTIFS($E$2:E318,E318)*0.000001)</f>
        <v>-107.48497713767237</v>
      </c>
      <c r="N319" t="str">
        <f t="shared" si="7"/>
        <v>&lt;tr&gt;&lt;td&gt;317&lt;/td&gt;&lt;td&gt;OrTre Smith&lt;/td&gt;&lt;td&gt;South Carolina&lt;/td&gt;&lt;td&gt;SEC&lt;/td&gt;&lt;td&gt;29.68&lt;/td&gt;&lt;/tr&gt;</v>
      </c>
    </row>
    <row r="320" spans="1:14" x14ac:dyDescent="0.25">
      <c r="A320" s="26">
        <f>_xlfn.RANK.EQ(L320,L:L,0)</f>
        <v>318</v>
      </c>
      <c r="B320" t="s">
        <v>1346</v>
      </c>
      <c r="C320" s="5" t="s">
        <v>190</v>
      </c>
      <c r="D320" t="s">
        <v>131</v>
      </c>
      <c r="E320" s="3">
        <f>IF(VLOOKUP($D320,Configuration!$A$21:$C$31,3,FALSE),IFERROR((Configuration!$C$13*F320+Configuration!$C$12*H320+Configuration!$C$14*G320+Configuration!$C$16*I320+Configuration!$C$15*J320+Configuration!$C$17*K320),""),0)</f>
        <v>28.961134112211809</v>
      </c>
      <c r="F320" s="3">
        <v>0.875</v>
      </c>
      <c r="G320" s="3">
        <v>169.4</v>
      </c>
      <c r="H320" s="3">
        <v>14</v>
      </c>
      <c r="I320" s="3">
        <v>0</v>
      </c>
      <c r="J320" s="3">
        <v>0</v>
      </c>
      <c r="K320" s="3">
        <v>0.11443294389409622</v>
      </c>
      <c r="L320" s="3">
        <f>MAX(IFERROR(IF(Configuration!$F$11&gt;0,$E320-LARGE($E:$E,Configuration!$F$11*Configuration!$F$16),-1000000),0),IFERROR(IF(Configuration!$F$14&gt;0,$E320-LARGE('FLEX Settings (DO NOT MODIFY)'!$J:$J,Configuration!$F$14*Configuration!$F$16),-1000000),0),IFERROR(IF(Configuration!$F$13&gt;0,$E320-LARGE('FLEX Settings (DO NOT MODIFY)'!$K:$K,Configuration!$F$13*Configuration!$F$16),-1000000),0))+IF(E320=0,0,COUNTIFS($E$2:E319,E319)*0.000001)</f>
        <v>-108.20513915370263</v>
      </c>
      <c r="N320" t="str">
        <f t="shared" si="7"/>
        <v>&lt;tr&gt;&lt;td&gt;318&lt;/td&gt;&lt;td&gt;Xavier Legette&lt;/td&gt;&lt;td&gt;South Carolina&lt;/td&gt;&lt;td&gt;SEC&lt;/td&gt;&lt;td&gt;28.96&lt;/td&gt;&lt;/tr&gt;</v>
      </c>
    </row>
    <row r="321" spans="1:14" x14ac:dyDescent="0.25">
      <c r="A321" s="26">
        <f>_xlfn.RANK.EQ(L321,L:L,0)</f>
        <v>319</v>
      </c>
      <c r="B321" t="s">
        <v>1335</v>
      </c>
      <c r="C321" s="5" t="s">
        <v>193</v>
      </c>
      <c r="D321" t="s">
        <v>131</v>
      </c>
      <c r="E321" s="3">
        <f>IF(VLOOKUP($D321,Configuration!$A$21:$C$31,3,FALSE),IFERROR((Configuration!$C$13*F321+Configuration!$C$12*H321+Configuration!$C$14*G321+Configuration!$C$16*I321+Configuration!$C$15*J321+Configuration!$C$17*K321),""),0)</f>
        <v>28.603829239038692</v>
      </c>
      <c r="F321" s="3">
        <v>0.8</v>
      </c>
      <c r="G321" s="3">
        <v>180</v>
      </c>
      <c r="H321" s="3">
        <v>12</v>
      </c>
      <c r="I321" s="3">
        <v>0</v>
      </c>
      <c r="J321" s="3">
        <v>0</v>
      </c>
      <c r="K321" s="3">
        <v>9.8085380480653905E-2</v>
      </c>
      <c r="L321" s="3">
        <f>MAX(IFERROR(IF(Configuration!$F$11&gt;0,$E321-LARGE($E:$E,Configuration!$F$11*Configuration!$F$16),-1000000),0),IFERROR(IF(Configuration!$F$14&gt;0,$E321-LARGE('FLEX Settings (DO NOT MODIFY)'!$J:$J,Configuration!$F$14*Configuration!$F$16),-1000000),0),IFERROR(IF(Configuration!$F$13&gt;0,$E321-LARGE('FLEX Settings (DO NOT MODIFY)'!$K:$K,Configuration!$F$13*Configuration!$F$16),-1000000),0))+IF(E321=0,0,COUNTIFS($E$2:E320,E320)*0.000001)</f>
        <v>-108.56244402687575</v>
      </c>
      <c r="N321" t="str">
        <f t="shared" si="7"/>
        <v>&lt;tr&gt;&lt;td&gt;319&lt;/td&gt;&lt;td&gt;Will Sheppard&lt;/td&gt;&lt;td&gt;Vanderbilt&lt;/td&gt;&lt;td&gt;SEC&lt;/td&gt;&lt;td&gt;28.6&lt;/td&gt;&lt;/tr&gt;</v>
      </c>
    </row>
    <row r="322" spans="1:14" x14ac:dyDescent="0.25">
      <c r="A322" s="26">
        <f>_xlfn.RANK.EQ(L322,L:L,0)</f>
        <v>320</v>
      </c>
      <c r="B322" s="5" t="s">
        <v>1121</v>
      </c>
      <c r="C322" s="5" t="s">
        <v>231</v>
      </c>
      <c r="D322" t="s">
        <v>352</v>
      </c>
      <c r="E322" s="3">
        <f>IF(VLOOKUP($D322,Configuration!$A$21:$C$31,3,FALSE),IFERROR((Configuration!$C$13*F322+Configuration!$C$12*H322+Configuration!$C$14*G322+Configuration!$C$16*I322+Configuration!$C$15*J322+Configuration!$C$17*K322),""),0)</f>
        <v>28.461737943989288</v>
      </c>
      <c r="F322" s="3">
        <v>0.82285714285714284</v>
      </c>
      <c r="G322" s="3">
        <v>165.6</v>
      </c>
      <c r="H322" s="3">
        <v>14.4</v>
      </c>
      <c r="I322" s="3">
        <v>0</v>
      </c>
      <c r="J322" s="3">
        <v>0</v>
      </c>
      <c r="K322" s="3">
        <v>0.11770245657678469</v>
      </c>
      <c r="L322" s="3">
        <f>MAX(IFERROR(IF(Configuration!$F$11&gt;0,$E322-LARGE($E:$E,Configuration!$F$11*Configuration!$F$16),-1000000),0),IFERROR(IF(Configuration!$F$14&gt;0,$E322-LARGE('FLEX Settings (DO NOT MODIFY)'!$J:$J,Configuration!$F$14*Configuration!$F$16),-1000000),0),IFERROR(IF(Configuration!$F$13&gt;0,$E322-LARGE('FLEX Settings (DO NOT MODIFY)'!$K:$K,Configuration!$F$13*Configuration!$F$16),-1000000),0))+IF(E322=0,0,COUNTIFS($E$2:E321,E321)*0.000001)</f>
        <v>-108.70453532192515</v>
      </c>
      <c r="N322" t="str">
        <f t="shared" si="7"/>
        <v>&lt;tr&gt;&lt;td&gt;320&lt;/td&gt;&lt;td&gt;Donny Navarro III&lt;/td&gt;&lt;td&gt;Illinois&lt;/td&gt;&lt;td&gt;Big Ten&lt;/td&gt;&lt;td&gt;28.46&lt;/td&gt;&lt;/tr&gt;</v>
      </c>
    </row>
    <row r="323" spans="1:14" x14ac:dyDescent="0.25">
      <c r="A323" s="26">
        <f>_xlfn.RANK.EQ(L323,L:L,0)</f>
        <v>321</v>
      </c>
      <c r="B323" t="s">
        <v>1014</v>
      </c>
      <c r="C323" s="5" t="s">
        <v>176</v>
      </c>
      <c r="D323" t="s">
        <v>132</v>
      </c>
      <c r="E323" s="3">
        <f>IF(VLOOKUP($D323,Configuration!$A$21:$C$31,3,FALSE),IFERROR((Configuration!$C$13*F323+Configuration!$C$12*H323+Configuration!$C$14*G323+Configuration!$C$16*I323+Configuration!$C$15*J323+Configuration!$C$17*K323),""),0)</f>
        <v>28.369044764115291</v>
      </c>
      <c r="F323" s="3">
        <v>0.78947368421052633</v>
      </c>
      <c r="G323" s="3">
        <v>150</v>
      </c>
      <c r="H323" s="3">
        <v>15</v>
      </c>
      <c r="I323" s="3">
        <v>14.210526315789473</v>
      </c>
      <c r="J323" s="3">
        <v>0</v>
      </c>
      <c r="K323" s="3">
        <v>0.1444249863634072</v>
      </c>
      <c r="L323" s="3">
        <f>MAX(IFERROR(IF(Configuration!$F$11&gt;0,$E323-LARGE($E:$E,Configuration!$F$11*Configuration!$F$16),-1000000),0),IFERROR(IF(Configuration!$F$14&gt;0,$E323-LARGE('FLEX Settings (DO NOT MODIFY)'!$J:$J,Configuration!$F$14*Configuration!$F$16),-1000000),0),IFERROR(IF(Configuration!$F$13&gt;0,$E323-LARGE('FLEX Settings (DO NOT MODIFY)'!$K:$K,Configuration!$F$13*Configuration!$F$16),-1000000),0))+IF(E323=0,0,COUNTIFS($E$2:E322,E322)*0.000001)</f>
        <v>-108.79722850179915</v>
      </c>
      <c r="N323" t="str">
        <f t="shared" si="7"/>
        <v>&lt;tr&gt;&lt;td&gt;321&lt;/td&gt;&lt;td&gt;Brannon Spector&lt;/td&gt;&lt;td&gt;Clemson&lt;/td&gt;&lt;td&gt;ACC&lt;/td&gt;&lt;td&gt;28.37&lt;/td&gt;&lt;/tr&gt;</v>
      </c>
    </row>
    <row r="324" spans="1:14" x14ac:dyDescent="0.25">
      <c r="A324" s="26">
        <f>_xlfn.RANK.EQ(L324,L:L,0)</f>
        <v>322</v>
      </c>
      <c r="B324" t="s">
        <v>1104</v>
      </c>
      <c r="C324" s="5" t="s">
        <v>244</v>
      </c>
      <c r="D324" t="s">
        <v>326</v>
      </c>
      <c r="E324" s="3">
        <f>IF(VLOOKUP($D324,Configuration!$A$21:$C$31,3,FALSE),IFERROR((Configuration!$C$13*F324+Configuration!$C$12*H324+Configuration!$C$14*G324+Configuration!$C$16*I324+Configuration!$C$15*J324+Configuration!$C$17*K324),""),0)</f>
        <v>28.254786548798364</v>
      </c>
      <c r="F324" s="3">
        <v>1</v>
      </c>
      <c r="G324" s="3">
        <v>150</v>
      </c>
      <c r="H324" s="3">
        <v>15</v>
      </c>
      <c r="I324" s="3">
        <v>0</v>
      </c>
      <c r="J324" s="3">
        <v>0</v>
      </c>
      <c r="K324" s="3">
        <v>0.12260672560081738</v>
      </c>
      <c r="L324" s="3">
        <f>MAX(IFERROR(IF(Configuration!$F$11&gt;0,$E324-LARGE($E:$E,Configuration!$F$11*Configuration!$F$16),-1000000),0),IFERROR(IF(Configuration!$F$14&gt;0,$E324-LARGE('FLEX Settings (DO NOT MODIFY)'!$J:$J,Configuration!$F$14*Configuration!$F$16),-1000000),0),IFERROR(IF(Configuration!$F$13&gt;0,$E324-LARGE('FLEX Settings (DO NOT MODIFY)'!$K:$K,Configuration!$F$13*Configuration!$F$16),-1000000),0))+IF(E324=0,0,COUNTIFS($E$2:E323,E323)*0.000001)</f>
        <v>-108.91148671711608</v>
      </c>
      <c r="N324" t="str">
        <f t="shared" si="7"/>
        <v>&lt;tr&gt;&lt;td&gt;322&lt;/td&gt;&lt;td&gt;Savion Williams&lt;/td&gt;&lt;td&gt;TCU&lt;/td&gt;&lt;td&gt;Big 12&lt;/td&gt;&lt;td&gt;28.25&lt;/td&gt;&lt;/tr&gt;</v>
      </c>
    </row>
    <row r="325" spans="1:14" x14ac:dyDescent="0.25">
      <c r="A325" s="26">
        <f>_xlfn.RANK.EQ(L325,L:L,0)</f>
        <v>323</v>
      </c>
      <c r="B325" t="s">
        <v>1234</v>
      </c>
      <c r="C325" s="5" t="s">
        <v>202</v>
      </c>
      <c r="D325" t="s">
        <v>329</v>
      </c>
      <c r="E325" s="3">
        <f>IF(VLOOKUP($D325,Configuration!$A$21:$C$31,3,FALSE),IFERROR((Configuration!$C$13*F325+Configuration!$C$12*H325+Configuration!$C$14*G325+Configuration!$C$16*I325+Configuration!$C$15*J325+Configuration!$C$17*K325),""),0)</f>
        <v>28.129307893918529</v>
      </c>
      <c r="F325" s="3">
        <v>0.9</v>
      </c>
      <c r="G325" s="3">
        <v>162</v>
      </c>
      <c r="H325" s="3">
        <v>13.5</v>
      </c>
      <c r="I325" s="3">
        <v>0</v>
      </c>
      <c r="J325" s="3">
        <v>0</v>
      </c>
      <c r="K325" s="3">
        <v>0.11034605304073564</v>
      </c>
      <c r="L325" s="3">
        <f>MAX(IFERROR(IF(Configuration!$F$11&gt;0,$E325-LARGE($E:$E,Configuration!$F$11*Configuration!$F$16),-1000000),0),IFERROR(IF(Configuration!$F$14&gt;0,$E325-LARGE('FLEX Settings (DO NOT MODIFY)'!$J:$J,Configuration!$F$14*Configuration!$F$16),-1000000),0),IFERROR(IF(Configuration!$F$13&gt;0,$E325-LARGE('FLEX Settings (DO NOT MODIFY)'!$K:$K,Configuration!$F$13*Configuration!$F$16),-1000000),0))+IF(E325=0,0,COUNTIFS($E$2:E324,E324)*0.000001)</f>
        <v>-109.0369653719959</v>
      </c>
      <c r="N325" t="str">
        <f t="shared" si="7"/>
        <v>&lt;tr&gt;&lt;td&gt;323&lt;/td&gt;&lt;td&gt;Sawyer Racanelli&lt;/td&gt;&lt;td&gt;Washington&lt;/td&gt;&lt;td&gt;Pac-12&lt;/td&gt;&lt;td&gt;28.13&lt;/td&gt;&lt;/tr&gt;</v>
      </c>
    </row>
    <row r="326" spans="1:14" x14ac:dyDescent="0.25">
      <c r="A326" s="26">
        <f>_xlfn.RANK.EQ(L326,L:L,0)</f>
        <v>324</v>
      </c>
      <c r="B326" t="s">
        <v>1094</v>
      </c>
      <c r="C326" s="5" t="s">
        <v>192</v>
      </c>
      <c r="D326" t="s">
        <v>326</v>
      </c>
      <c r="E326" s="3">
        <f>IF(VLOOKUP($D326,Configuration!$A$21:$C$31,3,FALSE),IFERROR((Configuration!$C$13*F326+Configuration!$C$12*H326+Configuration!$C$14*G326+Configuration!$C$16*I326+Configuration!$C$15*J326+Configuration!$C$17*K326),""),0)</f>
        <v>27.403829239038693</v>
      </c>
      <c r="F326" s="3">
        <v>1.2000000000000002</v>
      </c>
      <c r="G326" s="3">
        <v>144</v>
      </c>
      <c r="H326" s="3">
        <v>12</v>
      </c>
      <c r="I326" s="3">
        <v>0</v>
      </c>
      <c r="J326" s="3">
        <v>0</v>
      </c>
      <c r="K326" s="3">
        <v>9.8085380480653905E-2</v>
      </c>
      <c r="L326" s="3">
        <f>MAX(IFERROR(IF(Configuration!$F$11&gt;0,$E326-LARGE($E:$E,Configuration!$F$11*Configuration!$F$16),-1000000),0),IFERROR(IF(Configuration!$F$14&gt;0,$E326-LARGE('FLEX Settings (DO NOT MODIFY)'!$J:$J,Configuration!$F$14*Configuration!$F$16),-1000000),0),IFERROR(IF(Configuration!$F$13&gt;0,$E326-LARGE('FLEX Settings (DO NOT MODIFY)'!$K:$K,Configuration!$F$13*Configuration!$F$16),-1000000),0))+IF(E326=0,0,COUNTIFS($E$2:E325,E325)*0.000001)</f>
        <v>-109.76244402687576</v>
      </c>
      <c r="N326" t="str">
        <f t="shared" si="7"/>
        <v>&lt;tr&gt;&lt;td&gt;324&lt;/td&gt;&lt;td&gt;Dalton Rigdon&lt;/td&gt;&lt;td&gt;Texas Tech&lt;/td&gt;&lt;td&gt;Big 12&lt;/td&gt;&lt;td&gt;27.4&lt;/td&gt;&lt;/tr&gt;</v>
      </c>
    </row>
    <row r="327" spans="1:14" x14ac:dyDescent="0.25">
      <c r="A327" s="26">
        <f>_xlfn.RANK.EQ(L327,L:L,0)</f>
        <v>325</v>
      </c>
      <c r="B327" t="s">
        <v>996</v>
      </c>
      <c r="C327" s="5" t="s">
        <v>335</v>
      </c>
      <c r="D327" t="s">
        <v>132</v>
      </c>
      <c r="E327" s="3">
        <f>IF(VLOOKUP($D327,Configuration!$A$21:$C$31,3,FALSE),IFERROR((Configuration!$C$13*F327+Configuration!$C$12*H327+Configuration!$C$14*G327+Configuration!$C$16*I327+Configuration!$C$15*J327+Configuration!$C$17*K327),""),0)</f>
        <v>27.069219492692465</v>
      </c>
      <c r="F327" s="3">
        <v>2</v>
      </c>
      <c r="G327" s="3">
        <v>112</v>
      </c>
      <c r="H327" s="3">
        <v>8</v>
      </c>
      <c r="I327" s="3">
        <v>0</v>
      </c>
      <c r="J327" s="3">
        <v>0</v>
      </c>
      <c r="K327" s="3">
        <v>6.539025365376927E-2</v>
      </c>
      <c r="L327" s="3">
        <f>MAX(IFERROR(IF(Configuration!$F$11&gt;0,$E327-LARGE($E:$E,Configuration!$F$11*Configuration!$F$16),-1000000),0),IFERROR(IF(Configuration!$F$14&gt;0,$E327-LARGE('FLEX Settings (DO NOT MODIFY)'!$J:$J,Configuration!$F$14*Configuration!$F$16),-1000000),0),IFERROR(IF(Configuration!$F$13&gt;0,$E327-LARGE('FLEX Settings (DO NOT MODIFY)'!$K:$K,Configuration!$F$13*Configuration!$F$16),-1000000),0))+IF(E327=0,0,COUNTIFS($E$2:E326,E326)*0.000001)</f>
        <v>-110.09705377322197</v>
      </c>
      <c r="N327" t="str">
        <f t="shared" si="7"/>
        <v>&lt;tr&gt;&lt;td&gt;325&lt;/td&gt;&lt;td&gt;Anthony Smith&lt;/td&gt;&lt;td&gt;North Carolina State&lt;/td&gt;&lt;td&gt;ACC&lt;/td&gt;&lt;td&gt;27.07&lt;/td&gt;&lt;/tr&gt;</v>
      </c>
    </row>
    <row r="328" spans="1:14" x14ac:dyDescent="0.25">
      <c r="A328" s="26">
        <f>_xlfn.RANK.EQ(L328,L:L,0)</f>
        <v>326</v>
      </c>
      <c r="B328" s="5" t="s">
        <v>1280</v>
      </c>
      <c r="C328" s="5" t="s">
        <v>227</v>
      </c>
      <c r="D328" t="s">
        <v>131</v>
      </c>
      <c r="E328" s="3">
        <f>IF(VLOOKUP($D328,Configuration!$A$21:$C$31,3,FALSE),IFERROR((Configuration!$C$13*F328+Configuration!$C$12*H328+Configuration!$C$14*G328+Configuration!$C$16*I328+Configuration!$C$15*J328+Configuration!$C$17*K328),""),0)</f>
        <v>26.778438985384923</v>
      </c>
      <c r="F328" s="3">
        <v>0.64</v>
      </c>
      <c r="G328" s="3">
        <v>152</v>
      </c>
      <c r="H328" s="3">
        <v>16</v>
      </c>
      <c r="I328" s="3">
        <v>0</v>
      </c>
      <c r="J328" s="3">
        <v>0</v>
      </c>
      <c r="K328" s="3">
        <v>0.13078050730753854</v>
      </c>
      <c r="L328" s="3">
        <f>MAX(IFERROR(IF(Configuration!$F$11&gt;0,$E328-LARGE($E:$E,Configuration!$F$11*Configuration!$F$16),-1000000),0),IFERROR(IF(Configuration!$F$14&gt;0,$E328-LARGE('FLEX Settings (DO NOT MODIFY)'!$J:$J,Configuration!$F$14*Configuration!$F$16),-1000000),0),IFERROR(IF(Configuration!$F$13&gt;0,$E328-LARGE('FLEX Settings (DO NOT MODIFY)'!$K:$K,Configuration!$F$13*Configuration!$F$16),-1000000),0))+IF(E328=0,0,COUNTIFS($E$2:E327,E327)*0.000001)</f>
        <v>-110.38783428052952</v>
      </c>
      <c r="N328" t="str">
        <f t="shared" si="7"/>
        <v>&lt;tr&gt;&lt;td&gt;326&lt;/td&gt;&lt;td&gt;Isaiah Epps&lt;/td&gt;&lt;td&gt;Kentucky&lt;/td&gt;&lt;td&gt;SEC&lt;/td&gt;&lt;td&gt;26.78&lt;/td&gt;&lt;/tr&gt;</v>
      </c>
    </row>
    <row r="329" spans="1:14" x14ac:dyDescent="0.25">
      <c r="A329" s="26">
        <f>_xlfn.RANK.EQ(L329,L:L,0)</f>
        <v>327</v>
      </c>
      <c r="B329" t="s">
        <v>1351</v>
      </c>
      <c r="C329" s="5" t="s">
        <v>177</v>
      </c>
      <c r="D329" t="s">
        <v>131</v>
      </c>
      <c r="E329" s="3">
        <f>IF(VLOOKUP($D329,Configuration!$A$21:$C$31,3,FALSE),IFERROR((Configuration!$C$13*F329+Configuration!$C$12*H329+Configuration!$C$14*G329+Configuration!$C$16*I329+Configuration!$C$15*J329+Configuration!$C$17*K329),""),0)</f>
        <v>26.670655457331971</v>
      </c>
      <c r="F329" s="3">
        <v>0.83333333333333326</v>
      </c>
      <c r="G329" s="3">
        <v>156.25</v>
      </c>
      <c r="H329" s="3">
        <v>12.5</v>
      </c>
      <c r="I329" s="3">
        <v>0</v>
      </c>
      <c r="J329" s="3">
        <v>0</v>
      </c>
      <c r="K329" s="3">
        <v>0.10217227133401449</v>
      </c>
      <c r="L329" s="3">
        <f>MAX(IFERROR(IF(Configuration!$F$11&gt;0,$E329-LARGE($E:$E,Configuration!$F$11*Configuration!$F$16),-1000000),0),IFERROR(IF(Configuration!$F$14&gt;0,$E329-LARGE('FLEX Settings (DO NOT MODIFY)'!$J:$J,Configuration!$F$14*Configuration!$F$16),-1000000),0),IFERROR(IF(Configuration!$F$13&gt;0,$E329-LARGE('FLEX Settings (DO NOT MODIFY)'!$K:$K,Configuration!$F$13*Configuration!$F$16),-1000000),0))+IF(E329=0,0,COUNTIFS($E$2:E328,E328)*0.000001)</f>
        <v>-110.49561780858247</v>
      </c>
      <c r="N329" t="str">
        <f t="shared" si="7"/>
        <v>&lt;tr&gt;&lt;td&gt;327&lt;/td&gt;&lt;td&gt;Jadon Jackson&lt;/td&gt;&lt;td&gt;Ole Miss&lt;/td&gt;&lt;td&gt;SEC&lt;/td&gt;&lt;td&gt;26.67&lt;/td&gt;&lt;/tr&gt;</v>
      </c>
    </row>
    <row r="330" spans="1:14" x14ac:dyDescent="0.25">
      <c r="A330" s="26">
        <f>_xlfn.RANK.EQ(L330,L:L,0)</f>
        <v>328</v>
      </c>
      <c r="B330" s="5" t="s">
        <v>1048</v>
      </c>
      <c r="C330" s="5" t="s">
        <v>180</v>
      </c>
      <c r="D330" t="s">
        <v>326</v>
      </c>
      <c r="E330" s="3">
        <f>IF(VLOOKUP($D330,Configuration!$A$21:$C$31,3,FALSE),IFERROR((Configuration!$C$13*F330+Configuration!$C$12*H330+Configuration!$C$14*G330+Configuration!$C$16*I330+Configuration!$C$15*J330+Configuration!$C$17*K330),""),0)</f>
        <v>26.3381198821317</v>
      </c>
      <c r="F330" s="3">
        <v>0.55555555555555558</v>
      </c>
      <c r="G330" s="3">
        <v>157.5</v>
      </c>
      <c r="H330" s="3">
        <v>15</v>
      </c>
      <c r="I330" s="3">
        <v>0</v>
      </c>
      <c r="J330" s="3">
        <v>0</v>
      </c>
      <c r="K330" s="3">
        <v>0.12260672560081738</v>
      </c>
      <c r="L330" s="3">
        <f>MAX(IFERROR(IF(Configuration!$F$11&gt;0,$E330-LARGE($E:$E,Configuration!$F$11*Configuration!$F$16),-1000000),0),IFERROR(IF(Configuration!$F$14&gt;0,$E330-LARGE('FLEX Settings (DO NOT MODIFY)'!$J:$J,Configuration!$F$14*Configuration!$F$16),-1000000),0),IFERROR(IF(Configuration!$F$13&gt;0,$E330-LARGE('FLEX Settings (DO NOT MODIFY)'!$K:$K,Configuration!$F$13*Configuration!$F$16),-1000000),0))+IF(E330=0,0,COUNTIFS($E$2:E329,E329)*0.000001)</f>
        <v>-110.82815338378273</v>
      </c>
      <c r="N330" t="str">
        <f t="shared" si="7"/>
        <v>&lt;tr&gt;&lt;td&gt;328&lt;/td&gt;&lt;td&gt;Isaiah Esdale&lt;/td&gt;&lt;td&gt;West Virginia&lt;/td&gt;&lt;td&gt;Big 12&lt;/td&gt;&lt;td&gt;26.34&lt;/td&gt;&lt;/tr&gt;</v>
      </c>
    </row>
    <row r="331" spans="1:14" x14ac:dyDescent="0.25">
      <c r="A331" s="26">
        <f>_xlfn.RANK.EQ(L331,L:L,0)</f>
        <v>329</v>
      </c>
      <c r="B331" t="s">
        <v>1251</v>
      </c>
      <c r="C331" s="5" t="s">
        <v>264</v>
      </c>
      <c r="D331" t="s">
        <v>329</v>
      </c>
      <c r="E331" s="3">
        <f>IF(VLOOKUP($D331,Configuration!$A$21:$C$31,3,FALSE),IFERROR((Configuration!$C$13*F331+Configuration!$C$12*H331+Configuration!$C$14*G331+Configuration!$C$16*I331+Configuration!$C$15*J331+Configuration!$C$17*K331),""),0)</f>
        <v>26.217958994887134</v>
      </c>
      <c r="F331" s="3">
        <v>0.96</v>
      </c>
      <c r="G331" s="3">
        <v>132</v>
      </c>
      <c r="H331" s="3">
        <v>12</v>
      </c>
      <c r="I331" s="3">
        <v>11.428571428571427</v>
      </c>
      <c r="J331" s="3">
        <v>5.7142857142857141E-2</v>
      </c>
      <c r="K331" s="3">
        <v>0.11387764541357606</v>
      </c>
      <c r="L331" s="3">
        <f>MAX(IFERROR(IF(Configuration!$F$11&gt;0,$E331-LARGE($E:$E,Configuration!$F$11*Configuration!$F$16),-1000000),0),IFERROR(IF(Configuration!$F$14&gt;0,$E331-LARGE('FLEX Settings (DO NOT MODIFY)'!$J:$J,Configuration!$F$14*Configuration!$F$16),-1000000),0),IFERROR(IF(Configuration!$F$13&gt;0,$E331-LARGE('FLEX Settings (DO NOT MODIFY)'!$K:$K,Configuration!$F$13*Configuration!$F$16),-1000000),0))+IF(E331=0,0,COUNTIFS($E$2:E330,E330)*0.000001)</f>
        <v>-110.9483142710273</v>
      </c>
      <c r="N331" t="str">
        <f t="shared" si="7"/>
        <v>&lt;tr&gt;&lt;td&gt;329&lt;/td&gt;&lt;td&gt;Trevon Clark&lt;/td&gt;&lt;td&gt;California&lt;/td&gt;&lt;td&gt;Pac-12&lt;/td&gt;&lt;td&gt;26.22&lt;/td&gt;&lt;/tr&gt;</v>
      </c>
    </row>
    <row r="332" spans="1:14" x14ac:dyDescent="0.25">
      <c r="A332" s="26">
        <f>_xlfn.RANK.EQ(L332,L:L,0)</f>
        <v>330</v>
      </c>
      <c r="B332" t="s">
        <v>1138</v>
      </c>
      <c r="C332" s="5" t="s">
        <v>234</v>
      </c>
      <c r="D332" t="s">
        <v>352</v>
      </c>
      <c r="E332" s="3">
        <f>IF(VLOOKUP($D332,Configuration!$A$21:$C$31,3,FALSE),IFERROR((Configuration!$C$13*F332+Configuration!$C$12*H332+Configuration!$C$14*G332+Configuration!$C$16*I332+Configuration!$C$15*J332+Configuration!$C$17*K332),""),0)</f>
        <v>26.203829239038694</v>
      </c>
      <c r="F332" s="3">
        <v>1.2000000000000002</v>
      </c>
      <c r="G332" s="3">
        <v>132</v>
      </c>
      <c r="H332" s="3">
        <v>12</v>
      </c>
      <c r="I332" s="3">
        <v>0</v>
      </c>
      <c r="J332" s="3">
        <v>0</v>
      </c>
      <c r="K332" s="3">
        <v>9.8085380480653905E-2</v>
      </c>
      <c r="L332" s="3">
        <f>MAX(IFERROR(IF(Configuration!$F$11&gt;0,$E332-LARGE($E:$E,Configuration!$F$11*Configuration!$F$16),-1000000),0),IFERROR(IF(Configuration!$F$14&gt;0,$E332-LARGE('FLEX Settings (DO NOT MODIFY)'!$J:$J,Configuration!$F$14*Configuration!$F$16),-1000000),0),IFERROR(IF(Configuration!$F$13&gt;0,$E332-LARGE('FLEX Settings (DO NOT MODIFY)'!$K:$K,Configuration!$F$13*Configuration!$F$16),-1000000),0))+IF(E332=0,0,COUNTIFS($E$2:E331,E331)*0.000001)</f>
        <v>-110.96244402687574</v>
      </c>
      <c r="N332" t="str">
        <f t="shared" si="7"/>
        <v>&lt;tr&gt;&lt;td&gt;330&lt;/td&gt;&lt;td&gt;Mike Brown-Stephens&lt;/td&gt;&lt;td&gt;Minnesota&lt;/td&gt;&lt;td&gt;Big Ten&lt;/td&gt;&lt;td&gt;26.2&lt;/td&gt;&lt;/tr&gt;</v>
      </c>
    </row>
    <row r="333" spans="1:14" x14ac:dyDescent="0.25">
      <c r="A333" s="26">
        <f>_xlfn.RANK.EQ(L333,L:L,0)</f>
        <v>331</v>
      </c>
      <c r="B333" s="5" t="s">
        <v>1277</v>
      </c>
      <c r="C333" s="5" t="s">
        <v>181</v>
      </c>
      <c r="D333" t="s">
        <v>131</v>
      </c>
      <c r="E333" s="3">
        <f>IF(VLOOKUP($D333,Configuration!$A$21:$C$31,3,FALSE),IFERROR((Configuration!$C$13*F333+Configuration!$C$12*H333+Configuration!$C$14*G333+Configuration!$C$16*I333+Configuration!$C$15*J333+Configuration!$C$17*K333),""),0)</f>
        <v>26.138438985384923</v>
      </c>
      <c r="F333" s="3">
        <v>0.53333333333333333</v>
      </c>
      <c r="G333" s="3">
        <v>152</v>
      </c>
      <c r="H333" s="3">
        <v>16</v>
      </c>
      <c r="I333" s="3">
        <v>0</v>
      </c>
      <c r="J333" s="3">
        <v>0</v>
      </c>
      <c r="K333" s="3">
        <v>0.13078050730753854</v>
      </c>
      <c r="L333" s="3">
        <f>MAX(IFERROR(IF(Configuration!$F$11&gt;0,$E333-LARGE($E:$E,Configuration!$F$11*Configuration!$F$16),-1000000),0),IFERROR(IF(Configuration!$F$14&gt;0,$E333-LARGE('FLEX Settings (DO NOT MODIFY)'!$J:$J,Configuration!$F$14*Configuration!$F$16),-1000000),0),IFERROR(IF(Configuration!$F$13&gt;0,$E333-LARGE('FLEX Settings (DO NOT MODIFY)'!$K:$K,Configuration!$F$13*Configuration!$F$16),-1000000),0))+IF(E333=0,0,COUNTIFS($E$2:E332,E332)*0.000001)</f>
        <v>-111.02783428052952</v>
      </c>
      <c r="N333" t="str">
        <f t="shared" si="7"/>
        <v>&lt;tr&gt;&lt;td&gt;331&lt;/td&gt;&lt;td&gt;Hezekiah Jones&lt;/td&gt;&lt;td&gt;Texas A&amp;M&lt;/td&gt;&lt;td&gt;SEC&lt;/td&gt;&lt;td&gt;26.14&lt;/td&gt;&lt;/tr&gt;</v>
      </c>
    </row>
    <row r="334" spans="1:14" x14ac:dyDescent="0.25">
      <c r="A334" s="26">
        <f>_xlfn.RANK.EQ(L334,L:L,0)</f>
        <v>332</v>
      </c>
      <c r="B334" t="s">
        <v>1125</v>
      </c>
      <c r="C334" s="5" t="s">
        <v>209</v>
      </c>
      <c r="D334" t="s">
        <v>352</v>
      </c>
      <c r="E334" s="3">
        <f>IF(VLOOKUP($D334,Configuration!$A$21:$C$31,3,FALSE),IFERROR((Configuration!$C$13*F334+Configuration!$C$12*H334+Configuration!$C$14*G334+Configuration!$C$16*I334+Configuration!$C$15*J334+Configuration!$C$17*K334),""),0)</f>
        <v>25.603829239038692</v>
      </c>
      <c r="F334" s="3">
        <v>1</v>
      </c>
      <c r="G334" s="3">
        <v>138</v>
      </c>
      <c r="H334" s="3">
        <v>12</v>
      </c>
      <c r="I334" s="3">
        <v>0</v>
      </c>
      <c r="J334" s="3">
        <v>0</v>
      </c>
      <c r="K334" s="3">
        <v>9.8085380480653905E-2</v>
      </c>
      <c r="L334" s="3">
        <f>MAX(IFERROR(IF(Configuration!$F$11&gt;0,$E334-LARGE($E:$E,Configuration!$F$11*Configuration!$F$16),-1000000),0),IFERROR(IF(Configuration!$F$14&gt;0,$E334-LARGE('FLEX Settings (DO NOT MODIFY)'!$J:$J,Configuration!$F$14*Configuration!$F$16),-1000000),0),IFERROR(IF(Configuration!$F$13&gt;0,$E334-LARGE('FLEX Settings (DO NOT MODIFY)'!$K:$K,Configuration!$F$13*Configuration!$F$16),-1000000),0))+IF(E334=0,0,COUNTIFS($E$2:E333,E333)*0.000001)</f>
        <v>-111.56244402687575</v>
      </c>
      <c r="N334" t="str">
        <f t="shared" si="7"/>
        <v>&lt;tr&gt;&lt;td&gt;332&lt;/td&gt;&lt;td&gt;Zavier Betts&lt;/td&gt;&lt;td&gt;Nebraska&lt;/td&gt;&lt;td&gt;Big Ten&lt;/td&gt;&lt;td&gt;25.6&lt;/td&gt;&lt;/tr&gt;</v>
      </c>
    </row>
    <row r="335" spans="1:14" x14ac:dyDescent="0.25">
      <c r="A335" s="26">
        <f>_xlfn.RANK.EQ(L335,L:L,0)</f>
        <v>333</v>
      </c>
      <c r="B335" t="s">
        <v>1276</v>
      </c>
      <c r="C335" s="5" t="s">
        <v>181</v>
      </c>
      <c r="D335" t="s">
        <v>131</v>
      </c>
      <c r="E335" s="3">
        <f>IF(VLOOKUP($D335,Configuration!$A$21:$C$31,3,FALSE),IFERROR((Configuration!$C$13*F335+Configuration!$C$12*H335+Configuration!$C$14*G335+Configuration!$C$16*I335+Configuration!$C$15*J335+Configuration!$C$17*K335),""),0)</f>
        <v>25.549283784493237</v>
      </c>
      <c r="F335" s="3">
        <v>1.0909090909090908</v>
      </c>
      <c r="G335" s="3">
        <v>132</v>
      </c>
      <c r="H335" s="3">
        <v>12</v>
      </c>
      <c r="I335" s="3">
        <v>0</v>
      </c>
      <c r="J335" s="3">
        <v>0</v>
      </c>
      <c r="K335" s="3">
        <v>9.8085380480653905E-2</v>
      </c>
      <c r="L335" s="3">
        <f>MAX(IFERROR(IF(Configuration!$F$11&gt;0,$E335-LARGE($E:$E,Configuration!$F$11*Configuration!$F$16),-1000000),0),IFERROR(IF(Configuration!$F$14&gt;0,$E335-LARGE('FLEX Settings (DO NOT MODIFY)'!$J:$J,Configuration!$F$14*Configuration!$F$16),-1000000),0),IFERROR(IF(Configuration!$F$13&gt;0,$E335-LARGE('FLEX Settings (DO NOT MODIFY)'!$K:$K,Configuration!$F$13*Configuration!$F$16),-1000000),0))+IF(E335=0,0,COUNTIFS($E$2:E334,E334)*0.000001)</f>
        <v>-111.6169894814212</v>
      </c>
      <c r="N335" t="str">
        <f t="shared" si="7"/>
        <v>&lt;tr&gt;&lt;td&gt;333&lt;/td&gt;&lt;td&gt;Jalen Preston&lt;/td&gt;&lt;td&gt;Texas A&amp;M&lt;/td&gt;&lt;td&gt;SEC&lt;/td&gt;&lt;td&gt;25.55&lt;/td&gt;&lt;/tr&gt;</v>
      </c>
    </row>
    <row r="336" spans="1:14" x14ac:dyDescent="0.25">
      <c r="A336" s="26">
        <f>_xlfn.RANK.EQ(L336,L:L,0)</f>
        <v>334</v>
      </c>
      <c r="B336" t="s">
        <v>1358</v>
      </c>
      <c r="C336" s="5" t="s">
        <v>225</v>
      </c>
      <c r="D336" t="s">
        <v>131</v>
      </c>
      <c r="E336" s="3">
        <f>IF(VLOOKUP($D336,Configuration!$A$21:$C$31,3,FALSE),IFERROR((Configuration!$C$13*F336+Configuration!$C$12*H336+Configuration!$C$14*G336+Configuration!$C$16*I336+Configuration!$C$15*J336+Configuration!$C$17*K336),""),0)</f>
        <v>25.120176802452136</v>
      </c>
      <c r="F336" s="3">
        <v>1.375</v>
      </c>
      <c r="G336" s="3">
        <v>115.5</v>
      </c>
      <c r="H336" s="3">
        <v>11</v>
      </c>
      <c r="I336" s="3">
        <v>0</v>
      </c>
      <c r="J336" s="3">
        <v>0</v>
      </c>
      <c r="K336" s="3">
        <v>8.9911598773932747E-2</v>
      </c>
      <c r="L336" s="3">
        <f>MAX(IFERROR(IF(Configuration!$F$11&gt;0,$E336-LARGE($E:$E,Configuration!$F$11*Configuration!$F$16),-1000000),0),IFERROR(IF(Configuration!$F$14&gt;0,$E336-LARGE('FLEX Settings (DO NOT MODIFY)'!$J:$J,Configuration!$F$14*Configuration!$F$16),-1000000),0),IFERROR(IF(Configuration!$F$13&gt;0,$E336-LARGE('FLEX Settings (DO NOT MODIFY)'!$K:$K,Configuration!$F$13*Configuration!$F$16),-1000000),0))+IF(E336=0,0,COUNTIFS($E$2:E335,E335)*0.000001)</f>
        <v>-112.04609646346231</v>
      </c>
      <c r="N336" t="str">
        <f t="shared" si="7"/>
        <v>&lt;tr&gt;&lt;td&gt;334&lt;/td&gt;&lt;td&gt;Tyson Morris&lt;/td&gt;&lt;td&gt;Arkansas&lt;/td&gt;&lt;td&gt;SEC&lt;/td&gt;&lt;td&gt;25.12&lt;/td&gt;&lt;/tr&gt;</v>
      </c>
    </row>
    <row r="337" spans="1:14" x14ac:dyDescent="0.25">
      <c r="A337" s="26">
        <f>_xlfn.RANK.EQ(L337,L:L,0)</f>
        <v>335</v>
      </c>
      <c r="B337" t="s">
        <v>1328</v>
      </c>
      <c r="C337" s="5" t="s">
        <v>175</v>
      </c>
      <c r="D337" t="s">
        <v>131</v>
      </c>
      <c r="E337" s="3">
        <f>IF(VLOOKUP($D337,Configuration!$A$21:$C$31,3,FALSE),IFERROR((Configuration!$C$13*F337+Configuration!$C$12*H337+Configuration!$C$14*G337+Configuration!$C$16*I337+Configuration!$C$15*J337+Configuration!$C$17*K337),""),0)</f>
        <v>25.052871929279021</v>
      </c>
      <c r="F337" s="3">
        <v>0.9</v>
      </c>
      <c r="G337" s="3">
        <v>153</v>
      </c>
      <c r="H337" s="3">
        <v>9</v>
      </c>
      <c r="I337" s="3">
        <v>0</v>
      </c>
      <c r="J337" s="3">
        <v>0</v>
      </c>
      <c r="K337" s="3">
        <v>7.3564035360490429E-2</v>
      </c>
      <c r="L337" s="3">
        <f>MAX(IFERROR(IF(Configuration!$F$11&gt;0,$E337-LARGE($E:$E,Configuration!$F$11*Configuration!$F$16),-1000000),0),IFERROR(IF(Configuration!$F$14&gt;0,$E337-LARGE('FLEX Settings (DO NOT MODIFY)'!$J:$J,Configuration!$F$14*Configuration!$F$16),-1000000),0),IFERROR(IF(Configuration!$F$13&gt;0,$E337-LARGE('FLEX Settings (DO NOT MODIFY)'!$K:$K,Configuration!$F$13*Configuration!$F$16),-1000000),0))+IF(E337=0,0,COUNTIFS($E$2:E336,E336)*0.000001)</f>
        <v>-112.11340133663542</v>
      </c>
      <c r="N337" t="str">
        <f t="shared" si="7"/>
        <v>&lt;tr&gt;&lt;td&gt;335&lt;/td&gt;&lt;td&gt;Arian Smith&lt;/td&gt;&lt;td&gt;Georgia&lt;/td&gt;&lt;td&gt;SEC&lt;/td&gt;&lt;td&gt;25.05&lt;/td&gt;&lt;/tr&gt;</v>
      </c>
    </row>
    <row r="338" spans="1:14" x14ac:dyDescent="0.25">
      <c r="A338" s="26">
        <f>_xlfn.RANK.EQ(L338,L:L,0)</f>
        <v>336</v>
      </c>
      <c r="B338" t="s">
        <v>1003</v>
      </c>
      <c r="C338" s="5" t="s">
        <v>248</v>
      </c>
      <c r="D338" t="s">
        <v>132</v>
      </c>
      <c r="E338" s="3">
        <f>IF(VLOOKUP($D338,Configuration!$A$21:$C$31,3,FALSE),IFERROR((Configuration!$C$13*F338+Configuration!$C$12*H338+Configuration!$C$14*G338+Configuration!$C$16*I338+Configuration!$C$15*J338+Configuration!$C$17*K338),""),0)</f>
        <v>24.700439986554567</v>
      </c>
      <c r="F338" s="3">
        <v>1.5</v>
      </c>
      <c r="G338" s="3">
        <v>72</v>
      </c>
      <c r="H338" s="3">
        <v>4.8</v>
      </c>
      <c r="I338" s="3">
        <v>40</v>
      </c>
      <c r="J338" s="3">
        <v>0.4</v>
      </c>
      <c r="K338" s="3">
        <v>0.14978000672271669</v>
      </c>
      <c r="L338" s="3">
        <f>MAX(IFERROR(IF(Configuration!$F$11&gt;0,$E338-LARGE($E:$E,Configuration!$F$11*Configuration!$F$16),-1000000),0),IFERROR(IF(Configuration!$F$14&gt;0,$E338-LARGE('FLEX Settings (DO NOT MODIFY)'!$J:$J,Configuration!$F$14*Configuration!$F$16),-1000000),0),IFERROR(IF(Configuration!$F$13&gt;0,$E338-LARGE('FLEX Settings (DO NOT MODIFY)'!$K:$K,Configuration!$F$13*Configuration!$F$16),-1000000),0))+IF(E338=0,0,COUNTIFS($E$2:E337,E337)*0.000001)</f>
        <v>-112.46583327935987</v>
      </c>
      <c r="N338" t="str">
        <f t="shared" si="7"/>
        <v>&lt;tr&gt;&lt;td&gt;336&lt;/td&gt;&lt;td&gt;Ja'Khi Douglas&lt;/td&gt;&lt;td&gt;Florida State&lt;/td&gt;&lt;td&gt;ACC&lt;/td&gt;&lt;td&gt;24.7&lt;/td&gt;&lt;/tr&gt;</v>
      </c>
    </row>
    <row r="339" spans="1:14" x14ac:dyDescent="0.25">
      <c r="A339" s="26">
        <f>_xlfn.RANK.EQ(L339,L:L,0)</f>
        <v>337</v>
      </c>
      <c r="B339" s="5" t="s">
        <v>988</v>
      </c>
      <c r="C339" s="5" t="s">
        <v>217</v>
      </c>
      <c r="D339" t="s">
        <v>132</v>
      </c>
      <c r="E339" s="3">
        <f>IF(VLOOKUP($D339,Configuration!$A$21:$C$31,3,FALSE),IFERROR((Configuration!$C$13*F339+Configuration!$C$12*H339+Configuration!$C$14*G339+Configuration!$C$16*I339+Configuration!$C$15*J339+Configuration!$C$17*K339),""),0)</f>
        <v>24.403829239038693</v>
      </c>
      <c r="F339" s="3">
        <v>1.5</v>
      </c>
      <c r="G339" s="3">
        <v>96</v>
      </c>
      <c r="H339" s="3">
        <v>12</v>
      </c>
      <c r="I339" s="3">
        <v>0</v>
      </c>
      <c r="J339" s="3">
        <v>0</v>
      </c>
      <c r="K339" s="3">
        <v>9.8085380480653905E-2</v>
      </c>
      <c r="L339" s="3">
        <f>MAX(IFERROR(IF(Configuration!$F$11&gt;0,$E339-LARGE($E:$E,Configuration!$F$11*Configuration!$F$16),-1000000),0),IFERROR(IF(Configuration!$F$14&gt;0,$E339-LARGE('FLEX Settings (DO NOT MODIFY)'!$J:$J,Configuration!$F$14*Configuration!$F$16),-1000000),0),IFERROR(IF(Configuration!$F$13&gt;0,$E339-LARGE('FLEX Settings (DO NOT MODIFY)'!$K:$K,Configuration!$F$13*Configuration!$F$16),-1000000),0))+IF(E339=0,0,COUNTIFS($E$2:E338,E338)*0.000001)</f>
        <v>-112.76244402687576</v>
      </c>
      <c r="N339" t="str">
        <f t="shared" si="7"/>
        <v>&lt;tr&gt;&lt;td&gt;337&lt;/td&gt;&lt;td&gt;Jontavis Robertson&lt;/td&gt;&lt;td&gt;Duke&lt;/td&gt;&lt;td&gt;ACC&lt;/td&gt;&lt;td&gt;24.4&lt;/td&gt;&lt;/tr&gt;</v>
      </c>
    </row>
    <row r="340" spans="1:14" x14ac:dyDescent="0.25">
      <c r="A340" s="26">
        <f>_xlfn.RANK.EQ(L340,L:L,0)</f>
        <v>338</v>
      </c>
      <c r="B340" s="5" t="s">
        <v>1049</v>
      </c>
      <c r="C340" s="5" t="s">
        <v>180</v>
      </c>
      <c r="D340" t="s">
        <v>326</v>
      </c>
      <c r="E340" s="3">
        <f>IF(VLOOKUP($D340,Configuration!$A$21:$C$31,3,FALSE),IFERROR((Configuration!$C$13*F340+Configuration!$C$12*H340+Configuration!$C$14*G340+Configuration!$C$16*I340+Configuration!$C$15*J340+Configuration!$C$17*K340),""),0)</f>
        <v>24.308773488516724</v>
      </c>
      <c r="F340" s="3">
        <v>0.62857142857142856</v>
      </c>
      <c r="G340" s="3">
        <v>144.57142857142856</v>
      </c>
      <c r="H340" s="3">
        <v>12.571428571428571</v>
      </c>
      <c r="I340" s="3">
        <v>0</v>
      </c>
      <c r="J340" s="3">
        <v>0</v>
      </c>
      <c r="K340" s="3">
        <v>0.10275611288449457</v>
      </c>
      <c r="L340" s="3">
        <f>MAX(IFERROR(IF(Configuration!$F$11&gt;0,$E340-LARGE($E:$E,Configuration!$F$11*Configuration!$F$16),-1000000),0),IFERROR(IF(Configuration!$F$14&gt;0,$E340-LARGE('FLEX Settings (DO NOT MODIFY)'!$J:$J,Configuration!$F$14*Configuration!$F$16),-1000000),0),IFERROR(IF(Configuration!$F$13&gt;0,$E340-LARGE('FLEX Settings (DO NOT MODIFY)'!$K:$K,Configuration!$F$13*Configuration!$F$16),-1000000),0))+IF(E340=0,0,COUNTIFS($E$2:E339,E339)*0.000001)</f>
        <v>-112.85749977739772</v>
      </c>
      <c r="N340" t="str">
        <f t="shared" si="7"/>
        <v>&lt;tr&gt;&lt;td&gt;338&lt;/td&gt;&lt;td&gt;Reese Smith&lt;/td&gt;&lt;td&gt;West Virginia&lt;/td&gt;&lt;td&gt;Big 12&lt;/td&gt;&lt;td&gt;24.31&lt;/td&gt;&lt;/tr&gt;</v>
      </c>
    </row>
    <row r="341" spans="1:14" x14ac:dyDescent="0.25">
      <c r="A341" s="26">
        <f>_xlfn.RANK.EQ(L341,L:L,0)</f>
        <v>339</v>
      </c>
      <c r="B341" s="5" t="s">
        <v>1241</v>
      </c>
      <c r="C341" s="5" t="s">
        <v>184</v>
      </c>
      <c r="D341" t="s">
        <v>329</v>
      </c>
      <c r="E341" s="3">
        <f>IF(VLOOKUP($D341,Configuration!$A$21:$C$31,3,FALSE),IFERROR((Configuration!$C$13*F341+Configuration!$C$12*H341+Configuration!$C$14*G341+Configuration!$C$16*I341+Configuration!$C$15*J341+Configuration!$C$17*K341),""),0)</f>
        <v>24.020176802452138</v>
      </c>
      <c r="F341" s="3">
        <v>1.1000000000000001</v>
      </c>
      <c r="G341" s="3">
        <v>121</v>
      </c>
      <c r="H341" s="3">
        <v>11</v>
      </c>
      <c r="I341" s="3">
        <v>0</v>
      </c>
      <c r="J341" s="3">
        <v>0</v>
      </c>
      <c r="K341" s="3">
        <v>8.9911598773932747E-2</v>
      </c>
      <c r="L341" s="3">
        <f>MAX(IFERROR(IF(Configuration!$F$11&gt;0,$E341-LARGE($E:$E,Configuration!$F$11*Configuration!$F$16),-1000000),0),IFERROR(IF(Configuration!$F$14&gt;0,$E341-LARGE('FLEX Settings (DO NOT MODIFY)'!$J:$J,Configuration!$F$14*Configuration!$F$16),-1000000),0),IFERROR(IF(Configuration!$F$13&gt;0,$E341-LARGE('FLEX Settings (DO NOT MODIFY)'!$K:$K,Configuration!$F$13*Configuration!$F$16),-1000000),0))+IF(E341=0,0,COUNTIFS($E$2:E340,E340)*0.000001)</f>
        <v>-113.1460964634623</v>
      </c>
      <c r="N341" t="str">
        <f t="shared" si="7"/>
        <v>&lt;tr&gt;&lt;td&gt;339&lt;/td&gt;&lt;td&gt;Lincoln Victor&lt;/td&gt;&lt;td&gt;Washington State&lt;/td&gt;&lt;td&gt;Pac-12&lt;/td&gt;&lt;td&gt;24.02&lt;/td&gt;&lt;/tr&gt;</v>
      </c>
    </row>
    <row r="342" spans="1:14" x14ac:dyDescent="0.25">
      <c r="A342" s="26">
        <f>_xlfn.RANK.EQ(L342,L:L,0)</f>
        <v>340</v>
      </c>
      <c r="B342" t="s">
        <v>1086</v>
      </c>
      <c r="C342" s="5" t="s">
        <v>223</v>
      </c>
      <c r="D342" t="s">
        <v>326</v>
      </c>
      <c r="E342" s="3">
        <f>IF(VLOOKUP($D342,Configuration!$A$21:$C$31,3,FALSE),IFERROR((Configuration!$C$13*F342+Configuration!$C$12*H342+Configuration!$C$14*G342+Configuration!$C$16*I342+Configuration!$C$15*J342+Configuration!$C$17*K342),""),0)</f>
        <v>23.754786548798364</v>
      </c>
      <c r="F342" s="3">
        <v>0.75</v>
      </c>
      <c r="G342" s="3">
        <v>120</v>
      </c>
      <c r="H342" s="3">
        <v>15</v>
      </c>
      <c r="I342" s="3">
        <v>0</v>
      </c>
      <c r="J342" s="3">
        <v>0</v>
      </c>
      <c r="K342" s="3">
        <v>0.12260672560081738</v>
      </c>
      <c r="L342" s="3">
        <f>MAX(IFERROR(IF(Configuration!$F$11&gt;0,$E342-LARGE($E:$E,Configuration!$F$11*Configuration!$F$16),-1000000),0),IFERROR(IF(Configuration!$F$14&gt;0,$E342-LARGE('FLEX Settings (DO NOT MODIFY)'!$J:$J,Configuration!$F$14*Configuration!$F$16),-1000000),0),IFERROR(IF(Configuration!$F$13&gt;0,$E342-LARGE('FLEX Settings (DO NOT MODIFY)'!$K:$K,Configuration!$F$13*Configuration!$F$16),-1000000),0))+IF(E342=0,0,COUNTIFS($E$2:E341,E341)*0.000001)</f>
        <v>-113.41148671711608</v>
      </c>
      <c r="N342" t="str">
        <f t="shared" si="7"/>
        <v>&lt;tr&gt;&lt;td&gt;340&lt;/td&gt;&lt;td&gt;Daniel Jackson&lt;/td&gt;&lt;td&gt;Iowa State&lt;/td&gt;&lt;td&gt;Big 12&lt;/td&gt;&lt;td&gt;23.75&lt;/td&gt;&lt;/tr&gt;</v>
      </c>
    </row>
    <row r="343" spans="1:14" x14ac:dyDescent="0.25">
      <c r="A343" s="26">
        <f>_xlfn.RANK.EQ(L343,L:L,0)</f>
        <v>341</v>
      </c>
      <c r="B343" t="s">
        <v>1170</v>
      </c>
      <c r="C343" s="5" t="s">
        <v>218</v>
      </c>
      <c r="D343" t="s">
        <v>352</v>
      </c>
      <c r="E343" s="3">
        <f>IF(VLOOKUP($D343,Configuration!$A$21:$C$31,3,FALSE),IFERROR((Configuration!$C$13*F343+Configuration!$C$12*H343+Configuration!$C$14*G343+Configuration!$C$16*I343+Configuration!$C$15*J343+Configuration!$C$17*K343),""),0)</f>
        <v>23.738438985384924</v>
      </c>
      <c r="F343" s="3">
        <v>0.8</v>
      </c>
      <c r="G343" s="3">
        <v>112</v>
      </c>
      <c r="H343" s="3">
        <v>16</v>
      </c>
      <c r="I343" s="3">
        <v>0</v>
      </c>
      <c r="J343" s="3">
        <v>0</v>
      </c>
      <c r="K343" s="3">
        <v>0.13078050730753854</v>
      </c>
      <c r="L343" s="3">
        <f>MAX(IFERROR(IF(Configuration!$F$11&gt;0,$E343-LARGE($E:$E,Configuration!$F$11*Configuration!$F$16),-1000000),0),IFERROR(IF(Configuration!$F$14&gt;0,$E343-LARGE('FLEX Settings (DO NOT MODIFY)'!$J:$J,Configuration!$F$14*Configuration!$F$16),-1000000),0),IFERROR(IF(Configuration!$F$13&gt;0,$E343-LARGE('FLEX Settings (DO NOT MODIFY)'!$K:$K,Configuration!$F$13*Configuration!$F$16),-1000000),0))+IF(E343=0,0,COUNTIFS($E$2:E342,E342)*0.000001)</f>
        <v>-113.42783428052951</v>
      </c>
      <c r="N343" t="str">
        <f t="shared" si="7"/>
        <v>&lt;tr&gt;&lt;td&gt;341&lt;/td&gt;&lt;td&gt;Max Cooper&lt;/td&gt;&lt;td&gt;Iowa&lt;/td&gt;&lt;td&gt;Big Ten&lt;/td&gt;&lt;td&gt;23.74&lt;/td&gt;&lt;/tr&gt;</v>
      </c>
    </row>
    <row r="344" spans="1:14" x14ac:dyDescent="0.25">
      <c r="A344" s="26">
        <f>_xlfn.RANK.EQ(L344,L:L,0)</f>
        <v>342</v>
      </c>
      <c r="B344" t="s">
        <v>1186</v>
      </c>
      <c r="C344" s="5" t="s">
        <v>201</v>
      </c>
      <c r="D344" t="s">
        <v>1504</v>
      </c>
      <c r="E344" s="3">
        <f>IF(VLOOKUP($D344,Configuration!$A$21:$C$31,3,FALSE),IFERROR((Configuration!$C$13*F344+Configuration!$C$12*H344+Configuration!$C$14*G344+Configuration!$C$16*I344+Configuration!$C$15*J344+Configuration!$C$17*K344),""),0)</f>
        <v>23.577481675625251</v>
      </c>
      <c r="F344" s="3">
        <v>0.65</v>
      </c>
      <c r="G344" s="3">
        <v>133.9</v>
      </c>
      <c r="H344" s="3">
        <v>13</v>
      </c>
      <c r="I344" s="3">
        <v>0</v>
      </c>
      <c r="J344" s="3">
        <v>0</v>
      </c>
      <c r="K344" s="3">
        <v>0.10625916218737506</v>
      </c>
      <c r="L344" s="3">
        <f>MAX(IFERROR(IF(Configuration!$F$11&gt;0,$E344-LARGE($E:$E,Configuration!$F$11*Configuration!$F$16),-1000000),0),IFERROR(IF(Configuration!$F$14&gt;0,$E344-LARGE('FLEX Settings (DO NOT MODIFY)'!$J:$J,Configuration!$F$14*Configuration!$F$16),-1000000),0),IFERROR(IF(Configuration!$F$13&gt;0,$E344-LARGE('FLEX Settings (DO NOT MODIFY)'!$K:$K,Configuration!$F$13*Configuration!$F$16),-1000000),0))+IF(E344=0,0,COUNTIFS($E$2:E343,E343)*0.000001)</f>
        <v>-113.58879159028919</v>
      </c>
      <c r="N344" t="str">
        <f t="shared" si="7"/>
        <v>&lt;tr&gt;&lt;td&gt;342&lt;/td&gt;&lt;td&gt;Lawrence Keys III&lt;/td&gt;&lt;td&gt;Notre Dame&lt;/td&gt;&lt;td&gt;IA Independents&lt;/td&gt;&lt;td&gt;23.58&lt;/td&gt;&lt;/tr&gt;</v>
      </c>
    </row>
    <row r="345" spans="1:14" x14ac:dyDescent="0.25">
      <c r="A345" s="26">
        <f>_xlfn.RANK.EQ(L345,L:L,0)</f>
        <v>343</v>
      </c>
      <c r="B345" t="s">
        <v>1042</v>
      </c>
      <c r="C345" s="5" t="s">
        <v>251</v>
      </c>
      <c r="D345" t="s">
        <v>132</v>
      </c>
      <c r="E345" s="3">
        <f>IF(VLOOKUP($D345,Configuration!$A$21:$C$31,3,FALSE),IFERROR((Configuration!$C$13*F345+Configuration!$C$12*H345+Configuration!$C$14*G345+Configuration!$C$16*I345+Configuration!$C$15*J345+Configuration!$C$17*K345),""),0)</f>
        <v>22.603829239038692</v>
      </c>
      <c r="F345" s="3">
        <v>0.4</v>
      </c>
      <c r="G345" s="3">
        <v>144</v>
      </c>
      <c r="H345" s="3">
        <v>12</v>
      </c>
      <c r="I345" s="3">
        <v>0</v>
      </c>
      <c r="J345" s="3">
        <v>0</v>
      </c>
      <c r="K345" s="3">
        <v>9.8085380480653905E-2</v>
      </c>
      <c r="L345" s="3">
        <f>MAX(IFERROR(IF(Configuration!$F$11&gt;0,$E345-LARGE($E:$E,Configuration!$F$11*Configuration!$F$16),-1000000),0),IFERROR(IF(Configuration!$F$14&gt;0,$E345-LARGE('FLEX Settings (DO NOT MODIFY)'!$J:$J,Configuration!$F$14*Configuration!$F$16),-1000000),0),IFERROR(IF(Configuration!$F$13&gt;0,$E345-LARGE('FLEX Settings (DO NOT MODIFY)'!$K:$K,Configuration!$F$13*Configuration!$F$16),-1000000),0))+IF(E345=0,0,COUNTIFS($E$2:E344,E344)*0.000001)</f>
        <v>-114.56244402687575</v>
      </c>
      <c r="N345" t="str">
        <f t="shared" si="7"/>
        <v>&lt;tr&gt;&lt;td&gt;343&lt;/td&gt;&lt;td&gt;Josh Johnson&lt;/td&gt;&lt;td&gt;Louisville&lt;/td&gt;&lt;td&gt;ACC&lt;/td&gt;&lt;td&gt;22.6&lt;/td&gt;&lt;/tr&gt;</v>
      </c>
    </row>
    <row r="346" spans="1:14" x14ac:dyDescent="0.25">
      <c r="A346" s="26">
        <f>_xlfn.RANK.EQ(L346,L:L,0)</f>
        <v>343</v>
      </c>
      <c r="B346" t="s">
        <v>1240</v>
      </c>
      <c r="C346" s="5" t="s">
        <v>184</v>
      </c>
      <c r="D346" t="s">
        <v>329</v>
      </c>
      <c r="E346" s="3">
        <f>IF(VLOOKUP($D346,Configuration!$A$21:$C$31,3,FALSE),IFERROR((Configuration!$C$13*F346+Configuration!$C$12*H346+Configuration!$C$14*G346+Configuration!$C$16*I346+Configuration!$C$15*J346+Configuration!$C$17*K346),""),0)</f>
        <v>22.603829239038692</v>
      </c>
      <c r="F346" s="3">
        <v>0.8</v>
      </c>
      <c r="G346" s="3">
        <v>120</v>
      </c>
      <c r="H346" s="3">
        <v>12</v>
      </c>
      <c r="I346" s="3">
        <v>0</v>
      </c>
      <c r="J346" s="3">
        <v>0</v>
      </c>
      <c r="K346" s="3">
        <v>9.8085380480653905E-2</v>
      </c>
      <c r="L346" s="3">
        <f>MAX(IFERROR(IF(Configuration!$F$11&gt;0,$E346-LARGE($E:$E,Configuration!$F$11*Configuration!$F$16),-1000000),0),IFERROR(IF(Configuration!$F$14&gt;0,$E346-LARGE('FLEX Settings (DO NOT MODIFY)'!$J:$J,Configuration!$F$14*Configuration!$F$16),-1000000),0),IFERROR(IF(Configuration!$F$13&gt;0,$E346-LARGE('FLEX Settings (DO NOT MODIFY)'!$K:$K,Configuration!$F$13*Configuration!$F$16),-1000000),0))+IF(E346=0,0,COUNTIFS($E$2:E345,E345)*0.000001)</f>
        <v>-114.56244402687575</v>
      </c>
      <c r="N346" t="str">
        <f t="shared" si="7"/>
        <v>&lt;tr&gt;&lt;td&gt;343&lt;/td&gt;&lt;td&gt;Mitchell Quinn&lt;/td&gt;&lt;td&gt;Washington State&lt;/td&gt;&lt;td&gt;Pac-12&lt;/td&gt;&lt;td&gt;22.6&lt;/td&gt;&lt;/tr&gt;</v>
      </c>
    </row>
    <row r="347" spans="1:14" x14ac:dyDescent="0.25">
      <c r="A347" s="26">
        <f>_xlfn.RANK.EQ(L347,L:L,0)</f>
        <v>345</v>
      </c>
      <c r="B347" s="5" t="s">
        <v>1038</v>
      </c>
      <c r="C347" s="5" t="s">
        <v>222</v>
      </c>
      <c r="D347" t="s">
        <v>132</v>
      </c>
      <c r="E347" s="3">
        <f>IF(VLOOKUP($D347,Configuration!$A$21:$C$31,3,FALSE),IFERROR((Configuration!$C$13*F347+Configuration!$C$12*H347+Configuration!$C$14*G347+Configuration!$C$16*I347+Configuration!$C$15*J347+Configuration!$C$17*K347),""),0)</f>
        <v>22.460567056105905</v>
      </c>
      <c r="F347" s="3">
        <v>1.3125</v>
      </c>
      <c r="G347" s="3">
        <v>112</v>
      </c>
      <c r="H347" s="3">
        <v>7</v>
      </c>
      <c r="I347" s="3">
        <v>0</v>
      </c>
      <c r="J347" s="3">
        <v>0</v>
      </c>
      <c r="K347" s="3">
        <v>5.7216471947048111E-2</v>
      </c>
      <c r="L347" s="3">
        <f>MAX(IFERROR(IF(Configuration!$F$11&gt;0,$E347-LARGE($E:$E,Configuration!$F$11*Configuration!$F$16),-1000000),0),IFERROR(IF(Configuration!$F$14&gt;0,$E347-LARGE('FLEX Settings (DO NOT MODIFY)'!$J:$J,Configuration!$F$14*Configuration!$F$16),-1000000),0),IFERROR(IF(Configuration!$F$13&gt;0,$E347-LARGE('FLEX Settings (DO NOT MODIFY)'!$K:$K,Configuration!$F$13*Configuration!$F$16),-1000000),0))+IF(E347=0,0,COUNTIFS($E$2:E346,E346)*0.000001)</f>
        <v>-114.70570520980854</v>
      </c>
      <c r="N347" t="str">
        <f t="shared" si="7"/>
        <v>&lt;tr&gt;&lt;td&gt;345&lt;/td&gt;&lt;td&gt;Antoine Green&lt;/td&gt;&lt;td&gt;North Carolina&lt;/td&gt;&lt;td&gt;ACC&lt;/td&gt;&lt;td&gt;22.46&lt;/td&gt;&lt;/tr&gt;</v>
      </c>
    </row>
    <row r="348" spans="1:14" x14ac:dyDescent="0.25">
      <c r="A348" s="26">
        <f>_xlfn.RANK.EQ(L348,L:L,0)</f>
        <v>346</v>
      </c>
      <c r="B348" t="s">
        <v>1068</v>
      </c>
      <c r="C348" s="5" t="s">
        <v>178</v>
      </c>
      <c r="D348" t="s">
        <v>326</v>
      </c>
      <c r="E348" s="3">
        <f>IF(VLOOKUP($D348,Configuration!$A$21:$C$31,3,FALSE),IFERROR((Configuration!$C$13*F348+Configuration!$C$12*H348+Configuration!$C$14*G348+Configuration!$C$16*I348+Configuration!$C$15*J348+Configuration!$C$17*K348),""),0)</f>
        <v>22.352871929279019</v>
      </c>
      <c r="F348" s="3">
        <v>0.9</v>
      </c>
      <c r="G348" s="3">
        <v>126</v>
      </c>
      <c r="H348" s="3">
        <v>9</v>
      </c>
      <c r="I348" s="3">
        <v>0</v>
      </c>
      <c r="J348" s="3">
        <v>0</v>
      </c>
      <c r="K348" s="3">
        <v>7.3564035360490429E-2</v>
      </c>
      <c r="L348" s="3">
        <f>MAX(IFERROR(IF(Configuration!$F$11&gt;0,$E348-LARGE($E:$E,Configuration!$F$11*Configuration!$F$16),-1000000),0),IFERROR(IF(Configuration!$F$14&gt;0,$E348-LARGE('FLEX Settings (DO NOT MODIFY)'!$J:$J,Configuration!$F$14*Configuration!$F$16),-1000000),0),IFERROR(IF(Configuration!$F$13&gt;0,$E348-LARGE('FLEX Settings (DO NOT MODIFY)'!$K:$K,Configuration!$F$13*Configuration!$F$16),-1000000),0))+IF(E348=0,0,COUNTIFS($E$2:E347,E347)*0.000001)</f>
        <v>-114.81340133663542</v>
      </c>
      <c r="N348" t="str">
        <f t="shared" si="7"/>
        <v>&lt;tr&gt;&lt;td&gt;346&lt;/td&gt;&lt;td&gt;Blaine Green&lt;/td&gt;&lt;td&gt;Oklahoma State&lt;/td&gt;&lt;td&gt;Big 12&lt;/td&gt;&lt;td&gt;22.35&lt;/td&gt;&lt;/tr&gt;</v>
      </c>
    </row>
    <row r="349" spans="1:14" x14ac:dyDescent="0.25">
      <c r="A349" s="26">
        <f>_xlfn.RANK.EQ(L349,L:L,0)</f>
        <v>347</v>
      </c>
      <c r="B349" t="s">
        <v>1120</v>
      </c>
      <c r="C349" s="5" t="s">
        <v>231</v>
      </c>
      <c r="D349" t="s">
        <v>352</v>
      </c>
      <c r="E349" s="3">
        <f>IF(VLOOKUP($D349,Configuration!$A$21:$C$31,3,FALSE),IFERROR((Configuration!$C$13*F349+Configuration!$C$12*H349+Configuration!$C$14*G349+Configuration!$C$16*I349+Configuration!$C$15*J349+Configuration!$C$17*K349),""),0)</f>
        <v>21.916556511765961</v>
      </c>
      <c r="F349" s="3">
        <v>0.54545454545454541</v>
      </c>
      <c r="G349" s="3">
        <v>128.39999999999998</v>
      </c>
      <c r="H349" s="3">
        <v>12</v>
      </c>
      <c r="I349" s="3">
        <v>0</v>
      </c>
      <c r="J349" s="3">
        <v>0</v>
      </c>
      <c r="K349" s="3">
        <v>9.8085380480653905E-2</v>
      </c>
      <c r="L349" s="3">
        <f>MAX(IFERROR(IF(Configuration!$F$11&gt;0,$E349-LARGE($E:$E,Configuration!$F$11*Configuration!$F$16),-1000000),0),IFERROR(IF(Configuration!$F$14&gt;0,$E349-LARGE('FLEX Settings (DO NOT MODIFY)'!$J:$J,Configuration!$F$14*Configuration!$F$16),-1000000),0),IFERROR(IF(Configuration!$F$13&gt;0,$E349-LARGE('FLEX Settings (DO NOT MODIFY)'!$K:$K,Configuration!$F$13*Configuration!$F$16),-1000000),0))+IF(E349=0,0,COUNTIFS($E$2:E348,E348)*0.000001)</f>
        <v>-115.24971675414848</v>
      </c>
      <c r="N349" t="str">
        <f t="shared" si="7"/>
        <v>&lt;tr&gt;&lt;td&gt;347&lt;/td&gt;&lt;td&gt;Casey Washington&lt;/td&gt;&lt;td&gt;Illinois&lt;/td&gt;&lt;td&gt;Big Ten&lt;/td&gt;&lt;td&gt;21.92&lt;/td&gt;&lt;/tr&gt;</v>
      </c>
    </row>
    <row r="350" spans="1:14" x14ac:dyDescent="0.25">
      <c r="A350" s="26">
        <f>_xlfn.RANK.EQ(L350,L:L,0)</f>
        <v>348</v>
      </c>
      <c r="B350" s="5" t="s">
        <v>1195</v>
      </c>
      <c r="C350" s="5" t="s">
        <v>759</v>
      </c>
      <c r="D350" t="s">
        <v>1504</v>
      </c>
      <c r="E350" s="3">
        <f>IF(VLOOKUP($D350,Configuration!$A$21:$C$31,3,FALSE),IFERROR((Configuration!$C$13*F350+Configuration!$C$12*H350+Configuration!$C$14*G350+Configuration!$C$16*I350+Configuration!$C$15*J350+Configuration!$C$17*K350),""),0)</f>
        <v>21.5625028772007</v>
      </c>
      <c r="F350" s="3">
        <v>0.66666666666666663</v>
      </c>
      <c r="G350" s="3">
        <v>60</v>
      </c>
      <c r="H350" s="3">
        <v>20</v>
      </c>
      <c r="I350" s="3">
        <v>12</v>
      </c>
      <c r="J350" s="3">
        <v>0.13333333333333333</v>
      </c>
      <c r="K350" s="3">
        <v>0.21874856139965074</v>
      </c>
      <c r="L350" s="3">
        <f>MAX(IFERROR(IF(Configuration!$F$11&gt;0,$E350-LARGE($E:$E,Configuration!$F$11*Configuration!$F$16),-1000000),0),IFERROR(IF(Configuration!$F$14&gt;0,$E350-LARGE('FLEX Settings (DO NOT MODIFY)'!$J:$J,Configuration!$F$14*Configuration!$F$16),-1000000),0),IFERROR(IF(Configuration!$F$13&gt;0,$E350-LARGE('FLEX Settings (DO NOT MODIFY)'!$K:$K,Configuration!$F$13*Configuration!$F$16),-1000000),0))+IF(E350=0,0,COUNTIFS($E$2:E349,E349)*0.000001)</f>
        <v>-115.60377038871374</v>
      </c>
      <c r="N350" t="str">
        <f t="shared" si="7"/>
        <v>&lt;tr&gt;&lt;td&gt;348&lt;/td&gt;&lt;td&gt;Victor Santiago&lt;/td&gt;&lt;td&gt;Massachusetts&lt;/td&gt;&lt;td&gt;IA Independents&lt;/td&gt;&lt;td&gt;21.56&lt;/td&gt;&lt;/tr&gt;</v>
      </c>
    </row>
    <row r="351" spans="1:14" x14ac:dyDescent="0.25">
      <c r="A351" s="26">
        <f>_xlfn.RANK.EQ(L351,L:L,0)</f>
        <v>349</v>
      </c>
      <c r="B351" t="s">
        <v>1051</v>
      </c>
      <c r="C351" s="5" t="s">
        <v>180</v>
      </c>
      <c r="D351" t="s">
        <v>326</v>
      </c>
      <c r="E351" s="3">
        <f>IF(VLOOKUP($D351,Configuration!$A$21:$C$31,3,FALSE),IFERROR((Configuration!$C$13*F351+Configuration!$C$12*H351+Configuration!$C$14*G351+Configuration!$C$16*I351+Configuration!$C$15*J351+Configuration!$C$17*K351),""),0)</f>
        <v>19.836524365865579</v>
      </c>
      <c r="F351" s="3">
        <v>0.5</v>
      </c>
      <c r="G351" s="3">
        <v>120</v>
      </c>
      <c r="H351" s="3">
        <v>10</v>
      </c>
      <c r="I351" s="3">
        <v>0</v>
      </c>
      <c r="J351" s="3">
        <v>0</v>
      </c>
      <c r="K351" s="3">
        <v>8.1737817067211588E-2</v>
      </c>
      <c r="L351" s="3">
        <f>MAX(IFERROR(IF(Configuration!$F$11&gt;0,$E351-LARGE($E:$E,Configuration!$F$11*Configuration!$F$16),-1000000),0),IFERROR(IF(Configuration!$F$14&gt;0,$E351-LARGE('FLEX Settings (DO NOT MODIFY)'!$J:$J,Configuration!$F$14*Configuration!$F$16),-1000000),0),IFERROR(IF(Configuration!$F$13&gt;0,$E351-LARGE('FLEX Settings (DO NOT MODIFY)'!$K:$K,Configuration!$F$13*Configuration!$F$16),-1000000),0))+IF(E351=0,0,COUNTIFS($E$2:E350,E350)*0.000001)</f>
        <v>-117.32974890004886</v>
      </c>
      <c r="N351" t="str">
        <f t="shared" si="7"/>
        <v>&lt;tr&gt;&lt;td&gt;349&lt;/td&gt;&lt;td&gt;Sam Brown&lt;/td&gt;&lt;td&gt;West Virginia&lt;/td&gt;&lt;td&gt;Big 12&lt;/td&gt;&lt;td&gt;19.84&lt;/td&gt;&lt;/tr&gt;</v>
      </c>
    </row>
    <row r="352" spans="1:14" x14ac:dyDescent="0.25">
      <c r="A352" s="26">
        <f>_xlfn.RANK.EQ(L352,L:L,0)</f>
        <v>350</v>
      </c>
      <c r="B352" t="s">
        <v>1179</v>
      </c>
      <c r="C352" s="5" t="s">
        <v>757</v>
      </c>
      <c r="D352" t="s">
        <v>1504</v>
      </c>
      <c r="E352" s="3">
        <f>IF(VLOOKUP($D352,Configuration!$A$21:$C$31,3,FALSE),IFERROR((Configuration!$C$13*F352+Configuration!$C$12*H352+Configuration!$C$14*G352+Configuration!$C$16*I352+Configuration!$C$15*J352+Configuration!$C$17*K352),""),0)</f>
        <v>19.069219492692461</v>
      </c>
      <c r="F352" s="3">
        <v>0.53333333333333333</v>
      </c>
      <c r="G352" s="3">
        <v>120</v>
      </c>
      <c r="H352" s="3">
        <v>8</v>
      </c>
      <c r="I352" s="3">
        <v>0</v>
      </c>
      <c r="J352" s="3">
        <v>0</v>
      </c>
      <c r="K352" s="3">
        <v>6.539025365376927E-2</v>
      </c>
      <c r="L352" s="3">
        <f>MAX(IFERROR(IF(Configuration!$F$11&gt;0,$E352-LARGE($E:$E,Configuration!$F$11*Configuration!$F$16),-1000000),0),IFERROR(IF(Configuration!$F$14&gt;0,$E352-LARGE('FLEX Settings (DO NOT MODIFY)'!$J:$J,Configuration!$F$14*Configuration!$F$16),-1000000),0),IFERROR(IF(Configuration!$F$13&gt;0,$E352-LARGE('FLEX Settings (DO NOT MODIFY)'!$K:$K,Configuration!$F$13*Configuration!$F$16),-1000000),0))+IF(E352=0,0,COUNTIFS($E$2:E351,E351)*0.000001)</f>
        <v>-118.09705377322197</v>
      </c>
      <c r="N352" t="str">
        <f t="shared" si="7"/>
        <v>&lt;tr&gt;&lt;td&gt;350&lt;/td&gt;&lt;td&gt;Michael Roberts&lt;/td&gt;&lt;td&gt;Army&lt;/td&gt;&lt;td&gt;IA Independents&lt;/td&gt;&lt;td&gt;19.07&lt;/td&gt;&lt;/tr&gt;</v>
      </c>
    </row>
    <row r="353" spans="1:14" x14ac:dyDescent="0.25">
      <c r="A353" s="26">
        <f>_xlfn.RANK.EQ(L353,L:L,0)</f>
        <v>351</v>
      </c>
      <c r="B353" s="5" t="s">
        <v>1106</v>
      </c>
      <c r="C353" s="5" t="s">
        <v>244</v>
      </c>
      <c r="D353" t="s">
        <v>326</v>
      </c>
      <c r="E353" s="3">
        <f>IF(VLOOKUP($D353,Configuration!$A$21:$C$31,3,FALSE),IFERROR((Configuration!$C$13*F353+Configuration!$C$12*H353+Configuration!$C$14*G353+Configuration!$C$16*I353+Configuration!$C$15*J353+Configuration!$C$17*K353),""),0)</f>
        <v>18.851063391230955</v>
      </c>
      <c r="F353" s="3">
        <v>0.48</v>
      </c>
      <c r="G353" s="3">
        <v>113.28</v>
      </c>
      <c r="H353" s="3">
        <v>9.6</v>
      </c>
      <c r="I353" s="3">
        <v>0</v>
      </c>
      <c r="J353" s="3">
        <v>0</v>
      </c>
      <c r="K353" s="3">
        <v>7.8468304384523124E-2</v>
      </c>
      <c r="L353" s="3">
        <f>MAX(IFERROR(IF(Configuration!$F$11&gt;0,$E353-LARGE($E:$E,Configuration!$F$11*Configuration!$F$16),-1000000),0),IFERROR(IF(Configuration!$F$14&gt;0,$E353-LARGE('FLEX Settings (DO NOT MODIFY)'!$J:$J,Configuration!$F$14*Configuration!$F$16),-1000000),0),IFERROR(IF(Configuration!$F$13&gt;0,$E353-LARGE('FLEX Settings (DO NOT MODIFY)'!$K:$K,Configuration!$F$13*Configuration!$F$16),-1000000),0))+IF(E353=0,0,COUNTIFS($E$2:E352,E352)*0.000001)</f>
        <v>-118.31520987468349</v>
      </c>
      <c r="N353" t="str">
        <f t="shared" si="7"/>
        <v>&lt;tr&gt;&lt;td&gt;351&lt;/td&gt;&lt;td&gt;Blair Conright&lt;/td&gt;&lt;td&gt;TCU&lt;/td&gt;&lt;td&gt;Big 12&lt;/td&gt;&lt;td&gt;18.85&lt;/td&gt;&lt;/tr&gt;</v>
      </c>
    </row>
    <row r="354" spans="1:14" x14ac:dyDescent="0.25">
      <c r="A354" s="26">
        <f>_xlfn.RANK.EQ(L354,L:L,0)</f>
        <v>352</v>
      </c>
      <c r="B354" t="s">
        <v>1329</v>
      </c>
      <c r="C354" s="5" t="s">
        <v>175</v>
      </c>
      <c r="D354" t="s">
        <v>131</v>
      </c>
      <c r="E354" s="3">
        <f>IF(VLOOKUP($D354,Configuration!$A$21:$C$31,3,FALSE),IFERROR((Configuration!$C$13*F354+Configuration!$C$12*H354+Configuration!$C$14*G354+Configuration!$C$16*I354+Configuration!$C$15*J354+Configuration!$C$17*K354),""),0)</f>
        <v>18.785567056105904</v>
      </c>
      <c r="F354" s="3">
        <v>0.70000000000000007</v>
      </c>
      <c r="G354" s="3">
        <v>112</v>
      </c>
      <c r="H354" s="3">
        <v>7</v>
      </c>
      <c r="I354" s="3">
        <v>0</v>
      </c>
      <c r="J354" s="3">
        <v>0</v>
      </c>
      <c r="K354" s="3">
        <v>5.7216471947048111E-2</v>
      </c>
      <c r="L354" s="3">
        <f>MAX(IFERROR(IF(Configuration!$F$11&gt;0,$E354-LARGE($E:$E,Configuration!$F$11*Configuration!$F$16),-1000000),0),IFERROR(IF(Configuration!$F$14&gt;0,$E354-LARGE('FLEX Settings (DO NOT MODIFY)'!$J:$J,Configuration!$F$14*Configuration!$F$16),-1000000),0),IFERROR(IF(Configuration!$F$13&gt;0,$E354-LARGE('FLEX Settings (DO NOT MODIFY)'!$K:$K,Configuration!$F$13*Configuration!$F$16),-1000000),0))+IF(E354=0,0,COUNTIFS($E$2:E353,E353)*0.000001)</f>
        <v>-118.38070620980854</v>
      </c>
      <c r="N354" t="str">
        <f t="shared" si="7"/>
        <v>&lt;tr&gt;&lt;td&gt;352&lt;/td&gt;&lt;td&gt;Marcus Rosemy-Jacksaint&lt;/td&gt;&lt;td&gt;Georgia&lt;/td&gt;&lt;td&gt;SEC&lt;/td&gt;&lt;td&gt;18.79&lt;/td&gt;&lt;/tr&gt;</v>
      </c>
    </row>
    <row r="355" spans="1:14" x14ac:dyDescent="0.25">
      <c r="A355" s="26">
        <f>_xlfn.RANK.EQ(L355,L:L,0)</f>
        <v>353</v>
      </c>
      <c r="B355" t="s">
        <v>1061</v>
      </c>
      <c r="C355" s="5" t="s">
        <v>196</v>
      </c>
      <c r="D355" t="s">
        <v>326</v>
      </c>
      <c r="E355" s="3">
        <f>IF(VLOOKUP($D355,Configuration!$A$21:$C$31,3,FALSE),IFERROR((Configuration!$C$13*F355+Configuration!$C$12*H355+Configuration!$C$14*G355+Configuration!$C$16*I355+Configuration!$C$15*J355+Configuration!$C$17*K355),""),0)</f>
        <v>18.728350584158854</v>
      </c>
      <c r="F355" s="3">
        <v>0.7</v>
      </c>
      <c r="G355" s="3">
        <v>94.5</v>
      </c>
      <c r="H355" s="3">
        <v>10.5</v>
      </c>
      <c r="I355" s="3">
        <v>0</v>
      </c>
      <c r="J355" s="3">
        <v>0</v>
      </c>
      <c r="K355" s="3">
        <v>8.5824707920572174E-2</v>
      </c>
      <c r="L355" s="3">
        <f>MAX(IFERROR(IF(Configuration!$F$11&gt;0,$E355-LARGE($E:$E,Configuration!$F$11*Configuration!$F$16),-1000000),0),IFERROR(IF(Configuration!$F$14&gt;0,$E355-LARGE('FLEX Settings (DO NOT MODIFY)'!$J:$J,Configuration!$F$14*Configuration!$F$16),-1000000),0),IFERROR(IF(Configuration!$F$13&gt;0,$E355-LARGE('FLEX Settings (DO NOT MODIFY)'!$K:$K,Configuration!$F$13*Configuration!$F$16),-1000000),0))+IF(E355=0,0,COUNTIFS($E$2:E354,E354)*0.000001)</f>
        <v>-118.43792268175559</v>
      </c>
      <c r="N355" t="str">
        <f t="shared" si="7"/>
        <v>&lt;tr&gt;&lt;td&gt;353&lt;/td&gt;&lt;td&gt;Al'Vonte Woodard&lt;/td&gt;&lt;td&gt;Texas&lt;/td&gt;&lt;td&gt;Big 12&lt;/td&gt;&lt;td&gt;18.73&lt;/td&gt;&lt;/tr&gt;</v>
      </c>
    </row>
    <row r="356" spans="1:14" x14ac:dyDescent="0.25">
      <c r="A356" s="26">
        <f>_xlfn.RANK.EQ(L356,L:L,0)</f>
        <v>354</v>
      </c>
      <c r="B356" t="s">
        <v>1180</v>
      </c>
      <c r="C356" s="5" t="s">
        <v>757</v>
      </c>
      <c r="D356" t="s">
        <v>1504</v>
      </c>
      <c r="E356" s="3">
        <f>IF(VLOOKUP($D356,Configuration!$A$21:$C$31,3,FALSE),IFERROR((Configuration!$C$13*F356+Configuration!$C$12*H356+Configuration!$C$14*G356+Configuration!$C$16*I356+Configuration!$C$15*J356+Configuration!$C$17*K356),""),0)</f>
        <v>18.669219492692463</v>
      </c>
      <c r="F356" s="3">
        <v>0.53333333333333333</v>
      </c>
      <c r="G356" s="3">
        <v>116.00000000000001</v>
      </c>
      <c r="H356" s="3">
        <v>8</v>
      </c>
      <c r="I356" s="3">
        <v>0</v>
      </c>
      <c r="J356" s="3">
        <v>0</v>
      </c>
      <c r="K356" s="3">
        <v>6.539025365376927E-2</v>
      </c>
      <c r="L356" s="3">
        <f>MAX(IFERROR(IF(Configuration!$F$11&gt;0,$E356-LARGE($E:$E,Configuration!$F$11*Configuration!$F$16),-1000000),0),IFERROR(IF(Configuration!$F$14&gt;0,$E356-LARGE('FLEX Settings (DO NOT MODIFY)'!$J:$J,Configuration!$F$14*Configuration!$F$16),-1000000),0),IFERROR(IF(Configuration!$F$13&gt;0,$E356-LARGE('FLEX Settings (DO NOT MODIFY)'!$K:$K,Configuration!$F$13*Configuration!$F$16),-1000000),0))+IF(E356=0,0,COUNTIFS($E$2:E355,E355)*0.000001)</f>
        <v>-118.49705377322198</v>
      </c>
      <c r="N356" t="str">
        <f t="shared" si="7"/>
        <v>&lt;tr&gt;&lt;td&gt;354&lt;/td&gt;&lt;td&gt;Reikan Donaldson&lt;/td&gt;&lt;td&gt;Army&lt;/td&gt;&lt;td&gt;IA Independents&lt;/td&gt;&lt;td&gt;18.67&lt;/td&gt;&lt;/tr&gt;</v>
      </c>
    </row>
    <row r="357" spans="1:14" x14ac:dyDescent="0.25">
      <c r="A357" s="26">
        <f>_xlfn.RANK.EQ(L357,L:L,0)</f>
        <v>355</v>
      </c>
      <c r="B357" s="5" t="s">
        <v>1099</v>
      </c>
      <c r="C357" s="5" t="s">
        <v>207</v>
      </c>
      <c r="D357" t="s">
        <v>326</v>
      </c>
      <c r="E357" s="3">
        <f>IF(VLOOKUP($D357,Configuration!$A$21:$C$31,3,FALSE),IFERROR((Configuration!$C$13*F357+Configuration!$C$12*H357+Configuration!$C$14*G357+Configuration!$C$16*I357+Configuration!$C$15*J357+Configuration!$C$17*K357),""),0)</f>
        <v>18.501914619519347</v>
      </c>
      <c r="F357" s="3">
        <v>0.60000000000000009</v>
      </c>
      <c r="G357" s="3">
        <v>120</v>
      </c>
      <c r="H357" s="3">
        <v>6</v>
      </c>
      <c r="I357" s="3">
        <v>0</v>
      </c>
      <c r="J357" s="3">
        <v>0</v>
      </c>
      <c r="K357" s="3">
        <v>4.9042690240326953E-2</v>
      </c>
      <c r="L357" s="3">
        <f>MAX(IFERROR(IF(Configuration!$F$11&gt;0,$E357-LARGE($E:$E,Configuration!$F$11*Configuration!$F$16),-1000000),0),IFERROR(IF(Configuration!$F$14&gt;0,$E357-LARGE('FLEX Settings (DO NOT MODIFY)'!$J:$J,Configuration!$F$14*Configuration!$F$16),-1000000),0),IFERROR(IF(Configuration!$F$13&gt;0,$E357-LARGE('FLEX Settings (DO NOT MODIFY)'!$K:$K,Configuration!$F$13*Configuration!$F$16),-1000000),0))+IF(E357=0,0,COUNTIFS($E$2:E356,E356)*0.000001)</f>
        <v>-118.6643586463951</v>
      </c>
      <c r="N357" t="str">
        <f t="shared" si="7"/>
        <v>&lt;tr&gt;&lt;td&gt;355&lt;/td&gt;&lt;td&gt;Jaylen Ellis&lt;/td&gt;&lt;td&gt;Baylor&lt;/td&gt;&lt;td&gt;Big 12&lt;/td&gt;&lt;td&gt;18.5&lt;/td&gt;&lt;/tr&gt;</v>
      </c>
    </row>
    <row r="358" spans="1:14" x14ac:dyDescent="0.25">
      <c r="A358" s="26">
        <f>_xlfn.RANK.EQ(L358,L:L,0)</f>
        <v>356</v>
      </c>
      <c r="B358" t="s">
        <v>1330</v>
      </c>
      <c r="C358" s="5" t="s">
        <v>175</v>
      </c>
      <c r="D358" t="s">
        <v>131</v>
      </c>
      <c r="E358" s="3">
        <f>IF(VLOOKUP($D358,Configuration!$A$21:$C$31,3,FALSE),IFERROR((Configuration!$C$13*F358+Configuration!$C$12*H358+Configuration!$C$14*G358+Configuration!$C$16*I358+Configuration!$C$15*J358+Configuration!$C$17*K358),""),0)</f>
        <v>18.108453644884726</v>
      </c>
      <c r="F358" s="3">
        <v>0.70000000000000007</v>
      </c>
      <c r="G358" s="3">
        <v>112</v>
      </c>
      <c r="H358" s="3">
        <v>5.6000000000000005</v>
      </c>
      <c r="I358" s="3">
        <v>0</v>
      </c>
      <c r="J358" s="3">
        <v>0</v>
      </c>
      <c r="K358" s="3">
        <v>4.5773177557638489E-2</v>
      </c>
      <c r="L358" s="3">
        <f>MAX(IFERROR(IF(Configuration!$F$11&gt;0,$E358-LARGE($E:$E,Configuration!$F$11*Configuration!$F$16),-1000000),0),IFERROR(IF(Configuration!$F$14&gt;0,$E358-LARGE('FLEX Settings (DO NOT MODIFY)'!$J:$J,Configuration!$F$14*Configuration!$F$16),-1000000),0),IFERROR(IF(Configuration!$F$13&gt;0,$E358-LARGE('FLEX Settings (DO NOT MODIFY)'!$K:$K,Configuration!$F$13*Configuration!$F$16),-1000000),0))+IF(E358=0,0,COUNTIFS($E$2:E357,E357)*0.000001)</f>
        <v>-119.05781962102972</v>
      </c>
      <c r="N358" t="str">
        <f t="shared" si="7"/>
        <v>&lt;tr&gt;&lt;td&gt;356&lt;/td&gt;&lt;td&gt;Adonai Mitchell&lt;/td&gt;&lt;td&gt;Georgia&lt;/td&gt;&lt;td&gt;SEC&lt;/td&gt;&lt;td&gt;18.11&lt;/td&gt;&lt;/tr&gt;</v>
      </c>
    </row>
    <row r="359" spans="1:14" x14ac:dyDescent="0.25">
      <c r="A359" s="26">
        <f>_xlfn.RANK.EQ(L359,L:L,0)</f>
        <v>357</v>
      </c>
      <c r="B359" t="s">
        <v>1547</v>
      </c>
      <c r="C359" s="5" t="s">
        <v>262</v>
      </c>
      <c r="D359" t="s">
        <v>1504</v>
      </c>
      <c r="E359" s="3">
        <f>IF(VLOOKUP($D359,Configuration!$A$21:$C$31,3,FALSE),IFERROR((Configuration!$C$13*F359+Configuration!$C$12*H359+Configuration!$C$14*G359+Configuration!$C$16*I359+Configuration!$C$15*J359+Configuration!$C$17*K359),""),0)</f>
        <v>17.852871929279019</v>
      </c>
      <c r="F359" s="3">
        <v>0.60000000000000009</v>
      </c>
      <c r="G359" s="3">
        <v>99</v>
      </c>
      <c r="H359" s="3">
        <v>9</v>
      </c>
      <c r="I359" s="3">
        <v>0</v>
      </c>
      <c r="J359" s="3">
        <v>0</v>
      </c>
      <c r="K359" s="3">
        <v>7.3564035360490429E-2</v>
      </c>
      <c r="L359" s="3">
        <f>MAX(IFERROR(IF(Configuration!$F$11&gt;0,$E359-LARGE($E:$E,Configuration!$F$11*Configuration!$F$16),-1000000),0),IFERROR(IF(Configuration!$F$14&gt;0,$E359-LARGE('FLEX Settings (DO NOT MODIFY)'!$J:$J,Configuration!$F$14*Configuration!$F$16),-1000000),0),IFERROR(IF(Configuration!$F$13&gt;0,$E359-LARGE('FLEX Settings (DO NOT MODIFY)'!$K:$K,Configuration!$F$13*Configuration!$F$16),-1000000),0))+IF(E359=0,0,COUNTIFS($E$2:E358,E358)*0.000001)</f>
        <v>-119.31340133663542</v>
      </c>
      <c r="N359" t="str">
        <f t="shared" si="7"/>
        <v>&lt;tr&gt;&lt;td&gt;357&lt;/td&gt;&lt;td&gt;Terrell Warner&lt;/td&gt;&lt;td&gt;New Mexico State&lt;/td&gt;&lt;td&gt;IA Independents&lt;/td&gt;&lt;td&gt;17.85&lt;/td&gt;&lt;/tr&gt;</v>
      </c>
    </row>
    <row r="360" spans="1:14" x14ac:dyDescent="0.25">
      <c r="A360" s="26">
        <f>_xlfn.RANK.EQ(L360,L:L,0)</f>
        <v>358</v>
      </c>
      <c r="B360" t="s">
        <v>1158</v>
      </c>
      <c r="C360" s="5" t="s">
        <v>755</v>
      </c>
      <c r="D360" t="s">
        <v>352</v>
      </c>
      <c r="E360" s="3">
        <f>IF(VLOOKUP($D360,Configuration!$A$21:$C$31,3,FALSE),IFERROR((Configuration!$C$13*F360+Configuration!$C$12*H360+Configuration!$C$14*G360+Configuration!$C$16*I360+Configuration!$C$15*J360+Configuration!$C$17*K360),""),0)</f>
        <v>17.836524365865579</v>
      </c>
      <c r="F360" s="3">
        <v>0.5</v>
      </c>
      <c r="G360" s="3">
        <v>100</v>
      </c>
      <c r="H360" s="3">
        <v>10</v>
      </c>
      <c r="I360" s="3">
        <v>0</v>
      </c>
      <c r="J360" s="3">
        <v>0</v>
      </c>
      <c r="K360" s="3">
        <v>8.1737817067211588E-2</v>
      </c>
      <c r="L360" s="3">
        <f>MAX(IFERROR(IF(Configuration!$F$11&gt;0,$E360-LARGE($E:$E,Configuration!$F$11*Configuration!$F$16),-1000000),0),IFERROR(IF(Configuration!$F$14&gt;0,$E360-LARGE('FLEX Settings (DO NOT MODIFY)'!$J:$J,Configuration!$F$14*Configuration!$F$16),-1000000),0),IFERROR(IF(Configuration!$F$13&gt;0,$E360-LARGE('FLEX Settings (DO NOT MODIFY)'!$K:$K,Configuration!$F$13*Configuration!$F$16),-1000000),0))+IF(E360=0,0,COUNTIFS($E$2:E359,E359)*0.000001)</f>
        <v>-119.32974890004886</v>
      </c>
      <c r="N360" t="str">
        <f t="shared" si="7"/>
        <v>&lt;tr&gt;&lt;td&gt;358&lt;/td&gt;&lt;td&gt;Joshua Youngblood&lt;/td&gt;&lt;td&gt;Rutgers&lt;/td&gt;&lt;td&gt;Big Ten&lt;/td&gt;&lt;td&gt;17.84&lt;/td&gt;&lt;/tr&gt;</v>
      </c>
    </row>
    <row r="361" spans="1:14" x14ac:dyDescent="0.25">
      <c r="A361" s="26">
        <f>_xlfn.RANK.EQ(L361,L:L,0)</f>
        <v>359</v>
      </c>
      <c r="B361" t="s">
        <v>1334</v>
      </c>
      <c r="C361" s="5" t="s">
        <v>193</v>
      </c>
      <c r="D361" t="s">
        <v>131</v>
      </c>
      <c r="E361" s="3">
        <f>IF(VLOOKUP($D361,Configuration!$A$21:$C$31,3,FALSE),IFERROR((Configuration!$C$13*F361+Configuration!$C$12*H361+Configuration!$C$14*G361+Configuration!$C$16*I361+Configuration!$C$15*J361+Configuration!$C$17*K361),""),0)</f>
        <v>17.803829239038691</v>
      </c>
      <c r="F361" s="3">
        <v>0.8</v>
      </c>
      <c r="G361" s="3">
        <v>72</v>
      </c>
      <c r="H361" s="3">
        <v>12</v>
      </c>
      <c r="I361" s="3">
        <v>0</v>
      </c>
      <c r="J361" s="3">
        <v>0</v>
      </c>
      <c r="K361" s="3">
        <v>9.8085380480653905E-2</v>
      </c>
      <c r="L361" s="3">
        <f>MAX(IFERROR(IF(Configuration!$F$11&gt;0,$E361-LARGE($E:$E,Configuration!$F$11*Configuration!$F$16),-1000000),0),IFERROR(IF(Configuration!$F$14&gt;0,$E361-LARGE('FLEX Settings (DO NOT MODIFY)'!$J:$J,Configuration!$F$14*Configuration!$F$16),-1000000),0),IFERROR(IF(Configuration!$F$13&gt;0,$E361-LARGE('FLEX Settings (DO NOT MODIFY)'!$K:$K,Configuration!$F$13*Configuration!$F$16),-1000000),0))+IF(E361=0,0,COUNTIFS($E$2:E360,E360)*0.000001)</f>
        <v>-119.36244402687575</v>
      </c>
      <c r="N361" t="str">
        <f t="shared" si="7"/>
        <v>&lt;tr&gt;&lt;td&gt;359&lt;/td&gt;&lt;td&gt;Tyrell Alexander&lt;/td&gt;&lt;td&gt;Vanderbilt&lt;/td&gt;&lt;td&gt;SEC&lt;/td&gt;&lt;td&gt;17.8&lt;/td&gt;&lt;/tr&gt;</v>
      </c>
    </row>
    <row r="362" spans="1:14" x14ac:dyDescent="0.25">
      <c r="A362" s="26">
        <f>_xlfn.RANK.EQ(L362,L:L,0)</f>
        <v>360</v>
      </c>
      <c r="B362" s="5" t="s">
        <v>1115</v>
      </c>
      <c r="C362" s="5" t="s">
        <v>187</v>
      </c>
      <c r="D362" t="s">
        <v>352</v>
      </c>
      <c r="E362" s="3">
        <f>IF(VLOOKUP($D362,Configuration!$A$21:$C$31,3,FALSE),IFERROR((Configuration!$C$13*F362+Configuration!$C$12*H362+Configuration!$C$14*G362+Configuration!$C$16*I362+Configuration!$C$15*J362+Configuration!$C$17*K362),""),0)</f>
        <v>17.629219492692464</v>
      </c>
      <c r="F362" s="3">
        <v>0.56000000000000005</v>
      </c>
      <c r="G362" s="3">
        <v>104</v>
      </c>
      <c r="H362" s="3">
        <v>8</v>
      </c>
      <c r="I362" s="3">
        <v>0</v>
      </c>
      <c r="J362" s="3">
        <v>0</v>
      </c>
      <c r="K362" s="3">
        <v>6.539025365376927E-2</v>
      </c>
      <c r="L362" s="3">
        <f>MAX(IFERROR(IF(Configuration!$F$11&gt;0,$E362-LARGE($E:$E,Configuration!$F$11*Configuration!$F$16),-1000000),0),IFERROR(IF(Configuration!$F$14&gt;0,$E362-LARGE('FLEX Settings (DO NOT MODIFY)'!$J:$J,Configuration!$F$14*Configuration!$F$16),-1000000),0),IFERROR(IF(Configuration!$F$13&gt;0,$E362-LARGE('FLEX Settings (DO NOT MODIFY)'!$K:$K,Configuration!$F$13*Configuration!$F$16),-1000000),0))+IF(E362=0,0,COUNTIFS($E$2:E361,E361)*0.000001)</f>
        <v>-119.53705377322197</v>
      </c>
      <c r="N362" t="str">
        <f t="shared" si="7"/>
        <v>&lt;tr&gt;&lt;td&gt;360&lt;/td&gt;&lt;td&gt;Mershawn Rice&lt;/td&gt;&lt;td&gt;Purdue&lt;/td&gt;&lt;td&gt;Big Ten&lt;/td&gt;&lt;td&gt;17.63&lt;/td&gt;&lt;/tr&gt;</v>
      </c>
    </row>
    <row r="363" spans="1:14" x14ac:dyDescent="0.25">
      <c r="A363" s="26">
        <f>_xlfn.RANK.EQ(L363,L:L,0)</f>
        <v>361</v>
      </c>
      <c r="B363" t="s">
        <v>1171</v>
      </c>
      <c r="C363" s="5" t="s">
        <v>218</v>
      </c>
      <c r="D363" t="s">
        <v>352</v>
      </c>
      <c r="E363" s="3">
        <f>IF(VLOOKUP($D363,Configuration!$A$21:$C$31,3,FALSE),IFERROR((Configuration!$C$13*F363+Configuration!$C$12*H363+Configuration!$C$14*G363+Configuration!$C$16*I363+Configuration!$C$15*J363+Configuration!$C$17*K363),""),0)</f>
        <v>17.603063391230954</v>
      </c>
      <c r="F363" s="3">
        <v>0.4</v>
      </c>
      <c r="G363" s="3">
        <v>105.6</v>
      </c>
      <c r="H363" s="3">
        <v>9.6</v>
      </c>
      <c r="I363" s="3">
        <v>0</v>
      </c>
      <c r="J363" s="3">
        <v>0</v>
      </c>
      <c r="K363" s="3">
        <v>7.8468304384523124E-2</v>
      </c>
      <c r="L363" s="3">
        <f>MAX(IFERROR(IF(Configuration!$F$11&gt;0,$E363-LARGE($E:$E,Configuration!$F$11*Configuration!$F$16),-1000000),0),IFERROR(IF(Configuration!$F$14&gt;0,$E363-LARGE('FLEX Settings (DO NOT MODIFY)'!$J:$J,Configuration!$F$14*Configuration!$F$16),-1000000),0),IFERROR(IF(Configuration!$F$13&gt;0,$E363-LARGE('FLEX Settings (DO NOT MODIFY)'!$K:$K,Configuration!$F$13*Configuration!$F$16),-1000000),0))+IF(E363=0,0,COUNTIFS($E$2:E362,E362)*0.000001)</f>
        <v>-119.56320987468348</v>
      </c>
      <c r="N363" t="str">
        <f t="shared" si="7"/>
        <v>&lt;tr&gt;&lt;td&gt;361&lt;/td&gt;&lt;td&gt;Keagan Johnson&lt;/td&gt;&lt;td&gt;Iowa&lt;/td&gt;&lt;td&gt;Big Ten&lt;/td&gt;&lt;td&gt;17.6&lt;/td&gt;&lt;/tr&gt;</v>
      </c>
    </row>
    <row r="364" spans="1:14" x14ac:dyDescent="0.25">
      <c r="A364" s="26">
        <f>_xlfn.RANK.EQ(L364,L:L,0)</f>
        <v>361</v>
      </c>
      <c r="B364" t="s">
        <v>1172</v>
      </c>
      <c r="C364" s="5" t="s">
        <v>218</v>
      </c>
      <c r="D364" t="s">
        <v>352</v>
      </c>
      <c r="E364" s="3">
        <f>IF(VLOOKUP($D364,Configuration!$A$21:$C$31,3,FALSE),IFERROR((Configuration!$C$13*F364+Configuration!$C$12*H364+Configuration!$C$14*G364+Configuration!$C$16*I364+Configuration!$C$15*J364+Configuration!$C$17*K364),""),0)</f>
        <v>17.603063391230954</v>
      </c>
      <c r="F364" s="3">
        <v>0.4</v>
      </c>
      <c r="G364" s="3">
        <v>105.6</v>
      </c>
      <c r="H364" s="3">
        <v>9.6</v>
      </c>
      <c r="I364" s="3">
        <v>0</v>
      </c>
      <c r="J364" s="3">
        <v>0</v>
      </c>
      <c r="K364" s="3">
        <v>7.8468304384523124E-2</v>
      </c>
      <c r="L364" s="3">
        <f>MAX(IFERROR(IF(Configuration!$F$11&gt;0,$E364-LARGE($E:$E,Configuration!$F$11*Configuration!$F$16),-1000000),0),IFERROR(IF(Configuration!$F$14&gt;0,$E364-LARGE('FLEX Settings (DO NOT MODIFY)'!$J:$J,Configuration!$F$14*Configuration!$F$16),-1000000),0),IFERROR(IF(Configuration!$F$13&gt;0,$E364-LARGE('FLEX Settings (DO NOT MODIFY)'!$K:$K,Configuration!$F$13*Configuration!$F$16),-1000000),0))+IF(E364=0,0,COUNTIFS($E$2:E363,E363)*0.000001)</f>
        <v>-119.56320987468348</v>
      </c>
      <c r="N364" t="str">
        <f t="shared" si="7"/>
        <v>&lt;tr&gt;&lt;td&gt;361&lt;/td&gt;&lt;td&gt;Arland Bruce IV&lt;/td&gt;&lt;td&gt;Iowa&lt;/td&gt;&lt;td&gt;Big Ten&lt;/td&gt;&lt;td&gt;17.6&lt;/td&gt;&lt;/tr&gt;</v>
      </c>
    </row>
    <row r="365" spans="1:14" x14ac:dyDescent="0.25">
      <c r="A365" s="26">
        <f>_xlfn.RANK.EQ(L365,L:L,0)</f>
        <v>363</v>
      </c>
      <c r="B365" s="5" t="s">
        <v>1111</v>
      </c>
      <c r="C365" s="5" t="s">
        <v>238</v>
      </c>
      <c r="D365" t="s">
        <v>352</v>
      </c>
      <c r="E365" s="3">
        <f>IF(VLOOKUP($D365,Configuration!$A$21:$C$31,3,FALSE),IFERROR((Configuration!$C$13*F365+Configuration!$C$12*H365+Configuration!$C$14*G365+Configuration!$C$16*I365+Configuration!$C$15*J365+Configuration!$C$17*K365),""),0)</f>
        <v>17.385567056105902</v>
      </c>
      <c r="F365" s="3">
        <v>0.70000000000000007</v>
      </c>
      <c r="G365" s="3">
        <v>98</v>
      </c>
      <c r="H365" s="3">
        <v>7</v>
      </c>
      <c r="I365" s="3">
        <v>0</v>
      </c>
      <c r="J365" s="3">
        <v>0</v>
      </c>
      <c r="K365" s="3">
        <v>5.7216471947048111E-2</v>
      </c>
      <c r="L365" s="3">
        <f>MAX(IFERROR(IF(Configuration!$F$11&gt;0,$E365-LARGE($E:$E,Configuration!$F$11*Configuration!$F$16),-1000000),0),IFERROR(IF(Configuration!$F$14&gt;0,$E365-LARGE('FLEX Settings (DO NOT MODIFY)'!$J:$J,Configuration!$F$14*Configuration!$F$16),-1000000),0),IFERROR(IF(Configuration!$F$13&gt;0,$E365-LARGE('FLEX Settings (DO NOT MODIFY)'!$K:$K,Configuration!$F$13*Configuration!$F$16),-1000000),0))+IF(E365=0,0,COUNTIFS($E$2:E364,E364)*0.000001)</f>
        <v>-119.78070520980854</v>
      </c>
      <c r="N365" t="str">
        <f t="shared" si="7"/>
        <v>&lt;tr&gt;&lt;td&gt;363&lt;/td&gt;&lt;td&gt;Marcus Fleming&lt;/td&gt;&lt;td&gt;Maryland&lt;/td&gt;&lt;td&gt;Big Ten&lt;/td&gt;&lt;td&gt;17.39&lt;/td&gt;&lt;/tr&gt;</v>
      </c>
    </row>
    <row r="366" spans="1:14" x14ac:dyDescent="0.25">
      <c r="A366" s="26">
        <f>_xlfn.RANK.EQ(L366,L:L,0)</f>
        <v>364</v>
      </c>
      <c r="B366" t="s">
        <v>1242</v>
      </c>
      <c r="C366" s="5" t="s">
        <v>184</v>
      </c>
      <c r="D366" t="s">
        <v>329</v>
      </c>
      <c r="E366" s="3">
        <f>IF(VLOOKUP($D366,Configuration!$A$21:$C$31,3,FALSE),IFERROR((Configuration!$C$13*F366+Configuration!$C$12*H366+Configuration!$C$14*G366+Configuration!$C$16*I366+Configuration!$C$15*J366+Configuration!$C$17*K366),""),0)</f>
        <v>16.669219492692463</v>
      </c>
      <c r="F366" s="3">
        <v>0.8</v>
      </c>
      <c r="G366" s="3">
        <v>80</v>
      </c>
      <c r="H366" s="3">
        <v>8</v>
      </c>
      <c r="I366" s="3">
        <v>0</v>
      </c>
      <c r="J366" s="3">
        <v>0</v>
      </c>
      <c r="K366" s="3">
        <v>6.539025365376927E-2</v>
      </c>
      <c r="L366" s="3">
        <f>MAX(IFERROR(IF(Configuration!$F$11&gt;0,$E366-LARGE($E:$E,Configuration!$F$11*Configuration!$F$16),-1000000),0),IFERROR(IF(Configuration!$F$14&gt;0,$E366-LARGE('FLEX Settings (DO NOT MODIFY)'!$J:$J,Configuration!$F$14*Configuration!$F$16),-1000000),0),IFERROR(IF(Configuration!$F$13&gt;0,$E366-LARGE('FLEX Settings (DO NOT MODIFY)'!$K:$K,Configuration!$F$13*Configuration!$F$16),-1000000),0))+IF(E366=0,0,COUNTIFS($E$2:E365,E365)*0.000001)</f>
        <v>-120.49705377322198</v>
      </c>
      <c r="N366" t="str">
        <f t="shared" si="7"/>
        <v>&lt;tr&gt;&lt;td&gt;364&lt;/td&gt;&lt;td&gt;De'Zhaun Stribling&lt;/td&gt;&lt;td&gt;Washington State&lt;/td&gt;&lt;td&gt;Pac-12&lt;/td&gt;&lt;td&gt;16.67&lt;/td&gt;&lt;/tr&gt;</v>
      </c>
    </row>
    <row r="367" spans="1:14" x14ac:dyDescent="0.25">
      <c r="A367" s="26">
        <f>_xlfn.RANK.EQ(L367,L:L,0)</f>
        <v>365</v>
      </c>
      <c r="B367" t="s">
        <v>1069</v>
      </c>
      <c r="C367" s="5" t="s">
        <v>178</v>
      </c>
      <c r="D367" t="s">
        <v>326</v>
      </c>
      <c r="E367" s="3">
        <f>IF(VLOOKUP($D367,Configuration!$A$21:$C$31,3,FALSE),IFERROR((Configuration!$C$13*F367+Configuration!$C$12*H367+Configuration!$C$14*G367+Configuration!$C$16*I367+Configuration!$C$15*J367+Configuration!$C$17*K367),""),0)</f>
        <v>16.335567056105901</v>
      </c>
      <c r="F367" s="3">
        <v>0.70000000000000007</v>
      </c>
      <c r="G367" s="3">
        <v>87.5</v>
      </c>
      <c r="H367" s="3">
        <v>7</v>
      </c>
      <c r="I367" s="3">
        <v>0</v>
      </c>
      <c r="J367" s="3">
        <v>0</v>
      </c>
      <c r="K367" s="3">
        <v>5.7216471947048111E-2</v>
      </c>
      <c r="L367" s="3">
        <f>MAX(IFERROR(IF(Configuration!$F$11&gt;0,$E367-LARGE($E:$E,Configuration!$F$11*Configuration!$F$16),-1000000),0),IFERROR(IF(Configuration!$F$14&gt;0,$E367-LARGE('FLEX Settings (DO NOT MODIFY)'!$J:$J,Configuration!$F$14*Configuration!$F$16),-1000000),0),IFERROR(IF(Configuration!$F$13&gt;0,$E367-LARGE('FLEX Settings (DO NOT MODIFY)'!$K:$K,Configuration!$F$13*Configuration!$F$16),-1000000),0))+IF(E367=0,0,COUNTIFS($E$2:E366,E366)*0.000001)</f>
        <v>-120.83070620980854</v>
      </c>
      <c r="N367" t="str">
        <f t="shared" ref="N367:N403" si="8">CONCATENATE("&lt;tr&gt;&lt;td&gt;",A367,"&lt;/td&gt;&lt;td&gt;",B367,"&lt;/td&gt;&lt;td&gt;",C367,"&lt;/td&gt;&lt;td&gt;",D367,"&lt;/td&gt;&lt;td&gt;",ROUND(E367,2),"&lt;/td&gt;&lt;/tr&gt;")</f>
        <v>&lt;tr&gt;&lt;td&gt;365&lt;/td&gt;&lt;td&gt;Jaden Bray&lt;/td&gt;&lt;td&gt;Oklahoma State&lt;/td&gt;&lt;td&gt;Big 12&lt;/td&gt;&lt;td&gt;16.34&lt;/td&gt;&lt;/tr&gt;</v>
      </c>
    </row>
    <row r="368" spans="1:14" x14ac:dyDescent="0.25">
      <c r="A368" s="26">
        <f>_xlfn.RANK.EQ(L368,L:L,0)</f>
        <v>366</v>
      </c>
      <c r="B368" t="s">
        <v>1019</v>
      </c>
      <c r="C368" s="5" t="s">
        <v>226</v>
      </c>
      <c r="D368" t="s">
        <v>132</v>
      </c>
      <c r="E368" s="3">
        <f>IF(VLOOKUP($D368,Configuration!$A$21:$C$31,3,FALSE),IFERROR((Configuration!$C$13*F368+Configuration!$C$12*H368+Configuration!$C$14*G368+Configuration!$C$16*I368+Configuration!$C$15*J368+Configuration!$C$17*K368),""),0)</f>
        <v>16.101914619519349</v>
      </c>
      <c r="F368" s="3">
        <v>1.2000000000000002</v>
      </c>
      <c r="G368" s="3">
        <v>60</v>
      </c>
      <c r="H368" s="3">
        <v>6</v>
      </c>
      <c r="I368" s="3">
        <v>0</v>
      </c>
      <c r="J368" s="3">
        <v>0</v>
      </c>
      <c r="K368" s="3">
        <v>4.9042690240326953E-2</v>
      </c>
      <c r="L368" s="3">
        <f>MAX(IFERROR(IF(Configuration!$F$11&gt;0,$E368-LARGE($E:$E,Configuration!$F$11*Configuration!$F$16),-1000000),0),IFERROR(IF(Configuration!$F$14&gt;0,$E368-LARGE('FLEX Settings (DO NOT MODIFY)'!$J:$J,Configuration!$F$14*Configuration!$F$16),-1000000),0),IFERROR(IF(Configuration!$F$13&gt;0,$E368-LARGE('FLEX Settings (DO NOT MODIFY)'!$K:$K,Configuration!$F$13*Configuration!$F$16),-1000000),0))+IF(E368=0,0,COUNTIFS($E$2:E367,E367)*0.000001)</f>
        <v>-121.06435864639509</v>
      </c>
      <c r="N368" t="str">
        <f t="shared" si="8"/>
        <v>&lt;tr&gt;&lt;td&gt;366&lt;/td&gt;&lt;td&gt;Demick Starling&lt;/td&gt;&lt;td&gt;Virginia&lt;/td&gt;&lt;td&gt;ACC&lt;/td&gt;&lt;td&gt;16.1&lt;/td&gt;&lt;/tr&gt;</v>
      </c>
    </row>
    <row r="369" spans="1:14" x14ac:dyDescent="0.25">
      <c r="A369" s="26">
        <f>_xlfn.RANK.EQ(L369,L:L,0)</f>
        <v>367</v>
      </c>
      <c r="B369" t="s">
        <v>1062</v>
      </c>
      <c r="C369" s="5" t="s">
        <v>196</v>
      </c>
      <c r="D369" t="s">
        <v>326</v>
      </c>
      <c r="E369" s="3">
        <f>IF(VLOOKUP($D369,Configuration!$A$21:$C$31,3,FALSE),IFERROR((Configuration!$C$13*F369+Configuration!$C$12*H369+Configuration!$C$14*G369+Configuration!$C$16*I369+Configuration!$C$15*J369+Configuration!$C$17*K369),""),0)</f>
        <v>15.624123761716493</v>
      </c>
      <c r="F369" s="3">
        <v>0.70000000000000007</v>
      </c>
      <c r="G369" s="3">
        <v>77</v>
      </c>
      <c r="H369" s="3">
        <v>7.7000000000000011</v>
      </c>
      <c r="I369" s="3">
        <v>0</v>
      </c>
      <c r="J369" s="3">
        <v>0</v>
      </c>
      <c r="K369" s="3">
        <v>6.293811914175293E-2</v>
      </c>
      <c r="L369" s="3">
        <f>MAX(IFERROR(IF(Configuration!$F$11&gt;0,$E369-LARGE($E:$E,Configuration!$F$11*Configuration!$F$16),-1000000),0),IFERROR(IF(Configuration!$F$14&gt;0,$E369-LARGE('FLEX Settings (DO NOT MODIFY)'!$J:$J,Configuration!$F$14*Configuration!$F$16),-1000000),0),IFERROR(IF(Configuration!$F$13&gt;0,$E369-LARGE('FLEX Settings (DO NOT MODIFY)'!$K:$K,Configuration!$F$13*Configuration!$F$16),-1000000),0))+IF(E369=0,0,COUNTIFS($E$2:E368,E368)*0.000001)</f>
        <v>-121.54214950419795</v>
      </c>
      <c r="N369" t="str">
        <f t="shared" si="8"/>
        <v>&lt;tr&gt;&lt;td&gt;367&lt;/td&gt;&lt;td&gt;Travis West&lt;/td&gt;&lt;td&gt;Texas&lt;/td&gt;&lt;td&gt;Big 12&lt;/td&gt;&lt;td&gt;15.62&lt;/td&gt;&lt;/tr&gt;</v>
      </c>
    </row>
    <row r="370" spans="1:14" x14ac:dyDescent="0.25">
      <c r="A370" s="26">
        <f>_xlfn.RANK.EQ(L370,L:L,0)</f>
        <v>368</v>
      </c>
      <c r="B370" t="s">
        <v>1087</v>
      </c>
      <c r="C370" s="5" t="s">
        <v>223</v>
      </c>
      <c r="D370" t="s">
        <v>326</v>
      </c>
      <c r="E370" s="3">
        <f>IF(VLOOKUP($D370,Configuration!$A$21:$C$31,3,FALSE),IFERROR((Configuration!$C$13*F370+Configuration!$C$12*H370+Configuration!$C$14*G370+Configuration!$C$16*I370+Configuration!$C$15*J370+Configuration!$C$17*K370),""),0)</f>
        <v>15.544771762376488</v>
      </c>
      <c r="F370" s="3">
        <v>0.8571428571428571</v>
      </c>
      <c r="G370" s="3">
        <v>75</v>
      </c>
      <c r="H370" s="3">
        <v>6</v>
      </c>
      <c r="I370" s="3">
        <v>0</v>
      </c>
      <c r="J370" s="3">
        <v>0</v>
      </c>
      <c r="K370" s="3">
        <v>4.9042690240326953E-2</v>
      </c>
      <c r="L370" s="3">
        <f>MAX(IFERROR(IF(Configuration!$F$11&gt;0,$E370-LARGE($E:$E,Configuration!$F$11*Configuration!$F$16),-1000000),0),IFERROR(IF(Configuration!$F$14&gt;0,$E370-LARGE('FLEX Settings (DO NOT MODIFY)'!$J:$J,Configuration!$F$14*Configuration!$F$16),-1000000),0),IFERROR(IF(Configuration!$F$13&gt;0,$E370-LARGE('FLEX Settings (DO NOT MODIFY)'!$K:$K,Configuration!$F$13*Configuration!$F$16),-1000000),0))+IF(E370=0,0,COUNTIFS($E$2:E369,E369)*0.000001)</f>
        <v>-121.62150150353796</v>
      </c>
      <c r="N370" t="str">
        <f t="shared" si="8"/>
        <v>&lt;tr&gt;&lt;td&gt;368&lt;/td&gt;&lt;td&gt;Darren Wilson&lt;/td&gt;&lt;td&gt;Iowa State&lt;/td&gt;&lt;td&gt;Big 12&lt;/td&gt;&lt;td&gt;15.54&lt;/td&gt;&lt;/tr&gt;</v>
      </c>
    </row>
    <row r="371" spans="1:14" x14ac:dyDescent="0.25">
      <c r="A371" s="26">
        <f>_xlfn.RANK.EQ(L371,L:L,0)</f>
        <v>369</v>
      </c>
      <c r="B371" t="s">
        <v>1212</v>
      </c>
      <c r="C371" s="5" t="s">
        <v>216</v>
      </c>
      <c r="D371" t="s">
        <v>329</v>
      </c>
      <c r="E371" s="3">
        <f>IF(VLOOKUP($D371,Configuration!$A$21:$C$31,3,FALSE),IFERROR((Configuration!$C$13*F371+Configuration!$C$12*H371+Configuration!$C$14*G371+Configuration!$C$16*I371+Configuration!$C$15*J371+Configuration!$C$17*K371),""),0)</f>
        <v>15.452871929279018</v>
      </c>
      <c r="F371" s="3">
        <v>0.5</v>
      </c>
      <c r="G371" s="3">
        <v>81</v>
      </c>
      <c r="H371" s="3">
        <v>9</v>
      </c>
      <c r="I371" s="3">
        <v>0</v>
      </c>
      <c r="J371" s="3">
        <v>0</v>
      </c>
      <c r="K371" s="3">
        <v>7.3564035360490429E-2</v>
      </c>
      <c r="L371" s="3">
        <f>MAX(IFERROR(IF(Configuration!$F$11&gt;0,$E371-LARGE($E:$E,Configuration!$F$11*Configuration!$F$16),-1000000),0),IFERROR(IF(Configuration!$F$14&gt;0,$E371-LARGE('FLEX Settings (DO NOT MODIFY)'!$J:$J,Configuration!$F$14*Configuration!$F$16),-1000000),0),IFERROR(IF(Configuration!$F$13&gt;0,$E371-LARGE('FLEX Settings (DO NOT MODIFY)'!$K:$K,Configuration!$F$13*Configuration!$F$16),-1000000),0))+IF(E371=0,0,COUNTIFS($E$2:E370,E370)*0.000001)</f>
        <v>-121.71340133663543</v>
      </c>
      <c r="N371" t="str">
        <f t="shared" si="8"/>
        <v>&lt;tr&gt;&lt;td&gt;369&lt;/td&gt;&lt;td&gt;Matt Sykes&lt;/td&gt;&lt;td&gt;UCLA&lt;/td&gt;&lt;td&gt;Pac-12&lt;/td&gt;&lt;td&gt;15.45&lt;/td&gt;&lt;/tr&gt;</v>
      </c>
    </row>
    <row r="372" spans="1:14" x14ac:dyDescent="0.25">
      <c r="A372" s="26">
        <f>_xlfn.RANK.EQ(L372,L:L,0)</f>
        <v>370</v>
      </c>
      <c r="B372" t="s">
        <v>1176</v>
      </c>
      <c r="C372" s="5" t="s">
        <v>219</v>
      </c>
      <c r="D372" t="s">
        <v>352</v>
      </c>
      <c r="E372" s="3">
        <f>IF(VLOOKUP($D372,Configuration!$A$21:$C$31,3,FALSE),IFERROR((Configuration!$C$13*F372+Configuration!$C$12*H372+Configuration!$C$14*G372+Configuration!$C$16*I372+Configuration!$C$15*J372+Configuration!$C$17*K372),""),0)</f>
        <v>15.348453644884724</v>
      </c>
      <c r="F372" s="3">
        <v>0.8</v>
      </c>
      <c r="G372" s="3">
        <v>78.399999999999991</v>
      </c>
      <c r="H372" s="3">
        <v>5.6</v>
      </c>
      <c r="I372" s="3">
        <v>0</v>
      </c>
      <c r="J372" s="3">
        <v>0</v>
      </c>
      <c r="K372" s="3">
        <v>4.5773177557638489E-2</v>
      </c>
      <c r="L372" s="3">
        <f>MAX(IFERROR(IF(Configuration!$F$11&gt;0,$E372-LARGE($E:$E,Configuration!$F$11*Configuration!$F$16),-1000000),0),IFERROR(IF(Configuration!$F$14&gt;0,$E372-LARGE('FLEX Settings (DO NOT MODIFY)'!$J:$J,Configuration!$F$14*Configuration!$F$16),-1000000),0),IFERROR(IF(Configuration!$F$13&gt;0,$E372-LARGE('FLEX Settings (DO NOT MODIFY)'!$K:$K,Configuration!$F$13*Configuration!$F$16),-1000000),0))+IF(E372=0,0,COUNTIFS($E$2:E371,E371)*0.000001)</f>
        <v>-121.81781962102971</v>
      </c>
      <c r="N372" t="str">
        <f t="shared" si="8"/>
        <v>&lt;tr&gt;&lt;td&gt;370&lt;/td&gt;&lt;td&gt;Camron Buckley&lt;/td&gt;&lt;td&gt;Indiana&lt;/td&gt;&lt;td&gt;Big Ten&lt;/td&gt;&lt;td&gt;15.35&lt;/td&gt;&lt;/tr&gt;</v>
      </c>
    </row>
    <row r="373" spans="1:14" x14ac:dyDescent="0.25">
      <c r="A373" s="26">
        <f>_xlfn.RANK.EQ(L373,L:L,0)</f>
        <v>371</v>
      </c>
      <c r="B373" t="s">
        <v>308</v>
      </c>
      <c r="C373" s="5" t="s">
        <v>203</v>
      </c>
      <c r="D373" t="s">
        <v>329</v>
      </c>
      <c r="E373" s="3">
        <f>IF(VLOOKUP($D373,Configuration!$A$21:$C$31,3,FALSE),IFERROR((Configuration!$C$13*F373+Configuration!$C$12*H373+Configuration!$C$14*G373+Configuration!$C$16*I373+Configuration!$C$15*J373+Configuration!$C$17*K373),""),0)</f>
        <v>15.031145388750115</v>
      </c>
      <c r="F373" s="3">
        <v>0.46153846153846156</v>
      </c>
      <c r="G373" s="3">
        <v>93.6</v>
      </c>
      <c r="H373" s="3">
        <v>6</v>
      </c>
      <c r="I373" s="3">
        <v>0</v>
      </c>
      <c r="J373" s="3">
        <v>0</v>
      </c>
      <c r="K373" s="3">
        <v>4.9042690240326953E-2</v>
      </c>
      <c r="L373" s="3">
        <f>MAX(IFERROR(IF(Configuration!$F$11&gt;0,$E373-LARGE($E:$E,Configuration!$F$11*Configuration!$F$16),-1000000),0),IFERROR(IF(Configuration!$F$14&gt;0,$E373-LARGE('FLEX Settings (DO NOT MODIFY)'!$J:$J,Configuration!$F$14*Configuration!$F$16),-1000000),0),IFERROR(IF(Configuration!$F$13&gt;0,$E373-LARGE('FLEX Settings (DO NOT MODIFY)'!$K:$K,Configuration!$F$13*Configuration!$F$16),-1000000),0))+IF(E373=0,0,COUNTIFS($E$2:E372,E372)*0.000001)</f>
        <v>-122.13512787716432</v>
      </c>
      <c r="N373" t="str">
        <f t="shared" si="8"/>
        <v>&lt;tr&gt;&lt;td&gt;371&lt;/td&gt;&lt;td&gt;Geordon Porter&lt;/td&gt;&lt;td&gt;Arizona State&lt;/td&gt;&lt;td&gt;Pac-12&lt;/td&gt;&lt;td&gt;15.03&lt;/td&gt;&lt;/tr&gt;</v>
      </c>
    </row>
    <row r="374" spans="1:14" x14ac:dyDescent="0.25">
      <c r="A374" s="26">
        <f>_xlfn.RANK.EQ(L374,L:L,0)</f>
        <v>372</v>
      </c>
      <c r="B374" t="s">
        <v>1193</v>
      </c>
      <c r="C374" s="5" t="s">
        <v>758</v>
      </c>
      <c r="D374" t="s">
        <v>1504</v>
      </c>
      <c r="E374" s="3">
        <f>IF(VLOOKUP($D374,Configuration!$A$21:$C$31,3,FALSE),IFERROR((Configuration!$C$13*F374+Configuration!$C$12*H374+Configuration!$C$14*G374+Configuration!$C$16*I374+Configuration!$C$15*J374+Configuration!$C$17*K374),""),0)</f>
        <v>14.301914619519346</v>
      </c>
      <c r="F374" s="3">
        <v>0.4</v>
      </c>
      <c r="G374" s="3">
        <v>90</v>
      </c>
      <c r="H374" s="3">
        <v>6</v>
      </c>
      <c r="I374" s="3">
        <v>0</v>
      </c>
      <c r="J374" s="3">
        <v>0</v>
      </c>
      <c r="K374" s="3">
        <v>4.9042690240326953E-2</v>
      </c>
      <c r="L374" s="3">
        <f>MAX(IFERROR(IF(Configuration!$F$11&gt;0,$E374-LARGE($E:$E,Configuration!$F$11*Configuration!$F$16),-1000000),0),IFERROR(IF(Configuration!$F$14&gt;0,$E374-LARGE('FLEX Settings (DO NOT MODIFY)'!$J:$J,Configuration!$F$14*Configuration!$F$16),-1000000),0),IFERROR(IF(Configuration!$F$13&gt;0,$E374-LARGE('FLEX Settings (DO NOT MODIFY)'!$K:$K,Configuration!$F$13*Configuration!$F$16),-1000000),0))+IF(E374=0,0,COUNTIFS($E$2:E373,E373)*0.000001)</f>
        <v>-122.86435864639509</v>
      </c>
      <c r="N374" t="str">
        <f t="shared" si="8"/>
        <v>&lt;tr&gt;&lt;td&gt;372&lt;/td&gt;&lt;td&gt;Jaivian Lofton&lt;/td&gt;&lt;td&gt;Liberty&lt;/td&gt;&lt;td&gt;IA Independents&lt;/td&gt;&lt;td&gt;14.3&lt;/td&gt;&lt;/tr&gt;</v>
      </c>
    </row>
    <row r="375" spans="1:14" x14ac:dyDescent="0.25">
      <c r="A375" s="26">
        <f>_xlfn.RANK.EQ(L375,L:L,0)</f>
        <v>373</v>
      </c>
      <c r="B375" t="s">
        <v>1225</v>
      </c>
      <c r="C375" s="5" t="s">
        <v>199</v>
      </c>
      <c r="D375" t="s">
        <v>329</v>
      </c>
      <c r="E375" s="3">
        <f>IF(VLOOKUP($D375,Configuration!$A$21:$C$31,3,FALSE),IFERROR((Configuration!$C$13*F375+Configuration!$C$12*H375+Configuration!$C$14*G375+Configuration!$C$16*I375+Configuration!$C$15*J375+Configuration!$C$17*K375),""),0)</f>
        <v>13.885567056105904</v>
      </c>
      <c r="F375" s="3">
        <v>0.35000000000000003</v>
      </c>
      <c r="G375" s="3">
        <v>84</v>
      </c>
      <c r="H375" s="3">
        <v>7</v>
      </c>
      <c r="I375" s="3">
        <v>0</v>
      </c>
      <c r="J375" s="3">
        <v>0</v>
      </c>
      <c r="K375" s="3">
        <v>5.7216471947048111E-2</v>
      </c>
      <c r="L375" s="3">
        <f>MAX(IFERROR(IF(Configuration!$F$11&gt;0,$E375-LARGE($E:$E,Configuration!$F$11*Configuration!$F$16),-1000000),0),IFERROR(IF(Configuration!$F$14&gt;0,$E375-LARGE('FLEX Settings (DO NOT MODIFY)'!$J:$J,Configuration!$F$14*Configuration!$F$16),-1000000),0),IFERROR(IF(Configuration!$F$13&gt;0,$E375-LARGE('FLEX Settings (DO NOT MODIFY)'!$K:$K,Configuration!$F$13*Configuration!$F$16),-1000000),0))+IF(E375=0,0,COUNTIFS($E$2:E374,E374)*0.000001)</f>
        <v>-123.28070620980854</v>
      </c>
      <c r="N375" t="str">
        <f t="shared" si="8"/>
        <v>&lt;tr&gt;&lt;td&gt;373&lt;/td&gt;&lt;td&gt;Josh Delgado&lt;/td&gt;&lt;td&gt;Oregon&lt;/td&gt;&lt;td&gt;Pac-12&lt;/td&gt;&lt;td&gt;13.89&lt;/td&gt;&lt;/tr&gt;</v>
      </c>
    </row>
    <row r="376" spans="1:14" x14ac:dyDescent="0.25">
      <c r="A376" s="26">
        <f>_xlfn.RANK.EQ(L376,L:L,0)</f>
        <v>374</v>
      </c>
      <c r="B376" t="s">
        <v>1213</v>
      </c>
      <c r="C376" s="5" t="s">
        <v>216</v>
      </c>
      <c r="D376" t="s">
        <v>329</v>
      </c>
      <c r="E376" s="3">
        <f>IF(VLOOKUP($D376,Configuration!$A$21:$C$31,3,FALSE),IFERROR((Configuration!$C$13*F376+Configuration!$C$12*H376+Configuration!$C$14*G376+Configuration!$C$16*I376+Configuration!$C$15*J376+Configuration!$C$17*K376),""),0)</f>
        <v>13.352871929279019</v>
      </c>
      <c r="F376" s="3">
        <v>0.45000000000000007</v>
      </c>
      <c r="G376" s="3">
        <v>63</v>
      </c>
      <c r="H376" s="3">
        <v>9</v>
      </c>
      <c r="I376" s="3">
        <v>0</v>
      </c>
      <c r="J376" s="3">
        <v>0</v>
      </c>
      <c r="K376" s="3">
        <v>7.3564035360490429E-2</v>
      </c>
      <c r="L376" s="3">
        <f>MAX(IFERROR(IF(Configuration!$F$11&gt;0,$E376-LARGE($E:$E,Configuration!$F$11*Configuration!$F$16),-1000000),0),IFERROR(IF(Configuration!$F$14&gt;0,$E376-LARGE('FLEX Settings (DO NOT MODIFY)'!$J:$J,Configuration!$F$14*Configuration!$F$16),-1000000),0),IFERROR(IF(Configuration!$F$13&gt;0,$E376-LARGE('FLEX Settings (DO NOT MODIFY)'!$K:$K,Configuration!$F$13*Configuration!$F$16),-1000000),0))+IF(E376=0,0,COUNTIFS($E$2:E375,E375)*0.000001)</f>
        <v>-123.81340133663542</v>
      </c>
      <c r="N376" t="str">
        <f t="shared" si="8"/>
        <v>&lt;tr&gt;&lt;td&gt;374&lt;/td&gt;&lt;td&gt;Logan Loya&lt;/td&gt;&lt;td&gt;UCLA&lt;/td&gt;&lt;td&gt;Pac-12&lt;/td&gt;&lt;td&gt;13.35&lt;/td&gt;&lt;/tr&gt;</v>
      </c>
    </row>
    <row r="377" spans="1:14" x14ac:dyDescent="0.25">
      <c r="A377" s="26">
        <f>_xlfn.RANK.EQ(L377,L:L,0)</f>
        <v>375</v>
      </c>
      <c r="B377" t="s">
        <v>1314</v>
      </c>
      <c r="C377" s="5" t="s">
        <v>186</v>
      </c>
      <c r="D377" t="s">
        <v>131</v>
      </c>
      <c r="E377" s="3">
        <f>IF(VLOOKUP($D377,Configuration!$A$21:$C$31,3,FALSE),IFERROR((Configuration!$C$13*F377+Configuration!$C$12*H377+Configuration!$C$14*G377+Configuration!$C$16*I377+Configuration!$C$15*J377+Configuration!$C$17*K377),""),0)</f>
        <v>13.101914619519347</v>
      </c>
      <c r="F377" s="3">
        <v>0.4</v>
      </c>
      <c r="G377" s="3">
        <v>78</v>
      </c>
      <c r="H377" s="3">
        <v>6</v>
      </c>
      <c r="I377" s="3">
        <v>0</v>
      </c>
      <c r="J377" s="3">
        <v>0</v>
      </c>
      <c r="K377" s="3">
        <v>4.9042690240326953E-2</v>
      </c>
      <c r="L377" s="3">
        <f>MAX(IFERROR(IF(Configuration!$F$11&gt;0,$E377-LARGE($E:$E,Configuration!$F$11*Configuration!$F$16),-1000000),0),IFERROR(IF(Configuration!$F$14&gt;0,$E377-LARGE('FLEX Settings (DO NOT MODIFY)'!$J:$J,Configuration!$F$14*Configuration!$F$16),-1000000),0),IFERROR(IF(Configuration!$F$13&gt;0,$E377-LARGE('FLEX Settings (DO NOT MODIFY)'!$K:$K,Configuration!$F$13*Configuration!$F$16),-1000000),0))+IF(E377=0,0,COUNTIFS($E$2:E376,E376)*0.000001)</f>
        <v>-124.06435864639509</v>
      </c>
      <c r="N377" t="str">
        <f t="shared" si="8"/>
        <v>&lt;tr&gt;&lt;td&gt;375&lt;/td&gt;&lt;td&gt;Ja'Markis Weston&lt;/td&gt;&lt;td&gt;Florida&lt;/td&gt;&lt;td&gt;SEC&lt;/td&gt;&lt;td&gt;13.1&lt;/td&gt;&lt;/tr&gt;</v>
      </c>
    </row>
    <row r="378" spans="1:14" x14ac:dyDescent="0.25">
      <c r="A378" s="26">
        <f>_xlfn.RANK.EQ(L378,L:L,0)</f>
        <v>376</v>
      </c>
      <c r="B378" t="s">
        <v>1281</v>
      </c>
      <c r="C378" s="5" t="s">
        <v>227</v>
      </c>
      <c r="D378" t="s">
        <v>131</v>
      </c>
      <c r="E378" s="3">
        <f>IF(VLOOKUP($D378,Configuration!$A$21:$C$31,3,FALSE),IFERROR((Configuration!$C$13*F378+Configuration!$C$12*H378+Configuration!$C$14*G378+Configuration!$C$16*I378+Configuration!$C$15*J378+Configuration!$C$17*K378),""),0)</f>
        <v>13.069219492692463</v>
      </c>
      <c r="F378" s="3">
        <v>0.4</v>
      </c>
      <c r="G378" s="3">
        <v>68</v>
      </c>
      <c r="H378" s="3">
        <v>8</v>
      </c>
      <c r="I378" s="3">
        <v>0</v>
      </c>
      <c r="J378" s="3">
        <v>0</v>
      </c>
      <c r="K378" s="3">
        <v>6.539025365376927E-2</v>
      </c>
      <c r="L378" s="3">
        <f>MAX(IFERROR(IF(Configuration!$F$11&gt;0,$E378-LARGE($E:$E,Configuration!$F$11*Configuration!$F$16),-1000000),0),IFERROR(IF(Configuration!$F$14&gt;0,$E378-LARGE('FLEX Settings (DO NOT MODIFY)'!$J:$J,Configuration!$F$14*Configuration!$F$16),-1000000),0),IFERROR(IF(Configuration!$F$13&gt;0,$E378-LARGE('FLEX Settings (DO NOT MODIFY)'!$K:$K,Configuration!$F$13*Configuration!$F$16),-1000000),0))+IF(E378=0,0,COUNTIFS($E$2:E377,E377)*0.000001)</f>
        <v>-124.09705377322197</v>
      </c>
      <c r="N378" t="str">
        <f t="shared" si="8"/>
        <v>&lt;tr&gt;&lt;td&gt;376&lt;/td&gt;&lt;td&gt;Izayah Cummings&lt;/td&gt;&lt;td&gt;Kentucky&lt;/td&gt;&lt;td&gt;SEC&lt;/td&gt;&lt;td&gt;13.07&lt;/td&gt;&lt;/tr&gt;</v>
      </c>
    </row>
    <row r="379" spans="1:14" x14ac:dyDescent="0.25">
      <c r="A379" s="26">
        <f>_xlfn.RANK.EQ(L379,L:L,0)</f>
        <v>377</v>
      </c>
      <c r="B379" s="5" t="s">
        <v>1232</v>
      </c>
      <c r="C379" s="5" t="s">
        <v>202</v>
      </c>
      <c r="D379" t="s">
        <v>329</v>
      </c>
      <c r="E379" s="3">
        <f>IF(VLOOKUP($D379,Configuration!$A$21:$C$31,3,FALSE),IFERROR((Configuration!$C$13*F379+Configuration!$C$12*H379+Configuration!$C$14*G379+Configuration!$C$16*I379+Configuration!$C$15*J379+Configuration!$C$17*K379),""),0)</f>
        <v>13.04664169225412</v>
      </c>
      <c r="F379" s="3">
        <v>0.4</v>
      </c>
      <c r="G379" s="3">
        <v>48</v>
      </c>
      <c r="H379" s="3">
        <v>6</v>
      </c>
      <c r="I379" s="3">
        <v>24</v>
      </c>
      <c r="J379" s="3">
        <v>0.1</v>
      </c>
      <c r="K379" s="3">
        <v>7.667915387294072E-2</v>
      </c>
      <c r="L379" s="3">
        <f>MAX(IFERROR(IF(Configuration!$F$11&gt;0,$E379-LARGE($E:$E,Configuration!$F$11*Configuration!$F$16),-1000000),0),IFERROR(IF(Configuration!$F$14&gt;0,$E379-LARGE('FLEX Settings (DO NOT MODIFY)'!$J:$J,Configuration!$F$14*Configuration!$F$16),-1000000),0),IFERROR(IF(Configuration!$F$13&gt;0,$E379-LARGE('FLEX Settings (DO NOT MODIFY)'!$K:$K,Configuration!$F$13*Configuration!$F$16),-1000000),0))+IF(E379=0,0,COUNTIFS($E$2:E378,E378)*0.000001)</f>
        <v>-124.11963157366031</v>
      </c>
      <c r="N379" t="str">
        <f t="shared" si="8"/>
        <v>&lt;tr&gt;&lt;td&gt;377&lt;/td&gt;&lt;td&gt;Jalen McMillan&lt;/td&gt;&lt;td&gt;Washington&lt;/td&gt;&lt;td&gt;Pac-12&lt;/td&gt;&lt;td&gt;13.05&lt;/td&gt;&lt;/tr&gt;</v>
      </c>
    </row>
    <row r="380" spans="1:14" x14ac:dyDescent="0.25">
      <c r="A380" s="26">
        <f>_xlfn.RANK.EQ(L380,L:L,0)</f>
        <v>378</v>
      </c>
      <c r="B380" s="5" t="s">
        <v>1007</v>
      </c>
      <c r="C380" s="5" t="s">
        <v>248</v>
      </c>
      <c r="D380" t="s">
        <v>132</v>
      </c>
      <c r="E380" s="3">
        <f>IF(VLOOKUP($D380,Configuration!$A$21:$C$31,3,FALSE),IFERROR((Configuration!$C$13*F380+Configuration!$C$12*H380+Configuration!$C$14*G380+Configuration!$C$16*I380+Configuration!$C$15*J380+Configuration!$C$17*K380),""),0)</f>
        <v>12.943421423987147</v>
      </c>
      <c r="F380" s="3">
        <v>0.89999999999999991</v>
      </c>
      <c r="G380" s="3">
        <v>47.88</v>
      </c>
      <c r="H380" s="3">
        <v>3.5999999999999996</v>
      </c>
      <c r="I380" s="3">
        <v>6.75</v>
      </c>
      <c r="J380" s="3">
        <v>0.06</v>
      </c>
      <c r="K380" s="3">
        <v>3.9789288006426338E-2</v>
      </c>
      <c r="L380" s="3">
        <f>MAX(IFERROR(IF(Configuration!$F$11&gt;0,$E380-LARGE($E:$E,Configuration!$F$11*Configuration!$F$16),-1000000),0),IFERROR(IF(Configuration!$F$14&gt;0,$E380-LARGE('FLEX Settings (DO NOT MODIFY)'!$J:$J,Configuration!$F$14*Configuration!$F$16),-1000000),0),IFERROR(IF(Configuration!$F$13&gt;0,$E380-LARGE('FLEX Settings (DO NOT MODIFY)'!$K:$K,Configuration!$F$13*Configuration!$F$16),-1000000),0))+IF(E380=0,0,COUNTIFS($E$2:E379,E379)*0.000001)</f>
        <v>-124.22285184192729</v>
      </c>
      <c r="N380" t="str">
        <f t="shared" si="8"/>
        <v>&lt;tr&gt;&lt;td&gt;378&lt;/td&gt;&lt;td&gt;Jordan Young&lt;/td&gt;&lt;td&gt;Florida State&lt;/td&gt;&lt;td&gt;ACC&lt;/td&gt;&lt;td&gt;12.94&lt;/td&gt;&lt;/tr&gt;</v>
      </c>
    </row>
    <row r="381" spans="1:14" x14ac:dyDescent="0.25">
      <c r="A381" s="26">
        <f>_xlfn.RANK.EQ(L381,L:L,0)</f>
        <v>379</v>
      </c>
      <c r="B381" t="s">
        <v>1544</v>
      </c>
      <c r="C381" s="5" t="s">
        <v>262</v>
      </c>
      <c r="D381" t="s">
        <v>1504</v>
      </c>
      <c r="E381" s="3">
        <f>IF(VLOOKUP($D381,Configuration!$A$21:$C$31,3,FALSE),IFERROR((Configuration!$C$13*F381+Configuration!$C$12*H381+Configuration!$C$14*G381+Configuration!$C$16*I381+Configuration!$C$15*J381+Configuration!$C$17*K381),""),0)</f>
        <v>12.801914619519346</v>
      </c>
      <c r="F381" s="3">
        <v>0.5</v>
      </c>
      <c r="G381" s="3">
        <v>69</v>
      </c>
      <c r="H381" s="3">
        <v>6</v>
      </c>
      <c r="I381" s="3">
        <v>0</v>
      </c>
      <c r="J381" s="3">
        <v>0</v>
      </c>
      <c r="K381" s="3">
        <v>4.9042690240326953E-2</v>
      </c>
      <c r="L381" s="3">
        <f>MAX(IFERROR(IF(Configuration!$F$11&gt;0,$E381-LARGE($E:$E,Configuration!$F$11*Configuration!$F$16),-1000000),0),IFERROR(IF(Configuration!$F$14&gt;0,$E381-LARGE('FLEX Settings (DO NOT MODIFY)'!$J:$J,Configuration!$F$14*Configuration!$F$16),-1000000),0),IFERROR(IF(Configuration!$F$13&gt;0,$E381-LARGE('FLEX Settings (DO NOT MODIFY)'!$K:$K,Configuration!$F$13*Configuration!$F$16),-1000000),0))+IF(E381=0,0,COUNTIFS($E$2:E380,E380)*0.000001)</f>
        <v>-124.36435864639509</v>
      </c>
      <c r="N381" t="str">
        <f t="shared" si="8"/>
        <v>&lt;tr&gt;&lt;td&gt;379&lt;/td&gt;&lt;td&gt;Cole Harrity&lt;/td&gt;&lt;td&gt;New Mexico State&lt;/td&gt;&lt;td&gt;IA Independents&lt;/td&gt;&lt;td&gt;12.8&lt;/td&gt;&lt;/tr&gt;</v>
      </c>
    </row>
    <row r="382" spans="1:14" x14ac:dyDescent="0.25">
      <c r="A382" s="26">
        <f>_xlfn.RANK.EQ(L382,L:L,0)</f>
        <v>380</v>
      </c>
      <c r="B382" t="s">
        <v>1127</v>
      </c>
      <c r="C382" s="5" t="s">
        <v>209</v>
      </c>
      <c r="D382" t="s">
        <v>352</v>
      </c>
      <c r="E382" s="3">
        <f>IF(VLOOKUP($D382,Configuration!$A$21:$C$31,3,FALSE),IFERROR((Configuration!$C$13*F382+Configuration!$C$12*H382+Configuration!$C$14*G382+Configuration!$C$16*I382+Configuration!$C$15*J382+Configuration!$C$17*K382),""),0)</f>
        <v>12.690625719300176</v>
      </c>
      <c r="F382" s="3">
        <v>0.33333333333333331</v>
      </c>
      <c r="G382" s="3">
        <v>70</v>
      </c>
      <c r="H382" s="3">
        <v>5</v>
      </c>
      <c r="I382" s="3">
        <v>10</v>
      </c>
      <c r="J382" s="3">
        <v>5.000000000000001E-2</v>
      </c>
      <c r="K382" s="3">
        <v>5.4687140349912684E-2</v>
      </c>
      <c r="L382" s="3">
        <f>MAX(IFERROR(IF(Configuration!$F$11&gt;0,$E382-LARGE($E:$E,Configuration!$F$11*Configuration!$F$16),-1000000),0),IFERROR(IF(Configuration!$F$14&gt;0,$E382-LARGE('FLEX Settings (DO NOT MODIFY)'!$J:$J,Configuration!$F$14*Configuration!$F$16),-1000000),0),IFERROR(IF(Configuration!$F$13&gt;0,$E382-LARGE('FLEX Settings (DO NOT MODIFY)'!$K:$K,Configuration!$F$13*Configuration!$F$16),-1000000),0))+IF(E382=0,0,COUNTIFS($E$2:E381,E381)*0.000001)</f>
        <v>-124.47564754661427</v>
      </c>
      <c r="N382" t="str">
        <f t="shared" si="8"/>
        <v>&lt;tr&gt;&lt;td&gt;380&lt;/td&gt;&lt;td&gt;Alante Brown&lt;/td&gt;&lt;td&gt;Nebraska&lt;/td&gt;&lt;td&gt;Big Ten&lt;/td&gt;&lt;td&gt;12.69&lt;/td&gt;&lt;/tr&gt;</v>
      </c>
    </row>
    <row r="383" spans="1:14" x14ac:dyDescent="0.25">
      <c r="A383" s="26">
        <f>_xlfn.RANK.EQ(L383,L:L,0)</f>
        <v>381</v>
      </c>
      <c r="B383" t="s">
        <v>1032</v>
      </c>
      <c r="C383" s="5" t="s">
        <v>208</v>
      </c>
      <c r="D383" t="s">
        <v>132</v>
      </c>
      <c r="E383" s="3">
        <f>IF(VLOOKUP($D383,Configuration!$A$21:$C$31,3,FALSE),IFERROR((Configuration!$C$13*F383+Configuration!$C$12*H383+Configuration!$C$14*G383+Configuration!$C$16*I383+Configuration!$C$15*J383+Configuration!$C$17*K383),""),0)</f>
        <v>12.526435964639511</v>
      </c>
      <c r="F383" s="3">
        <v>0.9</v>
      </c>
      <c r="G383" s="3">
        <v>49.5</v>
      </c>
      <c r="H383" s="3">
        <v>4.5</v>
      </c>
      <c r="I383" s="3">
        <v>0</v>
      </c>
      <c r="J383" s="3">
        <v>0</v>
      </c>
      <c r="K383" s="3">
        <v>3.6782017680245215E-2</v>
      </c>
      <c r="L383" s="3">
        <f>MAX(IFERROR(IF(Configuration!$F$11&gt;0,$E383-LARGE($E:$E,Configuration!$F$11*Configuration!$F$16),-1000000),0),IFERROR(IF(Configuration!$F$14&gt;0,$E383-LARGE('FLEX Settings (DO NOT MODIFY)'!$J:$J,Configuration!$F$14*Configuration!$F$16),-1000000),0),IFERROR(IF(Configuration!$F$13&gt;0,$E383-LARGE('FLEX Settings (DO NOT MODIFY)'!$K:$K,Configuration!$F$13*Configuration!$F$16),-1000000),0))+IF(E383=0,0,COUNTIFS($E$2:E382,E382)*0.000001)</f>
        <v>-124.63983730127492</v>
      </c>
      <c r="N383" t="str">
        <f t="shared" si="8"/>
        <v>&lt;tr&gt;&lt;td&gt;381&lt;/td&gt;&lt;td&gt;Jaden Payoute&lt;/td&gt;&lt;td&gt;Virginia Tech&lt;/td&gt;&lt;td&gt;ACC&lt;/td&gt;&lt;td&gt;12.53&lt;/td&gt;&lt;/tr&gt;</v>
      </c>
    </row>
    <row r="384" spans="1:14" x14ac:dyDescent="0.25">
      <c r="A384" s="26">
        <f>_xlfn.RANK.EQ(L384,L:L,0)</f>
        <v>382</v>
      </c>
      <c r="B384" t="s">
        <v>1546</v>
      </c>
      <c r="C384" s="5" t="s">
        <v>262</v>
      </c>
      <c r="D384" t="s">
        <v>1504</v>
      </c>
      <c r="E384" s="3">
        <f>IF(VLOOKUP($D384,Configuration!$A$21:$C$31,3,FALSE),IFERROR((Configuration!$C$13*F384+Configuration!$C$12*H384+Configuration!$C$14*G384+Configuration!$C$16*I384+Configuration!$C$15*J384+Configuration!$C$17*K384),""),0)</f>
        <v>12.381914619519346</v>
      </c>
      <c r="F384" s="3">
        <v>0.48</v>
      </c>
      <c r="G384" s="3">
        <v>66</v>
      </c>
      <c r="H384" s="3">
        <v>6</v>
      </c>
      <c r="I384" s="3">
        <v>0</v>
      </c>
      <c r="J384" s="3">
        <v>0</v>
      </c>
      <c r="K384" s="3">
        <v>4.9042690240326953E-2</v>
      </c>
      <c r="L384" s="3">
        <f>MAX(IFERROR(IF(Configuration!$F$11&gt;0,$E384-LARGE($E:$E,Configuration!$F$11*Configuration!$F$16),-1000000),0),IFERROR(IF(Configuration!$F$14&gt;0,$E384-LARGE('FLEX Settings (DO NOT MODIFY)'!$J:$J,Configuration!$F$14*Configuration!$F$16),-1000000),0),IFERROR(IF(Configuration!$F$13&gt;0,$E384-LARGE('FLEX Settings (DO NOT MODIFY)'!$K:$K,Configuration!$F$13*Configuration!$F$16),-1000000),0))+IF(E384=0,0,COUNTIFS($E$2:E383,E383)*0.000001)</f>
        <v>-124.78435864639509</v>
      </c>
      <c r="N384" t="str">
        <f t="shared" si="8"/>
        <v>&lt;tr&gt;&lt;td&gt;382&lt;/td&gt;&lt;td&gt;Tyler Roebuck&lt;/td&gt;&lt;td&gt;New Mexico State&lt;/td&gt;&lt;td&gt;IA Independents&lt;/td&gt;&lt;td&gt;12.38&lt;/td&gt;&lt;/tr&gt;</v>
      </c>
    </row>
    <row r="385" spans="1:14" x14ac:dyDescent="0.25">
      <c r="A385" s="26">
        <f>_xlfn.RANK.EQ(L385,L:L,0)</f>
        <v>383</v>
      </c>
      <c r="B385" t="s">
        <v>1224</v>
      </c>
      <c r="C385" s="5" t="s">
        <v>199</v>
      </c>
      <c r="D385" t="s">
        <v>329</v>
      </c>
      <c r="E385" s="3">
        <f>IF(VLOOKUP($D385,Configuration!$A$21:$C$31,3,FALSE),IFERROR((Configuration!$C$13*F385+Configuration!$C$12*H385+Configuration!$C$14*G385+Configuration!$C$16*I385+Configuration!$C$15*J385+Configuration!$C$17*K385),""),0)</f>
        <v>11.785567056105904</v>
      </c>
      <c r="F385" s="3">
        <v>0.35000000000000003</v>
      </c>
      <c r="G385" s="3">
        <v>63</v>
      </c>
      <c r="H385" s="3">
        <v>7</v>
      </c>
      <c r="I385" s="3">
        <v>0</v>
      </c>
      <c r="J385" s="3">
        <v>0</v>
      </c>
      <c r="K385" s="3">
        <v>5.7216471947048111E-2</v>
      </c>
      <c r="L385" s="3">
        <f>MAX(IFERROR(IF(Configuration!$F$11&gt;0,$E385-LARGE($E:$E,Configuration!$F$11*Configuration!$F$16),-1000000),0),IFERROR(IF(Configuration!$F$14&gt;0,$E385-LARGE('FLEX Settings (DO NOT MODIFY)'!$J:$J,Configuration!$F$14*Configuration!$F$16),-1000000),0),IFERROR(IF(Configuration!$F$13&gt;0,$E385-LARGE('FLEX Settings (DO NOT MODIFY)'!$K:$K,Configuration!$F$13*Configuration!$F$16),-1000000),0))+IF(E385=0,0,COUNTIFS($E$2:E384,E384)*0.000001)</f>
        <v>-125.38070620980854</v>
      </c>
      <c r="N385" t="str">
        <f t="shared" si="8"/>
        <v>&lt;tr&gt;&lt;td&gt;383&lt;/td&gt;&lt;td&gt;Kris Hutson&lt;/td&gt;&lt;td&gt;Oregon&lt;/td&gt;&lt;td&gt;Pac-12&lt;/td&gt;&lt;td&gt;11.79&lt;/td&gt;&lt;/tr&gt;</v>
      </c>
    </row>
    <row r="386" spans="1:14" x14ac:dyDescent="0.25">
      <c r="A386" s="26">
        <f>_xlfn.RANK.EQ(L386,L:L,0)</f>
        <v>384</v>
      </c>
      <c r="B386" t="s">
        <v>1073</v>
      </c>
      <c r="C386" s="5" t="s">
        <v>260</v>
      </c>
      <c r="D386" t="s">
        <v>326</v>
      </c>
      <c r="E386" s="3">
        <f>IF(VLOOKUP($D386,Configuration!$A$21:$C$31,3,FALSE),IFERROR((Configuration!$C$13*F386+Configuration!$C$12*H386+Configuration!$C$14*G386+Configuration!$C$16*I386+Configuration!$C$15*J386+Configuration!$C$17*K386),""),0)</f>
        <v>11.577393274399181</v>
      </c>
      <c r="F386" s="3">
        <v>0.37500000000000006</v>
      </c>
      <c r="G386" s="3">
        <v>56.999999999999993</v>
      </c>
      <c r="H386" s="3">
        <v>7.5</v>
      </c>
      <c r="I386" s="3">
        <v>0</v>
      </c>
      <c r="J386" s="3">
        <v>0</v>
      </c>
      <c r="K386" s="3">
        <v>6.1303362800408691E-2</v>
      </c>
      <c r="L386" s="3">
        <f>MAX(IFERROR(IF(Configuration!$F$11&gt;0,$E386-LARGE($E:$E,Configuration!$F$11*Configuration!$F$16),-1000000),0),IFERROR(IF(Configuration!$F$14&gt;0,$E386-LARGE('FLEX Settings (DO NOT MODIFY)'!$J:$J,Configuration!$F$14*Configuration!$F$16),-1000000),0),IFERROR(IF(Configuration!$F$13&gt;0,$E386-LARGE('FLEX Settings (DO NOT MODIFY)'!$K:$K,Configuration!$F$13*Configuration!$F$16),-1000000),0))+IF(E386=0,0,COUNTIFS($E$2:E385,E385)*0.000001)</f>
        <v>-125.58887999151526</v>
      </c>
      <c r="N386" t="str">
        <f t="shared" si="8"/>
        <v>&lt;tr&gt;&lt;td&gt;384&lt;/td&gt;&lt;td&gt;Lawrence Arnold&lt;/td&gt;&lt;td&gt;Kansas&lt;/td&gt;&lt;td&gt;Big 12&lt;/td&gt;&lt;td&gt;11.58&lt;/td&gt;&lt;/tr&gt;</v>
      </c>
    </row>
    <row r="387" spans="1:14" x14ac:dyDescent="0.25">
      <c r="A387" s="26">
        <f>_xlfn.RANK.EQ(L387,L:L,0)</f>
        <v>385</v>
      </c>
      <c r="B387" t="s">
        <v>1252</v>
      </c>
      <c r="C387" s="5" t="s">
        <v>264</v>
      </c>
      <c r="D387" t="s">
        <v>329</v>
      </c>
      <c r="E387" s="3">
        <f>IF(VLOOKUP($D387,Configuration!$A$21:$C$31,3,FALSE),IFERROR((Configuration!$C$13*F387+Configuration!$C$12*H387+Configuration!$C$14*G387+Configuration!$C$16*I387+Configuration!$C$15*J387+Configuration!$C$17*K387),""),0)</f>
        <v>11.402297543423215</v>
      </c>
      <c r="F387" s="3">
        <v>0.36</v>
      </c>
      <c r="G387" s="3">
        <v>57.599999999999994</v>
      </c>
      <c r="H387" s="3">
        <v>7.1999999999999993</v>
      </c>
      <c r="I387" s="3">
        <v>0</v>
      </c>
      <c r="J387" s="3">
        <v>0</v>
      </c>
      <c r="K387" s="3">
        <v>5.8851228288392343E-2</v>
      </c>
      <c r="L387" s="3">
        <f>MAX(IFERROR(IF(Configuration!$F$11&gt;0,$E387-LARGE($E:$E,Configuration!$F$11*Configuration!$F$16),-1000000),0),IFERROR(IF(Configuration!$F$14&gt;0,$E387-LARGE('FLEX Settings (DO NOT MODIFY)'!$J:$J,Configuration!$F$14*Configuration!$F$16),-1000000),0),IFERROR(IF(Configuration!$F$13&gt;0,$E387-LARGE('FLEX Settings (DO NOT MODIFY)'!$K:$K,Configuration!$F$13*Configuration!$F$16),-1000000),0))+IF(E387=0,0,COUNTIFS($E$2:E386,E386)*0.000001)</f>
        <v>-125.76397572249122</v>
      </c>
      <c r="N387" t="str">
        <f t="shared" si="8"/>
        <v>&lt;tr&gt;&lt;td&gt;385&lt;/td&gt;&lt;td&gt;Monroe Young&lt;/td&gt;&lt;td&gt;California&lt;/td&gt;&lt;td&gt;Pac-12&lt;/td&gt;&lt;td&gt;11.4&lt;/td&gt;&lt;/tr&gt;</v>
      </c>
    </row>
    <row r="388" spans="1:14" x14ac:dyDescent="0.25">
      <c r="A388" s="26">
        <f>_xlfn.RANK.EQ(L388,L:L,0)</f>
        <v>386</v>
      </c>
      <c r="B388" s="5" t="s">
        <v>1181</v>
      </c>
      <c r="C388" s="5" t="s">
        <v>757</v>
      </c>
      <c r="D388" t="s">
        <v>1504</v>
      </c>
      <c r="E388" s="3">
        <f>IF(VLOOKUP($D388,Configuration!$A$21:$C$31,3,FALSE),IFERROR((Configuration!$C$13*F388+Configuration!$C$12*H388+Configuration!$C$14*G388+Configuration!$C$16*I388+Configuration!$C$15*J388+Configuration!$C$17*K388),""),0)</f>
        <v>11.301914619519346</v>
      </c>
      <c r="F388" s="3">
        <v>0.4</v>
      </c>
      <c r="G388" s="3">
        <v>60</v>
      </c>
      <c r="H388" s="3">
        <v>6</v>
      </c>
      <c r="I388" s="3">
        <v>0</v>
      </c>
      <c r="J388" s="3">
        <v>0</v>
      </c>
      <c r="K388" s="3">
        <v>4.9042690240326953E-2</v>
      </c>
      <c r="L388" s="3">
        <f>MAX(IFERROR(IF(Configuration!$F$11&gt;0,$E388-LARGE($E:$E,Configuration!$F$11*Configuration!$F$16),-1000000),0),IFERROR(IF(Configuration!$F$14&gt;0,$E388-LARGE('FLEX Settings (DO NOT MODIFY)'!$J:$J,Configuration!$F$14*Configuration!$F$16),-1000000),0),IFERROR(IF(Configuration!$F$13&gt;0,$E388-LARGE('FLEX Settings (DO NOT MODIFY)'!$K:$K,Configuration!$F$13*Configuration!$F$16),-1000000),0))+IF(E388=0,0,COUNTIFS($E$2:E387,E387)*0.000001)</f>
        <v>-125.86435864639509</v>
      </c>
      <c r="N388" t="str">
        <f t="shared" si="8"/>
        <v>&lt;tr&gt;&lt;td&gt;386&lt;/td&gt;&lt;td&gt;Cole Caterbone&lt;/td&gt;&lt;td&gt;Army&lt;/td&gt;&lt;td&gt;IA Independents&lt;/td&gt;&lt;td&gt;11.3&lt;/td&gt;&lt;/tr&gt;</v>
      </c>
    </row>
    <row r="389" spans="1:14" x14ac:dyDescent="0.25">
      <c r="A389" s="26">
        <f>_xlfn.RANK.EQ(L389,L:L,0)</f>
        <v>387</v>
      </c>
      <c r="B389" t="s">
        <v>1105</v>
      </c>
      <c r="C389" s="5" t="s">
        <v>244</v>
      </c>
      <c r="D389" t="s">
        <v>326</v>
      </c>
      <c r="E389" s="3">
        <f>IF(VLOOKUP($D389,Configuration!$A$21:$C$31,3,FALSE),IFERROR((Configuration!$C$13*F389+Configuration!$C$12*H389+Configuration!$C$14*G389+Configuration!$C$16*I389+Configuration!$C$15*J389+Configuration!$C$17*K389),""),0)</f>
        <v>10.701914619519346</v>
      </c>
      <c r="F389" s="3">
        <v>0.30000000000000004</v>
      </c>
      <c r="G389" s="3">
        <v>60</v>
      </c>
      <c r="H389" s="3">
        <v>6</v>
      </c>
      <c r="I389" s="3">
        <v>0</v>
      </c>
      <c r="J389" s="3">
        <v>0</v>
      </c>
      <c r="K389" s="3">
        <v>4.9042690240326953E-2</v>
      </c>
      <c r="L389" s="3">
        <f>MAX(IFERROR(IF(Configuration!$F$11&gt;0,$E389-LARGE($E:$E,Configuration!$F$11*Configuration!$F$16),-1000000),0),IFERROR(IF(Configuration!$F$14&gt;0,$E389-LARGE('FLEX Settings (DO NOT MODIFY)'!$J:$J,Configuration!$F$14*Configuration!$F$16),-1000000),0),IFERROR(IF(Configuration!$F$13&gt;0,$E389-LARGE('FLEX Settings (DO NOT MODIFY)'!$K:$K,Configuration!$F$13*Configuration!$F$16),-1000000),0))+IF(E389=0,0,COUNTIFS($E$2:E388,E388)*0.000001)</f>
        <v>-126.4643586463951</v>
      </c>
      <c r="N389" t="str">
        <f t="shared" si="8"/>
        <v>&lt;tr&gt;&lt;td&gt;387&lt;/td&gt;&lt;td&gt;Mikel Barkley&lt;/td&gt;&lt;td&gt;TCU&lt;/td&gt;&lt;td&gt;Big 12&lt;/td&gt;&lt;td&gt;10.7&lt;/td&gt;&lt;/tr&gt;</v>
      </c>
    </row>
    <row r="390" spans="1:14" x14ac:dyDescent="0.25">
      <c r="A390" s="26">
        <f>_xlfn.RANK.EQ(L390,L:L,0)</f>
        <v>387</v>
      </c>
      <c r="B390" t="s">
        <v>1218</v>
      </c>
      <c r="C390" s="5" t="s">
        <v>232</v>
      </c>
      <c r="D390" t="s">
        <v>329</v>
      </c>
      <c r="E390" s="3">
        <f>IF(VLOOKUP($D390,Configuration!$A$21:$C$31,3,FALSE),IFERROR((Configuration!$C$13*F390+Configuration!$C$12*H390+Configuration!$C$14*G390+Configuration!$C$16*I390+Configuration!$C$15*J390+Configuration!$C$17*K390),""),0)</f>
        <v>10.701914619519346</v>
      </c>
      <c r="F390" s="3">
        <v>0.30000000000000004</v>
      </c>
      <c r="G390" s="3">
        <v>60</v>
      </c>
      <c r="H390" s="3">
        <v>6</v>
      </c>
      <c r="I390" s="3">
        <v>0</v>
      </c>
      <c r="J390" s="3">
        <v>0</v>
      </c>
      <c r="K390" s="3">
        <v>4.9042690240326953E-2</v>
      </c>
      <c r="L390" s="3">
        <f>MAX(IFERROR(IF(Configuration!$F$11&gt;0,$E390-LARGE($E:$E,Configuration!$F$11*Configuration!$F$16),-1000000),0),IFERROR(IF(Configuration!$F$14&gt;0,$E390-LARGE('FLEX Settings (DO NOT MODIFY)'!$J:$J,Configuration!$F$14*Configuration!$F$16),-1000000),0),IFERROR(IF(Configuration!$F$13&gt;0,$E390-LARGE('FLEX Settings (DO NOT MODIFY)'!$K:$K,Configuration!$F$13*Configuration!$F$16),-1000000),0))+IF(E390=0,0,COUNTIFS($E$2:E389,E389)*0.000001)</f>
        <v>-126.4643586463951</v>
      </c>
      <c r="N390" t="str">
        <f t="shared" si="8"/>
        <v>&lt;tr&gt;&lt;td&gt;387&lt;/td&gt;&lt;td&gt;Silas Bolden&lt;/td&gt;&lt;td&gt;Oregon State&lt;/td&gt;&lt;td&gt;Pac-12&lt;/td&gt;&lt;td&gt;10.7&lt;/td&gt;&lt;/tr&gt;</v>
      </c>
    </row>
    <row r="391" spans="1:14" x14ac:dyDescent="0.25">
      <c r="A391" s="26">
        <f>_xlfn.RANK.EQ(L391,L:L,0)</f>
        <v>389</v>
      </c>
      <c r="B391" t="s">
        <v>1118</v>
      </c>
      <c r="C391" s="5" t="s">
        <v>231</v>
      </c>
      <c r="D391" t="s">
        <v>352</v>
      </c>
      <c r="E391" s="3">
        <f>IF(VLOOKUP($D391,Configuration!$A$21:$C$31,3,FALSE),IFERROR((Configuration!$C$13*F391+Configuration!$C$12*H391+Configuration!$C$14*G391+Configuration!$C$16*I391+Configuration!$C$15*J391+Configuration!$C$17*K391),""),0)</f>
        <v>10.418262182932789</v>
      </c>
      <c r="F391" s="3">
        <v>0.5</v>
      </c>
      <c r="G391" s="3">
        <v>50</v>
      </c>
      <c r="H391" s="3">
        <v>5</v>
      </c>
      <c r="I391" s="3">
        <v>0</v>
      </c>
      <c r="J391" s="3">
        <v>0</v>
      </c>
      <c r="K391" s="3">
        <v>4.0868908533605794E-2</v>
      </c>
      <c r="L391" s="3">
        <f>MAX(IFERROR(IF(Configuration!$F$11&gt;0,$E391-LARGE($E:$E,Configuration!$F$11*Configuration!$F$16),-1000000),0),IFERROR(IF(Configuration!$F$14&gt;0,$E391-LARGE('FLEX Settings (DO NOT MODIFY)'!$J:$J,Configuration!$F$14*Configuration!$F$16),-1000000),0),IFERROR(IF(Configuration!$F$13&gt;0,$E391-LARGE('FLEX Settings (DO NOT MODIFY)'!$K:$K,Configuration!$F$13*Configuration!$F$16),-1000000),0))+IF(E391=0,0,COUNTIFS($E$2:E390,E390)*0.000001)</f>
        <v>-126.74801008298165</v>
      </c>
      <c r="N391" t="str">
        <f t="shared" si="8"/>
        <v>&lt;tr&gt;&lt;td&gt;389&lt;/td&gt;&lt;td&gt;Marquez Beason&lt;/td&gt;&lt;td&gt;Illinois&lt;/td&gt;&lt;td&gt;Big Ten&lt;/td&gt;&lt;td&gt;10.42&lt;/td&gt;&lt;/tr&gt;</v>
      </c>
    </row>
    <row r="392" spans="1:14" x14ac:dyDescent="0.25">
      <c r="A392" s="26">
        <f>_xlfn.RANK.EQ(L392,L:L,0)</f>
        <v>391</v>
      </c>
      <c r="B392" t="s">
        <v>1157</v>
      </c>
      <c r="C392" s="5" t="s">
        <v>755</v>
      </c>
      <c r="D392" t="s">
        <v>352</v>
      </c>
      <c r="E392" s="3">
        <f>IF(VLOOKUP($D392,Configuration!$A$21:$C$31,3,FALSE),IFERROR((Configuration!$C$13*F392+Configuration!$C$12*H392+Configuration!$C$14*G392+Configuration!$C$16*I392+Configuration!$C$15*J392+Configuration!$C$17*K392),""),0)</f>
        <v>10.418262182932789</v>
      </c>
      <c r="F392" s="3">
        <v>0.5</v>
      </c>
      <c r="G392" s="3">
        <v>50</v>
      </c>
      <c r="H392" s="3">
        <v>5</v>
      </c>
      <c r="I392" s="3">
        <v>0</v>
      </c>
      <c r="J392" s="3">
        <v>0</v>
      </c>
      <c r="K392" s="3">
        <v>4.0868908533605794E-2</v>
      </c>
      <c r="L392" s="3">
        <f>MAX(IFERROR(IF(Configuration!$F$11&gt;0,$E392-LARGE($E:$E,Configuration!$F$11*Configuration!$F$16),-1000000),0),IFERROR(IF(Configuration!$F$14&gt;0,$E392-LARGE('FLEX Settings (DO NOT MODIFY)'!$J:$J,Configuration!$F$14*Configuration!$F$16),-1000000),0),IFERROR(IF(Configuration!$F$13&gt;0,$E392-LARGE('FLEX Settings (DO NOT MODIFY)'!$K:$K,Configuration!$F$13*Configuration!$F$16),-1000000),0))+IF(E392=0,0,COUNTIFS($E$2:E391,E391)*0.000001)</f>
        <v>-126.74801108298165</v>
      </c>
      <c r="N392" t="str">
        <f t="shared" si="8"/>
        <v>&lt;tr&gt;&lt;td&gt;391&lt;/td&gt;&lt;td&gt;Monterio Hunt&lt;/td&gt;&lt;td&gt;Rutgers&lt;/td&gt;&lt;td&gt;Big Ten&lt;/td&gt;&lt;td&gt;10.42&lt;/td&gt;&lt;/tr&gt;</v>
      </c>
    </row>
    <row r="393" spans="1:14" x14ac:dyDescent="0.25">
      <c r="A393" s="26">
        <f>_xlfn.RANK.EQ(L393,L:L,0)</f>
        <v>389</v>
      </c>
      <c r="B393" t="s">
        <v>1259</v>
      </c>
      <c r="C393" s="5" t="s">
        <v>210</v>
      </c>
      <c r="D393" t="s">
        <v>329</v>
      </c>
      <c r="E393" s="3">
        <f>IF(VLOOKUP($D393,Configuration!$A$21:$C$31,3,FALSE),IFERROR((Configuration!$C$13*F393+Configuration!$C$12*H393+Configuration!$C$14*G393+Configuration!$C$16*I393+Configuration!$C$15*J393+Configuration!$C$17*K393),""),0)</f>
        <v>10.418262182932789</v>
      </c>
      <c r="F393" s="3">
        <v>0.5</v>
      </c>
      <c r="G393" s="3">
        <v>50</v>
      </c>
      <c r="H393" s="3">
        <v>5</v>
      </c>
      <c r="I393" s="3">
        <v>0</v>
      </c>
      <c r="J393" s="3">
        <v>0</v>
      </c>
      <c r="K393" s="3">
        <v>4.0868908533605794E-2</v>
      </c>
      <c r="L393" s="3">
        <f>MAX(IFERROR(IF(Configuration!$F$11&gt;0,$E393-LARGE($E:$E,Configuration!$F$11*Configuration!$F$16),-1000000),0),IFERROR(IF(Configuration!$F$14&gt;0,$E393-LARGE('FLEX Settings (DO NOT MODIFY)'!$J:$J,Configuration!$F$14*Configuration!$F$16),-1000000),0),IFERROR(IF(Configuration!$F$13&gt;0,$E393-LARGE('FLEX Settings (DO NOT MODIFY)'!$K:$K,Configuration!$F$13*Configuration!$F$16),-1000000),0))+IF(E393=0,0,COUNTIFS($E$2:E392,E392)*0.000001)</f>
        <v>-126.74801008298165</v>
      </c>
      <c r="N393" t="str">
        <f t="shared" si="8"/>
        <v>&lt;tr&gt;&lt;td&gt;389&lt;/td&gt;&lt;td&gt;Jaden Mitchell&lt;/td&gt;&lt;td&gt;Arizona&lt;/td&gt;&lt;td&gt;Pac-12&lt;/td&gt;&lt;td&gt;10.42&lt;/td&gt;&lt;/tr&gt;</v>
      </c>
    </row>
    <row r="394" spans="1:14" x14ac:dyDescent="0.25">
      <c r="A394" s="26">
        <f>_xlfn.RANK.EQ(L394,L:L,0)</f>
        <v>392</v>
      </c>
      <c r="B394" t="s">
        <v>1148</v>
      </c>
      <c r="C394" s="5" t="s">
        <v>183</v>
      </c>
      <c r="D394" t="s">
        <v>352</v>
      </c>
      <c r="E394" s="3">
        <f>IF(VLOOKUP($D394,Configuration!$A$21:$C$31,3,FALSE),IFERROR((Configuration!$C$13*F394+Configuration!$C$12*H394+Configuration!$C$14*G394+Configuration!$C$16*I394+Configuration!$C$15*J394+Configuration!$C$17*K394),""),0)</f>
        <v>9.5019146195193471</v>
      </c>
      <c r="F394" s="3">
        <v>0.30000000000000004</v>
      </c>
      <c r="G394" s="3">
        <v>48</v>
      </c>
      <c r="H394" s="3">
        <v>6</v>
      </c>
      <c r="I394" s="3">
        <v>0</v>
      </c>
      <c r="J394" s="3">
        <v>0</v>
      </c>
      <c r="K394" s="3">
        <v>4.9042690240326953E-2</v>
      </c>
      <c r="L394" s="3">
        <f>MAX(IFERROR(IF(Configuration!$F$11&gt;0,$E394-LARGE($E:$E,Configuration!$F$11*Configuration!$F$16),-1000000),0),IFERROR(IF(Configuration!$F$14&gt;0,$E394-LARGE('FLEX Settings (DO NOT MODIFY)'!$J:$J,Configuration!$F$14*Configuration!$F$16),-1000000),0),IFERROR(IF(Configuration!$F$13&gt;0,$E394-LARGE('FLEX Settings (DO NOT MODIFY)'!$K:$K,Configuration!$F$13*Configuration!$F$16),-1000000),0))+IF(E394=0,0,COUNTIFS($E$2:E393,E393)*0.000001)</f>
        <v>-127.66435664639509</v>
      </c>
      <c r="N394" t="str">
        <f t="shared" si="8"/>
        <v>&lt;tr&gt;&lt;td&gt;392&lt;/td&gt;&lt;td&gt;AJ Abbott&lt;/td&gt;&lt;td&gt;Wisconsin&lt;/td&gt;&lt;td&gt;Big Ten&lt;/td&gt;&lt;td&gt;9.5&lt;/td&gt;&lt;/tr&gt;</v>
      </c>
    </row>
    <row r="395" spans="1:14" x14ac:dyDescent="0.25">
      <c r="A395" s="26">
        <f>_xlfn.RANK.EQ(L395,L:L,0)</f>
        <v>393</v>
      </c>
      <c r="B395" t="s">
        <v>1008</v>
      </c>
      <c r="C395" s="5" t="s">
        <v>248</v>
      </c>
      <c r="D395" t="s">
        <v>132</v>
      </c>
      <c r="E395" s="3">
        <f>IF(VLOOKUP($D395,Configuration!$A$21:$C$31,3,FALSE),IFERROR((Configuration!$C$13*F395+Configuration!$C$12*H395+Configuration!$C$14*G395+Configuration!$C$16*I395+Configuration!$C$15*J395+Configuration!$C$17*K395),""),0)</f>
        <v>9.3011487717116079</v>
      </c>
      <c r="F395" s="3">
        <v>0.60000000000000009</v>
      </c>
      <c r="G395" s="3">
        <v>39.599999999999994</v>
      </c>
      <c r="H395" s="3">
        <v>3.5999999999999996</v>
      </c>
      <c r="I395" s="3">
        <v>0</v>
      </c>
      <c r="J395" s="3">
        <v>0</v>
      </c>
      <c r="K395" s="3">
        <v>2.9425614144196172E-2</v>
      </c>
      <c r="L395" s="3">
        <f>MAX(IFERROR(IF(Configuration!$F$11&gt;0,$E395-LARGE($E:$E,Configuration!$F$11*Configuration!$F$16),-1000000),0),IFERROR(IF(Configuration!$F$14&gt;0,$E395-LARGE('FLEX Settings (DO NOT MODIFY)'!$J:$J,Configuration!$F$14*Configuration!$F$16),-1000000),0),IFERROR(IF(Configuration!$F$13&gt;0,$E395-LARGE('FLEX Settings (DO NOT MODIFY)'!$K:$K,Configuration!$F$13*Configuration!$F$16),-1000000),0))+IF(E395=0,0,COUNTIFS($E$2:E394,E394)*0.000001)</f>
        <v>-127.86512449420283</v>
      </c>
      <c r="N395" t="str">
        <f t="shared" si="8"/>
        <v>&lt;tr&gt;&lt;td&gt;393&lt;/td&gt;&lt;td&gt;Joshua Burrell&lt;/td&gt;&lt;td&gt;Florida State&lt;/td&gt;&lt;td&gt;ACC&lt;/td&gt;&lt;td&gt;9.3&lt;/td&gt;&lt;/tr&gt;</v>
      </c>
    </row>
    <row r="396" spans="1:14" x14ac:dyDescent="0.25">
      <c r="A396" s="26">
        <f>_xlfn.RANK.EQ(L396,L:L,0)</f>
        <v>394</v>
      </c>
      <c r="B396" t="s">
        <v>1091</v>
      </c>
      <c r="C396" s="5" t="s">
        <v>192</v>
      </c>
      <c r="D396" t="s">
        <v>326</v>
      </c>
      <c r="E396" s="3">
        <f>IF(VLOOKUP($D396,Configuration!$A$21:$C$31,3,FALSE),IFERROR((Configuration!$C$13*F396+Configuration!$C$12*H396+Configuration!$C$14*G396+Configuration!$C$16*I396+Configuration!$C$15*J396+Configuration!$C$17*K396),""),0)</f>
        <v>9.2364440011146076</v>
      </c>
      <c r="F396" s="3">
        <v>0.30303030303030304</v>
      </c>
      <c r="G396" s="3">
        <v>50</v>
      </c>
      <c r="H396" s="3">
        <v>5</v>
      </c>
      <c r="I396" s="3">
        <v>0</v>
      </c>
      <c r="J396" s="3">
        <v>0</v>
      </c>
      <c r="K396" s="3">
        <v>4.0868908533605794E-2</v>
      </c>
      <c r="L396" s="3">
        <f>MAX(IFERROR(IF(Configuration!$F$11&gt;0,$E396-LARGE($E:$E,Configuration!$F$11*Configuration!$F$16),-1000000),0),IFERROR(IF(Configuration!$F$14&gt;0,$E396-LARGE('FLEX Settings (DO NOT MODIFY)'!$J:$J,Configuration!$F$14*Configuration!$F$16),-1000000),0),IFERROR(IF(Configuration!$F$13&gt;0,$E396-LARGE('FLEX Settings (DO NOT MODIFY)'!$K:$K,Configuration!$F$13*Configuration!$F$16),-1000000),0))+IF(E396=0,0,COUNTIFS($E$2:E395,E395)*0.000001)</f>
        <v>-127.92982926479984</v>
      </c>
      <c r="N396" t="str">
        <f t="shared" si="8"/>
        <v>&lt;tr&gt;&lt;td&gt;394&lt;/td&gt;&lt;td&gt;Seth Collins&lt;/td&gt;&lt;td&gt;Texas Tech&lt;/td&gt;&lt;td&gt;Big 12&lt;/td&gt;&lt;td&gt;9.24&lt;/td&gt;&lt;/tr&gt;</v>
      </c>
    </row>
    <row r="397" spans="1:14" x14ac:dyDescent="0.25">
      <c r="A397" s="26">
        <f>_xlfn.RANK.EQ(L397,L:L,0)</f>
        <v>395</v>
      </c>
      <c r="B397" t="s">
        <v>1265</v>
      </c>
      <c r="C397" s="5" t="s">
        <v>203</v>
      </c>
      <c r="D397" t="s">
        <v>329</v>
      </c>
      <c r="E397" s="3">
        <f>IF(VLOOKUP($D397,Configuration!$A$21:$C$31,3,FALSE),IFERROR((Configuration!$C$13*F397+Configuration!$C$12*H397+Configuration!$C$14*G397+Configuration!$C$16*I397+Configuration!$C$15*J397+Configuration!$C$17*K397),""),0)</f>
        <v>9.1346097463462321</v>
      </c>
      <c r="F397" s="3">
        <v>0.4</v>
      </c>
      <c r="G397" s="3">
        <v>48</v>
      </c>
      <c r="H397" s="3">
        <v>4</v>
      </c>
      <c r="I397" s="3">
        <v>0</v>
      </c>
      <c r="J397" s="3">
        <v>0</v>
      </c>
      <c r="K397" s="3">
        <v>3.2695126826884635E-2</v>
      </c>
      <c r="L397" s="3">
        <f>MAX(IFERROR(IF(Configuration!$F$11&gt;0,$E397-LARGE($E:$E,Configuration!$F$11*Configuration!$F$16),-1000000),0),IFERROR(IF(Configuration!$F$14&gt;0,$E397-LARGE('FLEX Settings (DO NOT MODIFY)'!$J:$J,Configuration!$F$14*Configuration!$F$16),-1000000),0),IFERROR(IF(Configuration!$F$13&gt;0,$E397-LARGE('FLEX Settings (DO NOT MODIFY)'!$K:$K,Configuration!$F$13*Configuration!$F$16),-1000000),0))+IF(E397=0,0,COUNTIFS($E$2:E396,E396)*0.000001)</f>
        <v>-128.03166351956821</v>
      </c>
      <c r="N397" t="str">
        <f t="shared" si="8"/>
        <v>&lt;tr&gt;&lt;td&gt;395&lt;/td&gt;&lt;td&gt;Elijhah Badger&lt;/td&gt;&lt;td&gt;Arizona State&lt;/td&gt;&lt;td&gt;Pac-12&lt;/td&gt;&lt;td&gt;9.13&lt;/td&gt;&lt;/tr&gt;</v>
      </c>
    </row>
    <row r="398" spans="1:14" x14ac:dyDescent="0.25">
      <c r="A398" s="26">
        <f>_xlfn.RANK.EQ(L398,L:L,0)</f>
        <v>396</v>
      </c>
      <c r="B398" t="s">
        <v>1211</v>
      </c>
      <c r="C398" s="5" t="s">
        <v>216</v>
      </c>
      <c r="D398" t="s">
        <v>329</v>
      </c>
      <c r="E398" s="3">
        <f>IF(VLOOKUP($D398,Configuration!$A$21:$C$31,3,FALSE),IFERROR((Configuration!$C$13*F398+Configuration!$C$12*H398+Configuration!$C$14*G398+Configuration!$C$16*I398+Configuration!$C$15*J398+Configuration!$C$17*K398),""),0)</f>
        <v>9.0716829394348242</v>
      </c>
      <c r="F398" s="3">
        <v>0.2857142857142857</v>
      </c>
      <c r="G398" s="3">
        <v>30</v>
      </c>
      <c r="H398" s="3">
        <v>4</v>
      </c>
      <c r="I398" s="3">
        <v>20</v>
      </c>
      <c r="J398" s="3">
        <v>8.8888888888888892E-2</v>
      </c>
      <c r="K398" s="3">
        <v>8.7968054092112197E-2</v>
      </c>
      <c r="L398" s="3">
        <f>MAX(IFERROR(IF(Configuration!$F$11&gt;0,$E398-LARGE($E:$E,Configuration!$F$11*Configuration!$F$16),-1000000),0),IFERROR(IF(Configuration!$F$14&gt;0,$E398-LARGE('FLEX Settings (DO NOT MODIFY)'!$J:$J,Configuration!$F$14*Configuration!$F$16),-1000000),0),IFERROR(IF(Configuration!$F$13&gt;0,$E398-LARGE('FLEX Settings (DO NOT MODIFY)'!$K:$K,Configuration!$F$13*Configuration!$F$16),-1000000),0))+IF(E398=0,0,COUNTIFS($E$2:E397,E397)*0.000001)</f>
        <v>-128.09459032647962</v>
      </c>
      <c r="N398" t="str">
        <f t="shared" si="8"/>
        <v>&lt;tr&gt;&lt;td&gt;396&lt;/td&gt;&lt;td&gt;Kazemir Allen&lt;/td&gt;&lt;td&gt;UCLA&lt;/td&gt;&lt;td&gt;Pac-12&lt;/td&gt;&lt;td&gt;9.07&lt;/td&gt;&lt;/tr&gt;</v>
      </c>
    </row>
    <row r="399" spans="1:14" x14ac:dyDescent="0.25">
      <c r="A399" s="26">
        <f>_xlfn.RANK.EQ(L399,L:L,0)</f>
        <v>397</v>
      </c>
      <c r="B399" t="s">
        <v>1201</v>
      </c>
      <c r="C399" s="5" t="s">
        <v>409</v>
      </c>
      <c r="D399" t="s">
        <v>1504</v>
      </c>
      <c r="E399" s="3">
        <f>IF(VLOOKUP($D399,Configuration!$A$21:$C$31,3,FALSE),IFERROR((Configuration!$C$13*F399+Configuration!$C$12*H399+Configuration!$C$14*G399+Configuration!$C$16*I399+Configuration!$C$15*J399+Configuration!$C$17*K399),""),0)</f>
        <v>9.0415316956154754</v>
      </c>
      <c r="F399" s="3">
        <v>0.31999999999999995</v>
      </c>
      <c r="G399" s="3">
        <v>47.999999999999993</v>
      </c>
      <c r="H399" s="3">
        <v>4.8</v>
      </c>
      <c r="I399" s="3">
        <v>0</v>
      </c>
      <c r="J399" s="3">
        <v>0</v>
      </c>
      <c r="K399" s="3">
        <v>3.9234152192261555E-2</v>
      </c>
      <c r="L399" s="3">
        <f>MAX(IFERROR(IF(Configuration!$F$11&gt;0,$E399-LARGE($E:$E,Configuration!$F$11*Configuration!$F$16),-1000000),0),IFERROR(IF(Configuration!$F$14&gt;0,$E399-LARGE('FLEX Settings (DO NOT MODIFY)'!$J:$J,Configuration!$F$14*Configuration!$F$16),-1000000),0),IFERROR(IF(Configuration!$F$13&gt;0,$E399-LARGE('FLEX Settings (DO NOT MODIFY)'!$K:$K,Configuration!$F$13*Configuration!$F$16),-1000000),0))+IF(E399=0,0,COUNTIFS($E$2:E398,E398)*0.000001)</f>
        <v>-128.12474157029897</v>
      </c>
      <c r="N399" t="str">
        <f t="shared" si="8"/>
        <v>&lt;tr&gt;&lt;td&gt;397&lt;/td&gt;&lt;td&gt;Brayden Cosper&lt;/td&gt;&lt;td&gt;Brigham Young&lt;/td&gt;&lt;td&gt;IA Independents&lt;/td&gt;&lt;td&gt;9.04&lt;/td&gt;&lt;/tr&gt;</v>
      </c>
    </row>
    <row r="400" spans="1:14" x14ac:dyDescent="0.25">
      <c r="A400" s="26">
        <f>_xlfn.RANK.EQ(L400,L:L,0)</f>
        <v>398</v>
      </c>
      <c r="B400" t="s">
        <v>1182</v>
      </c>
      <c r="C400" s="5" t="s">
        <v>757</v>
      </c>
      <c r="D400" t="s">
        <v>1504</v>
      </c>
      <c r="E400" s="3">
        <f>IF(VLOOKUP($D400,Configuration!$A$21:$C$31,3,FALSE),IFERROR((Configuration!$C$13*F400+Configuration!$C$12*H400+Configuration!$C$14*G400+Configuration!$C$16*I400+Configuration!$C$15*J400+Configuration!$C$17*K400),""),0)</f>
        <v>8.6509573097596721</v>
      </c>
      <c r="F400" s="3">
        <v>0.2</v>
      </c>
      <c r="G400" s="3">
        <v>60</v>
      </c>
      <c r="H400" s="3">
        <v>3</v>
      </c>
      <c r="I400" s="3">
        <v>0</v>
      </c>
      <c r="J400" s="3">
        <v>0</v>
      </c>
      <c r="K400" s="3">
        <v>2.4521345120163476E-2</v>
      </c>
      <c r="L400" s="3">
        <f>MAX(IFERROR(IF(Configuration!$F$11&gt;0,$E400-LARGE($E:$E,Configuration!$F$11*Configuration!$F$16),-1000000),0),IFERROR(IF(Configuration!$F$14&gt;0,$E400-LARGE('FLEX Settings (DO NOT MODIFY)'!$J:$J,Configuration!$F$14*Configuration!$F$16),-1000000),0),IFERROR(IF(Configuration!$F$13&gt;0,$E400-LARGE('FLEX Settings (DO NOT MODIFY)'!$K:$K,Configuration!$F$13*Configuration!$F$16),-1000000),0))+IF(E400=0,0,COUNTIFS($E$2:E399,E399)*0.000001)</f>
        <v>-128.51531595615478</v>
      </c>
      <c r="N400" t="str">
        <f t="shared" si="8"/>
        <v>&lt;tr&gt;&lt;td&gt;398&lt;/td&gt;&lt;td&gt;Isaiah Alston&lt;/td&gt;&lt;td&gt;Army&lt;/td&gt;&lt;td&gt;IA Independents&lt;/td&gt;&lt;td&gt;8.65&lt;/td&gt;&lt;/tr&gt;</v>
      </c>
    </row>
    <row r="401" spans="1:14" x14ac:dyDescent="0.25">
      <c r="A401" s="26">
        <f>_xlfn.RANK.EQ(L401,L:L,0)</f>
        <v>399</v>
      </c>
      <c r="B401" t="s">
        <v>1047</v>
      </c>
      <c r="C401" s="5" t="s">
        <v>180</v>
      </c>
      <c r="D401" t="s">
        <v>326</v>
      </c>
      <c r="E401" s="3">
        <f>IF(VLOOKUP($D401,Configuration!$A$21:$C$31,3,FALSE),IFERROR((Configuration!$C$13*F401+Configuration!$C$12*H401+Configuration!$C$14*G401+Configuration!$C$16*I401+Configuration!$C$15*J401+Configuration!$C$17*K401),""),0)</f>
        <v>8.5346097463462325</v>
      </c>
      <c r="F401" s="3">
        <v>0.4</v>
      </c>
      <c r="G401" s="3">
        <v>42</v>
      </c>
      <c r="H401" s="3">
        <v>4</v>
      </c>
      <c r="I401" s="3">
        <v>0</v>
      </c>
      <c r="J401" s="3">
        <v>0</v>
      </c>
      <c r="K401" s="3">
        <v>3.2695126826884635E-2</v>
      </c>
      <c r="L401" s="3">
        <f>MAX(IFERROR(IF(Configuration!$F$11&gt;0,$E401-LARGE($E:$E,Configuration!$F$11*Configuration!$F$16),-1000000),0),IFERROR(IF(Configuration!$F$14&gt;0,$E401-LARGE('FLEX Settings (DO NOT MODIFY)'!$J:$J,Configuration!$F$14*Configuration!$F$16),-1000000),0),IFERROR(IF(Configuration!$F$13&gt;0,$E401-LARGE('FLEX Settings (DO NOT MODIFY)'!$K:$K,Configuration!$F$13*Configuration!$F$16),-1000000),0))+IF(E401=0,0,COUNTIFS($E$2:E400,E400)*0.000001)</f>
        <v>-128.63166351956821</v>
      </c>
      <c r="N401" t="str">
        <f t="shared" si="8"/>
        <v>&lt;tr&gt;&lt;td&gt;399&lt;/td&gt;&lt;td&gt;Kaden Prather&lt;/td&gt;&lt;td&gt;West Virginia&lt;/td&gt;&lt;td&gt;Big 12&lt;/td&gt;&lt;td&gt;8.53&lt;/td&gt;&lt;/tr&gt;</v>
      </c>
    </row>
    <row r="402" spans="1:14" x14ac:dyDescent="0.25">
      <c r="A402" s="26">
        <f>_xlfn.RANK.EQ(L402,L:L,0)</f>
        <v>400</v>
      </c>
      <c r="B402" t="s">
        <v>1545</v>
      </c>
      <c r="C402" s="5" t="s">
        <v>262</v>
      </c>
      <c r="D402" t="s">
        <v>1504</v>
      </c>
      <c r="E402" s="3">
        <f>IF(VLOOKUP($D402,Configuration!$A$21:$C$31,3,FALSE),IFERROR((Configuration!$C$13*F402+Configuration!$C$12*H402+Configuration!$C$14*G402+Configuration!$C$16*I402+Configuration!$C$15*J402+Configuration!$C$17*K402),""),0)</f>
        <v>8.2546097463462313</v>
      </c>
      <c r="F402" s="3">
        <v>0.32</v>
      </c>
      <c r="G402" s="3">
        <v>44</v>
      </c>
      <c r="H402" s="3">
        <v>4</v>
      </c>
      <c r="I402" s="3">
        <v>0</v>
      </c>
      <c r="J402" s="3">
        <v>0</v>
      </c>
      <c r="K402" s="3">
        <v>3.2695126826884635E-2</v>
      </c>
      <c r="L402" s="3">
        <f>MAX(IFERROR(IF(Configuration!$F$11&gt;0,$E402-LARGE($E:$E,Configuration!$F$11*Configuration!$F$16),-1000000),0),IFERROR(IF(Configuration!$F$14&gt;0,$E402-LARGE('FLEX Settings (DO NOT MODIFY)'!$J:$J,Configuration!$F$14*Configuration!$F$16),-1000000),0),IFERROR(IF(Configuration!$F$13&gt;0,$E402-LARGE('FLEX Settings (DO NOT MODIFY)'!$K:$K,Configuration!$F$13*Configuration!$F$16),-1000000),0))+IF(E402=0,0,COUNTIFS($E$2:E401,E401)*0.000001)</f>
        <v>-128.91166351956821</v>
      </c>
      <c r="N402" t="str">
        <f t="shared" si="8"/>
        <v>&lt;tr&gt;&lt;td&gt;400&lt;/td&gt;&lt;td&gt;Justice Powers&lt;/td&gt;&lt;td&gt;New Mexico State&lt;/td&gt;&lt;td&gt;IA Independents&lt;/td&gt;&lt;td&gt;8.25&lt;/td&gt;&lt;/tr&gt;</v>
      </c>
    </row>
    <row r="403" spans="1:14" x14ac:dyDescent="0.25">
      <c r="A403" s="26">
        <f>_xlfn.RANK.EQ(L403,L:L,0)</f>
        <v>401</v>
      </c>
      <c r="B403" t="s">
        <v>1177</v>
      </c>
      <c r="C403" s="5" t="s">
        <v>219</v>
      </c>
      <c r="D403" t="s">
        <v>352</v>
      </c>
      <c r="E403" s="3">
        <f>IF(VLOOKUP($D403,Configuration!$A$21:$C$31,3,FALSE),IFERROR((Configuration!$C$13*F403+Configuration!$C$12*H403+Configuration!$C$14*G403+Configuration!$C$16*I403+Configuration!$C$15*J403+Configuration!$C$17*K403),""),0)</f>
        <v>7.6427835280529512</v>
      </c>
      <c r="F403" s="3">
        <v>0.23333333333333334</v>
      </c>
      <c r="G403" s="3">
        <v>45.5</v>
      </c>
      <c r="H403" s="3">
        <v>3.5</v>
      </c>
      <c r="I403" s="3">
        <v>0</v>
      </c>
      <c r="J403" s="3">
        <v>0</v>
      </c>
      <c r="K403" s="3">
        <v>2.8608235973524056E-2</v>
      </c>
      <c r="L403" s="3">
        <f>MAX(IFERROR(IF(Configuration!$F$11&gt;0,$E403-LARGE($E:$E,Configuration!$F$11*Configuration!$F$16),-1000000),0),IFERROR(IF(Configuration!$F$14&gt;0,$E403-LARGE('FLEX Settings (DO NOT MODIFY)'!$J:$J,Configuration!$F$14*Configuration!$F$16),-1000000),0),IFERROR(IF(Configuration!$F$13&gt;0,$E403-LARGE('FLEX Settings (DO NOT MODIFY)'!$K:$K,Configuration!$F$13*Configuration!$F$16),-1000000),0))+IF(E403=0,0,COUNTIFS($E$2:E402,E402)*0.000001)</f>
        <v>-129.5234897378615</v>
      </c>
      <c r="N403" t="str">
        <f t="shared" si="8"/>
        <v>&lt;tr&gt;&lt;td&gt;401&lt;/td&gt;&lt;td&gt;Javon Swinton&lt;/td&gt;&lt;td&gt;Indiana&lt;/td&gt;&lt;td&gt;Big Ten&lt;/td&gt;&lt;td&gt;7.64&lt;/td&gt;&lt;/tr&gt;</v>
      </c>
    </row>
    <row r="404" spans="1:14" x14ac:dyDescent="0.25">
      <c r="A404" s="26">
        <f>_xlfn.RANK.EQ(L404,L:L,0)</f>
        <v>402</v>
      </c>
      <c r="B404" t="s">
        <v>1248</v>
      </c>
      <c r="C404" s="5" t="s">
        <v>760</v>
      </c>
      <c r="D404" t="s">
        <v>329</v>
      </c>
      <c r="E404" s="3">
        <f>IF(VLOOKUP($D404,Configuration!$A$21:$C$31,3,FALSE),IFERROR((Configuration!$C$13*F404+Configuration!$C$12*H404+Configuration!$C$14*G404+Configuration!$C$16*I404+Configuration!$C$15*J404+Configuration!$C$17*K404),""),0)</f>
        <v>7.641246565171314</v>
      </c>
      <c r="F404" s="3">
        <v>0.28542857142857142</v>
      </c>
      <c r="G404" s="3">
        <v>39.96</v>
      </c>
      <c r="H404" s="3">
        <v>3.9960000000000004</v>
      </c>
      <c r="I404" s="3">
        <v>0</v>
      </c>
      <c r="J404" s="3">
        <v>0</v>
      </c>
      <c r="K404" s="3">
        <v>3.2662431700057754E-2</v>
      </c>
      <c r="L404" s="3">
        <f>MAX(IFERROR(IF(Configuration!$F$11&gt;0,$E404-LARGE($E:$E,Configuration!$F$11*Configuration!$F$16),-1000000),0),IFERROR(IF(Configuration!$F$14&gt;0,$E404-LARGE('FLEX Settings (DO NOT MODIFY)'!$J:$J,Configuration!$F$14*Configuration!$F$16),-1000000),0),IFERROR(IF(Configuration!$F$13&gt;0,$E404-LARGE('FLEX Settings (DO NOT MODIFY)'!$K:$K,Configuration!$F$13*Configuration!$F$16),-1000000),0))+IF(E404=0,0,COUNTIFS($E$2:E403,E403)*0.000001)</f>
        <v>-129.52502670074313</v>
      </c>
    </row>
    <row r="405" spans="1:14" x14ac:dyDescent="0.25">
      <c r="A405" s="26">
        <f>_xlfn.RANK.EQ(L405,L:L,0)</f>
        <v>403</v>
      </c>
      <c r="B405" t="s">
        <v>1074</v>
      </c>
      <c r="C405" s="5" t="s">
        <v>260</v>
      </c>
      <c r="D405" t="s">
        <v>326</v>
      </c>
      <c r="E405" s="3">
        <f>IF(VLOOKUP($D405,Configuration!$A$21:$C$31,3,FALSE),IFERROR((Configuration!$C$13*F405+Configuration!$C$12*H405+Configuration!$C$14*G405+Configuration!$C$16*I405+Configuration!$C$15*J405+Configuration!$C$17*K405),""),0)</f>
        <v>7.5219146195193467</v>
      </c>
      <c r="F405" s="3">
        <v>0.2</v>
      </c>
      <c r="G405" s="3">
        <v>34.200000000000003</v>
      </c>
      <c r="H405" s="3">
        <v>6</v>
      </c>
      <c r="I405" s="3">
        <v>0</v>
      </c>
      <c r="J405" s="3">
        <v>0</v>
      </c>
      <c r="K405" s="3">
        <v>4.9042690240326953E-2</v>
      </c>
      <c r="L405" s="3">
        <f>MAX(IFERROR(IF(Configuration!$F$11&gt;0,$E405-LARGE($E:$E,Configuration!$F$11*Configuration!$F$16),-1000000),0),IFERROR(IF(Configuration!$F$14&gt;0,$E405-LARGE('FLEX Settings (DO NOT MODIFY)'!$J:$J,Configuration!$F$14*Configuration!$F$16),-1000000),0),IFERROR(IF(Configuration!$F$13&gt;0,$E405-LARGE('FLEX Settings (DO NOT MODIFY)'!$K:$K,Configuration!$F$13*Configuration!$F$16),-1000000),0))+IF(E405=0,0,COUNTIFS($E$2:E404,E404)*0.000001)</f>
        <v>-129.64435864639509</v>
      </c>
    </row>
    <row r="406" spans="1:14" x14ac:dyDescent="0.25">
      <c r="A406" s="26">
        <f>_xlfn.RANK.EQ(L406,L:L,0)</f>
        <v>404</v>
      </c>
      <c r="B406" s="5" t="s">
        <v>1202</v>
      </c>
      <c r="C406" s="5" t="s">
        <v>409</v>
      </c>
      <c r="D406" t="s">
        <v>1504</v>
      </c>
      <c r="E406" s="3">
        <f>IF(VLOOKUP($D406,Configuration!$A$21:$C$31,3,FALSE),IFERROR((Configuration!$C$13*F406+Configuration!$C$12*H406+Configuration!$C$14*G406+Configuration!$C$16*I406+Configuration!$C$15*J406+Configuration!$C$17*K406),""),0)</f>
        <v>7.2273530297961361</v>
      </c>
      <c r="F406" s="3">
        <v>0.10285714285714284</v>
      </c>
      <c r="G406" s="3">
        <v>15.428571428571427</v>
      </c>
      <c r="H406" s="3">
        <v>3.0857142857142854</v>
      </c>
      <c r="I406" s="3">
        <v>23.142857142857139</v>
      </c>
      <c r="J406" s="3">
        <v>0.23142857142857143</v>
      </c>
      <c r="K406" s="3">
        <v>8.9180627959074318E-2</v>
      </c>
      <c r="L406" s="3">
        <f>MAX(IFERROR(IF(Configuration!$F$11&gt;0,$E406-LARGE($E:$E,Configuration!$F$11*Configuration!$F$16),-1000000),0),IFERROR(IF(Configuration!$F$14&gt;0,$E406-LARGE('FLEX Settings (DO NOT MODIFY)'!$J:$J,Configuration!$F$14*Configuration!$F$16),-1000000),0),IFERROR(IF(Configuration!$F$13&gt;0,$E406-LARGE('FLEX Settings (DO NOT MODIFY)'!$K:$K,Configuration!$F$13*Configuration!$F$16),-1000000),0))+IF(E406=0,0,COUNTIFS($E$2:E405,E405)*0.000001)</f>
        <v>-129.93892023611829</v>
      </c>
    </row>
    <row r="407" spans="1:14" x14ac:dyDescent="0.25">
      <c r="A407" s="26">
        <f>_xlfn.RANK.EQ(L407,L:L,0)</f>
        <v>405</v>
      </c>
      <c r="B407" t="s">
        <v>1033</v>
      </c>
      <c r="C407" s="5" t="s">
        <v>208</v>
      </c>
      <c r="D407" t="s">
        <v>132</v>
      </c>
      <c r="E407" s="3">
        <f>IF(VLOOKUP($D407,Configuration!$A$21:$C$31,3,FALSE),IFERROR((Configuration!$C$13*F407+Configuration!$C$12*H407+Configuration!$C$14*G407+Configuration!$C$16*I407+Configuration!$C$15*J407+Configuration!$C$17*K407),""),0)</f>
        <v>7.2091310914663946</v>
      </c>
      <c r="F407" s="3">
        <v>0.5</v>
      </c>
      <c r="G407" s="3">
        <v>30</v>
      </c>
      <c r="H407" s="3">
        <v>2.5</v>
      </c>
      <c r="I407" s="3">
        <v>0</v>
      </c>
      <c r="J407" s="3">
        <v>0</v>
      </c>
      <c r="K407" s="3">
        <v>2.0434454266802897E-2</v>
      </c>
      <c r="L407" s="3">
        <f>MAX(IFERROR(IF(Configuration!$F$11&gt;0,$E407-LARGE($E:$E,Configuration!$F$11*Configuration!$F$16),-1000000),0),IFERROR(IF(Configuration!$F$14&gt;0,$E407-LARGE('FLEX Settings (DO NOT MODIFY)'!$J:$J,Configuration!$F$14*Configuration!$F$16),-1000000),0),IFERROR(IF(Configuration!$F$13&gt;0,$E407-LARGE('FLEX Settings (DO NOT MODIFY)'!$K:$K,Configuration!$F$13*Configuration!$F$16),-1000000),0))+IF(E407=0,0,COUNTIFS($E$2:E406,E406)*0.000001)</f>
        <v>-129.95714217444805</v>
      </c>
    </row>
    <row r="408" spans="1:14" x14ac:dyDescent="0.25">
      <c r="A408" s="26">
        <f>_xlfn.RANK.EQ(L408,L:L,0)</f>
        <v>406</v>
      </c>
      <c r="B408" t="s">
        <v>1352</v>
      </c>
      <c r="C408" s="5" t="s">
        <v>177</v>
      </c>
      <c r="D408" t="s">
        <v>131</v>
      </c>
      <c r="E408" s="3">
        <f>IF(VLOOKUP($D408,Configuration!$A$21:$C$31,3,FALSE),IFERROR((Configuration!$C$13*F408+Configuration!$C$12*H408+Configuration!$C$14*G408+Configuration!$C$16*I408+Configuration!$C$15*J408+Configuration!$C$17*K408),""),0)</f>
        <v>7.1509573097596739</v>
      </c>
      <c r="F408" s="3">
        <v>0.30000000000000004</v>
      </c>
      <c r="G408" s="3">
        <v>39</v>
      </c>
      <c r="H408" s="3">
        <v>3</v>
      </c>
      <c r="I408" s="3">
        <v>0</v>
      </c>
      <c r="J408" s="3">
        <v>0</v>
      </c>
      <c r="K408" s="3">
        <v>2.4521345120163476E-2</v>
      </c>
      <c r="L408" s="3">
        <f>MAX(IFERROR(IF(Configuration!$F$11&gt;0,$E408-LARGE($E:$E,Configuration!$F$11*Configuration!$F$16),-1000000),0),IFERROR(IF(Configuration!$F$14&gt;0,$E408-LARGE('FLEX Settings (DO NOT MODIFY)'!$J:$J,Configuration!$F$14*Configuration!$F$16),-1000000),0),IFERROR(IF(Configuration!$F$13&gt;0,$E408-LARGE('FLEX Settings (DO NOT MODIFY)'!$K:$K,Configuration!$F$13*Configuration!$F$16),-1000000),0))+IF(E408=0,0,COUNTIFS($E$2:E407,E407)*0.000001)</f>
        <v>-130.01531595615478</v>
      </c>
    </row>
    <row r="409" spans="1:14" x14ac:dyDescent="0.25">
      <c r="A409" s="26">
        <f>_xlfn.RANK.EQ(L409,L:L,0)</f>
        <v>407</v>
      </c>
      <c r="B409" t="s">
        <v>1205</v>
      </c>
      <c r="C409" s="5" t="s">
        <v>212</v>
      </c>
      <c r="D409" t="s">
        <v>329</v>
      </c>
      <c r="E409" s="3">
        <f>IF(VLOOKUP($D409,Configuration!$A$21:$C$31,3,FALSE),IFERROR((Configuration!$C$13*F409+Configuration!$C$12*H409+Configuration!$C$14*G409+Configuration!$C$16*I409+Configuration!$C$15*J409+Configuration!$C$17*K409),""),0)</f>
        <v>6.9182621829327884</v>
      </c>
      <c r="F409" s="3">
        <v>0.25</v>
      </c>
      <c r="G409" s="3">
        <v>30</v>
      </c>
      <c r="H409" s="3">
        <v>5</v>
      </c>
      <c r="I409" s="3">
        <v>0</v>
      </c>
      <c r="J409" s="3">
        <v>0</v>
      </c>
      <c r="K409" s="3">
        <v>4.0868908533605794E-2</v>
      </c>
      <c r="L409" s="3">
        <f>MAX(IFERROR(IF(Configuration!$F$11&gt;0,$E409-LARGE($E:$E,Configuration!$F$11*Configuration!$F$16),-1000000),0),IFERROR(IF(Configuration!$F$14&gt;0,$E409-LARGE('FLEX Settings (DO NOT MODIFY)'!$J:$J,Configuration!$F$14*Configuration!$F$16),-1000000),0),IFERROR(IF(Configuration!$F$13&gt;0,$E409-LARGE('FLEX Settings (DO NOT MODIFY)'!$K:$K,Configuration!$F$13*Configuration!$F$16),-1000000),0))+IF(E409=0,0,COUNTIFS($E$2:E408,E408)*0.000001)</f>
        <v>-130.24801108298166</v>
      </c>
    </row>
    <row r="410" spans="1:14" x14ac:dyDescent="0.25">
      <c r="A410" s="26">
        <f>_xlfn.RANK.EQ(L410,L:L,0)</f>
        <v>408</v>
      </c>
      <c r="B410" t="s">
        <v>1075</v>
      </c>
      <c r="C410" s="5" t="s">
        <v>260</v>
      </c>
      <c r="D410" t="s">
        <v>326</v>
      </c>
      <c r="E410" s="3">
        <f>IF(VLOOKUP($D410,Configuration!$A$21:$C$31,3,FALSE),IFERROR((Configuration!$C$13*F410+Configuration!$C$12*H410+Configuration!$C$14*G410+Configuration!$C$16*I410+Configuration!$C$15*J410+Configuration!$C$17*K410),""),0)</f>
        <v>5.9746097463462311</v>
      </c>
      <c r="F410" s="3">
        <v>0.14000000000000001</v>
      </c>
      <c r="G410" s="3">
        <v>32</v>
      </c>
      <c r="H410" s="3">
        <v>4</v>
      </c>
      <c r="I410" s="3">
        <v>0</v>
      </c>
      <c r="J410" s="3">
        <v>0</v>
      </c>
      <c r="K410" s="3">
        <v>3.2695126826884635E-2</v>
      </c>
      <c r="L410" s="3">
        <f>MAX(IFERROR(IF(Configuration!$F$11&gt;0,$E410-LARGE($E:$E,Configuration!$F$11*Configuration!$F$16),-1000000),0),IFERROR(IF(Configuration!$F$14&gt;0,$E410-LARGE('FLEX Settings (DO NOT MODIFY)'!$J:$J,Configuration!$F$14*Configuration!$F$16),-1000000),0),IFERROR(IF(Configuration!$F$13&gt;0,$E410-LARGE('FLEX Settings (DO NOT MODIFY)'!$K:$K,Configuration!$F$13*Configuration!$F$16),-1000000),0))+IF(E410=0,0,COUNTIFS($E$2:E409,E409)*0.000001)</f>
        <v>-131.19166351956821</v>
      </c>
    </row>
    <row r="411" spans="1:14" x14ac:dyDescent="0.25">
      <c r="A411" s="26">
        <f>_xlfn.RANK.EQ(L411,L:L,0)</f>
        <v>409</v>
      </c>
      <c r="B411" t="s">
        <v>1354</v>
      </c>
      <c r="C411" s="5" t="s">
        <v>177</v>
      </c>
      <c r="D411" t="s">
        <v>131</v>
      </c>
      <c r="E411" s="3">
        <f>IF(VLOOKUP($D411,Configuration!$A$21:$C$31,3,FALSE),IFERROR((Configuration!$C$13*F411+Configuration!$C$12*H411+Configuration!$C$14*G411+Configuration!$C$16*I411+Configuration!$C$15*J411+Configuration!$C$17*K411),""),0)</f>
        <v>5.8009573097596734</v>
      </c>
      <c r="F411" s="3">
        <v>0.15000000000000002</v>
      </c>
      <c r="G411" s="3">
        <v>34.5</v>
      </c>
      <c r="H411" s="3">
        <v>3</v>
      </c>
      <c r="I411" s="3">
        <v>0</v>
      </c>
      <c r="J411" s="3">
        <v>0</v>
      </c>
      <c r="K411" s="3">
        <v>2.4521345120163476E-2</v>
      </c>
      <c r="L411" s="3">
        <f>MAX(IFERROR(IF(Configuration!$F$11&gt;0,$E411-LARGE($E:$E,Configuration!$F$11*Configuration!$F$16),-1000000),0),IFERROR(IF(Configuration!$F$14&gt;0,$E411-LARGE('FLEX Settings (DO NOT MODIFY)'!$J:$J,Configuration!$F$14*Configuration!$F$16),-1000000),0),IFERROR(IF(Configuration!$F$13&gt;0,$E411-LARGE('FLEX Settings (DO NOT MODIFY)'!$K:$K,Configuration!$F$13*Configuration!$F$16),-1000000),0))+IF(E411=0,0,COUNTIFS($E$2:E410,E410)*0.000001)</f>
        <v>-131.36531595615477</v>
      </c>
    </row>
    <row r="412" spans="1:14" x14ac:dyDescent="0.25">
      <c r="A412" s="26">
        <f>_xlfn.RANK.EQ(L412,L:L,0)</f>
        <v>410</v>
      </c>
      <c r="B412" t="s">
        <v>1018</v>
      </c>
      <c r="C412" s="5" t="s">
        <v>226</v>
      </c>
      <c r="D412" t="s">
        <v>132</v>
      </c>
      <c r="E412" s="3">
        <f>IF(VLOOKUP($D412,Configuration!$A$21:$C$31,3,FALSE),IFERROR((Configuration!$C$13*F412+Configuration!$C$12*H412+Configuration!$C$14*G412+Configuration!$C$16*I412+Configuration!$C$15*J412+Configuration!$C$17*K412),""),0)</f>
        <v>5.7091310914663946</v>
      </c>
      <c r="F412" s="3">
        <v>0.25</v>
      </c>
      <c r="G412" s="3">
        <v>30</v>
      </c>
      <c r="H412" s="3">
        <v>2.5</v>
      </c>
      <c r="I412" s="3">
        <v>0</v>
      </c>
      <c r="J412" s="3">
        <v>0</v>
      </c>
      <c r="K412" s="3">
        <v>2.0434454266802897E-2</v>
      </c>
      <c r="L412" s="3">
        <f>MAX(IFERROR(IF(Configuration!$F$11&gt;0,$E412-LARGE($E:$E,Configuration!$F$11*Configuration!$F$16),-1000000),0),IFERROR(IF(Configuration!$F$14&gt;0,$E412-LARGE('FLEX Settings (DO NOT MODIFY)'!$J:$J,Configuration!$F$14*Configuration!$F$16),-1000000),0),IFERROR(IF(Configuration!$F$13&gt;0,$E412-LARGE('FLEX Settings (DO NOT MODIFY)'!$K:$K,Configuration!$F$13*Configuration!$F$16),-1000000),0))+IF(E412=0,0,COUNTIFS($E$2:E411,E411)*0.000001)</f>
        <v>-131.45714217444805</v>
      </c>
    </row>
    <row r="413" spans="1:14" x14ac:dyDescent="0.25">
      <c r="A413" s="26">
        <f>_xlfn.RANK.EQ(L413,L:L,0)</f>
        <v>411</v>
      </c>
      <c r="B413" s="5" t="s">
        <v>1050</v>
      </c>
      <c r="C413" s="5" t="s">
        <v>180</v>
      </c>
      <c r="D413" t="s">
        <v>326</v>
      </c>
      <c r="E413" s="3">
        <f>IF(VLOOKUP($D413,Configuration!$A$21:$C$31,3,FALSE),IFERROR((Configuration!$C$13*F413+Configuration!$C$12*H413+Configuration!$C$14*G413+Configuration!$C$16*I413+Configuration!$C$15*J413+Configuration!$C$17*K413),""),0)</f>
        <v>5.2091310914663946</v>
      </c>
      <c r="F413" s="3">
        <v>0.125</v>
      </c>
      <c r="G413" s="3">
        <v>32.5</v>
      </c>
      <c r="H413" s="3">
        <v>2.5</v>
      </c>
      <c r="I413" s="3">
        <v>0</v>
      </c>
      <c r="J413" s="3">
        <v>0</v>
      </c>
      <c r="K413" s="3">
        <v>2.0434454266802897E-2</v>
      </c>
      <c r="L413" s="3">
        <f>MAX(IFERROR(IF(Configuration!$F$11&gt;0,$E413-LARGE($E:$E,Configuration!$F$11*Configuration!$F$16),-1000000),0),IFERROR(IF(Configuration!$F$14&gt;0,$E413-LARGE('FLEX Settings (DO NOT MODIFY)'!$J:$J,Configuration!$F$14*Configuration!$F$16),-1000000),0),IFERROR(IF(Configuration!$F$13&gt;0,$E413-LARGE('FLEX Settings (DO NOT MODIFY)'!$K:$K,Configuration!$F$13*Configuration!$F$16),-1000000),0))+IF(E413=0,0,COUNTIFS($E$2:E412,E412)*0.000001)</f>
        <v>-131.95714217444805</v>
      </c>
    </row>
    <row r="414" spans="1:14" x14ac:dyDescent="0.25">
      <c r="A414" s="26">
        <f>_xlfn.RANK.EQ(L414,L:L,0)</f>
        <v>412</v>
      </c>
      <c r="B414" t="s">
        <v>1206</v>
      </c>
      <c r="C414" s="5" t="s">
        <v>212</v>
      </c>
      <c r="D414" t="s">
        <v>329</v>
      </c>
      <c r="E414" s="3">
        <f>IF(VLOOKUP($D414,Configuration!$A$21:$C$31,3,FALSE),IFERROR((Configuration!$C$13*F414+Configuration!$C$12*H414+Configuration!$C$14*G414+Configuration!$C$16*I414+Configuration!$C$15*J414+Configuration!$C$17*K414),""),0)</f>
        <v>4.7509573097596736</v>
      </c>
      <c r="F414" s="3">
        <v>0.2</v>
      </c>
      <c r="G414" s="3">
        <v>21</v>
      </c>
      <c r="H414" s="3">
        <v>3</v>
      </c>
      <c r="I414" s="3">
        <v>0</v>
      </c>
      <c r="J414" s="3">
        <v>0</v>
      </c>
      <c r="K414" s="3">
        <v>2.4521345120163476E-2</v>
      </c>
      <c r="L414" s="3">
        <f>MAX(IFERROR(IF(Configuration!$F$11&gt;0,$E414-LARGE($E:$E,Configuration!$F$11*Configuration!$F$16),-1000000),0),IFERROR(IF(Configuration!$F$14&gt;0,$E414-LARGE('FLEX Settings (DO NOT MODIFY)'!$J:$J,Configuration!$F$14*Configuration!$F$16),-1000000),0),IFERROR(IF(Configuration!$F$13&gt;0,$E414-LARGE('FLEX Settings (DO NOT MODIFY)'!$K:$K,Configuration!$F$13*Configuration!$F$16),-1000000),0))+IF(E414=0,0,COUNTIFS($E$2:E413,E413)*0.000001)</f>
        <v>-132.41531595615476</v>
      </c>
    </row>
    <row r="415" spans="1:14" x14ac:dyDescent="0.25">
      <c r="A415" s="26">
        <f>_xlfn.RANK.EQ(L415,L:L,0)</f>
        <v>413</v>
      </c>
      <c r="B415" t="s">
        <v>1004</v>
      </c>
      <c r="C415" s="5" t="s">
        <v>248</v>
      </c>
      <c r="D415" t="s">
        <v>132</v>
      </c>
      <c r="E415" s="3">
        <f>IF(VLOOKUP($D415,Configuration!$A$21:$C$31,3,FALSE),IFERROR((Configuration!$C$13*F415+Configuration!$C$12*H415+Configuration!$C$14*G415+Configuration!$C$16*I415+Configuration!$C$15*J415+Configuration!$C$17*K415),""),0)</f>
        <v>4.1738438985384914</v>
      </c>
      <c r="F415" s="3">
        <v>0.3</v>
      </c>
      <c r="G415" s="3">
        <v>16</v>
      </c>
      <c r="H415" s="3">
        <v>1.6</v>
      </c>
      <c r="I415" s="3">
        <v>0</v>
      </c>
      <c r="J415" s="3">
        <v>0</v>
      </c>
      <c r="K415" s="3">
        <v>1.3078050730753854E-2</v>
      </c>
      <c r="L415" s="3">
        <f>MAX(IFERROR(IF(Configuration!$F$11&gt;0,$E415-LARGE($E:$E,Configuration!$F$11*Configuration!$F$16),-1000000),0),IFERROR(IF(Configuration!$F$14&gt;0,$E415-LARGE('FLEX Settings (DO NOT MODIFY)'!$J:$J,Configuration!$F$14*Configuration!$F$16),-1000000),0),IFERROR(IF(Configuration!$F$13&gt;0,$E415-LARGE('FLEX Settings (DO NOT MODIFY)'!$K:$K,Configuration!$F$13*Configuration!$F$16),-1000000),0))+IF(E415=0,0,COUNTIFS($E$2:E414,E414)*0.000001)</f>
        <v>-132.99242936737596</v>
      </c>
    </row>
    <row r="416" spans="1:14" x14ac:dyDescent="0.25">
      <c r="A416" s="26">
        <f>_xlfn.RANK.EQ(L416,L:L,0)</f>
        <v>414</v>
      </c>
      <c r="B416" t="s">
        <v>1178</v>
      </c>
      <c r="C416" s="5" t="s">
        <v>219</v>
      </c>
      <c r="D416" t="s">
        <v>352</v>
      </c>
      <c r="E416" s="3">
        <f>IF(VLOOKUP($D416,Configuration!$A$21:$C$31,3,FALSE),IFERROR((Configuration!$C$13*F416+Configuration!$C$12*H416+Configuration!$C$14*G416+Configuration!$C$16*I416+Configuration!$C$15*J416+Configuration!$C$17*K416),""),0)</f>
        <v>3.3654786548798366</v>
      </c>
      <c r="F416" s="3">
        <v>0.1</v>
      </c>
      <c r="G416" s="3">
        <v>20.399999999999999</v>
      </c>
      <c r="H416" s="3">
        <v>1.5</v>
      </c>
      <c r="I416" s="3">
        <v>0</v>
      </c>
      <c r="J416" s="3">
        <v>0</v>
      </c>
      <c r="K416" s="3">
        <v>1.2260672560081738E-2</v>
      </c>
      <c r="L416" s="3">
        <f>MAX(IFERROR(IF(Configuration!$F$11&gt;0,$E416-LARGE($E:$E,Configuration!$F$11*Configuration!$F$16),-1000000),0),IFERROR(IF(Configuration!$F$14&gt;0,$E416-LARGE('FLEX Settings (DO NOT MODIFY)'!$J:$J,Configuration!$F$14*Configuration!$F$16),-1000000),0),IFERROR(IF(Configuration!$F$13&gt;0,$E416-LARGE('FLEX Settings (DO NOT MODIFY)'!$K:$K,Configuration!$F$13*Configuration!$F$16),-1000000),0))+IF(E416=0,0,COUNTIFS($E$2:E415,E415)*0.000001)</f>
        <v>-133.8007946110346</v>
      </c>
    </row>
    <row r="417" spans="1:12" x14ac:dyDescent="0.25">
      <c r="A417" s="26">
        <f>_xlfn.RANK.EQ(L417,L:L,0)</f>
        <v>415</v>
      </c>
      <c r="B417" t="s">
        <v>1644</v>
      </c>
      <c r="C417" s="5" t="s">
        <v>230</v>
      </c>
      <c r="D417" t="s">
        <v>1506</v>
      </c>
      <c r="E417" s="3">
        <f>IF(VLOOKUP($D417,Configuration!$A$21:$C$31,3,FALSE),IFERROR((Configuration!$C$13*F417+Configuration!$C$12*H417+Configuration!$C$14*G417+Configuration!$C$16*I417+Configuration!$C$15*J417+Configuration!$C$17*K417),""),0)</f>
        <v>0</v>
      </c>
      <c r="F417" s="3">
        <v>1.2913043478260871</v>
      </c>
      <c r="G417" s="3">
        <v>271.26</v>
      </c>
      <c r="H417" s="3">
        <v>19.8</v>
      </c>
      <c r="I417" s="3">
        <v>0</v>
      </c>
      <c r="J417" s="3">
        <v>0</v>
      </c>
      <c r="K417" s="3">
        <v>0.16184087779307893</v>
      </c>
      <c r="L417" s="3">
        <f>MAX(IFERROR(IF(Configuration!$F$11&gt;0,$E417-LARGE($E:$E,Configuration!$F$11*Configuration!$F$16),-1000000),0),IFERROR(IF(Configuration!$F$14&gt;0,$E417-LARGE('FLEX Settings (DO NOT MODIFY)'!$J:$J,Configuration!$F$14*Configuration!$F$16),-1000000),0),IFERROR(IF(Configuration!$F$13&gt;0,$E417-LARGE('FLEX Settings (DO NOT MODIFY)'!$K:$K,Configuration!$F$13*Configuration!$F$16),-1000000),0))+IF(E417=0,0,COUNTIFS($E$2:E416,E416)*0.000001)</f>
        <v>-137.16627426591444</v>
      </c>
    </row>
    <row r="418" spans="1:12" x14ac:dyDescent="0.25">
      <c r="A418" s="26">
        <f>_xlfn.RANK.EQ(L418,L:L,0)</f>
        <v>415</v>
      </c>
      <c r="B418" t="s">
        <v>1645</v>
      </c>
      <c r="C418" s="5" t="s">
        <v>230</v>
      </c>
      <c r="D418" t="s">
        <v>1506</v>
      </c>
      <c r="E418" s="3">
        <f>IF(VLOOKUP($D418,Configuration!$A$21:$C$31,3,FALSE),IFERROR((Configuration!$C$13*F418+Configuration!$C$12*H418+Configuration!$C$14*G418+Configuration!$C$16*I418+Configuration!$C$15*J418+Configuration!$C$17*K418),""),0)</f>
        <v>0</v>
      </c>
      <c r="F418" s="3">
        <v>2.1913043478260867</v>
      </c>
      <c r="G418" s="3">
        <v>396.48</v>
      </c>
      <c r="H418" s="3">
        <v>33.599999999999994</v>
      </c>
      <c r="I418" s="3">
        <v>0</v>
      </c>
      <c r="J418" s="3">
        <v>0</v>
      </c>
      <c r="K418" s="3">
        <v>0.27463906534583093</v>
      </c>
      <c r="L418" s="3">
        <f>MAX(IFERROR(IF(Configuration!$F$11&gt;0,$E418-LARGE($E:$E,Configuration!$F$11*Configuration!$F$16),-1000000),0),IFERROR(IF(Configuration!$F$14&gt;0,$E418-LARGE('FLEX Settings (DO NOT MODIFY)'!$J:$J,Configuration!$F$14*Configuration!$F$16),-1000000),0),IFERROR(IF(Configuration!$F$13&gt;0,$E418-LARGE('FLEX Settings (DO NOT MODIFY)'!$K:$K,Configuration!$F$13*Configuration!$F$16),-1000000),0))+IF(E418=0,0,COUNTIFS($E$2:E417,E417)*0.000001)</f>
        <v>-137.16627426591444</v>
      </c>
    </row>
    <row r="419" spans="1:12" x14ac:dyDescent="0.25">
      <c r="A419" s="26">
        <f>_xlfn.RANK.EQ(L419,L:L,0)</f>
        <v>415</v>
      </c>
      <c r="B419" t="s">
        <v>1646</v>
      </c>
      <c r="C419" s="5" t="s">
        <v>230</v>
      </c>
      <c r="D419" t="s">
        <v>1506</v>
      </c>
      <c r="E419" s="3">
        <f>IF(VLOOKUP($D419,Configuration!$A$21:$C$31,3,FALSE),IFERROR((Configuration!$C$13*F419+Configuration!$C$12*H419+Configuration!$C$14*G419+Configuration!$C$16*I419+Configuration!$C$15*J419+Configuration!$C$17*K419),""),0)</f>
        <v>0</v>
      </c>
      <c r="F419" s="3">
        <v>5.833333333333333</v>
      </c>
      <c r="G419" s="3">
        <v>468</v>
      </c>
      <c r="H419" s="3">
        <v>45</v>
      </c>
      <c r="I419" s="3">
        <v>0</v>
      </c>
      <c r="J419" s="3">
        <v>0</v>
      </c>
      <c r="K419" s="3">
        <v>0.36782017680245216</v>
      </c>
      <c r="L419" s="3">
        <f>MAX(IFERROR(IF(Configuration!$F$11&gt;0,$E419-LARGE($E:$E,Configuration!$F$11*Configuration!$F$16),-1000000),0),IFERROR(IF(Configuration!$F$14&gt;0,$E419-LARGE('FLEX Settings (DO NOT MODIFY)'!$J:$J,Configuration!$F$14*Configuration!$F$16),-1000000),0),IFERROR(IF(Configuration!$F$13&gt;0,$E419-LARGE('FLEX Settings (DO NOT MODIFY)'!$K:$K,Configuration!$F$13*Configuration!$F$16),-1000000),0))+IF(E419=0,0,COUNTIFS($E$2:E418,E418)*0.000001)</f>
        <v>-137.16627426591444</v>
      </c>
    </row>
    <row r="420" spans="1:12" x14ac:dyDescent="0.25">
      <c r="A420" s="26">
        <f>_xlfn.RANK.EQ(L420,L:L,0)</f>
        <v>415</v>
      </c>
      <c r="B420" t="s">
        <v>1647</v>
      </c>
      <c r="C420" s="5" t="s">
        <v>230</v>
      </c>
      <c r="D420" t="s">
        <v>1506</v>
      </c>
      <c r="E420" s="3">
        <f>IF(VLOOKUP($D420,Configuration!$A$21:$C$31,3,FALSE),IFERROR((Configuration!$C$13*F420+Configuration!$C$12*H420+Configuration!$C$14*G420+Configuration!$C$16*I420+Configuration!$C$15*J420+Configuration!$C$17*K420),""),0)</f>
        <v>0</v>
      </c>
      <c r="F420" s="3">
        <v>2.4</v>
      </c>
      <c r="G420" s="3">
        <v>436.79999999999995</v>
      </c>
      <c r="H420" s="3">
        <v>33.599999999999994</v>
      </c>
      <c r="I420" s="3">
        <v>0</v>
      </c>
      <c r="J420" s="3">
        <v>0</v>
      </c>
      <c r="K420" s="3">
        <v>0.27463906534583093</v>
      </c>
      <c r="L420" s="3">
        <f>MAX(IFERROR(IF(Configuration!$F$11&gt;0,$E420-LARGE($E:$E,Configuration!$F$11*Configuration!$F$16),-1000000),0),IFERROR(IF(Configuration!$F$14&gt;0,$E420-LARGE('FLEX Settings (DO NOT MODIFY)'!$J:$J,Configuration!$F$14*Configuration!$F$16),-1000000),0),IFERROR(IF(Configuration!$F$13&gt;0,$E420-LARGE('FLEX Settings (DO NOT MODIFY)'!$K:$K,Configuration!$F$13*Configuration!$F$16),-1000000),0))+IF(E420=0,0,COUNTIFS($E$2:E419,E419)*0.000001)</f>
        <v>-137.16627426591444</v>
      </c>
    </row>
    <row r="421" spans="1:12" x14ac:dyDescent="0.25">
      <c r="A421" s="26">
        <f>_xlfn.RANK.EQ(L421,L:L,0)</f>
        <v>415</v>
      </c>
      <c r="B421" t="s">
        <v>1648</v>
      </c>
      <c r="C421" s="5" t="s">
        <v>185</v>
      </c>
      <c r="D421" t="s">
        <v>1506</v>
      </c>
      <c r="E421" s="3">
        <f>IF(VLOOKUP($D421,Configuration!$A$21:$C$31,3,FALSE),IFERROR((Configuration!$C$13*F421+Configuration!$C$12*H421+Configuration!$C$14*G421+Configuration!$C$16*I421+Configuration!$C$15*J421+Configuration!$C$17*K421),""),0)</f>
        <v>0</v>
      </c>
      <c r="F421" s="3">
        <v>1.5</v>
      </c>
      <c r="G421" s="3">
        <v>264</v>
      </c>
      <c r="H421" s="3">
        <v>24</v>
      </c>
      <c r="I421" s="3">
        <v>0</v>
      </c>
      <c r="J421" s="3">
        <v>0</v>
      </c>
      <c r="K421" s="3">
        <v>0.19617076096130781</v>
      </c>
      <c r="L421" s="3">
        <f>MAX(IFERROR(IF(Configuration!$F$11&gt;0,$E421-LARGE($E:$E,Configuration!$F$11*Configuration!$F$16),-1000000),0),IFERROR(IF(Configuration!$F$14&gt;0,$E421-LARGE('FLEX Settings (DO NOT MODIFY)'!$J:$J,Configuration!$F$14*Configuration!$F$16),-1000000),0),IFERROR(IF(Configuration!$F$13&gt;0,$E421-LARGE('FLEX Settings (DO NOT MODIFY)'!$K:$K,Configuration!$F$13*Configuration!$F$16),-1000000),0))+IF(E421=0,0,COUNTIFS($E$2:E420,E420)*0.000001)</f>
        <v>-137.16627426591444</v>
      </c>
    </row>
    <row r="422" spans="1:12" x14ac:dyDescent="0.25">
      <c r="A422" s="26">
        <f>_xlfn.RANK.EQ(L422,L:L,0)</f>
        <v>415</v>
      </c>
      <c r="B422" t="s">
        <v>1649</v>
      </c>
      <c r="C422" s="5" t="s">
        <v>185</v>
      </c>
      <c r="D422" t="s">
        <v>1506</v>
      </c>
      <c r="E422" s="3">
        <f>IF(VLOOKUP($D422,Configuration!$A$21:$C$31,3,FALSE),IFERROR((Configuration!$C$13*F422+Configuration!$C$12*H422+Configuration!$C$14*G422+Configuration!$C$16*I422+Configuration!$C$15*J422+Configuration!$C$17*K422),""),0)</f>
        <v>0</v>
      </c>
      <c r="F422" s="3">
        <v>4.695652173913043</v>
      </c>
      <c r="G422" s="3">
        <v>576</v>
      </c>
      <c r="H422" s="3">
        <v>36</v>
      </c>
      <c r="I422" s="3">
        <v>0</v>
      </c>
      <c r="J422" s="3">
        <v>0</v>
      </c>
      <c r="K422" s="3">
        <v>0.29425614144196172</v>
      </c>
      <c r="L422" s="3">
        <f>MAX(IFERROR(IF(Configuration!$F$11&gt;0,$E422-LARGE($E:$E,Configuration!$F$11*Configuration!$F$16),-1000000),0),IFERROR(IF(Configuration!$F$14&gt;0,$E422-LARGE('FLEX Settings (DO NOT MODIFY)'!$J:$J,Configuration!$F$14*Configuration!$F$16),-1000000),0),IFERROR(IF(Configuration!$F$13&gt;0,$E422-LARGE('FLEX Settings (DO NOT MODIFY)'!$K:$K,Configuration!$F$13*Configuration!$F$16),-1000000),0))+IF(E422=0,0,COUNTIFS($E$2:E421,E421)*0.000001)</f>
        <v>-137.16627426591444</v>
      </c>
    </row>
    <row r="423" spans="1:12" x14ac:dyDescent="0.25">
      <c r="A423" s="26">
        <f>_xlfn.RANK.EQ(L423,L:L,0)</f>
        <v>415</v>
      </c>
      <c r="B423" t="s">
        <v>1650</v>
      </c>
      <c r="C423" s="5" t="s">
        <v>185</v>
      </c>
      <c r="D423" t="s">
        <v>1506</v>
      </c>
      <c r="E423" s="3">
        <f>IF(VLOOKUP($D423,Configuration!$A$21:$C$31,3,FALSE),IFERROR((Configuration!$C$13*F423+Configuration!$C$12*H423+Configuration!$C$14*G423+Configuration!$C$16*I423+Configuration!$C$15*J423+Configuration!$C$17*K423),""),0)</f>
        <v>0</v>
      </c>
      <c r="F423" s="3">
        <v>12</v>
      </c>
      <c r="G423" s="3">
        <v>1168.3636363636365</v>
      </c>
      <c r="H423" s="3">
        <v>68.727272727272734</v>
      </c>
      <c r="I423" s="3">
        <v>21.81818181818182</v>
      </c>
      <c r="J423" s="3">
        <v>0.62337662337662336</v>
      </c>
      <c r="K423" s="3">
        <v>0.59191059398841461</v>
      </c>
      <c r="L423" s="3">
        <f>MAX(IFERROR(IF(Configuration!$F$11&gt;0,$E423-LARGE($E:$E,Configuration!$F$11*Configuration!$F$16),-1000000),0),IFERROR(IF(Configuration!$F$14&gt;0,$E423-LARGE('FLEX Settings (DO NOT MODIFY)'!$J:$J,Configuration!$F$14*Configuration!$F$16),-1000000),0),IFERROR(IF(Configuration!$F$13&gt;0,$E423-LARGE('FLEX Settings (DO NOT MODIFY)'!$K:$K,Configuration!$F$13*Configuration!$F$16),-1000000),0))+IF(E423=0,0,COUNTIFS($E$2:E422,E422)*0.000001)</f>
        <v>-137.16627426591444</v>
      </c>
    </row>
    <row r="424" spans="1:12" x14ac:dyDescent="0.25">
      <c r="A424" s="26">
        <f>_xlfn.RANK.EQ(L424,L:L,0)</f>
        <v>415</v>
      </c>
      <c r="B424" t="s">
        <v>1651</v>
      </c>
      <c r="C424" s="5" t="s">
        <v>185</v>
      </c>
      <c r="D424" t="s">
        <v>1506</v>
      </c>
      <c r="E424" s="3">
        <f>IF(VLOOKUP($D424,Configuration!$A$21:$C$31,3,FALSE),IFERROR((Configuration!$C$13*F424+Configuration!$C$12*H424+Configuration!$C$14*G424+Configuration!$C$16*I424+Configuration!$C$15*J424+Configuration!$C$17*K424),""),0)</f>
        <v>0</v>
      </c>
      <c r="F424" s="3">
        <v>0.33333333333333331</v>
      </c>
      <c r="G424" s="3">
        <v>60</v>
      </c>
      <c r="H424" s="3">
        <v>5</v>
      </c>
      <c r="I424" s="3">
        <v>0</v>
      </c>
      <c r="J424" s="3">
        <v>0</v>
      </c>
      <c r="K424" s="3">
        <v>4.0868908533605794E-2</v>
      </c>
      <c r="L424" s="3">
        <f>MAX(IFERROR(IF(Configuration!$F$11&gt;0,$E424-LARGE($E:$E,Configuration!$F$11*Configuration!$F$16),-1000000),0),IFERROR(IF(Configuration!$F$14&gt;0,$E424-LARGE('FLEX Settings (DO NOT MODIFY)'!$J:$J,Configuration!$F$14*Configuration!$F$16),-1000000),0),IFERROR(IF(Configuration!$F$13&gt;0,$E424-LARGE('FLEX Settings (DO NOT MODIFY)'!$K:$K,Configuration!$F$13*Configuration!$F$16),-1000000),0))+IF(E424=0,0,COUNTIFS($E$2:E423,E423)*0.000001)</f>
        <v>-137.16627426591444</v>
      </c>
    </row>
    <row r="425" spans="1:12" x14ac:dyDescent="0.25">
      <c r="A425" s="26">
        <f>_xlfn.RANK.EQ(L425,L:L,0)</f>
        <v>415</v>
      </c>
      <c r="B425" t="s">
        <v>1652</v>
      </c>
      <c r="C425" s="5" t="s">
        <v>182</v>
      </c>
      <c r="D425" t="s">
        <v>1506</v>
      </c>
      <c r="E425" s="3">
        <f>IF(VLOOKUP($D425,Configuration!$A$21:$C$31,3,FALSE),IFERROR((Configuration!$C$13*F425+Configuration!$C$12*H425+Configuration!$C$14*G425+Configuration!$C$16*I425+Configuration!$C$15*J425+Configuration!$C$17*K425),""),0)</f>
        <v>0</v>
      </c>
      <c r="F425" s="3">
        <v>3.9272727272727272</v>
      </c>
      <c r="G425" s="3">
        <v>468</v>
      </c>
      <c r="H425" s="3">
        <v>36</v>
      </c>
      <c r="I425" s="3">
        <v>0</v>
      </c>
      <c r="J425" s="3">
        <v>0</v>
      </c>
      <c r="K425" s="3">
        <v>0.29425614144196172</v>
      </c>
      <c r="L425" s="3">
        <f>MAX(IFERROR(IF(Configuration!$F$11&gt;0,$E425-LARGE($E:$E,Configuration!$F$11*Configuration!$F$16),-1000000),0),IFERROR(IF(Configuration!$F$14&gt;0,$E425-LARGE('FLEX Settings (DO NOT MODIFY)'!$J:$J,Configuration!$F$14*Configuration!$F$16),-1000000),0),IFERROR(IF(Configuration!$F$13&gt;0,$E425-LARGE('FLEX Settings (DO NOT MODIFY)'!$K:$K,Configuration!$F$13*Configuration!$F$16),-1000000),0))+IF(E425=0,0,COUNTIFS($E$2:E424,E424)*0.000001)</f>
        <v>-137.16627426591444</v>
      </c>
    </row>
    <row r="426" spans="1:12" x14ac:dyDescent="0.25">
      <c r="A426" s="26">
        <f>_xlfn.RANK.EQ(L426,L:L,0)</f>
        <v>415</v>
      </c>
      <c r="B426" s="5" t="s">
        <v>1653</v>
      </c>
      <c r="C426" s="5" t="s">
        <v>182</v>
      </c>
      <c r="D426" t="s">
        <v>1506</v>
      </c>
      <c r="E426" s="3">
        <f>IF(VLOOKUP($D426,Configuration!$A$21:$C$31,3,FALSE),IFERROR((Configuration!$C$13*F426+Configuration!$C$12*H426+Configuration!$C$14*G426+Configuration!$C$16*I426+Configuration!$C$15*J426+Configuration!$C$17*K426),""),0)</f>
        <v>0</v>
      </c>
      <c r="F426" s="3">
        <v>4.1333333333333329</v>
      </c>
      <c r="G426" s="3">
        <v>639.84</v>
      </c>
      <c r="H426" s="3">
        <v>37.200000000000003</v>
      </c>
      <c r="I426" s="3">
        <v>0</v>
      </c>
      <c r="J426" s="3">
        <v>0</v>
      </c>
      <c r="K426" s="3">
        <v>0.30406467949002713</v>
      </c>
      <c r="L426" s="3">
        <f>MAX(IFERROR(IF(Configuration!$F$11&gt;0,$E426-LARGE($E:$E,Configuration!$F$11*Configuration!$F$16),-1000000),0),IFERROR(IF(Configuration!$F$14&gt;0,$E426-LARGE('FLEX Settings (DO NOT MODIFY)'!$J:$J,Configuration!$F$14*Configuration!$F$16),-1000000),0),IFERROR(IF(Configuration!$F$13&gt;0,$E426-LARGE('FLEX Settings (DO NOT MODIFY)'!$K:$K,Configuration!$F$13*Configuration!$F$16),-1000000),0))+IF(E426=0,0,COUNTIFS($E$2:E425,E425)*0.000001)</f>
        <v>-137.16627426591444</v>
      </c>
    </row>
    <row r="427" spans="1:12" x14ac:dyDescent="0.25">
      <c r="A427" s="26">
        <f>_xlfn.RANK.EQ(L427,L:L,0)</f>
        <v>415</v>
      </c>
      <c r="B427" t="s">
        <v>1654</v>
      </c>
      <c r="C427" s="5" t="s">
        <v>182</v>
      </c>
      <c r="D427" t="s">
        <v>1506</v>
      </c>
      <c r="E427" s="3">
        <f>IF(VLOOKUP($D427,Configuration!$A$21:$C$31,3,FALSE),IFERROR((Configuration!$C$13*F427+Configuration!$C$12*H427+Configuration!$C$14*G427+Configuration!$C$16*I427+Configuration!$C$15*J427+Configuration!$C$17*K427),""),0)</f>
        <v>0</v>
      </c>
      <c r="F427" s="3">
        <v>7.3309090909090902</v>
      </c>
      <c r="G427" s="3">
        <v>1196.1599999999999</v>
      </c>
      <c r="H427" s="3">
        <v>67.199999999999989</v>
      </c>
      <c r="I427" s="3">
        <v>0</v>
      </c>
      <c r="J427" s="3">
        <v>0</v>
      </c>
      <c r="K427" s="3">
        <v>0.54927813069166187</v>
      </c>
      <c r="L427" s="3">
        <f>MAX(IFERROR(IF(Configuration!$F$11&gt;0,$E427-LARGE($E:$E,Configuration!$F$11*Configuration!$F$16),-1000000),0),IFERROR(IF(Configuration!$F$14&gt;0,$E427-LARGE('FLEX Settings (DO NOT MODIFY)'!$J:$J,Configuration!$F$14*Configuration!$F$16),-1000000),0),IFERROR(IF(Configuration!$F$13&gt;0,$E427-LARGE('FLEX Settings (DO NOT MODIFY)'!$K:$K,Configuration!$F$13*Configuration!$F$16),-1000000),0))+IF(E427=0,0,COUNTIFS($E$2:E426,E426)*0.000001)</f>
        <v>-137.16627426591444</v>
      </c>
    </row>
    <row r="428" spans="1:12" x14ac:dyDescent="0.25">
      <c r="A428" s="26">
        <f>_xlfn.RANK.EQ(L428,L:L,0)</f>
        <v>415</v>
      </c>
      <c r="B428" t="s">
        <v>1655</v>
      </c>
      <c r="C428" s="5" t="s">
        <v>182</v>
      </c>
      <c r="D428" t="s">
        <v>1506</v>
      </c>
      <c r="E428" s="3">
        <f>IF(VLOOKUP($D428,Configuration!$A$21:$C$31,3,FALSE),IFERROR((Configuration!$C$13*F428+Configuration!$C$12*H428+Configuration!$C$14*G428+Configuration!$C$16*I428+Configuration!$C$15*J428+Configuration!$C$17*K428),""),0)</f>
        <v>0</v>
      </c>
      <c r="F428" s="3">
        <v>3.0000000000000004</v>
      </c>
      <c r="G428" s="3">
        <v>279</v>
      </c>
      <c r="H428" s="3">
        <v>15</v>
      </c>
      <c r="I428" s="3">
        <v>0</v>
      </c>
      <c r="J428" s="3">
        <v>0</v>
      </c>
      <c r="K428" s="3">
        <v>0.12260672560081738</v>
      </c>
      <c r="L428" s="3">
        <f>MAX(IFERROR(IF(Configuration!$F$11&gt;0,$E428-LARGE($E:$E,Configuration!$F$11*Configuration!$F$16),-1000000),0),IFERROR(IF(Configuration!$F$14&gt;0,$E428-LARGE('FLEX Settings (DO NOT MODIFY)'!$J:$J,Configuration!$F$14*Configuration!$F$16),-1000000),0),IFERROR(IF(Configuration!$F$13&gt;0,$E428-LARGE('FLEX Settings (DO NOT MODIFY)'!$K:$K,Configuration!$F$13*Configuration!$F$16),-1000000),0))+IF(E428=0,0,COUNTIFS($E$2:E427,E427)*0.000001)</f>
        <v>-137.16627426591444</v>
      </c>
    </row>
    <row r="429" spans="1:12" x14ac:dyDescent="0.25">
      <c r="A429" s="26">
        <f>_xlfn.RANK.EQ(L429,L:L,0)</f>
        <v>415</v>
      </c>
      <c r="B429" s="5" t="s">
        <v>1656</v>
      </c>
      <c r="C429" s="5" t="s">
        <v>182</v>
      </c>
      <c r="D429" t="s">
        <v>1506</v>
      </c>
      <c r="E429" s="3">
        <f>IF(VLOOKUP($D429,Configuration!$A$21:$C$31,3,FALSE),IFERROR((Configuration!$C$13*F429+Configuration!$C$12*H429+Configuration!$C$14*G429+Configuration!$C$16*I429+Configuration!$C$15*J429+Configuration!$C$17*K429),""),0)</f>
        <v>0</v>
      </c>
      <c r="F429" s="3">
        <v>3</v>
      </c>
      <c r="G429" s="3">
        <v>414</v>
      </c>
      <c r="H429" s="3">
        <v>23</v>
      </c>
      <c r="I429" s="3">
        <v>0</v>
      </c>
      <c r="J429" s="3">
        <v>0</v>
      </c>
      <c r="K429" s="3">
        <v>0.18799697925458664</v>
      </c>
      <c r="L429" s="3">
        <f>MAX(IFERROR(IF(Configuration!$F$11&gt;0,$E429-LARGE($E:$E,Configuration!$F$11*Configuration!$F$16),-1000000),0),IFERROR(IF(Configuration!$F$14&gt;0,$E429-LARGE('FLEX Settings (DO NOT MODIFY)'!$J:$J,Configuration!$F$14*Configuration!$F$16),-1000000),0),IFERROR(IF(Configuration!$F$13&gt;0,$E429-LARGE('FLEX Settings (DO NOT MODIFY)'!$K:$K,Configuration!$F$13*Configuration!$F$16),-1000000),0))+IF(E429=0,0,COUNTIFS($E$2:E428,E428)*0.000001)</f>
        <v>-137.16627426591444</v>
      </c>
    </row>
    <row r="430" spans="1:12" x14ac:dyDescent="0.25">
      <c r="A430" s="26">
        <f>_xlfn.RANK.EQ(L430,L:L,0)</f>
        <v>415</v>
      </c>
      <c r="B430" t="s">
        <v>1657</v>
      </c>
      <c r="C430" s="5" t="s">
        <v>182</v>
      </c>
      <c r="D430" t="s">
        <v>1506</v>
      </c>
      <c r="E430" s="3">
        <f>IF(VLOOKUP($D430,Configuration!$A$21:$C$31,3,FALSE),IFERROR((Configuration!$C$13*F430+Configuration!$C$12*H430+Configuration!$C$14*G430+Configuration!$C$16*I430+Configuration!$C$15*J430+Configuration!$C$17*K430),""),0)</f>
        <v>0</v>
      </c>
      <c r="F430" s="3">
        <v>1.7647058823529413</v>
      </c>
      <c r="G430" s="3">
        <v>322.2</v>
      </c>
      <c r="H430" s="3">
        <v>18</v>
      </c>
      <c r="I430" s="3">
        <v>0</v>
      </c>
      <c r="J430" s="3">
        <v>0</v>
      </c>
      <c r="K430" s="3">
        <v>0.14712807072098086</v>
      </c>
      <c r="L430" s="3">
        <f>MAX(IFERROR(IF(Configuration!$F$11&gt;0,$E430-LARGE($E:$E,Configuration!$F$11*Configuration!$F$16),-1000000),0),IFERROR(IF(Configuration!$F$14&gt;0,$E430-LARGE('FLEX Settings (DO NOT MODIFY)'!$J:$J,Configuration!$F$14*Configuration!$F$16),-1000000),0),IFERROR(IF(Configuration!$F$13&gt;0,$E430-LARGE('FLEX Settings (DO NOT MODIFY)'!$K:$K,Configuration!$F$13*Configuration!$F$16),-1000000),0))+IF(E430=0,0,COUNTIFS($E$2:E429,E429)*0.000001)</f>
        <v>-137.16627426591444</v>
      </c>
    </row>
    <row r="431" spans="1:12" x14ac:dyDescent="0.25">
      <c r="A431" s="26">
        <f>_xlfn.RANK.EQ(L431,L:L,0)</f>
        <v>415</v>
      </c>
      <c r="B431" t="s">
        <v>1658</v>
      </c>
      <c r="C431" s="5" t="s">
        <v>254</v>
      </c>
      <c r="D431" t="s">
        <v>1506</v>
      </c>
      <c r="E431" s="3">
        <f>IF(VLOOKUP($D431,Configuration!$A$21:$C$31,3,FALSE),IFERROR((Configuration!$C$13*F431+Configuration!$C$12*H431+Configuration!$C$14*G431+Configuration!$C$16*I431+Configuration!$C$15*J431+Configuration!$C$17*K431),""),0)</f>
        <v>0</v>
      </c>
      <c r="F431" s="3">
        <v>6.5</v>
      </c>
      <c r="G431" s="3">
        <v>561</v>
      </c>
      <c r="H431" s="3">
        <v>34</v>
      </c>
      <c r="I431" s="3">
        <v>0</v>
      </c>
      <c r="J431" s="3">
        <v>0</v>
      </c>
      <c r="K431" s="3">
        <v>0.27790857802851943</v>
      </c>
      <c r="L431" s="3">
        <f>MAX(IFERROR(IF(Configuration!$F$11&gt;0,$E431-LARGE($E:$E,Configuration!$F$11*Configuration!$F$16),-1000000),0),IFERROR(IF(Configuration!$F$14&gt;0,$E431-LARGE('FLEX Settings (DO NOT MODIFY)'!$J:$J,Configuration!$F$14*Configuration!$F$16),-1000000),0),IFERROR(IF(Configuration!$F$13&gt;0,$E431-LARGE('FLEX Settings (DO NOT MODIFY)'!$K:$K,Configuration!$F$13*Configuration!$F$16),-1000000),0))+IF(E431=0,0,COUNTIFS($E$2:E430,E430)*0.000001)</f>
        <v>-137.16627426591444</v>
      </c>
    </row>
    <row r="432" spans="1:12" x14ac:dyDescent="0.25">
      <c r="A432" s="26">
        <f>_xlfn.RANK.EQ(L432,L:L,0)</f>
        <v>415</v>
      </c>
      <c r="B432" t="s">
        <v>1659</v>
      </c>
      <c r="C432" s="5" t="s">
        <v>254</v>
      </c>
      <c r="D432" t="s">
        <v>1506</v>
      </c>
      <c r="E432" s="3">
        <f>IF(VLOOKUP($D432,Configuration!$A$21:$C$31,3,FALSE),IFERROR((Configuration!$C$13*F432+Configuration!$C$12*H432+Configuration!$C$14*G432+Configuration!$C$16*I432+Configuration!$C$15*J432+Configuration!$C$17*K432),""),0)</f>
        <v>0</v>
      </c>
      <c r="F432" s="3">
        <v>7.15</v>
      </c>
      <c r="G432" s="3">
        <v>425.04</v>
      </c>
      <c r="H432" s="3">
        <v>30.799999999999997</v>
      </c>
      <c r="I432" s="3">
        <v>0</v>
      </c>
      <c r="J432" s="3">
        <v>0</v>
      </c>
      <c r="K432" s="3">
        <v>0.25175247656701172</v>
      </c>
      <c r="L432" s="3">
        <f>MAX(IFERROR(IF(Configuration!$F$11&gt;0,$E432-LARGE($E:$E,Configuration!$F$11*Configuration!$F$16),-1000000),0),IFERROR(IF(Configuration!$F$14&gt;0,$E432-LARGE('FLEX Settings (DO NOT MODIFY)'!$J:$J,Configuration!$F$14*Configuration!$F$16),-1000000),0),IFERROR(IF(Configuration!$F$13&gt;0,$E432-LARGE('FLEX Settings (DO NOT MODIFY)'!$K:$K,Configuration!$F$13*Configuration!$F$16),-1000000),0))+IF(E432=0,0,COUNTIFS($E$2:E431,E431)*0.000001)</f>
        <v>-137.16627426591444</v>
      </c>
    </row>
    <row r="433" spans="1:12" x14ac:dyDescent="0.25">
      <c r="A433" s="26">
        <f>_xlfn.RANK.EQ(L433,L:L,0)</f>
        <v>415</v>
      </c>
      <c r="B433" t="s">
        <v>1660</v>
      </c>
      <c r="C433" s="5" t="s">
        <v>254</v>
      </c>
      <c r="D433" t="s">
        <v>1506</v>
      </c>
      <c r="E433" s="3">
        <f>IF(VLOOKUP($D433,Configuration!$A$21:$C$31,3,FALSE),IFERROR((Configuration!$C$13*F433+Configuration!$C$12*H433+Configuration!$C$14*G433+Configuration!$C$16*I433+Configuration!$C$15*J433+Configuration!$C$17*K433),""),0)</f>
        <v>0</v>
      </c>
      <c r="F433" s="3">
        <v>0.68</v>
      </c>
      <c r="G433" s="3">
        <v>212.5</v>
      </c>
      <c r="H433" s="3">
        <v>17</v>
      </c>
      <c r="I433" s="3">
        <v>17.5</v>
      </c>
      <c r="J433" s="3">
        <v>0.33333333333333331</v>
      </c>
      <c r="K433" s="3">
        <v>0.20804544809579417</v>
      </c>
      <c r="L433" s="3">
        <f>MAX(IFERROR(IF(Configuration!$F$11&gt;0,$E433-LARGE($E:$E,Configuration!$F$11*Configuration!$F$16),-1000000),0),IFERROR(IF(Configuration!$F$14&gt;0,$E433-LARGE('FLEX Settings (DO NOT MODIFY)'!$J:$J,Configuration!$F$14*Configuration!$F$16),-1000000),0),IFERROR(IF(Configuration!$F$13&gt;0,$E433-LARGE('FLEX Settings (DO NOT MODIFY)'!$K:$K,Configuration!$F$13*Configuration!$F$16),-1000000),0))+IF(E433=0,0,COUNTIFS($E$2:E432,E432)*0.000001)</f>
        <v>-137.16627426591444</v>
      </c>
    </row>
    <row r="434" spans="1:12" x14ac:dyDescent="0.25">
      <c r="A434" s="26">
        <f>_xlfn.RANK.EQ(L434,L:L,0)</f>
        <v>415</v>
      </c>
      <c r="B434" t="s">
        <v>1661</v>
      </c>
      <c r="C434" s="5" t="s">
        <v>254</v>
      </c>
      <c r="D434" t="s">
        <v>1506</v>
      </c>
      <c r="E434" s="3">
        <f>IF(VLOOKUP($D434,Configuration!$A$21:$C$31,3,FALSE),IFERROR((Configuration!$C$13*F434+Configuration!$C$12*H434+Configuration!$C$14*G434+Configuration!$C$16*I434+Configuration!$C$15*J434+Configuration!$C$17*K434),""),0)</f>
        <v>0</v>
      </c>
      <c r="F434" s="3">
        <v>0.85909090909090913</v>
      </c>
      <c r="G434" s="3">
        <v>113.40000000000002</v>
      </c>
      <c r="H434" s="3">
        <v>9.4500000000000011</v>
      </c>
      <c r="I434" s="3">
        <v>0</v>
      </c>
      <c r="J434" s="3">
        <v>0</v>
      </c>
      <c r="K434" s="3">
        <v>7.7242237128514954E-2</v>
      </c>
      <c r="L434" s="3">
        <f>MAX(IFERROR(IF(Configuration!$F$11&gt;0,$E434-LARGE($E:$E,Configuration!$F$11*Configuration!$F$16),-1000000),0),IFERROR(IF(Configuration!$F$14&gt;0,$E434-LARGE('FLEX Settings (DO NOT MODIFY)'!$J:$J,Configuration!$F$14*Configuration!$F$16),-1000000),0),IFERROR(IF(Configuration!$F$13&gt;0,$E434-LARGE('FLEX Settings (DO NOT MODIFY)'!$K:$K,Configuration!$F$13*Configuration!$F$16),-1000000),0))+IF(E434=0,0,COUNTIFS($E$2:E433,E433)*0.000001)</f>
        <v>-137.16627426591444</v>
      </c>
    </row>
    <row r="435" spans="1:12" x14ac:dyDescent="0.25">
      <c r="A435" s="26">
        <f>_xlfn.RANK.EQ(L435,L:L,0)</f>
        <v>415</v>
      </c>
      <c r="B435" t="s">
        <v>1662</v>
      </c>
      <c r="C435" s="5" t="s">
        <v>1471</v>
      </c>
      <c r="D435" t="s">
        <v>1506</v>
      </c>
      <c r="E435" s="3">
        <f>IF(VLOOKUP($D435,Configuration!$A$21:$C$31,3,FALSE),IFERROR((Configuration!$C$13*F435+Configuration!$C$12*H435+Configuration!$C$14*G435+Configuration!$C$16*I435+Configuration!$C$15*J435+Configuration!$C$17*K435),""),0)</f>
        <v>0</v>
      </c>
      <c r="F435" s="3">
        <v>3.4909090909090912</v>
      </c>
      <c r="G435" s="3">
        <v>384.00000000000006</v>
      </c>
      <c r="H435" s="3">
        <v>32</v>
      </c>
      <c r="I435" s="3">
        <v>0</v>
      </c>
      <c r="J435" s="3">
        <v>0</v>
      </c>
      <c r="K435" s="3">
        <v>0.26156101461507708</v>
      </c>
      <c r="L435" s="3">
        <f>MAX(IFERROR(IF(Configuration!$F$11&gt;0,$E435-LARGE($E:$E,Configuration!$F$11*Configuration!$F$16),-1000000),0),IFERROR(IF(Configuration!$F$14&gt;0,$E435-LARGE('FLEX Settings (DO NOT MODIFY)'!$J:$J,Configuration!$F$14*Configuration!$F$16),-1000000),0),IFERROR(IF(Configuration!$F$13&gt;0,$E435-LARGE('FLEX Settings (DO NOT MODIFY)'!$K:$K,Configuration!$F$13*Configuration!$F$16),-1000000),0))+IF(E435=0,0,COUNTIFS($E$2:E434,E434)*0.000001)</f>
        <v>-137.16627426591444</v>
      </c>
    </row>
    <row r="436" spans="1:12" x14ac:dyDescent="0.25">
      <c r="A436" s="26">
        <f>_xlfn.RANK.EQ(L436,L:L,0)</f>
        <v>415</v>
      </c>
      <c r="B436" s="5" t="s">
        <v>1663</v>
      </c>
      <c r="C436" s="5" t="s">
        <v>1471</v>
      </c>
      <c r="D436" t="s">
        <v>1506</v>
      </c>
      <c r="E436" s="3">
        <f>IF(VLOOKUP($D436,Configuration!$A$21:$C$31,3,FALSE),IFERROR((Configuration!$C$13*F436+Configuration!$C$12*H436+Configuration!$C$14*G436+Configuration!$C$16*I436+Configuration!$C$15*J436+Configuration!$C$17*K436),""),0)</f>
        <v>0</v>
      </c>
      <c r="F436" s="3">
        <v>5</v>
      </c>
      <c r="G436" s="3">
        <v>400</v>
      </c>
      <c r="H436" s="3">
        <v>25</v>
      </c>
      <c r="I436" s="3">
        <v>0</v>
      </c>
      <c r="J436" s="3">
        <v>0</v>
      </c>
      <c r="K436" s="3">
        <v>0.20434454266802898</v>
      </c>
      <c r="L436" s="3">
        <f>MAX(IFERROR(IF(Configuration!$F$11&gt;0,$E436-LARGE($E:$E,Configuration!$F$11*Configuration!$F$16),-1000000),0),IFERROR(IF(Configuration!$F$14&gt;0,$E436-LARGE('FLEX Settings (DO NOT MODIFY)'!$J:$J,Configuration!$F$14*Configuration!$F$16),-1000000),0),IFERROR(IF(Configuration!$F$13&gt;0,$E436-LARGE('FLEX Settings (DO NOT MODIFY)'!$K:$K,Configuration!$F$13*Configuration!$F$16),-1000000),0))+IF(E436=0,0,COUNTIFS($E$2:E435,E435)*0.000001)</f>
        <v>-137.16627426591444</v>
      </c>
    </row>
    <row r="437" spans="1:12" x14ac:dyDescent="0.25">
      <c r="A437" s="26">
        <f>_xlfn.RANK.EQ(L437,L:L,0)</f>
        <v>415</v>
      </c>
      <c r="B437" t="s">
        <v>1664</v>
      </c>
      <c r="C437" s="5" t="s">
        <v>1471</v>
      </c>
      <c r="D437" t="s">
        <v>1506</v>
      </c>
      <c r="E437" s="3">
        <f>IF(VLOOKUP($D437,Configuration!$A$21:$C$31,3,FALSE),IFERROR((Configuration!$C$13*F437+Configuration!$C$12*H437+Configuration!$C$14*G437+Configuration!$C$16*I437+Configuration!$C$15*J437+Configuration!$C$17*K437),""),0)</f>
        <v>0</v>
      </c>
      <c r="F437" s="3">
        <v>4.4000000000000004</v>
      </c>
      <c r="G437" s="3">
        <v>369.6</v>
      </c>
      <c r="H437" s="3">
        <v>35.200000000000003</v>
      </c>
      <c r="I437" s="3">
        <v>9.6000000000000014</v>
      </c>
      <c r="J437" s="3">
        <v>0.19692307692307692</v>
      </c>
      <c r="K437" s="3">
        <v>0.34077912625120327</v>
      </c>
      <c r="L437" s="3">
        <f>MAX(IFERROR(IF(Configuration!$F$11&gt;0,$E437-LARGE($E:$E,Configuration!$F$11*Configuration!$F$16),-1000000),0),IFERROR(IF(Configuration!$F$14&gt;0,$E437-LARGE('FLEX Settings (DO NOT MODIFY)'!$J:$J,Configuration!$F$14*Configuration!$F$16),-1000000),0),IFERROR(IF(Configuration!$F$13&gt;0,$E437-LARGE('FLEX Settings (DO NOT MODIFY)'!$K:$K,Configuration!$F$13*Configuration!$F$16),-1000000),0))+IF(E437=0,0,COUNTIFS($E$2:E436,E436)*0.000001)</f>
        <v>-137.16627426591444</v>
      </c>
    </row>
    <row r="438" spans="1:12" x14ac:dyDescent="0.25">
      <c r="A438" s="26">
        <f>_xlfn.RANK.EQ(L438,L:L,0)</f>
        <v>415</v>
      </c>
      <c r="B438" s="5" t="s">
        <v>1665</v>
      </c>
      <c r="C438" s="5" t="s">
        <v>1471</v>
      </c>
      <c r="D438" t="s">
        <v>1506</v>
      </c>
      <c r="E438" s="3">
        <f>IF(VLOOKUP($D438,Configuration!$A$21:$C$31,3,FALSE),IFERROR((Configuration!$C$13*F438+Configuration!$C$12*H438+Configuration!$C$14*G438+Configuration!$C$16*I438+Configuration!$C$15*J438+Configuration!$C$17*K438),""),0)</f>
        <v>0</v>
      </c>
      <c r="F438" s="3">
        <v>6.9517241379310351</v>
      </c>
      <c r="G438" s="3">
        <v>756</v>
      </c>
      <c r="H438" s="3">
        <v>50.400000000000006</v>
      </c>
      <c r="I438" s="3">
        <v>0</v>
      </c>
      <c r="J438" s="3">
        <v>0</v>
      </c>
      <c r="K438" s="3">
        <v>0.4119585980187464</v>
      </c>
      <c r="L438" s="3">
        <f>MAX(IFERROR(IF(Configuration!$F$11&gt;0,$E438-LARGE($E:$E,Configuration!$F$11*Configuration!$F$16),-1000000),0),IFERROR(IF(Configuration!$F$14&gt;0,$E438-LARGE('FLEX Settings (DO NOT MODIFY)'!$J:$J,Configuration!$F$14*Configuration!$F$16),-1000000),0),IFERROR(IF(Configuration!$F$13&gt;0,$E438-LARGE('FLEX Settings (DO NOT MODIFY)'!$K:$K,Configuration!$F$13*Configuration!$F$16),-1000000),0))+IF(E438=0,0,COUNTIFS($E$2:E437,E437)*0.000001)</f>
        <v>-137.16627426591444</v>
      </c>
    </row>
    <row r="439" spans="1:12" x14ac:dyDescent="0.25">
      <c r="A439" s="26">
        <f>_xlfn.RANK.EQ(L439,L:L,0)</f>
        <v>415</v>
      </c>
      <c r="B439" t="s">
        <v>1666</v>
      </c>
      <c r="C439" s="5" t="s">
        <v>1471</v>
      </c>
      <c r="D439" t="s">
        <v>1506</v>
      </c>
      <c r="E439" s="3">
        <f>IF(VLOOKUP($D439,Configuration!$A$21:$C$31,3,FALSE),IFERROR((Configuration!$C$13*F439+Configuration!$C$12*H439+Configuration!$C$14*G439+Configuration!$C$16*I439+Configuration!$C$15*J439+Configuration!$C$17*K439),""),0)</f>
        <v>0</v>
      </c>
      <c r="F439" s="3">
        <v>0.90000000000000013</v>
      </c>
      <c r="G439" s="3">
        <v>147.6</v>
      </c>
      <c r="H439" s="3">
        <v>18</v>
      </c>
      <c r="I439" s="3">
        <v>0</v>
      </c>
      <c r="J439" s="3">
        <v>0</v>
      </c>
      <c r="K439" s="3">
        <v>0.14712807072098086</v>
      </c>
      <c r="L439" s="3">
        <f>MAX(IFERROR(IF(Configuration!$F$11&gt;0,$E439-LARGE($E:$E,Configuration!$F$11*Configuration!$F$16),-1000000),0),IFERROR(IF(Configuration!$F$14&gt;0,$E439-LARGE('FLEX Settings (DO NOT MODIFY)'!$J:$J,Configuration!$F$14*Configuration!$F$16),-1000000),0),IFERROR(IF(Configuration!$F$13&gt;0,$E439-LARGE('FLEX Settings (DO NOT MODIFY)'!$K:$K,Configuration!$F$13*Configuration!$F$16),-1000000),0))+IF(E439=0,0,COUNTIFS($E$2:E438,E438)*0.000001)</f>
        <v>-137.16627426591444</v>
      </c>
    </row>
    <row r="440" spans="1:12" x14ac:dyDescent="0.25">
      <c r="A440" s="26">
        <f>_xlfn.RANK.EQ(L440,L:L,0)</f>
        <v>415</v>
      </c>
      <c r="B440" t="s">
        <v>1667</v>
      </c>
      <c r="C440" s="5" t="s">
        <v>253</v>
      </c>
      <c r="D440" t="s">
        <v>1506</v>
      </c>
      <c r="E440" s="3">
        <f>IF(VLOOKUP($D440,Configuration!$A$21:$C$31,3,FALSE),IFERROR((Configuration!$C$13*F440+Configuration!$C$12*H440+Configuration!$C$14*G440+Configuration!$C$16*I440+Configuration!$C$15*J440+Configuration!$C$17*K440),""),0)</f>
        <v>0</v>
      </c>
      <c r="F440" s="3">
        <v>8.4615384615384635</v>
      </c>
      <c r="G440" s="3">
        <v>982.30769230769238</v>
      </c>
      <c r="H440" s="3">
        <v>50</v>
      </c>
      <c r="I440" s="3">
        <v>5.2307692307692308</v>
      </c>
      <c r="J440" s="3">
        <v>7.6923076923076927E-2</v>
      </c>
      <c r="K440" s="3">
        <v>0.42994790351499163</v>
      </c>
      <c r="L440" s="3">
        <f>MAX(IFERROR(IF(Configuration!$F$11&gt;0,$E440-LARGE($E:$E,Configuration!$F$11*Configuration!$F$16),-1000000),0),IFERROR(IF(Configuration!$F$14&gt;0,$E440-LARGE('FLEX Settings (DO NOT MODIFY)'!$J:$J,Configuration!$F$14*Configuration!$F$16),-1000000),0),IFERROR(IF(Configuration!$F$13&gt;0,$E440-LARGE('FLEX Settings (DO NOT MODIFY)'!$K:$K,Configuration!$F$13*Configuration!$F$16),-1000000),0))+IF(E440=0,0,COUNTIFS($E$2:E439,E439)*0.000001)</f>
        <v>-137.16627426591444</v>
      </c>
    </row>
    <row r="441" spans="1:12" x14ac:dyDescent="0.25">
      <c r="A441" s="26">
        <f>_xlfn.RANK.EQ(L441,L:L,0)</f>
        <v>415</v>
      </c>
      <c r="B441" t="s">
        <v>1668</v>
      </c>
      <c r="C441" s="5" t="s">
        <v>253</v>
      </c>
      <c r="D441" t="s">
        <v>1506</v>
      </c>
      <c r="E441" s="3">
        <f>IF(VLOOKUP($D441,Configuration!$A$21:$C$31,3,FALSE),IFERROR((Configuration!$C$13*F441+Configuration!$C$12*H441+Configuration!$C$14*G441+Configuration!$C$16*I441+Configuration!$C$15*J441+Configuration!$C$17*K441),""),0)</f>
        <v>0</v>
      </c>
      <c r="F441" s="3">
        <v>4.8484848484848486</v>
      </c>
      <c r="G441" s="3">
        <v>540</v>
      </c>
      <c r="H441" s="3">
        <v>40</v>
      </c>
      <c r="I441" s="3">
        <v>32.727272727272727</v>
      </c>
      <c r="J441" s="3">
        <v>0.3636363636363637</v>
      </c>
      <c r="K441" s="3">
        <v>0.37719938396450775</v>
      </c>
      <c r="L441" s="3">
        <f>MAX(IFERROR(IF(Configuration!$F$11&gt;0,$E441-LARGE($E:$E,Configuration!$F$11*Configuration!$F$16),-1000000),0),IFERROR(IF(Configuration!$F$14&gt;0,$E441-LARGE('FLEX Settings (DO NOT MODIFY)'!$J:$J,Configuration!$F$14*Configuration!$F$16),-1000000),0),IFERROR(IF(Configuration!$F$13&gt;0,$E441-LARGE('FLEX Settings (DO NOT MODIFY)'!$K:$K,Configuration!$F$13*Configuration!$F$16),-1000000),0))+IF(E441=0,0,COUNTIFS($E$2:E440,E440)*0.000001)</f>
        <v>-137.16627426591444</v>
      </c>
    </row>
    <row r="442" spans="1:12" x14ac:dyDescent="0.25">
      <c r="A442" s="26">
        <f>_xlfn.RANK.EQ(L442,L:L,0)</f>
        <v>415</v>
      </c>
      <c r="B442" s="5" t="s">
        <v>1669</v>
      </c>
      <c r="C442" s="5" t="s">
        <v>253</v>
      </c>
      <c r="D442" t="s">
        <v>1506</v>
      </c>
      <c r="E442" s="3">
        <f>IF(VLOOKUP($D442,Configuration!$A$21:$C$31,3,FALSE),IFERROR((Configuration!$C$13*F442+Configuration!$C$12*H442+Configuration!$C$14*G442+Configuration!$C$16*I442+Configuration!$C$15*J442+Configuration!$C$17*K442),""),0)</f>
        <v>0</v>
      </c>
      <c r="F442" s="3">
        <v>5.875</v>
      </c>
      <c r="G442" s="3">
        <v>802.52499999999998</v>
      </c>
      <c r="H442" s="3">
        <v>56.400000000000006</v>
      </c>
      <c r="I442" s="3">
        <v>0</v>
      </c>
      <c r="J442" s="3">
        <v>0</v>
      </c>
      <c r="K442" s="3">
        <v>0.46100128825907338</v>
      </c>
      <c r="L442" s="3">
        <f>MAX(IFERROR(IF(Configuration!$F$11&gt;0,$E442-LARGE($E:$E,Configuration!$F$11*Configuration!$F$16),-1000000),0),IFERROR(IF(Configuration!$F$14&gt;0,$E442-LARGE('FLEX Settings (DO NOT MODIFY)'!$J:$J,Configuration!$F$14*Configuration!$F$16),-1000000),0),IFERROR(IF(Configuration!$F$13&gt;0,$E442-LARGE('FLEX Settings (DO NOT MODIFY)'!$K:$K,Configuration!$F$13*Configuration!$F$16),-1000000),0))+IF(E442=0,0,COUNTIFS($E$2:E441,E441)*0.000001)</f>
        <v>-137.16627426591444</v>
      </c>
    </row>
    <row r="443" spans="1:12" x14ac:dyDescent="0.25">
      <c r="A443" s="26">
        <f>_xlfn.RANK.EQ(L443,L:L,0)</f>
        <v>415</v>
      </c>
      <c r="B443" s="5" t="s">
        <v>1670</v>
      </c>
      <c r="C443" s="5" t="s">
        <v>253</v>
      </c>
      <c r="D443" t="s">
        <v>1506</v>
      </c>
      <c r="E443" s="3">
        <f>IF(VLOOKUP($D443,Configuration!$A$21:$C$31,3,FALSE),IFERROR((Configuration!$C$13*F443+Configuration!$C$12*H443+Configuration!$C$14*G443+Configuration!$C$16*I443+Configuration!$C$15*J443+Configuration!$C$17*K443),""),0)</f>
        <v>0</v>
      </c>
      <c r="F443" s="3">
        <v>0.77777777777777768</v>
      </c>
      <c r="G443" s="3">
        <v>168</v>
      </c>
      <c r="H443" s="3">
        <v>14</v>
      </c>
      <c r="I443" s="3">
        <v>0</v>
      </c>
      <c r="J443" s="3">
        <v>0</v>
      </c>
      <c r="K443" s="3">
        <v>0.11443294389409622</v>
      </c>
      <c r="L443" s="3">
        <f>MAX(IFERROR(IF(Configuration!$F$11&gt;0,$E443-LARGE($E:$E,Configuration!$F$11*Configuration!$F$16),-1000000),0),IFERROR(IF(Configuration!$F$14&gt;0,$E443-LARGE('FLEX Settings (DO NOT MODIFY)'!$J:$J,Configuration!$F$14*Configuration!$F$16),-1000000),0),IFERROR(IF(Configuration!$F$13&gt;0,$E443-LARGE('FLEX Settings (DO NOT MODIFY)'!$K:$K,Configuration!$F$13*Configuration!$F$16),-1000000),0))+IF(E443=0,0,COUNTIFS($E$2:E442,E442)*0.000001)</f>
        <v>-137.16627426591444</v>
      </c>
    </row>
    <row r="444" spans="1:12" x14ac:dyDescent="0.25">
      <c r="A444" s="26">
        <f>_xlfn.RANK.EQ(L444,L:L,0)</f>
        <v>415</v>
      </c>
      <c r="B444" s="5" t="s">
        <v>1671</v>
      </c>
      <c r="C444" s="5" t="s">
        <v>240</v>
      </c>
      <c r="D444" t="s">
        <v>1506</v>
      </c>
      <c r="E444" s="3">
        <f>IF(VLOOKUP($D444,Configuration!$A$21:$C$31,3,FALSE),IFERROR((Configuration!$C$13*F444+Configuration!$C$12*H444+Configuration!$C$14*G444+Configuration!$C$16*I444+Configuration!$C$15*J444+Configuration!$C$17*K444),""),0)</f>
        <v>0</v>
      </c>
      <c r="F444" s="3">
        <v>1.3333333333333333</v>
      </c>
      <c r="G444" s="3">
        <v>270</v>
      </c>
      <c r="H444" s="3">
        <v>20</v>
      </c>
      <c r="I444" s="3">
        <v>26.923076923076927</v>
      </c>
      <c r="J444" s="3">
        <v>0.51282051282051289</v>
      </c>
      <c r="K444" s="3">
        <v>0.26976972502909158</v>
      </c>
      <c r="L444" s="3">
        <f>MAX(IFERROR(IF(Configuration!$F$11&gt;0,$E444-LARGE($E:$E,Configuration!$F$11*Configuration!$F$16),-1000000),0),IFERROR(IF(Configuration!$F$14&gt;0,$E444-LARGE('FLEX Settings (DO NOT MODIFY)'!$J:$J,Configuration!$F$14*Configuration!$F$16),-1000000),0),IFERROR(IF(Configuration!$F$13&gt;0,$E444-LARGE('FLEX Settings (DO NOT MODIFY)'!$K:$K,Configuration!$F$13*Configuration!$F$16),-1000000),0))+IF(E444=0,0,COUNTIFS($E$2:E443,E443)*0.000001)</f>
        <v>-137.16627426591444</v>
      </c>
    </row>
    <row r="445" spans="1:12" x14ac:dyDescent="0.25">
      <c r="A445" s="26">
        <f>_xlfn.RANK.EQ(L445,L:L,0)</f>
        <v>415</v>
      </c>
      <c r="B445" t="s">
        <v>1672</v>
      </c>
      <c r="C445" s="5" t="s">
        <v>240</v>
      </c>
      <c r="D445" t="s">
        <v>1506</v>
      </c>
      <c r="E445" s="3">
        <f>IF(VLOOKUP($D445,Configuration!$A$21:$C$31,3,FALSE),IFERROR((Configuration!$C$13*F445+Configuration!$C$12*H445+Configuration!$C$14*G445+Configuration!$C$16*I445+Configuration!$C$15*J445+Configuration!$C$17*K445),""),0)</f>
        <v>0</v>
      </c>
      <c r="F445" s="3">
        <v>2.5714285714285712</v>
      </c>
      <c r="G445" s="3">
        <v>342</v>
      </c>
      <c r="H445" s="3">
        <v>18</v>
      </c>
      <c r="I445" s="3">
        <v>14.502857142857144</v>
      </c>
      <c r="J445" s="3">
        <v>0.20571428571428571</v>
      </c>
      <c r="K445" s="3">
        <v>0.18976718603987069</v>
      </c>
      <c r="L445" s="3">
        <f>MAX(IFERROR(IF(Configuration!$F$11&gt;0,$E445-LARGE($E:$E,Configuration!$F$11*Configuration!$F$16),-1000000),0),IFERROR(IF(Configuration!$F$14&gt;0,$E445-LARGE('FLEX Settings (DO NOT MODIFY)'!$J:$J,Configuration!$F$14*Configuration!$F$16),-1000000),0),IFERROR(IF(Configuration!$F$13&gt;0,$E445-LARGE('FLEX Settings (DO NOT MODIFY)'!$K:$K,Configuration!$F$13*Configuration!$F$16),-1000000),0))+IF(E445=0,0,COUNTIFS($E$2:E444,E444)*0.000001)</f>
        <v>-137.16627426591444</v>
      </c>
    </row>
    <row r="446" spans="1:12" x14ac:dyDescent="0.25">
      <c r="A446" s="26">
        <f>_xlfn.RANK.EQ(L446,L:L,0)</f>
        <v>415</v>
      </c>
      <c r="B446" s="5" t="s">
        <v>1673</v>
      </c>
      <c r="C446" s="5" t="s">
        <v>240</v>
      </c>
      <c r="D446" t="s">
        <v>1506</v>
      </c>
      <c r="E446" s="3">
        <f>IF(VLOOKUP($D446,Configuration!$A$21:$C$31,3,FALSE),IFERROR((Configuration!$C$13*F446+Configuration!$C$12*H446+Configuration!$C$14*G446+Configuration!$C$16*I446+Configuration!$C$15*J446+Configuration!$C$17*K446),""),0)</f>
        <v>0</v>
      </c>
      <c r="F446" s="3">
        <v>0.33333333333333331</v>
      </c>
      <c r="G446" s="3">
        <v>75</v>
      </c>
      <c r="H446" s="3">
        <v>5</v>
      </c>
      <c r="I446" s="3">
        <v>0</v>
      </c>
      <c r="J446" s="3">
        <v>0</v>
      </c>
      <c r="K446" s="3">
        <v>4.0868908533605794E-2</v>
      </c>
      <c r="L446" s="3">
        <f>MAX(IFERROR(IF(Configuration!$F$11&gt;0,$E446-LARGE($E:$E,Configuration!$F$11*Configuration!$F$16),-1000000),0),IFERROR(IF(Configuration!$F$14&gt;0,$E446-LARGE('FLEX Settings (DO NOT MODIFY)'!$J:$J,Configuration!$F$14*Configuration!$F$16),-1000000),0),IFERROR(IF(Configuration!$F$13&gt;0,$E446-LARGE('FLEX Settings (DO NOT MODIFY)'!$K:$K,Configuration!$F$13*Configuration!$F$16),-1000000),0))+IF(E446=0,0,COUNTIFS($E$2:E445,E445)*0.000001)</f>
        <v>-137.16627426591444</v>
      </c>
    </row>
    <row r="447" spans="1:12" x14ac:dyDescent="0.25">
      <c r="A447" s="26">
        <f>_xlfn.RANK.EQ(L447,L:L,0)</f>
        <v>415</v>
      </c>
      <c r="B447" t="s">
        <v>1674</v>
      </c>
      <c r="C447" s="5" t="s">
        <v>240</v>
      </c>
      <c r="D447" t="s">
        <v>1506</v>
      </c>
      <c r="E447" s="3">
        <f>IF(VLOOKUP($D447,Configuration!$A$21:$C$31,3,FALSE),IFERROR((Configuration!$C$13*F447+Configuration!$C$12*H447+Configuration!$C$14*G447+Configuration!$C$16*I447+Configuration!$C$15*J447+Configuration!$C$17*K447),""),0)</f>
        <v>0</v>
      </c>
      <c r="F447" s="3">
        <v>0.33333333333333331</v>
      </c>
      <c r="G447" s="3">
        <v>75</v>
      </c>
      <c r="H447" s="3">
        <v>5</v>
      </c>
      <c r="I447" s="3">
        <v>0</v>
      </c>
      <c r="J447" s="3">
        <v>0</v>
      </c>
      <c r="K447" s="3">
        <v>4.0868908533605794E-2</v>
      </c>
      <c r="L447" s="3">
        <f>MAX(IFERROR(IF(Configuration!$F$11&gt;0,$E447-LARGE($E:$E,Configuration!$F$11*Configuration!$F$16),-1000000),0),IFERROR(IF(Configuration!$F$14&gt;0,$E447-LARGE('FLEX Settings (DO NOT MODIFY)'!$J:$J,Configuration!$F$14*Configuration!$F$16),-1000000),0),IFERROR(IF(Configuration!$F$13&gt;0,$E447-LARGE('FLEX Settings (DO NOT MODIFY)'!$K:$K,Configuration!$F$13*Configuration!$F$16),-1000000),0))+IF(E447=0,0,COUNTIFS($E$2:E446,E446)*0.000001)</f>
        <v>-137.16627426591444</v>
      </c>
    </row>
    <row r="448" spans="1:12" x14ac:dyDescent="0.25">
      <c r="A448" s="26">
        <f>_xlfn.RANK.EQ(L448,L:L,0)</f>
        <v>415</v>
      </c>
      <c r="B448" t="s">
        <v>1675</v>
      </c>
      <c r="C448" s="5" t="s">
        <v>265</v>
      </c>
      <c r="D448" t="s">
        <v>1506</v>
      </c>
      <c r="E448" s="3">
        <f>IF(VLOOKUP($D448,Configuration!$A$21:$C$31,3,FALSE),IFERROR((Configuration!$C$13*F448+Configuration!$C$12*H448+Configuration!$C$14*G448+Configuration!$C$16*I448+Configuration!$C$15*J448+Configuration!$C$17*K448),""),0)</f>
        <v>0</v>
      </c>
      <c r="F448" s="3">
        <v>1.3043478260869565</v>
      </c>
      <c r="G448" s="3">
        <v>390</v>
      </c>
      <c r="H448" s="3">
        <v>30</v>
      </c>
      <c r="I448" s="3">
        <v>0</v>
      </c>
      <c r="J448" s="3">
        <v>0</v>
      </c>
      <c r="K448" s="3">
        <v>0.24521345120163476</v>
      </c>
      <c r="L448" s="3">
        <f>MAX(IFERROR(IF(Configuration!$F$11&gt;0,$E448-LARGE($E:$E,Configuration!$F$11*Configuration!$F$16),-1000000),0),IFERROR(IF(Configuration!$F$14&gt;0,$E448-LARGE('FLEX Settings (DO NOT MODIFY)'!$J:$J,Configuration!$F$14*Configuration!$F$16),-1000000),0),IFERROR(IF(Configuration!$F$13&gt;0,$E448-LARGE('FLEX Settings (DO NOT MODIFY)'!$K:$K,Configuration!$F$13*Configuration!$F$16),-1000000),0))+IF(E448=0,0,COUNTIFS($E$2:E447,E447)*0.000001)</f>
        <v>-137.16627426591444</v>
      </c>
    </row>
    <row r="449" spans="1:12" x14ac:dyDescent="0.25">
      <c r="A449" s="26">
        <f>_xlfn.RANK.EQ(L449,L:L,0)</f>
        <v>415</v>
      </c>
      <c r="B449" s="5" t="s">
        <v>1676</v>
      </c>
      <c r="C449" s="5" t="s">
        <v>265</v>
      </c>
      <c r="D449" t="s">
        <v>1506</v>
      </c>
      <c r="E449" s="3">
        <f>IF(VLOOKUP($D449,Configuration!$A$21:$C$31,3,FALSE),IFERROR((Configuration!$C$13*F449+Configuration!$C$12*H449+Configuration!$C$14*G449+Configuration!$C$16*I449+Configuration!$C$15*J449+Configuration!$C$17*K449),""),0)</f>
        <v>0</v>
      </c>
      <c r="F449" s="3">
        <v>8</v>
      </c>
      <c r="G449" s="3">
        <v>456</v>
      </c>
      <c r="H449" s="3">
        <v>25.333333333333336</v>
      </c>
      <c r="I449" s="3">
        <v>0</v>
      </c>
      <c r="J449" s="3">
        <v>0</v>
      </c>
      <c r="K449" s="3">
        <v>0.20706913657026935</v>
      </c>
      <c r="L449" s="3">
        <f>MAX(IFERROR(IF(Configuration!$F$11&gt;0,$E449-LARGE($E:$E,Configuration!$F$11*Configuration!$F$16),-1000000),0),IFERROR(IF(Configuration!$F$14&gt;0,$E449-LARGE('FLEX Settings (DO NOT MODIFY)'!$J:$J,Configuration!$F$14*Configuration!$F$16),-1000000),0),IFERROR(IF(Configuration!$F$13&gt;0,$E449-LARGE('FLEX Settings (DO NOT MODIFY)'!$K:$K,Configuration!$F$13*Configuration!$F$16),-1000000),0))+IF(E449=0,0,COUNTIFS($E$2:E448,E448)*0.000001)</f>
        <v>-137.16627426591444</v>
      </c>
    </row>
    <row r="450" spans="1:12" x14ac:dyDescent="0.25">
      <c r="A450" s="26">
        <f>_xlfn.RANK.EQ(L450,L:L,0)</f>
        <v>415</v>
      </c>
      <c r="B450" t="s">
        <v>1677</v>
      </c>
      <c r="C450" s="5" t="s">
        <v>265</v>
      </c>
      <c r="D450" t="s">
        <v>1506</v>
      </c>
      <c r="E450" s="3">
        <f>IF(VLOOKUP($D450,Configuration!$A$21:$C$31,3,FALSE),IFERROR((Configuration!$C$13*F450+Configuration!$C$12*H450+Configuration!$C$14*G450+Configuration!$C$16*I450+Configuration!$C$15*J450+Configuration!$C$17*K450),""),0)</f>
        <v>0</v>
      </c>
      <c r="F450" s="3">
        <v>6.666666666666667</v>
      </c>
      <c r="G450" s="3">
        <v>742</v>
      </c>
      <c r="H450" s="3">
        <v>70.666666666666671</v>
      </c>
      <c r="I450" s="3">
        <v>52.000000000000007</v>
      </c>
      <c r="J450" s="3">
        <v>0.57142857142857151</v>
      </c>
      <c r="K450" s="3">
        <v>0.63288683454018946</v>
      </c>
      <c r="L450" s="3">
        <f>MAX(IFERROR(IF(Configuration!$F$11&gt;0,$E450-LARGE($E:$E,Configuration!$F$11*Configuration!$F$16),-1000000),0),IFERROR(IF(Configuration!$F$14&gt;0,$E450-LARGE('FLEX Settings (DO NOT MODIFY)'!$J:$J,Configuration!$F$14*Configuration!$F$16),-1000000),0),IFERROR(IF(Configuration!$F$13&gt;0,$E450-LARGE('FLEX Settings (DO NOT MODIFY)'!$K:$K,Configuration!$F$13*Configuration!$F$16),-1000000),0))+IF(E450=0,0,COUNTIFS($E$2:E449,E449)*0.000001)</f>
        <v>-137.16627426591444</v>
      </c>
    </row>
    <row r="451" spans="1:12" x14ac:dyDescent="0.25">
      <c r="A451" s="26">
        <f>_xlfn.RANK.EQ(L451,L:L,0)</f>
        <v>415</v>
      </c>
      <c r="B451" s="5" t="s">
        <v>1678</v>
      </c>
      <c r="C451" s="5" t="s">
        <v>265</v>
      </c>
      <c r="D451" t="s">
        <v>1506</v>
      </c>
      <c r="E451" s="3">
        <f>IF(VLOOKUP($D451,Configuration!$A$21:$C$31,3,FALSE),IFERROR((Configuration!$C$13*F451+Configuration!$C$12*H451+Configuration!$C$14*G451+Configuration!$C$16*I451+Configuration!$C$15*J451+Configuration!$C$17*K451),""),0)</f>
        <v>0</v>
      </c>
      <c r="F451" s="3">
        <v>0.25</v>
      </c>
      <c r="G451" s="3">
        <v>55</v>
      </c>
      <c r="H451" s="3">
        <v>5</v>
      </c>
      <c r="I451" s="3">
        <v>0</v>
      </c>
      <c r="J451" s="3">
        <v>0</v>
      </c>
      <c r="K451" s="3">
        <v>4.0868908533605794E-2</v>
      </c>
      <c r="L451" s="3">
        <f>MAX(IFERROR(IF(Configuration!$F$11&gt;0,$E451-LARGE($E:$E,Configuration!$F$11*Configuration!$F$16),-1000000),0),IFERROR(IF(Configuration!$F$14&gt;0,$E451-LARGE('FLEX Settings (DO NOT MODIFY)'!$J:$J,Configuration!$F$14*Configuration!$F$16),-1000000),0),IFERROR(IF(Configuration!$F$13&gt;0,$E451-LARGE('FLEX Settings (DO NOT MODIFY)'!$K:$K,Configuration!$F$13*Configuration!$F$16),-1000000),0))+IF(E451=0,0,COUNTIFS($E$2:E450,E450)*0.000001)</f>
        <v>-137.16627426591444</v>
      </c>
    </row>
    <row r="452" spans="1:12" x14ac:dyDescent="0.25">
      <c r="A452" s="26">
        <f>_xlfn.RANK.EQ(L452,L:L,0)</f>
        <v>415</v>
      </c>
      <c r="B452" s="5" t="s">
        <v>1679</v>
      </c>
      <c r="C452" s="5" t="s">
        <v>265</v>
      </c>
      <c r="D452" t="s">
        <v>1506</v>
      </c>
      <c r="E452" s="3">
        <f>IF(VLOOKUP($D452,Configuration!$A$21:$C$31,3,FALSE),IFERROR((Configuration!$C$13*F452+Configuration!$C$12*H452+Configuration!$C$14*G452+Configuration!$C$16*I452+Configuration!$C$15*J452+Configuration!$C$17*K452),""),0)</f>
        <v>0</v>
      </c>
      <c r="F452" s="3">
        <v>0.54545454545454541</v>
      </c>
      <c r="G452" s="3">
        <v>78</v>
      </c>
      <c r="H452" s="3">
        <v>6</v>
      </c>
      <c r="I452" s="3">
        <v>24</v>
      </c>
      <c r="J452" s="3">
        <v>0.22222222222222221</v>
      </c>
      <c r="K452" s="3">
        <v>0.1043156175055545</v>
      </c>
      <c r="L452" s="3">
        <f>MAX(IFERROR(IF(Configuration!$F$11&gt;0,$E452-LARGE($E:$E,Configuration!$F$11*Configuration!$F$16),-1000000),0),IFERROR(IF(Configuration!$F$14&gt;0,$E452-LARGE('FLEX Settings (DO NOT MODIFY)'!$J:$J,Configuration!$F$14*Configuration!$F$16),-1000000),0),IFERROR(IF(Configuration!$F$13&gt;0,$E452-LARGE('FLEX Settings (DO NOT MODIFY)'!$K:$K,Configuration!$F$13*Configuration!$F$16),-1000000),0))+IF(E452=0,0,COUNTIFS($E$2:E451,E451)*0.000001)</f>
        <v>-137.16627426591444</v>
      </c>
    </row>
    <row r="453" spans="1:12" x14ac:dyDescent="0.25">
      <c r="A453" s="26">
        <f>_xlfn.RANK.EQ(L453,L:L,0)</f>
        <v>415</v>
      </c>
      <c r="B453" s="5" t="s">
        <v>1680</v>
      </c>
      <c r="C453" s="5" t="s">
        <v>235</v>
      </c>
      <c r="D453" t="s">
        <v>1506</v>
      </c>
      <c r="E453" s="3">
        <f>IF(VLOOKUP($D453,Configuration!$A$21:$C$31,3,FALSE),IFERROR((Configuration!$C$13*F453+Configuration!$C$12*H453+Configuration!$C$14*G453+Configuration!$C$16*I453+Configuration!$C$15*J453+Configuration!$C$17*K453),""),0)</f>
        <v>0</v>
      </c>
      <c r="F453" s="3">
        <v>1.2222222222222221</v>
      </c>
      <c r="G453" s="3">
        <v>346.5</v>
      </c>
      <c r="H453" s="3">
        <v>33</v>
      </c>
      <c r="I453" s="3">
        <v>0</v>
      </c>
      <c r="J453" s="3">
        <v>0</v>
      </c>
      <c r="K453" s="3">
        <v>0.26973479632179825</v>
      </c>
      <c r="L453" s="3">
        <f>MAX(IFERROR(IF(Configuration!$F$11&gt;0,$E453-LARGE($E:$E,Configuration!$F$11*Configuration!$F$16),-1000000),0),IFERROR(IF(Configuration!$F$14&gt;0,$E453-LARGE('FLEX Settings (DO NOT MODIFY)'!$J:$J,Configuration!$F$14*Configuration!$F$16),-1000000),0),IFERROR(IF(Configuration!$F$13&gt;0,$E453-LARGE('FLEX Settings (DO NOT MODIFY)'!$K:$K,Configuration!$F$13*Configuration!$F$16),-1000000),0))+IF(E453=0,0,COUNTIFS($E$2:E452,E452)*0.000001)</f>
        <v>-137.16627426591444</v>
      </c>
    </row>
    <row r="454" spans="1:12" x14ac:dyDescent="0.25">
      <c r="A454" s="26">
        <f>_xlfn.RANK.EQ(L454,L:L,0)</f>
        <v>415</v>
      </c>
      <c r="B454" t="s">
        <v>1681</v>
      </c>
      <c r="C454" s="5" t="s">
        <v>235</v>
      </c>
      <c r="D454" t="s">
        <v>1506</v>
      </c>
      <c r="E454" s="3">
        <f>IF(VLOOKUP($D454,Configuration!$A$21:$C$31,3,FALSE),IFERROR((Configuration!$C$13*F454+Configuration!$C$12*H454+Configuration!$C$14*G454+Configuration!$C$16*I454+Configuration!$C$15*J454+Configuration!$C$17*K454),""),0)</f>
        <v>0</v>
      </c>
      <c r="F454" s="3">
        <v>3.870967741935484</v>
      </c>
      <c r="G454" s="3">
        <v>731.99999999999989</v>
      </c>
      <c r="H454" s="3">
        <v>60</v>
      </c>
      <c r="I454" s="3">
        <v>7.741935483870968</v>
      </c>
      <c r="J454" s="3">
        <v>0.19354838709677419</v>
      </c>
      <c r="K454" s="3">
        <v>0.54391683201478003</v>
      </c>
      <c r="L454" s="3">
        <f>MAX(IFERROR(IF(Configuration!$F$11&gt;0,$E454-LARGE($E:$E,Configuration!$F$11*Configuration!$F$16),-1000000),0),IFERROR(IF(Configuration!$F$14&gt;0,$E454-LARGE('FLEX Settings (DO NOT MODIFY)'!$J:$J,Configuration!$F$14*Configuration!$F$16),-1000000),0),IFERROR(IF(Configuration!$F$13&gt;0,$E454-LARGE('FLEX Settings (DO NOT MODIFY)'!$K:$K,Configuration!$F$13*Configuration!$F$16),-1000000),0))+IF(E454=0,0,COUNTIFS($E$2:E453,E453)*0.000001)</f>
        <v>-137.16627426591444</v>
      </c>
    </row>
    <row r="455" spans="1:12" x14ac:dyDescent="0.25">
      <c r="A455" s="26">
        <f>_xlfn.RANK.EQ(L455,L:L,0)</f>
        <v>415</v>
      </c>
      <c r="B455" t="s">
        <v>1682</v>
      </c>
      <c r="C455" s="5" t="s">
        <v>235</v>
      </c>
      <c r="D455" t="s">
        <v>1506</v>
      </c>
      <c r="E455" s="3">
        <f>IF(VLOOKUP($D455,Configuration!$A$21:$C$31,3,FALSE),IFERROR((Configuration!$C$13*F455+Configuration!$C$12*H455+Configuration!$C$14*G455+Configuration!$C$16*I455+Configuration!$C$15*J455+Configuration!$C$17*K455),""),0)</f>
        <v>0</v>
      </c>
      <c r="F455" s="3">
        <v>5.4388489208633093</v>
      </c>
      <c r="G455" s="3">
        <v>898.8</v>
      </c>
      <c r="H455" s="3">
        <v>84</v>
      </c>
      <c r="I455" s="3">
        <v>17.294117647058822</v>
      </c>
      <c r="J455" s="3">
        <v>0.2161764705882353</v>
      </c>
      <c r="K455" s="3">
        <v>0.74634119504096308</v>
      </c>
      <c r="L455" s="3">
        <f>MAX(IFERROR(IF(Configuration!$F$11&gt;0,$E455-LARGE($E:$E,Configuration!$F$11*Configuration!$F$16),-1000000),0),IFERROR(IF(Configuration!$F$14&gt;0,$E455-LARGE('FLEX Settings (DO NOT MODIFY)'!$J:$J,Configuration!$F$14*Configuration!$F$16),-1000000),0),IFERROR(IF(Configuration!$F$13&gt;0,$E455-LARGE('FLEX Settings (DO NOT MODIFY)'!$K:$K,Configuration!$F$13*Configuration!$F$16),-1000000),0))+IF(E455=0,0,COUNTIFS($E$2:E454,E454)*0.000001)</f>
        <v>-137.16627426591444</v>
      </c>
    </row>
    <row r="456" spans="1:12" x14ac:dyDescent="0.25">
      <c r="A456" s="26">
        <f>_xlfn.RANK.EQ(L456,L:L,0)</f>
        <v>415</v>
      </c>
      <c r="B456" s="5" t="s">
        <v>1683</v>
      </c>
      <c r="C456" s="5" t="s">
        <v>235</v>
      </c>
      <c r="D456" t="s">
        <v>1506</v>
      </c>
      <c r="E456" s="3">
        <f>IF(VLOOKUP($D456,Configuration!$A$21:$C$31,3,FALSE),IFERROR((Configuration!$C$13*F456+Configuration!$C$12*H456+Configuration!$C$14*G456+Configuration!$C$16*I456+Configuration!$C$15*J456+Configuration!$C$17*K456),""),0)</f>
        <v>0</v>
      </c>
      <c r="F456" s="3">
        <v>0.60000000000000009</v>
      </c>
      <c r="G456" s="3">
        <v>96</v>
      </c>
      <c r="H456" s="3">
        <v>12</v>
      </c>
      <c r="I456" s="3">
        <v>0</v>
      </c>
      <c r="J456" s="3">
        <v>0</v>
      </c>
      <c r="K456" s="3">
        <v>9.8085380480653905E-2</v>
      </c>
      <c r="L456" s="3">
        <f>MAX(IFERROR(IF(Configuration!$F$11&gt;0,$E456-LARGE($E:$E,Configuration!$F$11*Configuration!$F$16),-1000000),0),IFERROR(IF(Configuration!$F$14&gt;0,$E456-LARGE('FLEX Settings (DO NOT MODIFY)'!$J:$J,Configuration!$F$14*Configuration!$F$16),-1000000),0),IFERROR(IF(Configuration!$F$13&gt;0,$E456-LARGE('FLEX Settings (DO NOT MODIFY)'!$K:$K,Configuration!$F$13*Configuration!$F$16),-1000000),0))+IF(E456=0,0,COUNTIFS($E$2:E455,E455)*0.000001)</f>
        <v>-137.16627426591444</v>
      </c>
    </row>
    <row r="457" spans="1:12" x14ac:dyDescent="0.25">
      <c r="A457" s="26">
        <f>_xlfn.RANK.EQ(L457,L:L,0)</f>
        <v>415</v>
      </c>
      <c r="B457" s="5" t="s">
        <v>1684</v>
      </c>
      <c r="C457" s="5" t="s">
        <v>235</v>
      </c>
      <c r="D457" t="s">
        <v>1506</v>
      </c>
      <c r="E457" s="3">
        <f>IF(VLOOKUP($D457,Configuration!$A$21:$C$31,3,FALSE),IFERROR((Configuration!$C$13*F457+Configuration!$C$12*H457+Configuration!$C$14*G457+Configuration!$C$16*I457+Configuration!$C$15*J457+Configuration!$C$17*K457),""),0)</f>
        <v>0</v>
      </c>
      <c r="F457" s="3">
        <v>0.60000000000000009</v>
      </c>
      <c r="G457" s="3">
        <v>122.39999999999999</v>
      </c>
      <c r="H457" s="3">
        <v>10.199999999999999</v>
      </c>
      <c r="I457" s="3">
        <v>0</v>
      </c>
      <c r="J457" s="3">
        <v>0</v>
      </c>
      <c r="K457" s="3">
        <v>8.337257340855582E-2</v>
      </c>
      <c r="L457" s="3">
        <f>MAX(IFERROR(IF(Configuration!$F$11&gt;0,$E457-LARGE($E:$E,Configuration!$F$11*Configuration!$F$16),-1000000),0),IFERROR(IF(Configuration!$F$14&gt;0,$E457-LARGE('FLEX Settings (DO NOT MODIFY)'!$J:$J,Configuration!$F$14*Configuration!$F$16),-1000000),0),IFERROR(IF(Configuration!$F$13&gt;0,$E457-LARGE('FLEX Settings (DO NOT MODIFY)'!$K:$K,Configuration!$F$13*Configuration!$F$16),-1000000),0))+IF(E457=0,0,COUNTIFS($E$2:E456,E456)*0.000001)</f>
        <v>-137.16627426591444</v>
      </c>
    </row>
    <row r="458" spans="1:12" x14ac:dyDescent="0.25">
      <c r="A458" s="26">
        <f>_xlfn.RANK.EQ(L458,L:L,0)</f>
        <v>415</v>
      </c>
      <c r="B458" t="s">
        <v>1685</v>
      </c>
      <c r="C458" s="5" t="s">
        <v>235</v>
      </c>
      <c r="D458" t="s">
        <v>1506</v>
      </c>
      <c r="E458" s="3">
        <f>IF(VLOOKUP($D458,Configuration!$A$21:$C$31,3,FALSE),IFERROR((Configuration!$C$13*F458+Configuration!$C$12*H458+Configuration!$C$14*G458+Configuration!$C$16*I458+Configuration!$C$15*J458+Configuration!$C$17*K458),""),0)</f>
        <v>0</v>
      </c>
      <c r="F458" s="3">
        <v>1.3333333333333333</v>
      </c>
      <c r="G458" s="3">
        <v>192</v>
      </c>
      <c r="H458" s="3">
        <v>16</v>
      </c>
      <c r="I458" s="3">
        <v>0</v>
      </c>
      <c r="J458" s="3">
        <v>0</v>
      </c>
      <c r="K458" s="3">
        <v>0.13078050730753854</v>
      </c>
      <c r="L458" s="3">
        <f>MAX(IFERROR(IF(Configuration!$F$11&gt;0,$E458-LARGE($E:$E,Configuration!$F$11*Configuration!$F$16),-1000000),0),IFERROR(IF(Configuration!$F$14&gt;0,$E458-LARGE('FLEX Settings (DO NOT MODIFY)'!$J:$J,Configuration!$F$14*Configuration!$F$16),-1000000),0),IFERROR(IF(Configuration!$F$13&gt;0,$E458-LARGE('FLEX Settings (DO NOT MODIFY)'!$K:$K,Configuration!$F$13*Configuration!$F$16),-1000000),0))+IF(E458=0,0,COUNTIFS($E$2:E457,E457)*0.000001)</f>
        <v>-137.16627426591444</v>
      </c>
    </row>
    <row r="459" spans="1:12" x14ac:dyDescent="0.25">
      <c r="A459" s="26">
        <f>_xlfn.RANK.EQ(L459,L:L,0)</f>
        <v>415</v>
      </c>
      <c r="B459" t="s">
        <v>1686</v>
      </c>
      <c r="C459" s="5" t="s">
        <v>242</v>
      </c>
      <c r="D459" t="s">
        <v>1505</v>
      </c>
      <c r="E459" s="3">
        <f>IF(VLOOKUP($D459,Configuration!$A$21:$C$31,3,FALSE),IFERROR((Configuration!$C$13*F459+Configuration!$C$12*H459+Configuration!$C$14*G459+Configuration!$C$16*I459+Configuration!$C$15*J459+Configuration!$C$17*K459),""),0)</f>
        <v>0</v>
      </c>
      <c r="F459" s="3">
        <v>6.3529411764705888</v>
      </c>
      <c r="G459" s="3">
        <v>672</v>
      </c>
      <c r="H459" s="3">
        <v>48</v>
      </c>
      <c r="I459" s="3">
        <v>0</v>
      </c>
      <c r="J459" s="3">
        <v>0</v>
      </c>
      <c r="K459" s="3">
        <v>0.39234152192261562</v>
      </c>
      <c r="L459" s="3">
        <f>MAX(IFERROR(IF(Configuration!$F$11&gt;0,$E459-LARGE($E:$E,Configuration!$F$11*Configuration!$F$16),-1000000),0),IFERROR(IF(Configuration!$F$14&gt;0,$E459-LARGE('FLEX Settings (DO NOT MODIFY)'!$J:$J,Configuration!$F$14*Configuration!$F$16),-1000000),0),IFERROR(IF(Configuration!$F$13&gt;0,$E459-LARGE('FLEX Settings (DO NOT MODIFY)'!$K:$K,Configuration!$F$13*Configuration!$F$16),-1000000),0))+IF(E459=0,0,COUNTIFS($E$2:E458,E458)*0.000001)</f>
        <v>-137.16627426591444</v>
      </c>
    </row>
    <row r="460" spans="1:12" x14ac:dyDescent="0.25">
      <c r="A460" s="26">
        <f>_xlfn.RANK.EQ(L460,L:L,0)</f>
        <v>415</v>
      </c>
      <c r="B460" t="s">
        <v>1687</v>
      </c>
      <c r="C460" s="5" t="s">
        <v>242</v>
      </c>
      <c r="D460" t="s">
        <v>1505</v>
      </c>
      <c r="E460" s="3">
        <f>IF(VLOOKUP($D460,Configuration!$A$21:$C$31,3,FALSE),IFERROR((Configuration!$C$13*F460+Configuration!$C$12*H460+Configuration!$C$14*G460+Configuration!$C$16*I460+Configuration!$C$15*J460+Configuration!$C$17*K460),""),0)</f>
        <v>0</v>
      </c>
      <c r="F460" s="3">
        <v>3</v>
      </c>
      <c r="G460" s="3">
        <v>372</v>
      </c>
      <c r="H460" s="3">
        <v>30</v>
      </c>
      <c r="I460" s="3">
        <v>0</v>
      </c>
      <c r="J460" s="3">
        <v>0</v>
      </c>
      <c r="K460" s="3">
        <v>0.24521345120163476</v>
      </c>
      <c r="L460" s="3">
        <f>MAX(IFERROR(IF(Configuration!$F$11&gt;0,$E460-LARGE($E:$E,Configuration!$F$11*Configuration!$F$16),-1000000),0),IFERROR(IF(Configuration!$F$14&gt;0,$E460-LARGE('FLEX Settings (DO NOT MODIFY)'!$J:$J,Configuration!$F$14*Configuration!$F$16),-1000000),0),IFERROR(IF(Configuration!$F$13&gt;0,$E460-LARGE('FLEX Settings (DO NOT MODIFY)'!$K:$K,Configuration!$F$13*Configuration!$F$16),-1000000),0))+IF(E460=0,0,COUNTIFS($E$2:E459,E459)*0.000001)</f>
        <v>-137.16627426591444</v>
      </c>
    </row>
    <row r="461" spans="1:12" x14ac:dyDescent="0.25">
      <c r="A461" s="26">
        <f>_xlfn.RANK.EQ(L461,L:L,0)</f>
        <v>415</v>
      </c>
      <c r="B461" s="5" t="s">
        <v>1688</v>
      </c>
      <c r="C461" s="5" t="s">
        <v>242</v>
      </c>
      <c r="D461" t="s">
        <v>1505</v>
      </c>
      <c r="E461" s="3">
        <f>IF(VLOOKUP($D461,Configuration!$A$21:$C$31,3,FALSE),IFERROR((Configuration!$C$13*F461+Configuration!$C$12*H461+Configuration!$C$14*G461+Configuration!$C$16*I461+Configuration!$C$15*J461+Configuration!$C$17*K461),""),0)</f>
        <v>0</v>
      </c>
      <c r="F461" s="3">
        <v>3.24</v>
      </c>
      <c r="G461" s="3">
        <v>453.6</v>
      </c>
      <c r="H461" s="3">
        <v>32.400000000000006</v>
      </c>
      <c r="I461" s="3">
        <v>0</v>
      </c>
      <c r="J461" s="3">
        <v>0</v>
      </c>
      <c r="K461" s="3">
        <v>0.26483052729776557</v>
      </c>
      <c r="L461" s="3">
        <f>MAX(IFERROR(IF(Configuration!$F$11&gt;0,$E461-LARGE($E:$E,Configuration!$F$11*Configuration!$F$16),-1000000),0),IFERROR(IF(Configuration!$F$14&gt;0,$E461-LARGE('FLEX Settings (DO NOT MODIFY)'!$J:$J,Configuration!$F$14*Configuration!$F$16),-1000000),0),IFERROR(IF(Configuration!$F$13&gt;0,$E461-LARGE('FLEX Settings (DO NOT MODIFY)'!$K:$K,Configuration!$F$13*Configuration!$F$16),-1000000),0))+IF(E461=0,0,COUNTIFS($E$2:E460,E460)*0.000001)</f>
        <v>-137.16627426591444</v>
      </c>
    </row>
    <row r="462" spans="1:12" x14ac:dyDescent="0.25">
      <c r="A462" s="26">
        <f>_xlfn.RANK.EQ(L462,L:L,0)</f>
        <v>415</v>
      </c>
      <c r="B462" t="s">
        <v>1689</v>
      </c>
      <c r="C462" s="5" t="s">
        <v>242</v>
      </c>
      <c r="D462" t="s">
        <v>1505</v>
      </c>
      <c r="E462" s="3">
        <f>IF(VLOOKUP($D462,Configuration!$A$21:$C$31,3,FALSE),IFERROR((Configuration!$C$13*F462+Configuration!$C$12*H462+Configuration!$C$14*G462+Configuration!$C$16*I462+Configuration!$C$15*J462+Configuration!$C$17*K462),""),0)</f>
        <v>0</v>
      </c>
      <c r="F462" s="3">
        <v>0.1</v>
      </c>
      <c r="G462" s="3">
        <v>20</v>
      </c>
      <c r="H462" s="3">
        <v>2</v>
      </c>
      <c r="I462" s="3">
        <v>0</v>
      </c>
      <c r="J462" s="3">
        <v>0</v>
      </c>
      <c r="K462" s="3">
        <v>1.6347563413442318E-2</v>
      </c>
      <c r="L462" s="3">
        <f>MAX(IFERROR(IF(Configuration!$F$11&gt;0,$E462-LARGE($E:$E,Configuration!$F$11*Configuration!$F$16),-1000000),0),IFERROR(IF(Configuration!$F$14&gt;0,$E462-LARGE('FLEX Settings (DO NOT MODIFY)'!$J:$J,Configuration!$F$14*Configuration!$F$16),-1000000),0),IFERROR(IF(Configuration!$F$13&gt;0,$E462-LARGE('FLEX Settings (DO NOT MODIFY)'!$K:$K,Configuration!$F$13*Configuration!$F$16),-1000000),0))+IF(E462=0,0,COUNTIFS($E$2:E461,E461)*0.000001)</f>
        <v>-137.16627426591444</v>
      </c>
    </row>
    <row r="463" spans="1:12" x14ac:dyDescent="0.25">
      <c r="A463" s="26">
        <f>_xlfn.RANK.EQ(L463,L:L,0)</f>
        <v>415</v>
      </c>
      <c r="B463" t="s">
        <v>1690</v>
      </c>
      <c r="C463" s="5" t="s">
        <v>242</v>
      </c>
      <c r="D463" t="s">
        <v>1505</v>
      </c>
      <c r="E463" s="3">
        <f>IF(VLOOKUP($D463,Configuration!$A$21:$C$31,3,FALSE),IFERROR((Configuration!$C$13*F463+Configuration!$C$12*H463+Configuration!$C$14*G463+Configuration!$C$16*I463+Configuration!$C$15*J463+Configuration!$C$17*K463),""),0)</f>
        <v>0</v>
      </c>
      <c r="F463" s="3">
        <v>0.53200000000000003</v>
      </c>
      <c r="G463" s="3">
        <v>91.77000000000001</v>
      </c>
      <c r="H463" s="3">
        <v>7.98</v>
      </c>
      <c r="I463" s="3">
        <v>0</v>
      </c>
      <c r="J463" s="3">
        <v>0</v>
      </c>
      <c r="K463" s="3">
        <v>6.5226778019634862E-2</v>
      </c>
      <c r="L463" s="3">
        <f>MAX(IFERROR(IF(Configuration!$F$11&gt;0,$E463-LARGE($E:$E,Configuration!$F$11*Configuration!$F$16),-1000000),0),IFERROR(IF(Configuration!$F$14&gt;0,$E463-LARGE('FLEX Settings (DO NOT MODIFY)'!$J:$J,Configuration!$F$14*Configuration!$F$16),-1000000),0),IFERROR(IF(Configuration!$F$13&gt;0,$E463-LARGE('FLEX Settings (DO NOT MODIFY)'!$K:$K,Configuration!$F$13*Configuration!$F$16),-1000000),0))+IF(E463=0,0,COUNTIFS($E$2:E462,E462)*0.000001)</f>
        <v>-137.16627426591444</v>
      </c>
    </row>
    <row r="464" spans="1:12" x14ac:dyDescent="0.25">
      <c r="A464" s="26">
        <f>_xlfn.RANK.EQ(L464,L:L,0)</f>
        <v>415</v>
      </c>
      <c r="B464" t="s">
        <v>1691</v>
      </c>
      <c r="C464" s="5" t="s">
        <v>242</v>
      </c>
      <c r="D464" t="s">
        <v>1505</v>
      </c>
      <c r="E464" s="3">
        <f>IF(VLOOKUP($D464,Configuration!$A$21:$C$31,3,FALSE),IFERROR((Configuration!$C$13*F464+Configuration!$C$12*H464+Configuration!$C$14*G464+Configuration!$C$16*I464+Configuration!$C$15*J464+Configuration!$C$17*K464),""),0)</f>
        <v>0</v>
      </c>
      <c r="F464" s="3">
        <v>0.53200000000000003</v>
      </c>
      <c r="G464" s="3">
        <v>87.78</v>
      </c>
      <c r="H464" s="3">
        <v>7.98</v>
      </c>
      <c r="I464" s="3">
        <v>0</v>
      </c>
      <c r="J464" s="3">
        <v>0</v>
      </c>
      <c r="K464" s="3">
        <v>6.5226778019634862E-2</v>
      </c>
      <c r="L464" s="3">
        <f>MAX(IFERROR(IF(Configuration!$F$11&gt;0,$E464-LARGE($E:$E,Configuration!$F$11*Configuration!$F$16),-1000000),0),IFERROR(IF(Configuration!$F$14&gt;0,$E464-LARGE('FLEX Settings (DO NOT MODIFY)'!$J:$J,Configuration!$F$14*Configuration!$F$16),-1000000),0),IFERROR(IF(Configuration!$F$13&gt;0,$E464-LARGE('FLEX Settings (DO NOT MODIFY)'!$K:$K,Configuration!$F$13*Configuration!$F$16),-1000000),0))+IF(E464=0,0,COUNTIFS($E$2:E463,E463)*0.000001)</f>
        <v>-137.16627426591444</v>
      </c>
    </row>
    <row r="465" spans="1:12" x14ac:dyDescent="0.25">
      <c r="A465" s="26">
        <f>_xlfn.RANK.EQ(L465,L:L,0)</f>
        <v>415</v>
      </c>
      <c r="B465" s="5" t="s">
        <v>1527</v>
      </c>
      <c r="C465" s="5" t="s">
        <v>268</v>
      </c>
      <c r="D465" t="s">
        <v>1505</v>
      </c>
      <c r="E465" s="3">
        <f>IF(VLOOKUP($D465,Configuration!$A$21:$C$31,3,FALSE),IFERROR((Configuration!$C$13*F465+Configuration!$C$12*H465+Configuration!$C$14*G465+Configuration!$C$16*I465+Configuration!$C$15*J465+Configuration!$C$17*K465),""),0)</f>
        <v>0</v>
      </c>
      <c r="F465" s="3">
        <v>4.0615384615384613</v>
      </c>
      <c r="G465" s="3">
        <v>660</v>
      </c>
      <c r="H465" s="3">
        <v>52.8</v>
      </c>
      <c r="I465" s="3">
        <v>0</v>
      </c>
      <c r="J465" s="3">
        <v>0</v>
      </c>
      <c r="K465" s="3">
        <v>0.43157567411487718</v>
      </c>
      <c r="L465" s="3">
        <f>MAX(IFERROR(IF(Configuration!$F$11&gt;0,$E465-LARGE($E:$E,Configuration!$F$11*Configuration!$F$16),-1000000),0),IFERROR(IF(Configuration!$F$14&gt;0,$E465-LARGE('FLEX Settings (DO NOT MODIFY)'!$J:$J,Configuration!$F$14*Configuration!$F$16),-1000000),0),IFERROR(IF(Configuration!$F$13&gt;0,$E465-LARGE('FLEX Settings (DO NOT MODIFY)'!$K:$K,Configuration!$F$13*Configuration!$F$16),-1000000),0))+IF(E465=0,0,COUNTIFS($E$2:E464,E464)*0.000001)</f>
        <v>-137.16627426591444</v>
      </c>
    </row>
    <row r="466" spans="1:12" x14ac:dyDescent="0.25">
      <c r="A466" s="26">
        <f>_xlfn.RANK.EQ(L466,L:L,0)</f>
        <v>415</v>
      </c>
      <c r="B466" t="s">
        <v>1528</v>
      </c>
      <c r="C466" s="5" t="s">
        <v>268</v>
      </c>
      <c r="D466" t="s">
        <v>1505</v>
      </c>
      <c r="E466" s="3">
        <f>IF(VLOOKUP($D466,Configuration!$A$21:$C$31,3,FALSE),IFERROR((Configuration!$C$13*F466+Configuration!$C$12*H466+Configuration!$C$14*G466+Configuration!$C$16*I466+Configuration!$C$15*J466+Configuration!$C$17*K466),""),0)</f>
        <v>0</v>
      </c>
      <c r="F466" s="3">
        <v>0.30000000000000004</v>
      </c>
      <c r="G466" s="3">
        <v>54</v>
      </c>
      <c r="H466" s="3">
        <v>6</v>
      </c>
      <c r="I466" s="3">
        <v>0</v>
      </c>
      <c r="J466" s="3">
        <v>0</v>
      </c>
      <c r="K466" s="3">
        <v>4.9042690240326953E-2</v>
      </c>
      <c r="L466" s="3">
        <f>MAX(IFERROR(IF(Configuration!$F$11&gt;0,$E466-LARGE($E:$E,Configuration!$F$11*Configuration!$F$16),-1000000),0),IFERROR(IF(Configuration!$F$14&gt;0,$E466-LARGE('FLEX Settings (DO NOT MODIFY)'!$J:$J,Configuration!$F$14*Configuration!$F$16),-1000000),0),IFERROR(IF(Configuration!$F$13&gt;0,$E466-LARGE('FLEX Settings (DO NOT MODIFY)'!$K:$K,Configuration!$F$13*Configuration!$F$16),-1000000),0))+IF(E466=0,0,COUNTIFS($E$2:E465,E465)*0.000001)</f>
        <v>-137.16627426591444</v>
      </c>
    </row>
    <row r="467" spans="1:12" x14ac:dyDescent="0.25">
      <c r="A467" s="26">
        <f>_xlfn.RANK.EQ(L467,L:L,0)</f>
        <v>415</v>
      </c>
      <c r="B467" s="5" t="s">
        <v>1529</v>
      </c>
      <c r="C467" s="5" t="s">
        <v>268</v>
      </c>
      <c r="D467" t="s">
        <v>1505</v>
      </c>
      <c r="E467" s="3">
        <f>IF(VLOOKUP($D467,Configuration!$A$21:$C$31,3,FALSE),IFERROR((Configuration!$C$13*F467+Configuration!$C$12*H467+Configuration!$C$14*G467+Configuration!$C$16*I467+Configuration!$C$15*J467+Configuration!$C$17*K467),""),0)</f>
        <v>0</v>
      </c>
      <c r="F467" s="3">
        <v>1.8</v>
      </c>
      <c r="G467" s="3">
        <v>270</v>
      </c>
      <c r="H467" s="3">
        <v>27</v>
      </c>
      <c r="I467" s="3">
        <v>18</v>
      </c>
      <c r="J467" s="3">
        <v>0.22500000000000001</v>
      </c>
      <c r="K467" s="3">
        <v>0.28287414925485227</v>
      </c>
      <c r="L467" s="3">
        <f>MAX(IFERROR(IF(Configuration!$F$11&gt;0,$E467-LARGE($E:$E,Configuration!$F$11*Configuration!$F$16),-1000000),0),IFERROR(IF(Configuration!$F$14&gt;0,$E467-LARGE('FLEX Settings (DO NOT MODIFY)'!$J:$J,Configuration!$F$14*Configuration!$F$16),-1000000),0),IFERROR(IF(Configuration!$F$13&gt;0,$E467-LARGE('FLEX Settings (DO NOT MODIFY)'!$K:$K,Configuration!$F$13*Configuration!$F$16),-1000000),0))+IF(E467=0,0,COUNTIFS($E$2:E466,E466)*0.000001)</f>
        <v>-137.16627426591444</v>
      </c>
    </row>
    <row r="468" spans="1:12" x14ac:dyDescent="0.25">
      <c r="A468" s="26">
        <f>_xlfn.RANK.EQ(L468,L:L,0)</f>
        <v>415</v>
      </c>
      <c r="B468" t="s">
        <v>1530</v>
      </c>
      <c r="C468" s="5" t="s">
        <v>268</v>
      </c>
      <c r="D468" t="s">
        <v>1505</v>
      </c>
      <c r="E468" s="3">
        <f>IF(VLOOKUP($D468,Configuration!$A$21:$C$31,3,FALSE),IFERROR((Configuration!$C$13*F468+Configuration!$C$12*H468+Configuration!$C$14*G468+Configuration!$C$16*I468+Configuration!$C$15*J468+Configuration!$C$17*K468),""),0)</f>
        <v>0</v>
      </c>
      <c r="F468" s="3">
        <v>0.55319148936170215</v>
      </c>
      <c r="G468" s="3">
        <v>312</v>
      </c>
      <c r="H468" s="3">
        <v>26</v>
      </c>
      <c r="I468" s="3">
        <v>9.1</v>
      </c>
      <c r="J468" s="3">
        <v>0.17333333333333334</v>
      </c>
      <c r="K468" s="3">
        <v>0.24844572709714804</v>
      </c>
      <c r="L468" s="3">
        <f>MAX(IFERROR(IF(Configuration!$F$11&gt;0,$E468-LARGE($E:$E,Configuration!$F$11*Configuration!$F$16),-1000000),0),IFERROR(IF(Configuration!$F$14&gt;0,$E468-LARGE('FLEX Settings (DO NOT MODIFY)'!$J:$J,Configuration!$F$14*Configuration!$F$16),-1000000),0),IFERROR(IF(Configuration!$F$13&gt;0,$E468-LARGE('FLEX Settings (DO NOT MODIFY)'!$K:$K,Configuration!$F$13*Configuration!$F$16),-1000000),0))+IF(E468=0,0,COUNTIFS($E$2:E467,E467)*0.000001)</f>
        <v>-137.16627426591444</v>
      </c>
    </row>
    <row r="469" spans="1:12" x14ac:dyDescent="0.25">
      <c r="A469" s="26">
        <f>_xlfn.RANK.EQ(L469,L:L,0)</f>
        <v>415</v>
      </c>
      <c r="B469" t="s">
        <v>1531</v>
      </c>
      <c r="C469" s="5" t="s">
        <v>268</v>
      </c>
      <c r="D469" t="s">
        <v>1505</v>
      </c>
      <c r="E469" s="3">
        <f>IF(VLOOKUP($D469,Configuration!$A$21:$C$31,3,FALSE),IFERROR((Configuration!$C$13*F469+Configuration!$C$12*H469+Configuration!$C$14*G469+Configuration!$C$16*I469+Configuration!$C$15*J469+Configuration!$C$17*K469),""),0)</f>
        <v>0</v>
      </c>
      <c r="F469" s="3">
        <v>0.8</v>
      </c>
      <c r="G469" s="3">
        <v>176</v>
      </c>
      <c r="H469" s="3">
        <v>16</v>
      </c>
      <c r="I469" s="3">
        <v>0</v>
      </c>
      <c r="J469" s="3">
        <v>0</v>
      </c>
      <c r="K469" s="3">
        <v>0.13078050730753854</v>
      </c>
      <c r="L469" s="3">
        <f>MAX(IFERROR(IF(Configuration!$F$11&gt;0,$E469-LARGE($E:$E,Configuration!$F$11*Configuration!$F$16),-1000000),0),IFERROR(IF(Configuration!$F$14&gt;0,$E469-LARGE('FLEX Settings (DO NOT MODIFY)'!$J:$J,Configuration!$F$14*Configuration!$F$16),-1000000),0),IFERROR(IF(Configuration!$F$13&gt;0,$E469-LARGE('FLEX Settings (DO NOT MODIFY)'!$K:$K,Configuration!$F$13*Configuration!$F$16),-1000000),0))+IF(E469=0,0,COUNTIFS($E$2:E468,E468)*0.000001)</f>
        <v>-137.16627426591444</v>
      </c>
    </row>
    <row r="470" spans="1:12" x14ac:dyDescent="0.25">
      <c r="A470" s="26">
        <f>_xlfn.RANK.EQ(L470,L:L,0)</f>
        <v>415</v>
      </c>
      <c r="B470" t="s">
        <v>1532</v>
      </c>
      <c r="C470" s="5" t="s">
        <v>268</v>
      </c>
      <c r="D470" t="s">
        <v>1505</v>
      </c>
      <c r="E470" s="3">
        <f>IF(VLOOKUP($D470,Configuration!$A$21:$C$31,3,FALSE),IFERROR((Configuration!$C$13*F470+Configuration!$C$12*H470+Configuration!$C$14*G470+Configuration!$C$16*I470+Configuration!$C$15*J470+Configuration!$C$17*K470),""),0)</f>
        <v>0</v>
      </c>
      <c r="F470" s="3">
        <v>4.583333333333333</v>
      </c>
      <c r="G470" s="3">
        <v>935</v>
      </c>
      <c r="H470" s="3">
        <v>55</v>
      </c>
      <c r="I470" s="3">
        <v>0</v>
      </c>
      <c r="J470" s="3">
        <v>0</v>
      </c>
      <c r="K470" s="3">
        <v>0.44955799386966372</v>
      </c>
      <c r="L470" s="3">
        <f>MAX(IFERROR(IF(Configuration!$F$11&gt;0,$E470-LARGE($E:$E,Configuration!$F$11*Configuration!$F$16),-1000000),0),IFERROR(IF(Configuration!$F$14&gt;0,$E470-LARGE('FLEX Settings (DO NOT MODIFY)'!$J:$J,Configuration!$F$14*Configuration!$F$16),-1000000),0),IFERROR(IF(Configuration!$F$13&gt;0,$E470-LARGE('FLEX Settings (DO NOT MODIFY)'!$K:$K,Configuration!$F$13*Configuration!$F$16),-1000000),0))+IF(E470=0,0,COUNTIFS($E$2:E469,E469)*0.000001)</f>
        <v>-137.16627426591444</v>
      </c>
    </row>
    <row r="471" spans="1:12" x14ac:dyDescent="0.25">
      <c r="A471" s="26">
        <f>_xlfn.RANK.EQ(L471,L:L,0)</f>
        <v>415</v>
      </c>
      <c r="B471" s="5" t="s">
        <v>1533</v>
      </c>
      <c r="C471" s="5" t="s">
        <v>268</v>
      </c>
      <c r="D471" t="s">
        <v>1505</v>
      </c>
      <c r="E471" s="3">
        <f>IF(VLOOKUP($D471,Configuration!$A$21:$C$31,3,FALSE),IFERROR((Configuration!$C$13*F471+Configuration!$C$12*H471+Configuration!$C$14*G471+Configuration!$C$16*I471+Configuration!$C$15*J471+Configuration!$C$17*K471),""),0)</f>
        <v>0</v>
      </c>
      <c r="F471" s="3">
        <v>0.4</v>
      </c>
      <c r="G471" s="3">
        <v>80</v>
      </c>
      <c r="H471" s="3">
        <v>8</v>
      </c>
      <c r="I471" s="3">
        <v>0</v>
      </c>
      <c r="J471" s="3">
        <v>0</v>
      </c>
      <c r="K471" s="3">
        <v>6.539025365376927E-2</v>
      </c>
      <c r="L471" s="3">
        <f>MAX(IFERROR(IF(Configuration!$F$11&gt;0,$E471-LARGE($E:$E,Configuration!$F$11*Configuration!$F$16),-1000000),0),IFERROR(IF(Configuration!$F$14&gt;0,$E471-LARGE('FLEX Settings (DO NOT MODIFY)'!$J:$J,Configuration!$F$14*Configuration!$F$16),-1000000),0),IFERROR(IF(Configuration!$F$13&gt;0,$E471-LARGE('FLEX Settings (DO NOT MODIFY)'!$K:$K,Configuration!$F$13*Configuration!$F$16),-1000000),0))+IF(E471=0,0,COUNTIFS($E$2:E470,E470)*0.000001)</f>
        <v>-137.16627426591444</v>
      </c>
    </row>
    <row r="472" spans="1:12" x14ac:dyDescent="0.25">
      <c r="A472" s="26">
        <f>_xlfn.RANK.EQ(L472,L:L,0)</f>
        <v>415</v>
      </c>
      <c r="B472" s="5" t="s">
        <v>1534</v>
      </c>
      <c r="C472" s="5" t="s">
        <v>268</v>
      </c>
      <c r="D472" t="s">
        <v>1505</v>
      </c>
      <c r="E472" s="3">
        <f>IF(VLOOKUP($D472,Configuration!$A$21:$C$31,3,FALSE),IFERROR((Configuration!$C$13*F472+Configuration!$C$12*H472+Configuration!$C$14*G472+Configuration!$C$16*I472+Configuration!$C$15*J472+Configuration!$C$17*K472),""),0)</f>
        <v>0</v>
      </c>
      <c r="F472" s="3">
        <v>0.2</v>
      </c>
      <c r="G472" s="3">
        <v>40</v>
      </c>
      <c r="H472" s="3">
        <v>4</v>
      </c>
      <c r="I472" s="3">
        <v>0</v>
      </c>
      <c r="J472" s="3">
        <v>0</v>
      </c>
      <c r="K472" s="3">
        <v>3.2695126826884635E-2</v>
      </c>
      <c r="L472" s="3">
        <f>MAX(IFERROR(IF(Configuration!$F$11&gt;0,$E472-LARGE($E:$E,Configuration!$F$11*Configuration!$F$16),-1000000),0),IFERROR(IF(Configuration!$F$14&gt;0,$E472-LARGE('FLEX Settings (DO NOT MODIFY)'!$J:$J,Configuration!$F$14*Configuration!$F$16),-1000000),0),IFERROR(IF(Configuration!$F$13&gt;0,$E472-LARGE('FLEX Settings (DO NOT MODIFY)'!$K:$K,Configuration!$F$13*Configuration!$F$16),-1000000),0))+IF(E472=0,0,COUNTIFS($E$2:E471,E471)*0.000001)</f>
        <v>-137.16627426591444</v>
      </c>
    </row>
    <row r="473" spans="1:12" x14ac:dyDescent="0.25">
      <c r="A473" s="26">
        <f>_xlfn.RANK.EQ(L473,L:L,0)</f>
        <v>415</v>
      </c>
      <c r="B473" s="5" t="s">
        <v>1535</v>
      </c>
      <c r="C473" s="5" t="s">
        <v>252</v>
      </c>
      <c r="D473" t="s">
        <v>1505</v>
      </c>
      <c r="E473" s="3">
        <f>IF(VLOOKUP($D473,Configuration!$A$21:$C$31,3,FALSE),IFERROR((Configuration!$C$13*F473+Configuration!$C$12*H473+Configuration!$C$14*G473+Configuration!$C$16*I473+Configuration!$C$15*J473+Configuration!$C$17*K473),""),0)</f>
        <v>0</v>
      </c>
      <c r="F473" s="3">
        <v>4.4000000000000004</v>
      </c>
      <c r="G473" s="3">
        <v>440</v>
      </c>
      <c r="H473" s="3">
        <v>22</v>
      </c>
      <c r="I473" s="3">
        <v>0</v>
      </c>
      <c r="J473" s="3">
        <v>0</v>
      </c>
      <c r="K473" s="3">
        <v>0.17982319754786549</v>
      </c>
      <c r="L473" s="3">
        <f>MAX(IFERROR(IF(Configuration!$F$11&gt;0,$E473-LARGE($E:$E,Configuration!$F$11*Configuration!$F$16),-1000000),0),IFERROR(IF(Configuration!$F$14&gt;0,$E473-LARGE('FLEX Settings (DO NOT MODIFY)'!$J:$J,Configuration!$F$14*Configuration!$F$16),-1000000),0),IFERROR(IF(Configuration!$F$13&gt;0,$E473-LARGE('FLEX Settings (DO NOT MODIFY)'!$K:$K,Configuration!$F$13*Configuration!$F$16),-1000000),0))+IF(E473=0,0,COUNTIFS($E$2:E472,E472)*0.000001)</f>
        <v>-137.16627426591444</v>
      </c>
    </row>
    <row r="474" spans="1:12" x14ac:dyDescent="0.25">
      <c r="A474" s="26">
        <f>_xlfn.RANK.EQ(L474,L:L,0)</f>
        <v>415</v>
      </c>
      <c r="B474" t="s">
        <v>1536</v>
      </c>
      <c r="C474" s="5" t="s">
        <v>252</v>
      </c>
      <c r="D474" t="s">
        <v>1505</v>
      </c>
      <c r="E474" s="3">
        <f>IF(VLOOKUP($D474,Configuration!$A$21:$C$31,3,FALSE),IFERROR((Configuration!$C$13*F474+Configuration!$C$12*H474+Configuration!$C$14*G474+Configuration!$C$16*I474+Configuration!$C$15*J474+Configuration!$C$17*K474),""),0)</f>
        <v>0</v>
      </c>
      <c r="F474" s="3">
        <v>2.2000000000000002</v>
      </c>
      <c r="G474" s="3">
        <v>330</v>
      </c>
      <c r="H474" s="3">
        <v>22</v>
      </c>
      <c r="I474" s="3">
        <v>0</v>
      </c>
      <c r="J474" s="3">
        <v>0</v>
      </c>
      <c r="K474" s="3">
        <v>0.17982319754786549</v>
      </c>
      <c r="L474" s="3">
        <f>MAX(IFERROR(IF(Configuration!$F$11&gt;0,$E474-LARGE($E:$E,Configuration!$F$11*Configuration!$F$16),-1000000),0),IFERROR(IF(Configuration!$F$14&gt;0,$E474-LARGE('FLEX Settings (DO NOT MODIFY)'!$J:$J,Configuration!$F$14*Configuration!$F$16),-1000000),0),IFERROR(IF(Configuration!$F$13&gt;0,$E474-LARGE('FLEX Settings (DO NOT MODIFY)'!$K:$K,Configuration!$F$13*Configuration!$F$16),-1000000),0))+IF(E474=0,0,COUNTIFS($E$2:E473,E473)*0.000001)</f>
        <v>-137.16627426591444</v>
      </c>
    </row>
    <row r="475" spans="1:12" x14ac:dyDescent="0.25">
      <c r="A475" s="26">
        <f>_xlfn.RANK.EQ(L475,L:L,0)</f>
        <v>415</v>
      </c>
      <c r="B475" t="s">
        <v>1537</v>
      </c>
      <c r="C475" s="5" t="s">
        <v>252</v>
      </c>
      <c r="D475" t="s">
        <v>1505</v>
      </c>
      <c r="E475" s="3">
        <f>IF(VLOOKUP($D475,Configuration!$A$21:$C$31,3,FALSE),IFERROR((Configuration!$C$13*F475+Configuration!$C$12*H475+Configuration!$C$14*G475+Configuration!$C$16*I475+Configuration!$C$15*J475+Configuration!$C$17*K475),""),0)</f>
        <v>0</v>
      </c>
      <c r="F475" s="3">
        <v>5.1428571428571423</v>
      </c>
      <c r="G475" s="3">
        <v>792</v>
      </c>
      <c r="H475" s="3">
        <v>36</v>
      </c>
      <c r="I475" s="3">
        <v>7.7142857142857135</v>
      </c>
      <c r="J475" s="3">
        <v>0.17142857142857143</v>
      </c>
      <c r="K475" s="3">
        <v>0.32978873754103655</v>
      </c>
      <c r="L475" s="3">
        <f>MAX(IFERROR(IF(Configuration!$F$11&gt;0,$E475-LARGE($E:$E,Configuration!$F$11*Configuration!$F$16),-1000000),0),IFERROR(IF(Configuration!$F$14&gt;0,$E475-LARGE('FLEX Settings (DO NOT MODIFY)'!$J:$J,Configuration!$F$14*Configuration!$F$16),-1000000),0),IFERROR(IF(Configuration!$F$13&gt;0,$E475-LARGE('FLEX Settings (DO NOT MODIFY)'!$K:$K,Configuration!$F$13*Configuration!$F$16),-1000000),0))+IF(E475=0,0,COUNTIFS($E$2:E474,E474)*0.000001)</f>
        <v>-137.16627426591444</v>
      </c>
    </row>
    <row r="476" spans="1:12" x14ac:dyDescent="0.25">
      <c r="A476" s="26">
        <f>_xlfn.RANK.EQ(L476,L:L,0)</f>
        <v>415</v>
      </c>
      <c r="B476" t="s">
        <v>1538</v>
      </c>
      <c r="C476" s="5" t="s">
        <v>252</v>
      </c>
      <c r="D476" t="s">
        <v>1505</v>
      </c>
      <c r="E476" s="3">
        <f>IF(VLOOKUP($D476,Configuration!$A$21:$C$31,3,FALSE),IFERROR((Configuration!$C$13*F476+Configuration!$C$12*H476+Configuration!$C$14*G476+Configuration!$C$16*I476+Configuration!$C$15*J476+Configuration!$C$17*K476),""),0)</f>
        <v>0</v>
      </c>
      <c r="F476" s="3">
        <v>1.4000000000000001</v>
      </c>
      <c r="G476" s="3">
        <v>168</v>
      </c>
      <c r="H476" s="3">
        <v>14</v>
      </c>
      <c r="I476" s="3">
        <v>0</v>
      </c>
      <c r="J476" s="3">
        <v>0</v>
      </c>
      <c r="K476" s="3">
        <v>0.11443294389409622</v>
      </c>
      <c r="L476" s="3">
        <f>MAX(IFERROR(IF(Configuration!$F$11&gt;0,$E476-LARGE($E:$E,Configuration!$F$11*Configuration!$F$16),-1000000),0),IFERROR(IF(Configuration!$F$14&gt;0,$E476-LARGE('FLEX Settings (DO NOT MODIFY)'!$J:$J,Configuration!$F$14*Configuration!$F$16),-1000000),0),IFERROR(IF(Configuration!$F$13&gt;0,$E476-LARGE('FLEX Settings (DO NOT MODIFY)'!$K:$K,Configuration!$F$13*Configuration!$F$16),-1000000),0))+IF(E476=0,0,COUNTIFS($E$2:E475,E475)*0.000001)</f>
        <v>-137.16627426591444</v>
      </c>
    </row>
    <row r="477" spans="1:12" x14ac:dyDescent="0.25">
      <c r="A477" s="26">
        <f>_xlfn.RANK.EQ(L477,L:L,0)</f>
        <v>415</v>
      </c>
      <c r="B477" s="5" t="s">
        <v>1692</v>
      </c>
      <c r="C477" s="5" t="s">
        <v>257</v>
      </c>
      <c r="D477" t="s">
        <v>1505</v>
      </c>
      <c r="E477" s="3">
        <f>IF(VLOOKUP($D477,Configuration!$A$21:$C$31,3,FALSE),IFERROR((Configuration!$C$13*F477+Configuration!$C$12*H477+Configuration!$C$14*G477+Configuration!$C$16*I477+Configuration!$C$15*J477+Configuration!$C$17*K477),""),0)</f>
        <v>0</v>
      </c>
      <c r="F477" s="3">
        <v>6.7692307692307701</v>
      </c>
      <c r="G477" s="3">
        <v>521.40000000000009</v>
      </c>
      <c r="H477" s="3">
        <v>66</v>
      </c>
      <c r="I477" s="3">
        <v>48.230769230769226</v>
      </c>
      <c r="J477" s="3">
        <v>1.0576923076923075</v>
      </c>
      <c r="K477" s="3">
        <v>0.65639309262773171</v>
      </c>
      <c r="L477" s="3">
        <f>MAX(IFERROR(IF(Configuration!$F$11&gt;0,$E477-LARGE($E:$E,Configuration!$F$11*Configuration!$F$16),-1000000),0),IFERROR(IF(Configuration!$F$14&gt;0,$E477-LARGE('FLEX Settings (DO NOT MODIFY)'!$J:$J,Configuration!$F$14*Configuration!$F$16),-1000000),0),IFERROR(IF(Configuration!$F$13&gt;0,$E477-LARGE('FLEX Settings (DO NOT MODIFY)'!$K:$K,Configuration!$F$13*Configuration!$F$16),-1000000),0))+IF(E477=0,0,COUNTIFS($E$2:E476,E476)*0.000001)</f>
        <v>-137.16627426591444</v>
      </c>
    </row>
    <row r="478" spans="1:12" x14ac:dyDescent="0.25">
      <c r="A478" s="26">
        <f>_xlfn.RANK.EQ(L478,L:L,0)</f>
        <v>415</v>
      </c>
      <c r="B478" s="5" t="s">
        <v>1693</v>
      </c>
      <c r="C478" s="5" t="s">
        <v>257</v>
      </c>
      <c r="D478" t="s">
        <v>1505</v>
      </c>
      <c r="E478" s="3">
        <f>IF(VLOOKUP($D478,Configuration!$A$21:$C$31,3,FALSE),IFERROR((Configuration!$C$13*F478+Configuration!$C$12*H478+Configuration!$C$14*G478+Configuration!$C$16*I478+Configuration!$C$15*J478+Configuration!$C$17*K478),""),0)</f>
        <v>0</v>
      </c>
      <c r="F478" s="3">
        <v>6.6</v>
      </c>
      <c r="G478" s="3">
        <v>572</v>
      </c>
      <c r="H478" s="3">
        <v>44</v>
      </c>
      <c r="I478" s="3">
        <v>0</v>
      </c>
      <c r="J478" s="3">
        <v>0</v>
      </c>
      <c r="K478" s="3">
        <v>0.35964639509573099</v>
      </c>
      <c r="L478" s="3">
        <f>MAX(IFERROR(IF(Configuration!$F$11&gt;0,$E478-LARGE($E:$E,Configuration!$F$11*Configuration!$F$16),-1000000),0),IFERROR(IF(Configuration!$F$14&gt;0,$E478-LARGE('FLEX Settings (DO NOT MODIFY)'!$J:$J,Configuration!$F$14*Configuration!$F$16),-1000000),0),IFERROR(IF(Configuration!$F$13&gt;0,$E478-LARGE('FLEX Settings (DO NOT MODIFY)'!$K:$K,Configuration!$F$13*Configuration!$F$16),-1000000),0))+IF(E478=0,0,COUNTIFS($E$2:E477,E477)*0.000001)</f>
        <v>-137.16627426591444</v>
      </c>
    </row>
    <row r="479" spans="1:12" x14ac:dyDescent="0.25">
      <c r="A479" s="26">
        <f>_xlfn.RANK.EQ(L479,L:L,0)</f>
        <v>415</v>
      </c>
      <c r="B479" t="s">
        <v>1694</v>
      </c>
      <c r="C479" s="5" t="s">
        <v>257</v>
      </c>
      <c r="D479" t="s">
        <v>1505</v>
      </c>
      <c r="E479" s="3">
        <f>IF(VLOOKUP($D479,Configuration!$A$21:$C$31,3,FALSE),IFERROR((Configuration!$C$13*F479+Configuration!$C$12*H479+Configuration!$C$14*G479+Configuration!$C$16*I479+Configuration!$C$15*J479+Configuration!$C$17*K479),""),0)</f>
        <v>0</v>
      </c>
      <c r="F479" s="3">
        <v>7.5789473684210522</v>
      </c>
      <c r="G479" s="3">
        <v>744</v>
      </c>
      <c r="H479" s="3">
        <v>48</v>
      </c>
      <c r="I479" s="3">
        <v>0</v>
      </c>
      <c r="J479" s="3">
        <v>0</v>
      </c>
      <c r="K479" s="3">
        <v>0.39234152192261562</v>
      </c>
      <c r="L479" s="3">
        <f>MAX(IFERROR(IF(Configuration!$F$11&gt;0,$E479-LARGE($E:$E,Configuration!$F$11*Configuration!$F$16),-1000000),0),IFERROR(IF(Configuration!$F$14&gt;0,$E479-LARGE('FLEX Settings (DO NOT MODIFY)'!$J:$J,Configuration!$F$14*Configuration!$F$16),-1000000),0),IFERROR(IF(Configuration!$F$13&gt;0,$E479-LARGE('FLEX Settings (DO NOT MODIFY)'!$K:$K,Configuration!$F$13*Configuration!$F$16),-1000000),0))+IF(E479=0,0,COUNTIFS($E$2:E478,E478)*0.000001)</f>
        <v>-137.16627426591444</v>
      </c>
    </row>
    <row r="480" spans="1:12" x14ac:dyDescent="0.25">
      <c r="A480" s="26">
        <f>_xlfn.RANK.EQ(L480,L:L,0)</f>
        <v>415</v>
      </c>
      <c r="B480" t="s">
        <v>1695</v>
      </c>
      <c r="C480" s="5" t="s">
        <v>257</v>
      </c>
      <c r="D480" t="s">
        <v>1505</v>
      </c>
      <c r="E480" s="3">
        <f>IF(VLOOKUP($D480,Configuration!$A$21:$C$31,3,FALSE),IFERROR((Configuration!$C$13*F480+Configuration!$C$12*H480+Configuration!$C$14*G480+Configuration!$C$16*I480+Configuration!$C$15*J480+Configuration!$C$17*K480),""),0)</f>
        <v>0</v>
      </c>
      <c r="F480" s="3">
        <v>1.75</v>
      </c>
      <c r="G480" s="3">
        <v>378</v>
      </c>
      <c r="H480" s="3">
        <v>18.900000000000002</v>
      </c>
      <c r="I480" s="3">
        <v>0</v>
      </c>
      <c r="J480" s="3">
        <v>0</v>
      </c>
      <c r="K480" s="3">
        <v>0.15448447425702991</v>
      </c>
      <c r="L480" s="3">
        <f>MAX(IFERROR(IF(Configuration!$F$11&gt;0,$E480-LARGE($E:$E,Configuration!$F$11*Configuration!$F$16),-1000000),0),IFERROR(IF(Configuration!$F$14&gt;0,$E480-LARGE('FLEX Settings (DO NOT MODIFY)'!$J:$J,Configuration!$F$14*Configuration!$F$16),-1000000),0),IFERROR(IF(Configuration!$F$13&gt;0,$E480-LARGE('FLEX Settings (DO NOT MODIFY)'!$K:$K,Configuration!$F$13*Configuration!$F$16),-1000000),0))+IF(E480=0,0,COUNTIFS($E$2:E479,E479)*0.000001)</f>
        <v>-137.16627426591444</v>
      </c>
    </row>
    <row r="481" spans="1:12" x14ac:dyDescent="0.25">
      <c r="A481" s="26">
        <f>_xlfn.RANK.EQ(L481,L:L,0)</f>
        <v>415</v>
      </c>
      <c r="B481" t="s">
        <v>1696</v>
      </c>
      <c r="C481" s="5" t="s">
        <v>257</v>
      </c>
      <c r="D481" t="s">
        <v>1505</v>
      </c>
      <c r="E481" s="3">
        <f>IF(VLOOKUP($D481,Configuration!$A$21:$C$31,3,FALSE),IFERROR((Configuration!$C$13*F481+Configuration!$C$12*H481+Configuration!$C$14*G481+Configuration!$C$16*I481+Configuration!$C$15*J481+Configuration!$C$17*K481),""),0)</f>
        <v>0</v>
      </c>
      <c r="F481" s="3">
        <v>3.2</v>
      </c>
      <c r="G481" s="3">
        <v>184.8</v>
      </c>
      <c r="H481" s="3">
        <v>17.600000000000001</v>
      </c>
      <c r="I481" s="3">
        <v>0</v>
      </c>
      <c r="J481" s="3">
        <v>0</v>
      </c>
      <c r="K481" s="3">
        <v>0.14385855803829239</v>
      </c>
      <c r="L481" s="3">
        <f>MAX(IFERROR(IF(Configuration!$F$11&gt;0,$E481-LARGE($E:$E,Configuration!$F$11*Configuration!$F$16),-1000000),0),IFERROR(IF(Configuration!$F$14&gt;0,$E481-LARGE('FLEX Settings (DO NOT MODIFY)'!$J:$J,Configuration!$F$14*Configuration!$F$16),-1000000),0),IFERROR(IF(Configuration!$F$13&gt;0,$E481-LARGE('FLEX Settings (DO NOT MODIFY)'!$K:$K,Configuration!$F$13*Configuration!$F$16),-1000000),0))+IF(E481=0,0,COUNTIFS($E$2:E480,E480)*0.000001)</f>
        <v>-137.16627426591444</v>
      </c>
    </row>
    <row r="482" spans="1:12" x14ac:dyDescent="0.25">
      <c r="A482" s="26">
        <f>_xlfn.RANK.EQ(L482,L:L,0)</f>
        <v>415</v>
      </c>
      <c r="B482" t="s">
        <v>1697</v>
      </c>
      <c r="C482" s="5" t="s">
        <v>257</v>
      </c>
      <c r="D482" t="s">
        <v>1505</v>
      </c>
      <c r="E482" s="3">
        <f>IF(VLOOKUP($D482,Configuration!$A$21:$C$31,3,FALSE),IFERROR((Configuration!$C$13*F482+Configuration!$C$12*H482+Configuration!$C$14*G482+Configuration!$C$16*I482+Configuration!$C$15*J482+Configuration!$C$17*K482),""),0)</f>
        <v>0</v>
      </c>
      <c r="F482" s="3">
        <v>1.5000000000000002</v>
      </c>
      <c r="G482" s="3">
        <v>60</v>
      </c>
      <c r="H482" s="3">
        <v>7.5</v>
      </c>
      <c r="I482" s="3">
        <v>0</v>
      </c>
      <c r="J482" s="3">
        <v>0</v>
      </c>
      <c r="K482" s="3">
        <v>6.1303362800408691E-2</v>
      </c>
      <c r="L482" s="3">
        <f>MAX(IFERROR(IF(Configuration!$F$11&gt;0,$E482-LARGE($E:$E,Configuration!$F$11*Configuration!$F$16),-1000000),0),IFERROR(IF(Configuration!$F$14&gt;0,$E482-LARGE('FLEX Settings (DO NOT MODIFY)'!$J:$J,Configuration!$F$14*Configuration!$F$16),-1000000),0),IFERROR(IF(Configuration!$F$13&gt;0,$E482-LARGE('FLEX Settings (DO NOT MODIFY)'!$K:$K,Configuration!$F$13*Configuration!$F$16),-1000000),0))+IF(E482=0,0,COUNTIFS($E$2:E481,E481)*0.000001)</f>
        <v>-137.16627426591444</v>
      </c>
    </row>
    <row r="483" spans="1:12" x14ac:dyDescent="0.25">
      <c r="A483" s="26">
        <f>_xlfn.RANK.EQ(L483,L:L,0)</f>
        <v>415</v>
      </c>
      <c r="B483" s="5" t="s">
        <v>1698</v>
      </c>
      <c r="C483" s="5" t="s">
        <v>259</v>
      </c>
      <c r="D483" t="s">
        <v>1505</v>
      </c>
      <c r="E483" s="3">
        <f>IF(VLOOKUP($D483,Configuration!$A$21:$C$31,3,FALSE),IFERROR((Configuration!$C$13*F483+Configuration!$C$12*H483+Configuration!$C$14*G483+Configuration!$C$16*I483+Configuration!$C$15*J483+Configuration!$C$17*K483),""),0)</f>
        <v>0</v>
      </c>
      <c r="F483" s="3">
        <v>5.333333333333333</v>
      </c>
      <c r="G483" s="3">
        <v>560</v>
      </c>
      <c r="H483" s="3">
        <v>46.666666666666664</v>
      </c>
      <c r="I483" s="3">
        <v>0</v>
      </c>
      <c r="J483" s="3">
        <v>0</v>
      </c>
      <c r="K483" s="3">
        <v>0.38144314631365406</v>
      </c>
      <c r="L483" s="3">
        <f>MAX(IFERROR(IF(Configuration!$F$11&gt;0,$E483-LARGE($E:$E,Configuration!$F$11*Configuration!$F$16),-1000000),0),IFERROR(IF(Configuration!$F$14&gt;0,$E483-LARGE('FLEX Settings (DO NOT MODIFY)'!$J:$J,Configuration!$F$14*Configuration!$F$16),-1000000),0),IFERROR(IF(Configuration!$F$13&gt;0,$E483-LARGE('FLEX Settings (DO NOT MODIFY)'!$K:$K,Configuration!$F$13*Configuration!$F$16),-1000000),0))+IF(E483=0,0,COUNTIFS($E$2:E482,E482)*0.000001)</f>
        <v>-137.16627426591444</v>
      </c>
    </row>
    <row r="484" spans="1:12" x14ac:dyDescent="0.25">
      <c r="A484" s="26">
        <f>_xlfn.RANK.EQ(L484,L:L,0)</f>
        <v>415</v>
      </c>
      <c r="B484" t="s">
        <v>1699</v>
      </c>
      <c r="C484" s="5" t="s">
        <v>259</v>
      </c>
      <c r="D484" t="s">
        <v>1505</v>
      </c>
      <c r="E484" s="3">
        <f>IF(VLOOKUP($D484,Configuration!$A$21:$C$31,3,FALSE),IFERROR((Configuration!$C$13*F484+Configuration!$C$12*H484+Configuration!$C$14*G484+Configuration!$C$16*I484+Configuration!$C$15*J484+Configuration!$C$17*K484),""),0)</f>
        <v>0</v>
      </c>
      <c r="F484" s="3">
        <v>1.0666666666666667</v>
      </c>
      <c r="G484" s="3">
        <v>144</v>
      </c>
      <c r="H484" s="3">
        <v>16</v>
      </c>
      <c r="I484" s="3">
        <v>0</v>
      </c>
      <c r="J484" s="3">
        <v>0</v>
      </c>
      <c r="L484" s="3">
        <f>MAX(IFERROR(IF(Configuration!$F$11&gt;0,$E484-LARGE($E:$E,Configuration!$F$11*Configuration!$F$16),-1000000),0),IFERROR(IF(Configuration!$F$14&gt;0,$E484-LARGE('FLEX Settings (DO NOT MODIFY)'!$J:$J,Configuration!$F$14*Configuration!$F$16),-1000000),0),IFERROR(IF(Configuration!$F$13&gt;0,$E484-LARGE('FLEX Settings (DO NOT MODIFY)'!$K:$K,Configuration!$F$13*Configuration!$F$16),-1000000),0))+IF(E484=0,0,COUNTIFS($E$2:E483,E483)*0.000001)</f>
        <v>-137.16627426591444</v>
      </c>
    </row>
    <row r="485" spans="1:12" x14ac:dyDescent="0.25">
      <c r="A485" s="26">
        <f>_xlfn.RANK.EQ(L485,L:L,0)</f>
        <v>415</v>
      </c>
      <c r="B485" t="s">
        <v>1700</v>
      </c>
      <c r="C485" s="5" t="s">
        <v>259</v>
      </c>
      <c r="D485" t="s">
        <v>1505</v>
      </c>
      <c r="E485" s="3">
        <f>IF(VLOOKUP($D485,Configuration!$A$21:$C$31,3,FALSE),IFERROR((Configuration!$C$13*F485+Configuration!$C$12*H485+Configuration!$C$14*G485+Configuration!$C$16*I485+Configuration!$C$15*J485+Configuration!$C$17*K485),""),0)</f>
        <v>0</v>
      </c>
      <c r="F485" s="3">
        <v>1.3333333333333333</v>
      </c>
      <c r="G485" s="3">
        <v>180</v>
      </c>
      <c r="H485" s="3">
        <v>20</v>
      </c>
      <c r="I485" s="3">
        <v>0</v>
      </c>
      <c r="J485" s="3">
        <v>0</v>
      </c>
      <c r="L485" s="3">
        <f>MAX(IFERROR(IF(Configuration!$F$11&gt;0,$E485-LARGE($E:$E,Configuration!$F$11*Configuration!$F$16),-1000000),0),IFERROR(IF(Configuration!$F$14&gt;0,$E485-LARGE('FLEX Settings (DO NOT MODIFY)'!$J:$J,Configuration!$F$14*Configuration!$F$16),-1000000),0),IFERROR(IF(Configuration!$F$13&gt;0,$E485-LARGE('FLEX Settings (DO NOT MODIFY)'!$K:$K,Configuration!$F$13*Configuration!$F$16),-1000000),0))+IF(E485=0,0,COUNTIFS($E$2:E484,E484)*0.000001)</f>
        <v>-137.16627426591444</v>
      </c>
    </row>
    <row r="486" spans="1:12" x14ac:dyDescent="0.25">
      <c r="A486" s="26">
        <f>_xlfn.RANK.EQ(L486,L:L,0)</f>
        <v>415</v>
      </c>
      <c r="B486" t="s">
        <v>1701</v>
      </c>
      <c r="C486" s="5" t="s">
        <v>259</v>
      </c>
      <c r="D486" t="s">
        <v>1505</v>
      </c>
      <c r="E486" s="3">
        <f>IF(VLOOKUP($D486,Configuration!$A$21:$C$31,3,FALSE),IFERROR((Configuration!$C$13*F486+Configuration!$C$12*H486+Configuration!$C$14*G486+Configuration!$C$16*I486+Configuration!$C$15*J486+Configuration!$C$17*K486),""),0)</f>
        <v>0</v>
      </c>
      <c r="F486" s="3">
        <v>3.0182926829268295</v>
      </c>
      <c r="G486" s="3">
        <v>368.77499999999998</v>
      </c>
      <c r="H486" s="3">
        <v>24.75</v>
      </c>
      <c r="I486" s="3">
        <v>55</v>
      </c>
      <c r="J486" s="3">
        <v>0.6470588235294118</v>
      </c>
      <c r="L486" s="3">
        <f>MAX(IFERROR(IF(Configuration!$F$11&gt;0,$E486-LARGE($E:$E,Configuration!$F$11*Configuration!$F$16),-1000000),0),IFERROR(IF(Configuration!$F$14&gt;0,$E486-LARGE('FLEX Settings (DO NOT MODIFY)'!$J:$J,Configuration!$F$14*Configuration!$F$16),-1000000),0),IFERROR(IF(Configuration!$F$13&gt;0,$E486-LARGE('FLEX Settings (DO NOT MODIFY)'!$K:$K,Configuration!$F$13*Configuration!$F$16),-1000000),0))+IF(E486=0,0,COUNTIFS($E$2:E485,E485)*0.000001)</f>
        <v>-137.16627426591444</v>
      </c>
    </row>
    <row r="487" spans="1:12" x14ac:dyDescent="0.25">
      <c r="A487" s="26">
        <f>_xlfn.RANK.EQ(L487,L:L,0)</f>
        <v>415</v>
      </c>
      <c r="B487" t="s">
        <v>1702</v>
      </c>
      <c r="C487" s="5" t="s">
        <v>259</v>
      </c>
      <c r="D487" t="s">
        <v>1505</v>
      </c>
      <c r="E487" s="3">
        <f>IF(VLOOKUP($D487,Configuration!$A$21:$C$31,3,FALSE),IFERROR((Configuration!$C$13*F487+Configuration!$C$12*H487+Configuration!$C$14*G487+Configuration!$C$16*I487+Configuration!$C$15*J487+Configuration!$C$17*K487),""),0)</f>
        <v>0</v>
      </c>
      <c r="F487" s="3">
        <v>2.3076923076923079</v>
      </c>
      <c r="G487" s="3">
        <v>363</v>
      </c>
      <c r="H487" s="3">
        <v>30</v>
      </c>
      <c r="I487" s="3">
        <v>0</v>
      </c>
      <c r="J487" s="3">
        <v>0</v>
      </c>
      <c r="L487" s="3">
        <f>MAX(IFERROR(IF(Configuration!$F$11&gt;0,$E487-LARGE($E:$E,Configuration!$F$11*Configuration!$F$16),-1000000),0),IFERROR(IF(Configuration!$F$14&gt;0,$E487-LARGE('FLEX Settings (DO NOT MODIFY)'!$J:$J,Configuration!$F$14*Configuration!$F$16),-1000000),0),IFERROR(IF(Configuration!$F$13&gt;0,$E487-LARGE('FLEX Settings (DO NOT MODIFY)'!$K:$K,Configuration!$F$13*Configuration!$F$16),-1000000),0))+IF(E487=0,0,COUNTIFS($E$2:E486,E486)*0.000001)</f>
        <v>-137.16627426591444</v>
      </c>
    </row>
    <row r="488" spans="1:12" x14ac:dyDescent="0.25">
      <c r="A488" s="26">
        <f>_xlfn.RANK.EQ(L488,L:L,0)</f>
        <v>415</v>
      </c>
      <c r="B488" t="s">
        <v>1703</v>
      </c>
      <c r="C488" s="5" t="s">
        <v>259</v>
      </c>
      <c r="D488" t="s">
        <v>1505</v>
      </c>
      <c r="E488" s="3">
        <f>IF(VLOOKUP($D488,Configuration!$A$21:$C$31,3,FALSE),IFERROR((Configuration!$C$13*F488+Configuration!$C$12*H488+Configuration!$C$14*G488+Configuration!$C$16*I488+Configuration!$C$15*J488+Configuration!$C$17*K488),""),0)</f>
        <v>0</v>
      </c>
      <c r="F488" s="3">
        <v>1.3333333333333333</v>
      </c>
      <c r="G488" s="3">
        <v>240</v>
      </c>
      <c r="H488" s="3">
        <v>20</v>
      </c>
      <c r="I488" s="3">
        <v>0</v>
      </c>
      <c r="J488" s="3">
        <v>0</v>
      </c>
      <c r="L488" s="3">
        <f>MAX(IFERROR(IF(Configuration!$F$11&gt;0,$E488-LARGE($E:$E,Configuration!$F$11*Configuration!$F$16),-1000000),0),IFERROR(IF(Configuration!$F$14&gt;0,$E488-LARGE('FLEX Settings (DO NOT MODIFY)'!$J:$J,Configuration!$F$14*Configuration!$F$16),-1000000),0),IFERROR(IF(Configuration!$F$13&gt;0,$E488-LARGE('FLEX Settings (DO NOT MODIFY)'!$K:$K,Configuration!$F$13*Configuration!$F$16),-1000000),0))+IF(E488=0,0,COUNTIFS($E$2:E487,E487)*0.000001)</f>
        <v>-137.16627426591444</v>
      </c>
    </row>
    <row r="489" spans="1:12" x14ac:dyDescent="0.25">
      <c r="A489" s="26">
        <f>_xlfn.RANK.EQ(L489,L:L,0)</f>
        <v>415</v>
      </c>
      <c r="B489" t="s">
        <v>1704</v>
      </c>
      <c r="C489" s="5" t="s">
        <v>256</v>
      </c>
      <c r="D489" t="s">
        <v>1507</v>
      </c>
      <c r="E489" s="3">
        <f>IF(VLOOKUP($D489,Configuration!$A$21:$C$31,3,FALSE),IFERROR((Configuration!$C$13*F489+Configuration!$C$12*H489+Configuration!$C$14*G489+Configuration!$C$16*I489+Configuration!$C$15*J489+Configuration!$C$17*K489),""),0)</f>
        <v>0</v>
      </c>
      <c r="F489" s="3">
        <v>6</v>
      </c>
      <c r="G489" s="3">
        <v>809.40000000000009</v>
      </c>
      <c r="H489" s="3">
        <v>66</v>
      </c>
      <c r="I489" s="3">
        <v>371.55555555555554</v>
      </c>
      <c r="J489" s="3">
        <v>2.6666666666666665</v>
      </c>
      <c r="K489" s="3">
        <v>1.202744719826327</v>
      </c>
      <c r="L489" s="3">
        <f>MAX(IFERROR(IF(Configuration!$F$11&gt;0,$E489-LARGE($E:$E,Configuration!$F$11*Configuration!$F$16),-1000000),0),IFERROR(IF(Configuration!$F$14&gt;0,$E489-LARGE('FLEX Settings (DO NOT MODIFY)'!$J:$J,Configuration!$F$14*Configuration!$F$16),-1000000),0),IFERROR(IF(Configuration!$F$13&gt;0,$E489-LARGE('FLEX Settings (DO NOT MODIFY)'!$K:$K,Configuration!$F$13*Configuration!$F$16),-1000000),0))+IF(E489=0,0,COUNTIFS($E$2:E488,E488)*0.000001)</f>
        <v>-137.16627426591444</v>
      </c>
    </row>
    <row r="490" spans="1:12" x14ac:dyDescent="0.25">
      <c r="A490" s="26">
        <f>_xlfn.RANK.EQ(L490,L:L,0)</f>
        <v>415</v>
      </c>
      <c r="B490" t="s">
        <v>1705</v>
      </c>
      <c r="C490" s="5" t="s">
        <v>256</v>
      </c>
      <c r="D490" t="s">
        <v>1507</v>
      </c>
      <c r="E490" s="3">
        <f>IF(VLOOKUP($D490,Configuration!$A$21:$C$31,3,FALSE),IFERROR((Configuration!$C$13*F490+Configuration!$C$12*H490+Configuration!$C$14*G490+Configuration!$C$16*I490+Configuration!$C$15*J490+Configuration!$C$17*K490),""),0)</f>
        <v>0</v>
      </c>
      <c r="F490" s="3">
        <v>10.852173913043478</v>
      </c>
      <c r="G490" s="3">
        <v>927.4434782608696</v>
      </c>
      <c r="H490" s="3">
        <v>57.599999999999994</v>
      </c>
      <c r="I490" s="3">
        <v>0</v>
      </c>
      <c r="J490" s="3">
        <v>0</v>
      </c>
      <c r="K490" s="3">
        <v>0.47080982630713875</v>
      </c>
      <c r="L490" s="3">
        <f>MAX(IFERROR(IF(Configuration!$F$11&gt;0,$E490-LARGE($E:$E,Configuration!$F$11*Configuration!$F$16),-1000000),0),IFERROR(IF(Configuration!$F$14&gt;0,$E490-LARGE('FLEX Settings (DO NOT MODIFY)'!$J:$J,Configuration!$F$14*Configuration!$F$16),-1000000),0),IFERROR(IF(Configuration!$F$13&gt;0,$E490-LARGE('FLEX Settings (DO NOT MODIFY)'!$K:$K,Configuration!$F$13*Configuration!$F$16),-1000000),0))+IF(E490=0,0,COUNTIFS($E$2:E489,E489)*0.000001)</f>
        <v>-137.16627426591444</v>
      </c>
    </row>
    <row r="491" spans="1:12" x14ac:dyDescent="0.25">
      <c r="A491" s="26">
        <f>_xlfn.RANK.EQ(L491,L:L,0)</f>
        <v>415</v>
      </c>
      <c r="B491" t="s">
        <v>1706</v>
      </c>
      <c r="C491" s="5" t="s">
        <v>256</v>
      </c>
      <c r="D491" t="s">
        <v>1507</v>
      </c>
      <c r="E491" s="3">
        <f>IF(VLOOKUP($D491,Configuration!$A$21:$C$31,3,FALSE),IFERROR((Configuration!$C$13*F491+Configuration!$C$12*H491+Configuration!$C$14*G491+Configuration!$C$16*I491+Configuration!$C$15*J491+Configuration!$C$17*K491),""),0)</f>
        <v>0</v>
      </c>
      <c r="F491" s="3">
        <v>3.125</v>
      </c>
      <c r="G491" s="3">
        <v>275</v>
      </c>
      <c r="H491" s="3">
        <v>12.5</v>
      </c>
      <c r="I491" s="3">
        <v>10</v>
      </c>
      <c r="J491" s="3">
        <v>0.16666666666666666</v>
      </c>
      <c r="K491" s="3">
        <v>0.17126343041554892</v>
      </c>
      <c r="L491" s="3">
        <f>MAX(IFERROR(IF(Configuration!$F$11&gt;0,$E491-LARGE($E:$E,Configuration!$F$11*Configuration!$F$16),-1000000),0),IFERROR(IF(Configuration!$F$14&gt;0,$E491-LARGE('FLEX Settings (DO NOT MODIFY)'!$J:$J,Configuration!$F$14*Configuration!$F$16),-1000000),0),IFERROR(IF(Configuration!$F$13&gt;0,$E491-LARGE('FLEX Settings (DO NOT MODIFY)'!$K:$K,Configuration!$F$13*Configuration!$F$16),-1000000),0))+IF(E491=0,0,COUNTIFS($E$2:E490,E490)*0.000001)</f>
        <v>-137.16627426591444</v>
      </c>
    </row>
    <row r="492" spans="1:12" x14ac:dyDescent="0.25">
      <c r="A492" s="26">
        <f>_xlfn.RANK.EQ(L492,L:L,0)</f>
        <v>415</v>
      </c>
      <c r="B492" t="s">
        <v>1707</v>
      </c>
      <c r="C492" s="5" t="s">
        <v>256</v>
      </c>
      <c r="D492" t="s">
        <v>1507</v>
      </c>
      <c r="E492" s="3">
        <f>IF(VLOOKUP($D492,Configuration!$A$21:$C$31,3,FALSE),IFERROR((Configuration!$C$13*F492+Configuration!$C$12*H492+Configuration!$C$14*G492+Configuration!$C$16*I492+Configuration!$C$15*J492+Configuration!$C$17*K492),""),0)</f>
        <v>0</v>
      </c>
      <c r="F492" s="3">
        <v>0.22857142857142856</v>
      </c>
      <c r="G492" s="3">
        <v>41.142857142857139</v>
      </c>
      <c r="H492" s="3">
        <v>4.5714285714285712</v>
      </c>
      <c r="I492" s="3">
        <v>0</v>
      </c>
      <c r="J492" s="3">
        <v>0</v>
      </c>
      <c r="K492" s="3">
        <v>3.7365859230725294E-2</v>
      </c>
      <c r="L492" s="3">
        <f>MAX(IFERROR(IF(Configuration!$F$11&gt;0,$E492-LARGE($E:$E,Configuration!$F$11*Configuration!$F$16),-1000000),0),IFERROR(IF(Configuration!$F$14&gt;0,$E492-LARGE('FLEX Settings (DO NOT MODIFY)'!$J:$J,Configuration!$F$14*Configuration!$F$16),-1000000),0),IFERROR(IF(Configuration!$F$13&gt;0,$E492-LARGE('FLEX Settings (DO NOT MODIFY)'!$K:$K,Configuration!$F$13*Configuration!$F$16),-1000000),0))+IF(E492=0,0,COUNTIFS($E$2:E491,E491)*0.000001)</f>
        <v>-137.16627426591444</v>
      </c>
    </row>
    <row r="493" spans="1:12" x14ac:dyDescent="0.25">
      <c r="A493" s="26">
        <f>_xlfn.RANK.EQ(L493,L:L,0)</f>
        <v>415</v>
      </c>
      <c r="B493" t="s">
        <v>1708</v>
      </c>
      <c r="C493" s="5" t="s">
        <v>256</v>
      </c>
      <c r="D493" t="s">
        <v>1507</v>
      </c>
      <c r="E493" s="3">
        <f>IF(VLOOKUP($D493,Configuration!$A$21:$C$31,3,FALSE),IFERROR((Configuration!$C$13*F493+Configuration!$C$12*H493+Configuration!$C$14*G493+Configuration!$C$16*I493+Configuration!$C$15*J493+Configuration!$C$17*K493),""),0)</f>
        <v>0</v>
      </c>
      <c r="F493" s="3">
        <v>5.5555555555555559E-2</v>
      </c>
      <c r="G493" s="3">
        <v>11.111111111111111</v>
      </c>
      <c r="H493" s="3">
        <v>1.1111111111111112</v>
      </c>
      <c r="I493" s="3">
        <v>0</v>
      </c>
      <c r="J493" s="3">
        <v>0</v>
      </c>
      <c r="K493" s="3">
        <v>9.0819796741346201E-3</v>
      </c>
      <c r="L493" s="3">
        <f>MAX(IFERROR(IF(Configuration!$F$11&gt;0,$E493-LARGE($E:$E,Configuration!$F$11*Configuration!$F$16),-1000000),0),IFERROR(IF(Configuration!$F$14&gt;0,$E493-LARGE('FLEX Settings (DO NOT MODIFY)'!$J:$J,Configuration!$F$14*Configuration!$F$16),-1000000),0),IFERROR(IF(Configuration!$F$13&gt;0,$E493-LARGE('FLEX Settings (DO NOT MODIFY)'!$K:$K,Configuration!$F$13*Configuration!$F$16),-1000000),0))+IF(E493=0,0,COUNTIFS($E$2:E492,E492)*0.000001)</f>
        <v>-137.16627426591444</v>
      </c>
    </row>
    <row r="494" spans="1:12" x14ac:dyDescent="0.25">
      <c r="A494" s="26">
        <f>_xlfn.RANK.EQ(L494,L:L,0)</f>
        <v>415</v>
      </c>
      <c r="B494" t="s">
        <v>1709</v>
      </c>
      <c r="C494" s="5" t="s">
        <v>256</v>
      </c>
      <c r="D494" t="s">
        <v>1507</v>
      </c>
      <c r="E494" s="3">
        <f>IF(VLOOKUP($D494,Configuration!$A$21:$C$31,3,FALSE),IFERROR((Configuration!$C$13*F494+Configuration!$C$12*H494+Configuration!$C$14*G494+Configuration!$C$16*I494+Configuration!$C$15*J494+Configuration!$C$17*K494),""),0)</f>
        <v>0</v>
      </c>
      <c r="F494" s="3">
        <v>0.21</v>
      </c>
      <c r="G494" s="3">
        <v>67.200000000000017</v>
      </c>
      <c r="H494" s="3">
        <v>5.6000000000000005</v>
      </c>
      <c r="I494" s="3">
        <v>0</v>
      </c>
      <c r="J494" s="3">
        <v>0</v>
      </c>
      <c r="K494" s="3">
        <v>4.5773177557638489E-2</v>
      </c>
      <c r="L494" s="3">
        <f>MAX(IFERROR(IF(Configuration!$F$11&gt;0,$E494-LARGE($E:$E,Configuration!$F$11*Configuration!$F$16),-1000000),0),IFERROR(IF(Configuration!$F$14&gt;0,$E494-LARGE('FLEX Settings (DO NOT MODIFY)'!$J:$J,Configuration!$F$14*Configuration!$F$16),-1000000),0),IFERROR(IF(Configuration!$F$13&gt;0,$E494-LARGE('FLEX Settings (DO NOT MODIFY)'!$K:$K,Configuration!$F$13*Configuration!$F$16),-1000000),0))+IF(E494=0,0,COUNTIFS($E$2:E493,E493)*0.000001)</f>
        <v>-137.16627426591444</v>
      </c>
    </row>
    <row r="495" spans="1:12" x14ac:dyDescent="0.25">
      <c r="A495" s="26">
        <f>_xlfn.RANK.EQ(L495,L:L,0)</f>
        <v>415</v>
      </c>
      <c r="B495" t="s">
        <v>1710</v>
      </c>
      <c r="C495" s="5" t="s">
        <v>256</v>
      </c>
      <c r="D495" t="s">
        <v>1507</v>
      </c>
      <c r="E495" s="3">
        <f>IF(VLOOKUP($D495,Configuration!$A$21:$C$31,3,FALSE),IFERROR((Configuration!$C$13*F495+Configuration!$C$12*H495+Configuration!$C$14*G495+Configuration!$C$16*I495+Configuration!$C$15*J495+Configuration!$C$17*K495),""),0)</f>
        <v>0</v>
      </c>
      <c r="F495" s="3">
        <v>0.5625</v>
      </c>
      <c r="G495" s="3">
        <v>81</v>
      </c>
      <c r="H495" s="3">
        <v>9</v>
      </c>
      <c r="I495" s="3">
        <v>0</v>
      </c>
      <c r="J495" s="3">
        <v>0</v>
      </c>
      <c r="K495" s="3">
        <v>7.3564035360490429E-2</v>
      </c>
      <c r="L495" s="3">
        <f>MAX(IFERROR(IF(Configuration!$F$11&gt;0,$E495-LARGE($E:$E,Configuration!$F$11*Configuration!$F$16),-1000000),0),IFERROR(IF(Configuration!$F$14&gt;0,$E495-LARGE('FLEX Settings (DO NOT MODIFY)'!$J:$J,Configuration!$F$14*Configuration!$F$16),-1000000),0),IFERROR(IF(Configuration!$F$13&gt;0,$E495-LARGE('FLEX Settings (DO NOT MODIFY)'!$K:$K,Configuration!$F$13*Configuration!$F$16),-1000000),0))+IF(E495=0,0,COUNTIFS($E$2:E494,E494)*0.000001)</f>
        <v>-137.16627426591444</v>
      </c>
    </row>
    <row r="496" spans="1:12" x14ac:dyDescent="0.25">
      <c r="A496" s="26">
        <f>_xlfn.RANK.EQ(L496,L:L,0)</f>
        <v>415</v>
      </c>
      <c r="B496" t="s">
        <v>1548</v>
      </c>
      <c r="C496" s="5" t="s">
        <v>167</v>
      </c>
      <c r="D496" t="s">
        <v>1503</v>
      </c>
      <c r="E496" s="3">
        <f>IF(VLOOKUP($D496,Configuration!$A$21:$C$31,3,FALSE),IFERROR((Configuration!$C$13*F496+Configuration!$C$12*H496+Configuration!$C$14*G496+Configuration!$C$16*I496+Configuration!$C$15*J496+Configuration!$C$17*K496),""),0)</f>
        <v>0</v>
      </c>
      <c r="F496" s="3">
        <v>5.4</v>
      </c>
      <c r="G496" s="3">
        <v>672</v>
      </c>
      <c r="H496" s="3">
        <v>33.599999999999994</v>
      </c>
      <c r="I496" s="3">
        <v>0</v>
      </c>
      <c r="J496" s="3">
        <v>0</v>
      </c>
      <c r="K496" s="3">
        <v>0.27463906534583093</v>
      </c>
      <c r="L496" s="3">
        <f>MAX(IFERROR(IF(Configuration!$F$11&gt;0,$E496-LARGE($E:$E,Configuration!$F$11*Configuration!$F$16),-1000000),0),IFERROR(IF(Configuration!$F$14&gt;0,$E496-LARGE('FLEX Settings (DO NOT MODIFY)'!$J:$J,Configuration!$F$14*Configuration!$F$16),-1000000),0),IFERROR(IF(Configuration!$F$13&gt;0,$E496-LARGE('FLEX Settings (DO NOT MODIFY)'!$K:$K,Configuration!$F$13*Configuration!$F$16),-1000000),0))+IF(E496=0,0,COUNTIFS($E$2:E495,E495)*0.000001)</f>
        <v>-137.16627426591444</v>
      </c>
    </row>
    <row r="497" spans="1:12" x14ac:dyDescent="0.25">
      <c r="A497" s="26">
        <f>_xlfn.RANK.EQ(L497,L:L,0)</f>
        <v>415</v>
      </c>
      <c r="B497" t="s">
        <v>1549</v>
      </c>
      <c r="C497" s="5" t="s">
        <v>167</v>
      </c>
      <c r="D497" t="s">
        <v>1503</v>
      </c>
      <c r="E497" s="3">
        <f>IF(VLOOKUP($D497,Configuration!$A$21:$C$31,3,FALSE),IFERROR((Configuration!$C$13*F497+Configuration!$C$12*H497+Configuration!$C$14*G497+Configuration!$C$16*I497+Configuration!$C$15*J497+Configuration!$C$17*K497),""),0)</f>
        <v>0</v>
      </c>
      <c r="F497" s="3">
        <v>2.9268292682926829</v>
      </c>
      <c r="G497" s="3">
        <v>708</v>
      </c>
      <c r="H497" s="3">
        <v>60</v>
      </c>
      <c r="I497" s="3">
        <v>0</v>
      </c>
      <c r="J497" s="3">
        <v>0</v>
      </c>
      <c r="K497" s="3">
        <v>0.49042690240326953</v>
      </c>
      <c r="L497" s="3">
        <f>MAX(IFERROR(IF(Configuration!$F$11&gt;0,$E497-LARGE($E:$E,Configuration!$F$11*Configuration!$F$16),-1000000),0),IFERROR(IF(Configuration!$F$14&gt;0,$E497-LARGE('FLEX Settings (DO NOT MODIFY)'!$J:$J,Configuration!$F$14*Configuration!$F$16),-1000000),0),IFERROR(IF(Configuration!$F$13&gt;0,$E497-LARGE('FLEX Settings (DO NOT MODIFY)'!$K:$K,Configuration!$F$13*Configuration!$F$16),-1000000),0))+IF(E497=0,0,COUNTIFS($E$2:E496,E496)*0.000001)</f>
        <v>-137.16627426591444</v>
      </c>
    </row>
    <row r="498" spans="1:12" x14ac:dyDescent="0.25">
      <c r="A498" s="26">
        <f>_xlfn.RANK.EQ(L498,L:L,0)</f>
        <v>415</v>
      </c>
      <c r="B498" t="s">
        <v>1550</v>
      </c>
      <c r="C498" s="5" t="s">
        <v>167</v>
      </c>
      <c r="D498" t="s">
        <v>1503</v>
      </c>
      <c r="E498" s="3">
        <f>IF(VLOOKUP($D498,Configuration!$A$21:$C$31,3,FALSE),IFERROR((Configuration!$C$13*F498+Configuration!$C$12*H498+Configuration!$C$14*G498+Configuration!$C$16*I498+Configuration!$C$15*J498+Configuration!$C$17*K498),""),0)</f>
        <v>0</v>
      </c>
      <c r="F498" s="3">
        <v>2.0999999999999996</v>
      </c>
      <c r="G498" s="3">
        <v>330.00000000000006</v>
      </c>
      <c r="H498" s="3">
        <v>13.200000000000001</v>
      </c>
      <c r="I498" s="3">
        <v>0</v>
      </c>
      <c r="J498" s="3">
        <v>0</v>
      </c>
      <c r="K498" s="3">
        <v>0.1078939185287193</v>
      </c>
      <c r="L498" s="3">
        <f>MAX(IFERROR(IF(Configuration!$F$11&gt;0,$E498-LARGE($E:$E,Configuration!$F$11*Configuration!$F$16),-1000000),0),IFERROR(IF(Configuration!$F$14&gt;0,$E498-LARGE('FLEX Settings (DO NOT MODIFY)'!$J:$J,Configuration!$F$14*Configuration!$F$16),-1000000),0),IFERROR(IF(Configuration!$F$13&gt;0,$E498-LARGE('FLEX Settings (DO NOT MODIFY)'!$K:$K,Configuration!$F$13*Configuration!$F$16),-1000000),0))+IF(E498=0,0,COUNTIFS($E$2:E497,E497)*0.000001)</f>
        <v>-137.16627426591444</v>
      </c>
    </row>
    <row r="499" spans="1:12" x14ac:dyDescent="0.25">
      <c r="A499" s="26">
        <f>_xlfn.RANK.EQ(L499,L:L,0)</f>
        <v>415</v>
      </c>
      <c r="B499" t="s">
        <v>1551</v>
      </c>
      <c r="C499" s="5" t="s">
        <v>167</v>
      </c>
      <c r="D499" t="s">
        <v>1503</v>
      </c>
      <c r="E499" s="3">
        <f>IF(VLOOKUP($D499,Configuration!$A$21:$C$31,3,FALSE),IFERROR((Configuration!$C$13*F499+Configuration!$C$12*H499+Configuration!$C$14*G499+Configuration!$C$16*I499+Configuration!$C$15*J499+Configuration!$C$17*K499),""),0)</f>
        <v>0</v>
      </c>
      <c r="F499" s="3">
        <v>2</v>
      </c>
      <c r="G499" s="3">
        <v>264</v>
      </c>
      <c r="H499" s="3">
        <v>13.200000000000001</v>
      </c>
      <c r="I499" s="3">
        <v>0</v>
      </c>
      <c r="J499" s="3">
        <v>0</v>
      </c>
      <c r="K499" s="3">
        <v>0.1078939185287193</v>
      </c>
      <c r="L499" s="3">
        <f>MAX(IFERROR(IF(Configuration!$F$11&gt;0,$E499-LARGE($E:$E,Configuration!$F$11*Configuration!$F$16),-1000000),0),IFERROR(IF(Configuration!$F$14&gt;0,$E499-LARGE('FLEX Settings (DO NOT MODIFY)'!$J:$J,Configuration!$F$14*Configuration!$F$16),-1000000),0),IFERROR(IF(Configuration!$F$13&gt;0,$E499-LARGE('FLEX Settings (DO NOT MODIFY)'!$K:$K,Configuration!$F$13*Configuration!$F$16),-1000000),0))+IF(E499=0,0,COUNTIFS($E$2:E498,E498)*0.000001)</f>
        <v>-137.16627426591444</v>
      </c>
    </row>
    <row r="500" spans="1:12" x14ac:dyDescent="0.25">
      <c r="A500" s="26">
        <f>_xlfn.RANK.EQ(L500,L:L,0)</f>
        <v>415</v>
      </c>
      <c r="B500" s="5" t="s">
        <v>1552</v>
      </c>
      <c r="C500" s="5" t="s">
        <v>266</v>
      </c>
      <c r="D500" t="s">
        <v>1503</v>
      </c>
      <c r="E500" s="3">
        <f>IF(VLOOKUP($D500,Configuration!$A$21:$C$31,3,FALSE),IFERROR((Configuration!$C$13*F500+Configuration!$C$12*H500+Configuration!$C$14*G500+Configuration!$C$16*I500+Configuration!$C$15*J500+Configuration!$C$17*K500),""),0)</f>
        <v>0</v>
      </c>
      <c r="F500" s="3">
        <v>4</v>
      </c>
      <c r="G500" s="3">
        <v>300</v>
      </c>
      <c r="H500" s="3">
        <v>25</v>
      </c>
      <c r="I500" s="3">
        <v>0</v>
      </c>
      <c r="J500" s="3">
        <v>0</v>
      </c>
      <c r="K500" s="3">
        <v>0.20434454266802898</v>
      </c>
      <c r="L500" s="3">
        <f>MAX(IFERROR(IF(Configuration!$F$11&gt;0,$E500-LARGE($E:$E,Configuration!$F$11*Configuration!$F$16),-1000000),0),IFERROR(IF(Configuration!$F$14&gt;0,$E500-LARGE('FLEX Settings (DO NOT MODIFY)'!$J:$J,Configuration!$F$14*Configuration!$F$16),-1000000),0),IFERROR(IF(Configuration!$F$13&gt;0,$E500-LARGE('FLEX Settings (DO NOT MODIFY)'!$K:$K,Configuration!$F$13*Configuration!$F$16),-1000000),0))+IF(E500=0,0,COUNTIFS($E$2:E499,E499)*0.000001)</f>
        <v>-137.16627426591444</v>
      </c>
    </row>
    <row r="501" spans="1:12" x14ac:dyDescent="0.25">
      <c r="A501" s="26">
        <f>_xlfn.RANK.EQ(L501,L:L,0)</f>
        <v>415</v>
      </c>
      <c r="B501" t="s">
        <v>1553</v>
      </c>
      <c r="C501" s="5" t="s">
        <v>266</v>
      </c>
      <c r="D501" t="s">
        <v>1503</v>
      </c>
      <c r="E501" s="3">
        <f>IF(VLOOKUP($D501,Configuration!$A$21:$C$31,3,FALSE),IFERROR((Configuration!$C$13*F501+Configuration!$C$12*H501+Configuration!$C$14*G501+Configuration!$C$16*I501+Configuration!$C$15*J501+Configuration!$C$17*K501),""),0)</f>
        <v>0</v>
      </c>
      <c r="F501" s="3">
        <v>6.6</v>
      </c>
      <c r="G501" s="3">
        <v>699.27</v>
      </c>
      <c r="H501" s="3">
        <v>42.9</v>
      </c>
      <c r="I501" s="3">
        <v>16.5</v>
      </c>
      <c r="J501" s="3">
        <v>0.13200000000000001</v>
      </c>
      <c r="K501" s="3">
        <v>0.39625540021215044</v>
      </c>
      <c r="L501" s="3">
        <f>MAX(IFERROR(IF(Configuration!$F$11&gt;0,$E501-LARGE($E:$E,Configuration!$F$11*Configuration!$F$16),-1000000),0),IFERROR(IF(Configuration!$F$14&gt;0,$E501-LARGE('FLEX Settings (DO NOT MODIFY)'!$J:$J,Configuration!$F$14*Configuration!$F$16),-1000000),0),IFERROR(IF(Configuration!$F$13&gt;0,$E501-LARGE('FLEX Settings (DO NOT MODIFY)'!$K:$K,Configuration!$F$13*Configuration!$F$16),-1000000),0))+IF(E501=0,0,COUNTIFS($E$2:E500,E500)*0.000001)</f>
        <v>-137.16627426591444</v>
      </c>
    </row>
    <row r="502" spans="1:12" x14ac:dyDescent="0.25">
      <c r="A502" s="26">
        <f>_xlfn.RANK.EQ(L502,L:L,0)</f>
        <v>415</v>
      </c>
      <c r="B502" t="s">
        <v>1554</v>
      </c>
      <c r="C502" s="5" t="s">
        <v>266</v>
      </c>
      <c r="D502" t="s">
        <v>1503</v>
      </c>
      <c r="E502" s="3">
        <f>IF(VLOOKUP($D502,Configuration!$A$21:$C$31,3,FALSE),IFERROR((Configuration!$C$13*F502+Configuration!$C$12*H502+Configuration!$C$14*G502+Configuration!$C$16*I502+Configuration!$C$15*J502+Configuration!$C$17*K502),""),0)</f>
        <v>0</v>
      </c>
      <c r="F502" s="3">
        <v>7.2470588235294118</v>
      </c>
      <c r="G502" s="3">
        <v>323.39999999999998</v>
      </c>
      <c r="H502" s="3">
        <v>30.799999999999997</v>
      </c>
      <c r="I502" s="3">
        <v>0</v>
      </c>
      <c r="J502" s="3">
        <v>0</v>
      </c>
      <c r="K502" s="3">
        <v>0.25175247656701172</v>
      </c>
      <c r="L502" s="3">
        <f>MAX(IFERROR(IF(Configuration!$F$11&gt;0,$E502-LARGE($E:$E,Configuration!$F$11*Configuration!$F$16),-1000000),0),IFERROR(IF(Configuration!$F$14&gt;0,$E502-LARGE('FLEX Settings (DO NOT MODIFY)'!$J:$J,Configuration!$F$14*Configuration!$F$16),-1000000),0),IFERROR(IF(Configuration!$F$13&gt;0,$E502-LARGE('FLEX Settings (DO NOT MODIFY)'!$K:$K,Configuration!$F$13*Configuration!$F$16),-1000000),0))+IF(E502=0,0,COUNTIFS($E$2:E501,E501)*0.000001)</f>
        <v>-137.16627426591444</v>
      </c>
    </row>
    <row r="503" spans="1:12" x14ac:dyDescent="0.25">
      <c r="A503" s="26">
        <f>_xlfn.RANK.EQ(L503,L:L,0)</f>
        <v>415</v>
      </c>
      <c r="B503" t="s">
        <v>1555</v>
      </c>
      <c r="C503" s="5" t="s">
        <v>266</v>
      </c>
      <c r="D503" t="s">
        <v>1503</v>
      </c>
      <c r="E503" s="3">
        <f>IF(VLOOKUP($D503,Configuration!$A$21:$C$31,3,FALSE),IFERROR((Configuration!$C$13*F503+Configuration!$C$12*H503+Configuration!$C$14*G503+Configuration!$C$16*I503+Configuration!$C$15*J503+Configuration!$C$17*K503),""),0)</f>
        <v>0</v>
      </c>
      <c r="F503" s="3">
        <v>2</v>
      </c>
      <c r="G503" s="3">
        <v>194</v>
      </c>
      <c r="H503" s="3">
        <v>20</v>
      </c>
      <c r="I503" s="3">
        <v>125.39999999999999</v>
      </c>
      <c r="J503" s="3">
        <v>1.0857142857142856</v>
      </c>
      <c r="K503" s="3">
        <v>0.68856844315408505</v>
      </c>
      <c r="L503" s="3">
        <f>MAX(IFERROR(IF(Configuration!$F$11&gt;0,$E503-LARGE($E:$E,Configuration!$F$11*Configuration!$F$16),-1000000),0),IFERROR(IF(Configuration!$F$14&gt;0,$E503-LARGE('FLEX Settings (DO NOT MODIFY)'!$J:$J,Configuration!$F$14*Configuration!$F$16),-1000000),0),IFERROR(IF(Configuration!$F$13&gt;0,$E503-LARGE('FLEX Settings (DO NOT MODIFY)'!$K:$K,Configuration!$F$13*Configuration!$F$16),-1000000),0))+IF(E503=0,0,COUNTIFS($E$2:E502,E502)*0.000001)</f>
        <v>-137.16627426591444</v>
      </c>
    </row>
    <row r="504" spans="1:12" x14ac:dyDescent="0.25">
      <c r="A504" s="26">
        <f>_xlfn.RANK.EQ(L504,L:L,0)</f>
        <v>415</v>
      </c>
      <c r="B504" t="s">
        <v>1556</v>
      </c>
      <c r="C504" s="5" t="s">
        <v>266</v>
      </c>
      <c r="D504" t="s">
        <v>1503</v>
      </c>
      <c r="E504" s="3">
        <f>IF(VLOOKUP($D504,Configuration!$A$21:$C$31,3,FALSE),IFERROR((Configuration!$C$13*F504+Configuration!$C$12*H504+Configuration!$C$14*G504+Configuration!$C$16*I504+Configuration!$C$15*J504+Configuration!$C$17*K504),""),0)</f>
        <v>0</v>
      </c>
      <c r="F504" s="3">
        <v>0.80769230769230771</v>
      </c>
      <c r="G504" s="3">
        <v>210</v>
      </c>
      <c r="H504" s="3">
        <v>21</v>
      </c>
      <c r="I504" s="3">
        <v>0</v>
      </c>
      <c r="J504" s="3">
        <v>0</v>
      </c>
      <c r="K504" s="3">
        <v>0.17164941584114435</v>
      </c>
      <c r="L504" s="3">
        <f>MAX(IFERROR(IF(Configuration!$F$11&gt;0,$E504-LARGE($E:$E,Configuration!$F$11*Configuration!$F$16),-1000000),0),IFERROR(IF(Configuration!$F$14&gt;0,$E504-LARGE('FLEX Settings (DO NOT MODIFY)'!$J:$J,Configuration!$F$14*Configuration!$F$16),-1000000),0),IFERROR(IF(Configuration!$F$13&gt;0,$E504-LARGE('FLEX Settings (DO NOT MODIFY)'!$K:$K,Configuration!$F$13*Configuration!$F$16),-1000000),0))+IF(E504=0,0,COUNTIFS($E$2:E503,E503)*0.000001)</f>
        <v>-137.16627426591444</v>
      </c>
    </row>
    <row r="505" spans="1:12" x14ac:dyDescent="0.25">
      <c r="A505" s="26">
        <f>_xlfn.RANK.EQ(L505,L:L,0)</f>
        <v>415</v>
      </c>
      <c r="B505" t="s">
        <v>1557</v>
      </c>
      <c r="C505" s="5" t="s">
        <v>205</v>
      </c>
      <c r="D505" t="s">
        <v>1503</v>
      </c>
      <c r="E505" s="3">
        <f>IF(VLOOKUP($D505,Configuration!$A$21:$C$31,3,FALSE),IFERROR((Configuration!$C$13*F505+Configuration!$C$12*H505+Configuration!$C$14*G505+Configuration!$C$16*I505+Configuration!$C$15*J505+Configuration!$C$17*K505),""),0)</f>
        <v>0</v>
      </c>
      <c r="F505" s="3">
        <v>2.15</v>
      </c>
      <c r="G505" s="3">
        <v>688</v>
      </c>
      <c r="H505" s="3">
        <v>43</v>
      </c>
      <c r="I505" s="3">
        <v>0</v>
      </c>
      <c r="J505" s="3">
        <v>0</v>
      </c>
      <c r="K505" s="3">
        <v>0.35147261338900981</v>
      </c>
      <c r="L505" s="3">
        <f>MAX(IFERROR(IF(Configuration!$F$11&gt;0,$E505-LARGE($E:$E,Configuration!$F$11*Configuration!$F$16),-1000000),0),IFERROR(IF(Configuration!$F$14&gt;0,$E505-LARGE('FLEX Settings (DO NOT MODIFY)'!$J:$J,Configuration!$F$14*Configuration!$F$16),-1000000),0),IFERROR(IF(Configuration!$F$13&gt;0,$E505-LARGE('FLEX Settings (DO NOT MODIFY)'!$K:$K,Configuration!$F$13*Configuration!$F$16),-1000000),0))+IF(E505=0,0,COUNTIFS($E$2:E504,E504)*0.000001)</f>
        <v>-137.16627426591444</v>
      </c>
    </row>
    <row r="506" spans="1:12" x14ac:dyDescent="0.25">
      <c r="A506" s="26">
        <f>_xlfn.RANK.EQ(L506,L:L,0)</f>
        <v>415</v>
      </c>
      <c r="B506" t="s">
        <v>1558</v>
      </c>
      <c r="C506" s="5" t="s">
        <v>205</v>
      </c>
      <c r="D506" t="s">
        <v>1503</v>
      </c>
      <c r="E506" s="3">
        <f>IF(VLOOKUP($D506,Configuration!$A$21:$C$31,3,FALSE),IFERROR((Configuration!$C$13*F506+Configuration!$C$12*H506+Configuration!$C$14*G506+Configuration!$C$16*I506+Configuration!$C$15*J506+Configuration!$C$17*K506),""),0)</f>
        <v>0</v>
      </c>
      <c r="F506" s="3">
        <v>1.673913043478261</v>
      </c>
      <c r="G506" s="3">
        <v>527.44999999999993</v>
      </c>
      <c r="H506" s="3">
        <v>38.5</v>
      </c>
      <c r="I506" s="3">
        <v>14</v>
      </c>
      <c r="J506" s="3">
        <v>0.35000000000000003</v>
      </c>
      <c r="K506" s="3">
        <v>0.36305440706583875</v>
      </c>
      <c r="L506" s="3">
        <f>MAX(IFERROR(IF(Configuration!$F$11&gt;0,$E506-LARGE($E:$E,Configuration!$F$11*Configuration!$F$16),-1000000),0),IFERROR(IF(Configuration!$F$14&gt;0,$E506-LARGE('FLEX Settings (DO NOT MODIFY)'!$J:$J,Configuration!$F$14*Configuration!$F$16),-1000000),0),IFERROR(IF(Configuration!$F$13&gt;0,$E506-LARGE('FLEX Settings (DO NOT MODIFY)'!$K:$K,Configuration!$F$13*Configuration!$F$16),-1000000),0))+IF(E506=0,0,COUNTIFS($E$2:E505,E505)*0.000001)</f>
        <v>-137.16627426591444</v>
      </c>
    </row>
    <row r="507" spans="1:12" x14ac:dyDescent="0.25">
      <c r="A507" s="26">
        <f>_xlfn.RANK.EQ(L507,L:L,0)</f>
        <v>415</v>
      </c>
      <c r="B507" t="s">
        <v>1559</v>
      </c>
      <c r="C507" s="5" t="s">
        <v>205</v>
      </c>
      <c r="D507" t="s">
        <v>1503</v>
      </c>
      <c r="E507" s="3">
        <f>IF(VLOOKUP($D507,Configuration!$A$21:$C$31,3,FALSE),IFERROR((Configuration!$C$13*F507+Configuration!$C$12*H507+Configuration!$C$14*G507+Configuration!$C$16*I507+Configuration!$C$15*J507+Configuration!$C$17*K507),""),0)</f>
        <v>0</v>
      </c>
      <c r="F507" s="3">
        <v>6.6</v>
      </c>
      <c r="G507" s="3">
        <v>742.5</v>
      </c>
      <c r="H507" s="3">
        <v>55</v>
      </c>
      <c r="I507" s="3">
        <v>59.45945945945946</v>
      </c>
      <c r="J507" s="3">
        <v>0.4756756756756757</v>
      </c>
      <c r="K507" s="3">
        <v>0.53172045331797491</v>
      </c>
      <c r="L507" s="3">
        <f>MAX(IFERROR(IF(Configuration!$F$11&gt;0,$E507-LARGE($E:$E,Configuration!$F$11*Configuration!$F$16),-1000000),0),IFERROR(IF(Configuration!$F$14&gt;0,$E507-LARGE('FLEX Settings (DO NOT MODIFY)'!$J:$J,Configuration!$F$14*Configuration!$F$16),-1000000),0),IFERROR(IF(Configuration!$F$13&gt;0,$E507-LARGE('FLEX Settings (DO NOT MODIFY)'!$K:$K,Configuration!$F$13*Configuration!$F$16),-1000000),0))+IF(E507=0,0,COUNTIFS($E$2:E506,E506)*0.000001)</f>
        <v>-137.16627426591444</v>
      </c>
    </row>
    <row r="508" spans="1:12" x14ac:dyDescent="0.25">
      <c r="A508" s="26">
        <f>_xlfn.RANK.EQ(L508,L:L,0)</f>
        <v>415</v>
      </c>
      <c r="B508" t="s">
        <v>1560</v>
      </c>
      <c r="C508" s="5" t="s">
        <v>205</v>
      </c>
      <c r="D508" t="s">
        <v>1503</v>
      </c>
      <c r="E508" s="3">
        <f>IF(VLOOKUP($D508,Configuration!$A$21:$C$31,3,FALSE),IFERROR((Configuration!$C$13*F508+Configuration!$C$12*H508+Configuration!$C$14*G508+Configuration!$C$16*I508+Configuration!$C$15*J508+Configuration!$C$17*K508),""),0)</f>
        <v>0</v>
      </c>
      <c r="F508" s="3">
        <v>3.3749999999999996</v>
      </c>
      <c r="G508" s="3">
        <v>396</v>
      </c>
      <c r="H508" s="3">
        <v>24.75</v>
      </c>
      <c r="I508" s="3">
        <v>0</v>
      </c>
      <c r="J508" s="3">
        <v>0</v>
      </c>
      <c r="K508" s="3">
        <v>0.20230109724134868</v>
      </c>
      <c r="L508" s="3">
        <f>MAX(IFERROR(IF(Configuration!$F$11&gt;0,$E508-LARGE($E:$E,Configuration!$F$11*Configuration!$F$16),-1000000),0),IFERROR(IF(Configuration!$F$14&gt;0,$E508-LARGE('FLEX Settings (DO NOT MODIFY)'!$J:$J,Configuration!$F$14*Configuration!$F$16),-1000000),0),IFERROR(IF(Configuration!$F$13&gt;0,$E508-LARGE('FLEX Settings (DO NOT MODIFY)'!$K:$K,Configuration!$F$13*Configuration!$F$16),-1000000),0))+IF(E508=0,0,COUNTIFS($E$2:E507,E507)*0.000001)</f>
        <v>-137.16627426591444</v>
      </c>
    </row>
    <row r="509" spans="1:12" x14ac:dyDescent="0.25">
      <c r="A509" s="26">
        <f>_xlfn.RANK.EQ(L509,L:L,0)</f>
        <v>415</v>
      </c>
      <c r="B509" t="s">
        <v>1561</v>
      </c>
      <c r="C509" s="5" t="s">
        <v>205</v>
      </c>
      <c r="D509" t="s">
        <v>1503</v>
      </c>
      <c r="E509" s="3">
        <f>IF(VLOOKUP($D509,Configuration!$A$21:$C$31,3,FALSE),IFERROR((Configuration!$C$13*F509+Configuration!$C$12*H509+Configuration!$C$14*G509+Configuration!$C$16*I509+Configuration!$C$15*J509+Configuration!$C$17*K509),""),0)</f>
        <v>0</v>
      </c>
      <c r="F509" s="3">
        <v>1</v>
      </c>
      <c r="G509" s="3">
        <v>216</v>
      </c>
      <c r="H509" s="3">
        <v>18</v>
      </c>
      <c r="I509" s="3">
        <v>0</v>
      </c>
      <c r="J509" s="3">
        <v>0</v>
      </c>
      <c r="K509" s="3">
        <v>0.14712807072098086</v>
      </c>
      <c r="L509" s="3">
        <f>MAX(IFERROR(IF(Configuration!$F$11&gt;0,$E509-LARGE($E:$E,Configuration!$F$11*Configuration!$F$16),-1000000),0),IFERROR(IF(Configuration!$F$14&gt;0,$E509-LARGE('FLEX Settings (DO NOT MODIFY)'!$J:$J,Configuration!$F$14*Configuration!$F$16),-1000000),0),IFERROR(IF(Configuration!$F$13&gt;0,$E509-LARGE('FLEX Settings (DO NOT MODIFY)'!$K:$K,Configuration!$F$13*Configuration!$F$16),-1000000),0))+IF(E509=0,0,COUNTIFS($E$2:E508,E508)*0.000001)</f>
        <v>-137.16627426591444</v>
      </c>
    </row>
    <row r="510" spans="1:12" x14ac:dyDescent="0.25">
      <c r="A510" s="26">
        <f>_xlfn.RANK.EQ(L510,L:L,0)</f>
        <v>415</v>
      </c>
      <c r="B510" s="5" t="s">
        <v>1562</v>
      </c>
      <c r="C510" s="5" t="s">
        <v>205</v>
      </c>
      <c r="D510" t="s">
        <v>1503</v>
      </c>
      <c r="E510" s="3">
        <f>IF(VLOOKUP($D510,Configuration!$A$21:$C$31,3,FALSE),IFERROR((Configuration!$C$13*F510+Configuration!$C$12*H510+Configuration!$C$14*G510+Configuration!$C$16*I510+Configuration!$C$15*J510+Configuration!$C$17*K510),""),0)</f>
        <v>0</v>
      </c>
      <c r="F510" s="3">
        <v>0.69</v>
      </c>
      <c r="G510" s="3">
        <v>179.39999999999998</v>
      </c>
      <c r="H510" s="3">
        <v>13.799999999999999</v>
      </c>
      <c r="I510" s="3">
        <v>0</v>
      </c>
      <c r="J510" s="3">
        <v>0</v>
      </c>
      <c r="K510" s="3">
        <v>0.11279818755275199</v>
      </c>
      <c r="L510" s="3">
        <f>MAX(IFERROR(IF(Configuration!$F$11&gt;0,$E510-LARGE($E:$E,Configuration!$F$11*Configuration!$F$16),-1000000),0),IFERROR(IF(Configuration!$F$14&gt;0,$E510-LARGE('FLEX Settings (DO NOT MODIFY)'!$J:$J,Configuration!$F$14*Configuration!$F$16),-1000000),0),IFERROR(IF(Configuration!$F$13&gt;0,$E510-LARGE('FLEX Settings (DO NOT MODIFY)'!$K:$K,Configuration!$F$13*Configuration!$F$16),-1000000),0))+IF(E510=0,0,COUNTIFS($E$2:E509,E509)*0.000001)</f>
        <v>-137.16627426591444</v>
      </c>
    </row>
    <row r="511" spans="1:12" x14ac:dyDescent="0.25">
      <c r="A511" s="26">
        <f>_xlfn.RANK.EQ(L511,L:L,0)</f>
        <v>415</v>
      </c>
      <c r="B511" t="s">
        <v>1711</v>
      </c>
      <c r="C511" s="5" t="s">
        <v>188</v>
      </c>
      <c r="D511" t="s">
        <v>1503</v>
      </c>
      <c r="E511" s="3">
        <f>IF(VLOOKUP($D511,Configuration!$A$21:$C$31,3,FALSE),IFERROR((Configuration!$C$13*F511+Configuration!$C$12*H511+Configuration!$C$14*G511+Configuration!$C$16*I511+Configuration!$C$15*J511+Configuration!$C$17*K511),""),0)</f>
        <v>0</v>
      </c>
      <c r="F511" s="3">
        <v>8.765217391304347</v>
      </c>
      <c r="G511" s="3">
        <v>1159.2</v>
      </c>
      <c r="H511" s="3">
        <v>84</v>
      </c>
      <c r="I511" s="3">
        <v>164.76923076923077</v>
      </c>
      <c r="J511" s="3">
        <v>2.1969230769230768</v>
      </c>
      <c r="K511" s="3">
        <v>1.0660675678585434</v>
      </c>
      <c r="L511" s="3">
        <f>MAX(IFERROR(IF(Configuration!$F$11&gt;0,$E511-LARGE($E:$E,Configuration!$F$11*Configuration!$F$16),-1000000),0),IFERROR(IF(Configuration!$F$14&gt;0,$E511-LARGE('FLEX Settings (DO NOT MODIFY)'!$J:$J,Configuration!$F$14*Configuration!$F$16),-1000000),0),IFERROR(IF(Configuration!$F$13&gt;0,$E511-LARGE('FLEX Settings (DO NOT MODIFY)'!$K:$K,Configuration!$F$13*Configuration!$F$16),-1000000),0))+IF(E511=0,0,COUNTIFS($E$2:E510,E510)*0.000001)</f>
        <v>-137.16627426591444</v>
      </c>
    </row>
    <row r="512" spans="1:12" x14ac:dyDescent="0.25">
      <c r="A512" s="26">
        <f>_xlfn.RANK.EQ(L512,L:L,0)</f>
        <v>415</v>
      </c>
      <c r="B512" t="s">
        <v>1712</v>
      </c>
      <c r="C512" s="5" t="s">
        <v>188</v>
      </c>
      <c r="D512" t="s">
        <v>1503</v>
      </c>
      <c r="E512" s="3">
        <f>IF(VLOOKUP($D512,Configuration!$A$21:$C$31,3,FALSE),IFERROR((Configuration!$C$13*F512+Configuration!$C$12*H512+Configuration!$C$14*G512+Configuration!$C$16*I512+Configuration!$C$15*J512+Configuration!$C$17*K512),""),0)</f>
        <v>0</v>
      </c>
      <c r="F512" s="3">
        <v>3.5294117647058822</v>
      </c>
      <c r="G512" s="3">
        <v>495.52941176470591</v>
      </c>
      <c r="H512" s="3">
        <v>36</v>
      </c>
      <c r="I512" s="3">
        <v>23.294117647058822</v>
      </c>
      <c r="J512" s="3">
        <v>0.29411764705882354</v>
      </c>
      <c r="K512" s="3">
        <v>0.34302637138186837</v>
      </c>
      <c r="L512" s="3">
        <f>MAX(IFERROR(IF(Configuration!$F$11&gt;0,$E512-LARGE($E:$E,Configuration!$F$11*Configuration!$F$16),-1000000),0),IFERROR(IF(Configuration!$F$14&gt;0,$E512-LARGE('FLEX Settings (DO NOT MODIFY)'!$J:$J,Configuration!$F$14*Configuration!$F$16),-1000000),0),IFERROR(IF(Configuration!$F$13&gt;0,$E512-LARGE('FLEX Settings (DO NOT MODIFY)'!$K:$K,Configuration!$F$13*Configuration!$F$16),-1000000),0))+IF(E512=0,0,COUNTIFS($E$2:E511,E511)*0.000001)</f>
        <v>-137.16627426591444</v>
      </c>
    </row>
    <row r="513" spans="1:12" x14ac:dyDescent="0.25">
      <c r="A513" s="26">
        <f>_xlfn.RANK.EQ(L513,L:L,0)</f>
        <v>415</v>
      </c>
      <c r="B513" t="s">
        <v>1713</v>
      </c>
      <c r="C513" s="5" t="s">
        <v>188</v>
      </c>
      <c r="D513" t="s">
        <v>1503</v>
      </c>
      <c r="E513" s="3">
        <f>IF(VLOOKUP($D513,Configuration!$A$21:$C$31,3,FALSE),IFERROR((Configuration!$C$13*F513+Configuration!$C$12*H513+Configuration!$C$14*G513+Configuration!$C$16*I513+Configuration!$C$15*J513+Configuration!$C$17*K513),""),0)</f>
        <v>0</v>
      </c>
      <c r="F513" s="3">
        <v>2.5714285714285712</v>
      </c>
      <c r="G513" s="3">
        <v>331.2</v>
      </c>
      <c r="H513" s="3">
        <v>18</v>
      </c>
      <c r="I513" s="3">
        <v>28.285714285714285</v>
      </c>
      <c r="J513" s="3">
        <v>0.42857142857142855</v>
      </c>
      <c r="K513" s="3">
        <v>0.21819326291913055</v>
      </c>
      <c r="L513" s="3">
        <f>MAX(IFERROR(IF(Configuration!$F$11&gt;0,$E513-LARGE($E:$E,Configuration!$F$11*Configuration!$F$16),-1000000),0),IFERROR(IF(Configuration!$F$14&gt;0,$E513-LARGE('FLEX Settings (DO NOT MODIFY)'!$J:$J,Configuration!$F$14*Configuration!$F$16),-1000000),0),IFERROR(IF(Configuration!$F$13&gt;0,$E513-LARGE('FLEX Settings (DO NOT MODIFY)'!$K:$K,Configuration!$F$13*Configuration!$F$16),-1000000),0))+IF(E513=0,0,COUNTIFS($E$2:E512,E512)*0.000001)</f>
        <v>-137.16627426591444</v>
      </c>
    </row>
    <row r="514" spans="1:12" x14ac:dyDescent="0.25">
      <c r="A514" s="26">
        <f>_xlfn.RANK.EQ(L514,L:L,0)</f>
        <v>415</v>
      </c>
      <c r="B514" t="s">
        <v>1714</v>
      </c>
      <c r="C514" s="5" t="s">
        <v>188</v>
      </c>
      <c r="D514" t="s">
        <v>1503</v>
      </c>
      <c r="E514" s="3">
        <f>IF(VLOOKUP($D514,Configuration!$A$21:$C$31,3,FALSE),IFERROR((Configuration!$C$13*F514+Configuration!$C$12*H514+Configuration!$C$14*G514+Configuration!$C$16*I514+Configuration!$C$15*J514+Configuration!$C$17*K514),""),0)</f>
        <v>0</v>
      </c>
      <c r="F514" s="3">
        <v>0.41739130434782612</v>
      </c>
      <c r="G514" s="3">
        <v>48.96</v>
      </c>
      <c r="H514" s="3">
        <v>4.8000000000000007</v>
      </c>
      <c r="I514" s="3">
        <v>0</v>
      </c>
      <c r="J514" s="3">
        <v>0</v>
      </c>
      <c r="K514" s="3">
        <v>3.9234152192261562E-2</v>
      </c>
      <c r="L514" s="3">
        <f>MAX(IFERROR(IF(Configuration!$F$11&gt;0,$E514-LARGE($E:$E,Configuration!$F$11*Configuration!$F$16),-1000000),0),IFERROR(IF(Configuration!$F$14&gt;0,$E514-LARGE('FLEX Settings (DO NOT MODIFY)'!$J:$J,Configuration!$F$14*Configuration!$F$16),-1000000),0),IFERROR(IF(Configuration!$F$13&gt;0,$E514-LARGE('FLEX Settings (DO NOT MODIFY)'!$K:$K,Configuration!$F$13*Configuration!$F$16),-1000000),0))+IF(E514=0,0,COUNTIFS($E$2:E513,E513)*0.000001)</f>
        <v>-137.16627426591444</v>
      </c>
    </row>
    <row r="515" spans="1:12" x14ac:dyDescent="0.25">
      <c r="A515" s="26">
        <f>_xlfn.RANK.EQ(L515,L:L,0)</f>
        <v>415</v>
      </c>
      <c r="B515" t="s">
        <v>1715</v>
      </c>
      <c r="C515" s="5" t="s">
        <v>188</v>
      </c>
      <c r="D515" t="s">
        <v>1503</v>
      </c>
      <c r="E515" s="3">
        <f>IF(VLOOKUP($D515,Configuration!$A$21:$C$31,3,FALSE),IFERROR((Configuration!$C$13*F515+Configuration!$C$12*H515+Configuration!$C$14*G515+Configuration!$C$16*I515+Configuration!$C$15*J515+Configuration!$C$17*K515),""),0)</f>
        <v>0</v>
      </c>
      <c r="F515" s="3">
        <v>0.48</v>
      </c>
      <c r="G515" s="3">
        <v>66</v>
      </c>
      <c r="H515" s="3">
        <v>6</v>
      </c>
      <c r="I515" s="3">
        <v>0</v>
      </c>
      <c r="J515" s="3">
        <v>0</v>
      </c>
      <c r="K515" s="3">
        <v>4.9042690240326953E-2</v>
      </c>
      <c r="L515" s="3">
        <f>MAX(IFERROR(IF(Configuration!$F$11&gt;0,$E515-LARGE($E:$E,Configuration!$F$11*Configuration!$F$16),-1000000),0),IFERROR(IF(Configuration!$F$14&gt;0,$E515-LARGE('FLEX Settings (DO NOT MODIFY)'!$J:$J,Configuration!$F$14*Configuration!$F$16),-1000000),0),IFERROR(IF(Configuration!$F$13&gt;0,$E515-LARGE('FLEX Settings (DO NOT MODIFY)'!$K:$K,Configuration!$F$13*Configuration!$F$16),-1000000),0))+IF(E515=0,0,COUNTIFS($E$2:E514,E514)*0.000001)</f>
        <v>-137.16627426591444</v>
      </c>
    </row>
    <row r="516" spans="1:12" x14ac:dyDescent="0.25">
      <c r="A516" s="26">
        <f>_xlfn.RANK.EQ(L516,L:L,0)</f>
        <v>415</v>
      </c>
      <c r="B516" t="s">
        <v>1716</v>
      </c>
      <c r="C516" s="5" t="s">
        <v>188</v>
      </c>
      <c r="D516" t="s">
        <v>1503</v>
      </c>
      <c r="E516" s="3">
        <f>IF(VLOOKUP($D516,Configuration!$A$21:$C$31,3,FALSE),IFERROR((Configuration!$C$13*F516+Configuration!$C$12*H516+Configuration!$C$14*G516+Configuration!$C$16*I516+Configuration!$C$15*J516+Configuration!$C$17*K516),""),0)</f>
        <v>0</v>
      </c>
      <c r="F516" s="3">
        <v>0.37500000000000006</v>
      </c>
      <c r="G516" s="3">
        <v>67.5</v>
      </c>
      <c r="H516" s="3">
        <v>7.5</v>
      </c>
      <c r="I516" s="3">
        <v>0</v>
      </c>
      <c r="J516" s="3">
        <v>0</v>
      </c>
      <c r="K516" s="3">
        <v>6.1303362800408691E-2</v>
      </c>
      <c r="L516" s="3">
        <f>MAX(IFERROR(IF(Configuration!$F$11&gt;0,$E516-LARGE($E:$E,Configuration!$F$11*Configuration!$F$16),-1000000),0),IFERROR(IF(Configuration!$F$14&gt;0,$E516-LARGE('FLEX Settings (DO NOT MODIFY)'!$J:$J,Configuration!$F$14*Configuration!$F$16),-1000000),0),IFERROR(IF(Configuration!$F$13&gt;0,$E516-LARGE('FLEX Settings (DO NOT MODIFY)'!$K:$K,Configuration!$F$13*Configuration!$F$16),-1000000),0))+IF(E516=0,0,COUNTIFS($E$2:E515,E515)*0.000001)</f>
        <v>-137.16627426591444</v>
      </c>
    </row>
    <row r="517" spans="1:12" x14ac:dyDescent="0.25">
      <c r="A517" s="26">
        <f>_xlfn.RANK.EQ(L517,L:L,0)</f>
        <v>415</v>
      </c>
      <c r="B517" t="s">
        <v>1717</v>
      </c>
      <c r="C517" s="5" t="s">
        <v>236</v>
      </c>
      <c r="D517" t="s">
        <v>349</v>
      </c>
      <c r="E517" s="3">
        <f>IF(VLOOKUP($D517,Configuration!$A$21:$C$31,3,FALSE),IFERROR((Configuration!$C$13*F517+Configuration!$C$12*H517+Configuration!$C$14*G517+Configuration!$C$16*I517+Configuration!$C$15*J517+Configuration!$C$17*K517),""),0)</f>
        <v>0</v>
      </c>
      <c r="F517" s="3">
        <v>3.3</v>
      </c>
      <c r="G517" s="3">
        <v>336.6</v>
      </c>
      <c r="H517" s="3">
        <v>22</v>
      </c>
      <c r="I517" s="3">
        <v>0</v>
      </c>
      <c r="J517" s="3">
        <v>0</v>
      </c>
      <c r="K517" s="3">
        <v>0.17982319754786549</v>
      </c>
      <c r="L517" s="3">
        <f>MAX(IFERROR(IF(Configuration!$F$11&gt;0,$E517-LARGE($E:$E,Configuration!$F$11*Configuration!$F$16),-1000000),0),IFERROR(IF(Configuration!$F$14&gt;0,$E517-LARGE('FLEX Settings (DO NOT MODIFY)'!$J:$J,Configuration!$F$14*Configuration!$F$16),-1000000),0),IFERROR(IF(Configuration!$F$13&gt;0,$E517-LARGE('FLEX Settings (DO NOT MODIFY)'!$K:$K,Configuration!$F$13*Configuration!$F$16),-1000000),0))+IF(E517=0,0,COUNTIFS($E$2:E516,E516)*0.000001)</f>
        <v>-137.16627426591444</v>
      </c>
    </row>
    <row r="518" spans="1:12" x14ac:dyDescent="0.25">
      <c r="A518" s="26">
        <f>_xlfn.RANK.EQ(L518,L:L,0)</f>
        <v>415</v>
      </c>
      <c r="B518" t="s">
        <v>1718</v>
      </c>
      <c r="C518" s="5" t="s">
        <v>236</v>
      </c>
      <c r="D518" t="s">
        <v>349</v>
      </c>
      <c r="E518" s="3">
        <f>IF(VLOOKUP($D518,Configuration!$A$21:$C$31,3,FALSE),IFERROR((Configuration!$C$13*F518+Configuration!$C$12*H518+Configuration!$C$14*G518+Configuration!$C$16*I518+Configuration!$C$15*J518+Configuration!$C$17*K518),""),0)</f>
        <v>0</v>
      </c>
      <c r="F518" s="3">
        <v>2.4933333333333336</v>
      </c>
      <c r="G518" s="3">
        <v>289.85000000000002</v>
      </c>
      <c r="H518" s="3">
        <v>18.700000000000003</v>
      </c>
      <c r="I518" s="3">
        <v>0</v>
      </c>
      <c r="J518" s="3">
        <v>0</v>
      </c>
      <c r="K518" s="3">
        <v>0.15284971791568566</v>
      </c>
      <c r="L518" s="3">
        <f>MAX(IFERROR(IF(Configuration!$F$11&gt;0,$E518-LARGE($E:$E,Configuration!$F$11*Configuration!$F$16),-1000000),0),IFERROR(IF(Configuration!$F$14&gt;0,$E518-LARGE('FLEX Settings (DO NOT MODIFY)'!$J:$J,Configuration!$F$14*Configuration!$F$16),-1000000),0),IFERROR(IF(Configuration!$F$13&gt;0,$E518-LARGE('FLEX Settings (DO NOT MODIFY)'!$K:$K,Configuration!$F$13*Configuration!$F$16),-1000000),0))+IF(E518=0,0,COUNTIFS($E$2:E517,E517)*0.000001)</f>
        <v>-137.16627426591444</v>
      </c>
    </row>
    <row r="519" spans="1:12" x14ac:dyDescent="0.25">
      <c r="A519" s="26">
        <f>_xlfn.RANK.EQ(L519,L:L,0)</f>
        <v>415</v>
      </c>
      <c r="B519" t="s">
        <v>1719</v>
      </c>
      <c r="C519" s="5" t="s">
        <v>236</v>
      </c>
      <c r="D519" t="s">
        <v>349</v>
      </c>
      <c r="E519" s="3">
        <f>IF(VLOOKUP($D519,Configuration!$A$21:$C$31,3,FALSE),IFERROR((Configuration!$C$13*F519+Configuration!$C$12*H519+Configuration!$C$14*G519+Configuration!$C$16*I519+Configuration!$C$15*J519+Configuration!$C$17*K519),""),0)</f>
        <v>0</v>
      </c>
      <c r="F519" s="3">
        <v>11.076923076923077</v>
      </c>
      <c r="G519" s="3">
        <v>1080</v>
      </c>
      <c r="H519" s="3">
        <v>72</v>
      </c>
      <c r="I519" s="3">
        <v>0</v>
      </c>
      <c r="J519" s="3">
        <v>0</v>
      </c>
      <c r="K519" s="3">
        <v>0.58851228288392343</v>
      </c>
      <c r="L519" s="3">
        <f>MAX(IFERROR(IF(Configuration!$F$11&gt;0,$E519-LARGE($E:$E,Configuration!$F$11*Configuration!$F$16),-1000000),0),IFERROR(IF(Configuration!$F$14&gt;0,$E519-LARGE('FLEX Settings (DO NOT MODIFY)'!$J:$J,Configuration!$F$14*Configuration!$F$16),-1000000),0),IFERROR(IF(Configuration!$F$13&gt;0,$E519-LARGE('FLEX Settings (DO NOT MODIFY)'!$K:$K,Configuration!$F$13*Configuration!$F$16),-1000000),0))+IF(E519=0,0,COUNTIFS($E$2:E518,E518)*0.000001)</f>
        <v>-137.16627426591444</v>
      </c>
    </row>
    <row r="520" spans="1:12" x14ac:dyDescent="0.25">
      <c r="A520" s="26">
        <f>_xlfn.RANK.EQ(L520,L:L,0)</f>
        <v>415</v>
      </c>
      <c r="B520" t="s">
        <v>1720</v>
      </c>
      <c r="C520" s="5" t="s">
        <v>236</v>
      </c>
      <c r="D520" t="s">
        <v>349</v>
      </c>
      <c r="E520" s="3">
        <f>IF(VLOOKUP($D520,Configuration!$A$21:$C$31,3,FALSE),IFERROR((Configuration!$C$13*F520+Configuration!$C$12*H520+Configuration!$C$14*G520+Configuration!$C$16*I520+Configuration!$C$15*J520+Configuration!$C$17*K520),""),0)</f>
        <v>0</v>
      </c>
      <c r="F520" s="3">
        <v>1.1666666666666667</v>
      </c>
      <c r="G520" s="3">
        <v>116.66666666666667</v>
      </c>
      <c r="H520" s="3">
        <v>11.666666666666668</v>
      </c>
      <c r="I520" s="3">
        <v>0</v>
      </c>
      <c r="J520" s="3">
        <v>0</v>
      </c>
      <c r="K520" s="3">
        <v>9.5360786578413528E-2</v>
      </c>
      <c r="L520" s="3">
        <f>MAX(IFERROR(IF(Configuration!$F$11&gt;0,$E520-LARGE($E:$E,Configuration!$F$11*Configuration!$F$16),-1000000),0),IFERROR(IF(Configuration!$F$14&gt;0,$E520-LARGE('FLEX Settings (DO NOT MODIFY)'!$J:$J,Configuration!$F$14*Configuration!$F$16),-1000000),0),IFERROR(IF(Configuration!$F$13&gt;0,$E520-LARGE('FLEX Settings (DO NOT MODIFY)'!$K:$K,Configuration!$F$13*Configuration!$F$16),-1000000),0))+IF(E520=0,0,COUNTIFS($E$2:E519,E519)*0.000001)</f>
        <v>-137.16627426591444</v>
      </c>
    </row>
    <row r="521" spans="1:12" x14ac:dyDescent="0.25">
      <c r="A521" s="26">
        <f>_xlfn.RANK.EQ(L521,L:L,0)</f>
        <v>415</v>
      </c>
      <c r="B521" t="s">
        <v>1721</v>
      </c>
      <c r="C521" s="5" t="s">
        <v>236</v>
      </c>
      <c r="D521" t="s">
        <v>349</v>
      </c>
      <c r="E521" s="3">
        <f>IF(VLOOKUP($D521,Configuration!$A$21:$C$31,3,FALSE),IFERROR((Configuration!$C$13*F521+Configuration!$C$12*H521+Configuration!$C$14*G521+Configuration!$C$16*I521+Configuration!$C$15*J521+Configuration!$C$17*K521),""),0)</f>
        <v>0</v>
      </c>
      <c r="F521" s="3">
        <v>0.40000000000000008</v>
      </c>
      <c r="G521" s="3">
        <v>36</v>
      </c>
      <c r="H521" s="3">
        <v>4</v>
      </c>
      <c r="I521" s="3">
        <v>0</v>
      </c>
      <c r="J521" s="3">
        <v>0</v>
      </c>
      <c r="K521" s="3">
        <v>3.2695126826884635E-2</v>
      </c>
      <c r="L521" s="3">
        <f>MAX(IFERROR(IF(Configuration!$F$11&gt;0,$E521-LARGE($E:$E,Configuration!$F$11*Configuration!$F$16),-1000000),0),IFERROR(IF(Configuration!$F$14&gt;0,$E521-LARGE('FLEX Settings (DO NOT MODIFY)'!$J:$J,Configuration!$F$14*Configuration!$F$16),-1000000),0),IFERROR(IF(Configuration!$F$13&gt;0,$E521-LARGE('FLEX Settings (DO NOT MODIFY)'!$K:$K,Configuration!$F$13*Configuration!$F$16),-1000000),0))+IF(E521=0,0,COUNTIFS($E$2:E520,E520)*0.000001)</f>
        <v>-137.16627426591444</v>
      </c>
    </row>
    <row r="522" spans="1:12" x14ac:dyDescent="0.25">
      <c r="A522" s="26">
        <f>_xlfn.RANK.EQ(L522,L:L,0)</f>
        <v>415</v>
      </c>
      <c r="B522" t="s">
        <v>1750</v>
      </c>
      <c r="C522" s="5" t="s">
        <v>255</v>
      </c>
      <c r="D522" t="s">
        <v>1506</v>
      </c>
      <c r="E522" s="3">
        <f>IF(VLOOKUP($D522,Configuration!$A$21:$C$31,3,FALSE),IFERROR((Configuration!$C$13*F522+Configuration!$C$12*H522+Configuration!$C$14*G522+Configuration!$C$16*I522+Configuration!$C$15*J522+Configuration!$C$17*K522),""),0)</f>
        <v>0</v>
      </c>
      <c r="F522" s="3">
        <v>3.5999999999999996</v>
      </c>
      <c r="G522" s="3">
        <v>630</v>
      </c>
      <c r="H522" s="3">
        <v>42</v>
      </c>
      <c r="I522" s="3">
        <v>0</v>
      </c>
      <c r="J522" s="3">
        <v>0</v>
      </c>
      <c r="K522" s="3">
        <v>0.3432988316822887</v>
      </c>
      <c r="L522" s="3">
        <f>MAX(IFERROR(IF(Configuration!$F$11&gt;0,$E522-LARGE($E:$E,Configuration!$F$11*Configuration!$F$16),-1000000),0),IFERROR(IF(Configuration!$F$14&gt;0,$E522-LARGE('FLEX Settings (DO NOT MODIFY)'!$J:$J,Configuration!$F$14*Configuration!$F$16),-1000000),0),IFERROR(IF(Configuration!$F$13&gt;0,$E522-LARGE('FLEX Settings (DO NOT MODIFY)'!$K:$K,Configuration!$F$13*Configuration!$F$16),-1000000),0))+IF(E522=0,0,COUNTIFS($E$2:E521,E521)*0.000001)</f>
        <v>-137.16627426591444</v>
      </c>
    </row>
    <row r="523" spans="1:12" x14ac:dyDescent="0.25">
      <c r="A523" s="26">
        <f>_xlfn.RANK.EQ(L523,L:L,0)</f>
        <v>415</v>
      </c>
      <c r="B523" t="s">
        <v>1751</v>
      </c>
      <c r="C523" s="5" t="s">
        <v>255</v>
      </c>
      <c r="D523" t="s">
        <v>1506</v>
      </c>
      <c r="E523" s="3">
        <f>IF(VLOOKUP($D523,Configuration!$A$21:$C$31,3,FALSE),IFERROR((Configuration!$C$13*F523+Configuration!$C$12*H523+Configuration!$C$14*G523+Configuration!$C$16*I523+Configuration!$C$15*J523+Configuration!$C$17*K523),""),0)</f>
        <v>0</v>
      </c>
      <c r="F523" s="3">
        <v>2.4000000000000004</v>
      </c>
      <c r="G523" s="3">
        <v>765</v>
      </c>
      <c r="H523" s="3">
        <v>51</v>
      </c>
      <c r="I523" s="3">
        <v>42</v>
      </c>
      <c r="J523" s="3">
        <v>0.45405405405405408</v>
      </c>
      <c r="K523" s="3">
        <v>0.53293601429975701</v>
      </c>
      <c r="L523" s="3">
        <f>MAX(IFERROR(IF(Configuration!$F$11&gt;0,$E523-LARGE($E:$E,Configuration!$F$11*Configuration!$F$16),-1000000),0),IFERROR(IF(Configuration!$F$14&gt;0,$E523-LARGE('FLEX Settings (DO NOT MODIFY)'!$J:$J,Configuration!$F$14*Configuration!$F$16),-1000000),0),IFERROR(IF(Configuration!$F$13&gt;0,$E523-LARGE('FLEX Settings (DO NOT MODIFY)'!$K:$K,Configuration!$F$13*Configuration!$F$16),-1000000),0))+IF(E523=0,0,COUNTIFS($E$2:E522,E522)*0.000001)</f>
        <v>-137.16627426591444</v>
      </c>
    </row>
    <row r="524" spans="1:12" x14ac:dyDescent="0.25">
      <c r="A524" s="26">
        <f>_xlfn.RANK.EQ(L524,L:L,0)</f>
        <v>415</v>
      </c>
      <c r="B524" t="s">
        <v>1752</v>
      </c>
      <c r="C524" s="5" t="s">
        <v>255</v>
      </c>
      <c r="D524" t="s">
        <v>1506</v>
      </c>
      <c r="E524" s="3">
        <f>IF(VLOOKUP($D524,Configuration!$A$21:$C$31,3,FALSE),IFERROR((Configuration!$C$13*F524+Configuration!$C$12*H524+Configuration!$C$14*G524+Configuration!$C$16*I524+Configuration!$C$15*J524+Configuration!$C$17*K524),""),0)</f>
        <v>0</v>
      </c>
      <c r="F524" s="3">
        <v>1.0803571428571428</v>
      </c>
      <c r="G524" s="3">
        <v>399.29999999999995</v>
      </c>
      <c r="H524" s="3">
        <v>30.25</v>
      </c>
      <c r="I524" s="3">
        <v>0</v>
      </c>
      <c r="J524" s="3">
        <v>0</v>
      </c>
      <c r="K524" s="3">
        <v>0.24725689662831504</v>
      </c>
      <c r="L524" s="3">
        <f>MAX(IFERROR(IF(Configuration!$F$11&gt;0,$E524-LARGE($E:$E,Configuration!$F$11*Configuration!$F$16),-1000000),0),IFERROR(IF(Configuration!$F$14&gt;0,$E524-LARGE('FLEX Settings (DO NOT MODIFY)'!$J:$J,Configuration!$F$14*Configuration!$F$16),-1000000),0),IFERROR(IF(Configuration!$F$13&gt;0,$E524-LARGE('FLEX Settings (DO NOT MODIFY)'!$K:$K,Configuration!$F$13*Configuration!$F$16),-1000000),0))+IF(E524=0,0,COUNTIFS($E$2:E523,E523)*0.000001)</f>
        <v>-137.16627426591444</v>
      </c>
    </row>
    <row r="525" spans="1:12" x14ac:dyDescent="0.25">
      <c r="A525" s="26">
        <f>_xlfn.RANK.EQ(L525,L:L,0)</f>
        <v>415</v>
      </c>
      <c r="B525" t="s">
        <v>1042</v>
      </c>
      <c r="C525" s="5" t="s">
        <v>255</v>
      </c>
      <c r="D525" t="s">
        <v>1506</v>
      </c>
      <c r="E525" s="3">
        <f>IF(VLOOKUP($D525,Configuration!$A$21:$C$31,3,FALSE),IFERROR((Configuration!$C$13*F525+Configuration!$C$12*H525+Configuration!$C$14*G525+Configuration!$C$16*I525+Configuration!$C$15*J525+Configuration!$C$17*K525),""),0)</f>
        <v>0</v>
      </c>
      <c r="F525" s="3">
        <v>4.8000000000000007</v>
      </c>
      <c r="G525" s="3">
        <v>540</v>
      </c>
      <c r="H525" s="3">
        <v>43.2</v>
      </c>
      <c r="I525" s="3">
        <v>0</v>
      </c>
      <c r="J525" s="3">
        <v>0</v>
      </c>
      <c r="K525" s="3">
        <v>0.35310736973035406</v>
      </c>
      <c r="L525" s="3">
        <f>MAX(IFERROR(IF(Configuration!$F$11&gt;0,$E525-LARGE($E:$E,Configuration!$F$11*Configuration!$F$16),-1000000),0),IFERROR(IF(Configuration!$F$14&gt;0,$E525-LARGE('FLEX Settings (DO NOT MODIFY)'!$J:$J,Configuration!$F$14*Configuration!$F$16),-1000000),0),IFERROR(IF(Configuration!$F$13&gt;0,$E525-LARGE('FLEX Settings (DO NOT MODIFY)'!$K:$K,Configuration!$F$13*Configuration!$F$16),-1000000),0))+IF(E525=0,0,COUNTIFS($E$2:E524,E524)*0.000001)</f>
        <v>-137.16627426591444</v>
      </c>
    </row>
    <row r="526" spans="1:12" x14ac:dyDescent="0.25">
      <c r="A526" s="26">
        <f>_xlfn.RANK.EQ(L526,L:L,0)</f>
        <v>415</v>
      </c>
      <c r="B526" t="s">
        <v>1755</v>
      </c>
      <c r="C526" s="5" t="s">
        <v>233</v>
      </c>
      <c r="D526" t="s">
        <v>1506</v>
      </c>
      <c r="E526" s="3">
        <f>IF(VLOOKUP($D526,Configuration!$A$21:$C$31,3,FALSE),IFERROR((Configuration!$C$13*F526+Configuration!$C$12*H526+Configuration!$C$14*G526+Configuration!$C$16*I526+Configuration!$C$15*J526+Configuration!$C$17*K526),""),0)</f>
        <v>0</v>
      </c>
      <c r="F526" s="3">
        <v>2.6851851851851851</v>
      </c>
      <c r="G526" s="3">
        <v>522</v>
      </c>
      <c r="H526" s="3">
        <v>29</v>
      </c>
      <c r="I526" s="3">
        <v>0</v>
      </c>
      <c r="J526" s="3">
        <v>0</v>
      </c>
      <c r="K526" s="3">
        <v>0.23703966949491362</v>
      </c>
      <c r="L526" s="3">
        <f>MAX(IFERROR(IF(Configuration!$F$11&gt;0,$E526-LARGE($E:$E,Configuration!$F$11*Configuration!$F$16),-1000000),0),IFERROR(IF(Configuration!$F$14&gt;0,$E526-LARGE('FLEX Settings (DO NOT MODIFY)'!$J:$J,Configuration!$F$14*Configuration!$F$16),-1000000),0),IFERROR(IF(Configuration!$F$13&gt;0,$E526-LARGE('FLEX Settings (DO NOT MODIFY)'!$K:$K,Configuration!$F$13*Configuration!$F$16),-1000000),0))+IF(E526=0,0,COUNTIFS($E$2:E525,E525)*0.000001)</f>
        <v>-137.16627426591444</v>
      </c>
    </row>
    <row r="527" spans="1:12" x14ac:dyDescent="0.25">
      <c r="A527" s="26">
        <f>_xlfn.RANK.EQ(L527,L:L,0)</f>
        <v>415</v>
      </c>
      <c r="B527" t="s">
        <v>1756</v>
      </c>
      <c r="C527" s="5" t="s">
        <v>233</v>
      </c>
      <c r="D527" t="s">
        <v>1506</v>
      </c>
      <c r="E527" s="3">
        <f>IF(VLOOKUP($D527,Configuration!$A$21:$C$31,3,FALSE),IFERROR((Configuration!$C$13*F527+Configuration!$C$12*H527+Configuration!$C$14*G527+Configuration!$C$16*I527+Configuration!$C$15*J527+Configuration!$C$17*K527),""),0)</f>
        <v>0</v>
      </c>
      <c r="F527" s="3">
        <v>1.2666666666666666</v>
      </c>
      <c r="G527" s="3">
        <v>190</v>
      </c>
      <c r="H527" s="3">
        <v>19</v>
      </c>
      <c r="I527" s="3">
        <v>0</v>
      </c>
      <c r="J527" s="3">
        <v>0</v>
      </c>
      <c r="K527" s="3">
        <v>0.155301852427702</v>
      </c>
      <c r="L527" s="3">
        <f>MAX(IFERROR(IF(Configuration!$F$11&gt;0,$E527-LARGE($E:$E,Configuration!$F$11*Configuration!$F$16),-1000000),0),IFERROR(IF(Configuration!$F$14&gt;0,$E527-LARGE('FLEX Settings (DO NOT MODIFY)'!$J:$J,Configuration!$F$14*Configuration!$F$16),-1000000),0),IFERROR(IF(Configuration!$F$13&gt;0,$E527-LARGE('FLEX Settings (DO NOT MODIFY)'!$K:$K,Configuration!$F$13*Configuration!$F$16),-1000000),0))+IF(E527=0,0,COUNTIFS($E$2:E526,E526)*0.000001)</f>
        <v>-137.16627426591444</v>
      </c>
    </row>
    <row r="528" spans="1:12" x14ac:dyDescent="0.25">
      <c r="A528" s="26">
        <f>_xlfn.RANK.EQ(L528,L:L,0)</f>
        <v>415</v>
      </c>
      <c r="B528" t="s">
        <v>1757</v>
      </c>
      <c r="C528" s="5" t="s">
        <v>233</v>
      </c>
      <c r="D528" t="s">
        <v>1506</v>
      </c>
      <c r="E528" s="3">
        <f>IF(VLOOKUP($D528,Configuration!$A$21:$C$31,3,FALSE),IFERROR((Configuration!$C$13*F528+Configuration!$C$12*H528+Configuration!$C$14*G528+Configuration!$C$16*I528+Configuration!$C$15*J528+Configuration!$C$17*K528),""),0)</f>
        <v>0</v>
      </c>
      <c r="F528" s="3">
        <v>3.4758620689655171</v>
      </c>
      <c r="G528" s="3">
        <v>386.4</v>
      </c>
      <c r="H528" s="3">
        <v>33.599999999999994</v>
      </c>
      <c r="I528" s="3">
        <v>0</v>
      </c>
      <c r="J528" s="3">
        <v>0</v>
      </c>
      <c r="K528" s="3">
        <v>0.27463906534583093</v>
      </c>
      <c r="L528" s="3">
        <f>MAX(IFERROR(IF(Configuration!$F$11&gt;0,$E528-LARGE($E:$E,Configuration!$F$11*Configuration!$F$16),-1000000),0),IFERROR(IF(Configuration!$F$14&gt;0,$E528-LARGE('FLEX Settings (DO NOT MODIFY)'!$J:$J,Configuration!$F$14*Configuration!$F$16),-1000000),0),IFERROR(IF(Configuration!$F$13&gt;0,$E528-LARGE('FLEX Settings (DO NOT MODIFY)'!$K:$K,Configuration!$F$13*Configuration!$F$16),-1000000),0))+IF(E528=0,0,COUNTIFS($E$2:E527,E527)*0.000001)</f>
        <v>-137.16627426591444</v>
      </c>
    </row>
    <row r="529" spans="1:12" x14ac:dyDescent="0.25">
      <c r="A529" s="26">
        <f>_xlfn.RANK.EQ(L529,L:L,0)</f>
        <v>415</v>
      </c>
      <c r="B529" t="s">
        <v>1760</v>
      </c>
      <c r="C529" s="5" t="s">
        <v>233</v>
      </c>
      <c r="D529" t="s">
        <v>1506</v>
      </c>
      <c r="E529" s="3">
        <f>IF(VLOOKUP($D529,Configuration!$A$21:$C$31,3,FALSE),IFERROR((Configuration!$C$13*F529+Configuration!$C$12*H529+Configuration!$C$14*G529+Configuration!$C$16*I529+Configuration!$C$15*J529+Configuration!$C$17*K529),""),0)</f>
        <v>0</v>
      </c>
      <c r="F529" s="3">
        <v>1.2</v>
      </c>
      <c r="G529" s="3">
        <v>131</v>
      </c>
      <c r="H529" s="3">
        <v>10</v>
      </c>
      <c r="I529" s="3">
        <v>15.555555555555557</v>
      </c>
      <c r="J529" s="3">
        <v>0.14814814814814814</v>
      </c>
      <c r="K529" s="3">
        <v>0.1124449988812269</v>
      </c>
      <c r="L529" s="3">
        <f>MAX(IFERROR(IF(Configuration!$F$11&gt;0,$E529-LARGE($E:$E,Configuration!$F$11*Configuration!$F$16),-1000000),0),IFERROR(IF(Configuration!$F$14&gt;0,$E529-LARGE('FLEX Settings (DO NOT MODIFY)'!$J:$J,Configuration!$F$14*Configuration!$F$16),-1000000),0),IFERROR(IF(Configuration!$F$13&gt;0,$E529-LARGE('FLEX Settings (DO NOT MODIFY)'!$K:$K,Configuration!$F$13*Configuration!$F$16),-1000000),0))+IF(E529=0,0,COUNTIFS($E$2:E528,E528)*0.000001)</f>
        <v>-137.16627426591444</v>
      </c>
    </row>
    <row r="530" spans="1:12" x14ac:dyDescent="0.25">
      <c r="A530" s="26">
        <f>_xlfn.RANK.EQ(L530,L:L,0)</f>
        <v>415</v>
      </c>
      <c r="B530" t="s">
        <v>1761</v>
      </c>
      <c r="C530" s="5" t="s">
        <v>233</v>
      </c>
      <c r="D530" t="s">
        <v>1506</v>
      </c>
      <c r="E530" s="3">
        <f>IF(VLOOKUP($D530,Configuration!$A$21:$C$31,3,FALSE),IFERROR((Configuration!$C$13*F530+Configuration!$C$12*H530+Configuration!$C$14*G530+Configuration!$C$16*I530+Configuration!$C$15*J530+Configuration!$C$17*K530),""),0)</f>
        <v>0</v>
      </c>
      <c r="F530" s="3">
        <v>0.76923076923076927</v>
      </c>
      <c r="G530" s="3">
        <v>121</v>
      </c>
      <c r="H530" s="3">
        <v>10</v>
      </c>
      <c r="I530" s="3">
        <v>0</v>
      </c>
      <c r="J530" s="3">
        <v>0</v>
      </c>
      <c r="K530" s="3">
        <v>8.1737817067211588E-2</v>
      </c>
      <c r="L530" s="3">
        <f>MAX(IFERROR(IF(Configuration!$F$11&gt;0,$E530-LARGE($E:$E,Configuration!$F$11*Configuration!$F$16),-1000000),0),IFERROR(IF(Configuration!$F$14&gt;0,$E530-LARGE('FLEX Settings (DO NOT MODIFY)'!$J:$J,Configuration!$F$14*Configuration!$F$16),-1000000),0),IFERROR(IF(Configuration!$F$13&gt;0,$E530-LARGE('FLEX Settings (DO NOT MODIFY)'!$K:$K,Configuration!$F$13*Configuration!$F$16),-1000000),0))+IF(E530=0,0,COUNTIFS($E$2:E529,E529)*0.000001)</f>
        <v>-137.16627426591444</v>
      </c>
    </row>
  </sheetData>
  <mergeCells count="1">
    <mergeCell ref="A1:L1"/>
  </mergeCells>
  <conditionalFormatting sqref="E2:E1048576">
    <cfRule type="colorScale" priority="2">
      <colorScale>
        <cfvo type="min"/>
        <cfvo type="percentile" val="50"/>
        <cfvo type="max"/>
        <color rgb="FFF8696B"/>
        <color rgb="FFFFEB84"/>
        <color rgb="FF63BE7B"/>
      </colorScale>
    </cfRule>
  </conditionalFormatting>
  <conditionalFormatting sqref="L2:L1048576">
    <cfRule type="colorScale" priority="1">
      <colorScale>
        <cfvo type="min"/>
        <cfvo type="percentile" val="50"/>
        <cfvo type="max"/>
        <color rgb="FFF8696B"/>
        <color rgb="FFFFEB84"/>
        <color rgb="FF63BE7B"/>
      </colorScale>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2416A5-E5FB-48C8-A5A0-9F25A64A4D73}">
  <sheetPr codeName="Sheet7"/>
  <dimension ref="A1:N130"/>
  <sheetViews>
    <sheetView workbookViewId="0">
      <pane ySplit="2" topLeftCell="A6" activePane="bottomLeft" state="frozen"/>
      <selection activeCell="I31" sqref="I31"/>
      <selection pane="bottomLeft" activeCell="G126" sqref="G126"/>
    </sheetView>
  </sheetViews>
  <sheetFormatPr defaultRowHeight="15" x14ac:dyDescent="0.25"/>
  <cols>
    <col min="1" max="1" width="4" style="6" bestFit="1" customWidth="1"/>
    <col min="2" max="2" width="21.7109375" bestFit="1" customWidth="1"/>
    <col min="3" max="3" width="19.42578125" style="5" bestFit="1" customWidth="1"/>
    <col min="4" max="4" width="17" bestFit="1" customWidth="1"/>
    <col min="5" max="5" width="6.5703125" style="3" bestFit="1" customWidth="1"/>
    <col min="6" max="6" width="6.85546875" style="3" bestFit="1" customWidth="1"/>
    <col min="7" max="7" width="7.7109375" style="3" bestFit="1" customWidth="1"/>
    <col min="8" max="8" width="10.85546875" style="3" bestFit="1" customWidth="1"/>
    <col min="9" max="9" width="8.85546875" style="3" bestFit="1" customWidth="1"/>
    <col min="10" max="10" width="8" style="3" bestFit="1" customWidth="1"/>
    <col min="11" max="11" width="8.28515625" style="3" bestFit="1" customWidth="1"/>
    <col min="12" max="12" width="7.28515625" style="3" bestFit="1" customWidth="1"/>
    <col min="14" max="14" width="96.42578125" hidden="1" customWidth="1"/>
  </cols>
  <sheetData>
    <row r="1" spans="1:14" s="1" customFormat="1" x14ac:dyDescent="0.25">
      <c r="A1" s="96" t="s">
        <v>165</v>
      </c>
      <c r="B1" s="96"/>
      <c r="C1" s="96"/>
      <c r="D1" s="96"/>
      <c r="E1" s="96"/>
      <c r="F1" s="96"/>
      <c r="G1" s="96"/>
      <c r="H1" s="96"/>
      <c r="I1" s="96"/>
      <c r="J1" s="96"/>
      <c r="K1" s="96"/>
      <c r="L1" s="96"/>
    </row>
    <row r="2" spans="1:14" s="11" customFormat="1" x14ac:dyDescent="0.25">
      <c r="A2" s="13" t="s">
        <v>157</v>
      </c>
      <c r="B2" s="11" t="s">
        <v>159</v>
      </c>
      <c r="C2" s="11" t="s">
        <v>171</v>
      </c>
      <c r="D2" s="11" t="s">
        <v>158</v>
      </c>
      <c r="E2" s="12" t="s">
        <v>160</v>
      </c>
      <c r="F2" s="12" t="s">
        <v>284</v>
      </c>
      <c r="G2" s="12" t="s">
        <v>283</v>
      </c>
      <c r="H2" s="12" t="s">
        <v>285</v>
      </c>
      <c r="I2" s="12" t="s">
        <v>163</v>
      </c>
      <c r="J2" s="12" t="s">
        <v>162</v>
      </c>
      <c r="K2" s="12" t="s">
        <v>164</v>
      </c>
      <c r="L2" s="12" t="s">
        <v>677</v>
      </c>
    </row>
    <row r="3" spans="1:14" x14ac:dyDescent="0.25">
      <c r="A3" s="6">
        <f>_xlfn.RANK.EQ(L3,L:L,0)</f>
        <v>1</v>
      </c>
      <c r="B3" s="5" t="s">
        <v>1414</v>
      </c>
      <c r="C3" s="5" t="s">
        <v>212</v>
      </c>
      <c r="D3" t="s">
        <v>329</v>
      </c>
      <c r="E3" s="3">
        <f>IF(VLOOKUP($D3,Configuration!$A$21:$C$31,3,FALSE),IFERROR((Configuration!$C$13*F3+Configuration!$C$12*H3+Configuration!$C$14*G3+Configuration!$C$16*I3+Configuration!$C$15*J3+Configuration!$C$17*K3),""),0)</f>
        <v>166.17665959223856</v>
      </c>
      <c r="F3" s="3">
        <v>5.3164556962025316</v>
      </c>
      <c r="G3" s="3">
        <v>810</v>
      </c>
      <c r="H3" s="3">
        <v>60</v>
      </c>
      <c r="I3" s="3">
        <v>108.60759493670886</v>
      </c>
      <c r="J3" s="3">
        <v>2.2784810126582276</v>
      </c>
      <c r="K3" s="3">
        <v>0.6268600772984515</v>
      </c>
      <c r="L3" s="3">
        <f>MAX(IFERROR(IF(Configuration!$F$12&gt;0,$E3-LARGE($E:$E,Configuration!$F$12*Configuration!$F$16),-1000000),0),IFERROR(IF(Configuration!$F$14&gt;0,$E3-LARGE('FLEX Settings (DO NOT MODIFY)'!$J:$J,Configuration!$F$14*Configuration!$F$16),-1000000),0),IFERROR(IF(Configuration!$F$13&gt;0,$E3-LARGE('FLEX Settings (DO NOT MODIFY)'!$K:$K,Configuration!$F$13*Configuration!$F$16),-1000000),0))+IF(E3=0,0,COUNTIFS($E$2:E2,E2)*0.000001)</f>
        <v>69.626321646834086</v>
      </c>
      <c r="N3" t="str">
        <f t="shared" ref="N3:N38" si="0">CONCATENATE("&lt;tr&gt;&lt;td&gt;",A3,"&lt;/td&gt;&lt;td&gt;",B3,"&lt;/td&gt;&lt;td&gt;",C3,"&lt;/td&gt;&lt;td&gt;",D3,"&lt;/td&gt;&lt;td&gt;",ROUND(E3,2),"&lt;/td&gt;&lt;/tr&gt;")</f>
        <v>&lt;tr&gt;&lt;td&gt;1&lt;/td&gt;&lt;td&gt;Brant Kuithe&lt;/td&gt;&lt;td&gt;Utah&lt;/td&gt;&lt;td&gt;Pac-12&lt;/td&gt;&lt;td&gt;166.18&lt;/td&gt;&lt;/tr&gt;</v>
      </c>
    </row>
    <row r="4" spans="1:14" x14ac:dyDescent="0.25">
      <c r="A4" s="25">
        <f>_xlfn.RANK.EQ(L4,L:L,0)</f>
        <v>2</v>
      </c>
      <c r="B4" t="s">
        <v>1433</v>
      </c>
      <c r="C4" s="5" t="s">
        <v>181</v>
      </c>
      <c r="D4" t="s">
        <v>131</v>
      </c>
      <c r="E4" s="3">
        <f>IF(VLOOKUP($D4,Configuration!$A$21:$C$31,3,FALSE),IFERROR((Configuration!$C$13*F4+Configuration!$C$12*H4+Configuration!$C$14*G4+Configuration!$C$16*I4+Configuration!$C$15*J4+Configuration!$C$17*K4),""),0)</f>
        <v>140.76338542182793</v>
      </c>
      <c r="F4" s="3">
        <v>8.3076923076923066</v>
      </c>
      <c r="G4" s="3">
        <v>648</v>
      </c>
      <c r="H4" s="3">
        <v>54</v>
      </c>
      <c r="I4" s="3">
        <v>0</v>
      </c>
      <c r="J4" s="3">
        <v>0</v>
      </c>
      <c r="K4" s="3">
        <v>0.44138421216294255</v>
      </c>
      <c r="L4" s="3">
        <f>MAX(IFERROR(IF(Configuration!$F$12&gt;0,$E4-LARGE($E:$E,Configuration!$F$12*Configuration!$F$16),-1000000),0),IFERROR(IF(Configuration!$F$14&gt;0,$E4-LARGE('FLEX Settings (DO NOT MODIFY)'!$J:$J,Configuration!$F$14*Configuration!$F$16),-1000000),0),IFERROR(IF(Configuration!$F$13&gt;0,$E4-LARGE('FLEX Settings (DO NOT MODIFY)'!$K:$K,Configuration!$F$13*Configuration!$F$16),-1000000),0))+IF(E4=0,0,COUNTIFS($E$2:E3,E3)*0.000001)</f>
        <v>44.213047476423455</v>
      </c>
      <c r="N4" t="str">
        <f t="shared" si="0"/>
        <v>&lt;tr&gt;&lt;td&gt;2&lt;/td&gt;&lt;td&gt;Jalen Wydermyer&lt;/td&gt;&lt;td&gt;Texas A&amp;M&lt;/td&gt;&lt;td&gt;SEC&lt;/td&gt;&lt;td&gt;140.76&lt;/td&gt;&lt;/tr&gt;</v>
      </c>
    </row>
    <row r="5" spans="1:14" x14ac:dyDescent="0.25">
      <c r="A5" s="25">
        <f>_xlfn.RANK.EQ(L5,L:L,0)</f>
        <v>3</v>
      </c>
      <c r="B5" s="5" t="s">
        <v>1385</v>
      </c>
      <c r="C5" s="5" t="s">
        <v>223</v>
      </c>
      <c r="D5" t="s">
        <v>326</v>
      </c>
      <c r="E5" s="3">
        <f>IF(VLOOKUP($D5,Configuration!$A$21:$C$31,3,FALSE),IFERROR((Configuration!$C$13*F5+Configuration!$C$12*H5+Configuration!$C$14*G5+Configuration!$C$16*I5+Configuration!$C$15*J5+Configuration!$C$17*K5),""),0)</f>
        <v>134.11139351117868</v>
      </c>
      <c r="F5" s="3">
        <v>7.6363636363636367</v>
      </c>
      <c r="G5" s="3">
        <v>650.77894736842109</v>
      </c>
      <c r="H5" s="3">
        <v>48</v>
      </c>
      <c r="I5" s="3">
        <v>0</v>
      </c>
      <c r="J5" s="3">
        <v>0</v>
      </c>
      <c r="K5" s="3">
        <v>0.39234152192261562</v>
      </c>
      <c r="L5" s="3">
        <f>MAX(IFERROR(IF(Configuration!$F$12&gt;0,$E5-LARGE($E:$E,Configuration!$F$12*Configuration!$F$16),-1000000),0),IFERROR(IF(Configuration!$F$14&gt;0,$E5-LARGE('FLEX Settings (DO NOT MODIFY)'!$J:$J,Configuration!$F$14*Configuration!$F$16),-1000000),0),IFERROR(IF(Configuration!$F$13&gt;0,$E5-LARGE('FLEX Settings (DO NOT MODIFY)'!$K:$K,Configuration!$F$13*Configuration!$F$16),-1000000),0))+IF(E5=0,0,COUNTIFS($E$2:E4,E4)*0.000001)</f>
        <v>37.561055565774197</v>
      </c>
      <c r="N5" t="str">
        <f t="shared" si="0"/>
        <v>&lt;tr&gt;&lt;td&gt;3&lt;/td&gt;&lt;td&gt;Charlie Kolar&lt;/td&gt;&lt;td&gt;Iowa State&lt;/td&gt;&lt;td&gt;Big 12&lt;/td&gt;&lt;td&gt;134.11&lt;/td&gt;&lt;/tr&gt;</v>
      </c>
    </row>
    <row r="6" spans="1:14" x14ac:dyDescent="0.25">
      <c r="A6" s="25">
        <f>_xlfn.RANK.EQ(L6,L:L,0)</f>
        <v>4</v>
      </c>
      <c r="B6" s="5" t="s">
        <v>1415</v>
      </c>
      <c r="C6" s="5" t="s">
        <v>216</v>
      </c>
      <c r="D6" t="s">
        <v>329</v>
      </c>
      <c r="E6" s="3">
        <f>IF(VLOOKUP($D6,Configuration!$A$21:$C$31,3,FALSE),IFERROR((Configuration!$C$13*F6+Configuration!$C$12*H6+Configuration!$C$14*G6+Configuration!$C$16*I6+Configuration!$C$15*J6+Configuration!$C$17*K6),""),0)</f>
        <v>128.39258946793146</v>
      </c>
      <c r="F6" s="3">
        <v>7.2100840336134464</v>
      </c>
      <c r="G6" s="3">
        <v>653.71428571428578</v>
      </c>
      <c r="H6" s="3">
        <v>40.857142857142861</v>
      </c>
      <c r="I6" s="3">
        <v>0</v>
      </c>
      <c r="J6" s="3">
        <v>0</v>
      </c>
      <c r="K6" s="3">
        <v>0.33395736687460736</v>
      </c>
      <c r="L6" s="3">
        <f>MAX(IFERROR(IF(Configuration!$F$12&gt;0,$E6-LARGE($E:$E,Configuration!$F$12*Configuration!$F$16),-1000000),0),IFERROR(IF(Configuration!$F$14&gt;0,$E6-LARGE('FLEX Settings (DO NOT MODIFY)'!$J:$J,Configuration!$F$14*Configuration!$F$16),-1000000),0),IFERROR(IF(Configuration!$F$13&gt;0,$E6-LARGE('FLEX Settings (DO NOT MODIFY)'!$K:$K,Configuration!$F$13*Configuration!$F$16),-1000000),0))+IF(E6=0,0,COUNTIFS($E$2:E5,E5)*0.000001)</f>
        <v>31.842251522526983</v>
      </c>
      <c r="N6" t="str">
        <f t="shared" si="0"/>
        <v>&lt;tr&gt;&lt;td&gt;4&lt;/td&gt;&lt;td&gt;Greg Dulcich&lt;/td&gt;&lt;td&gt;UCLA&lt;/td&gt;&lt;td&gt;Pac-12&lt;/td&gt;&lt;td&gt;128.39&lt;/td&gt;&lt;/tr&gt;</v>
      </c>
    </row>
    <row r="7" spans="1:14" x14ac:dyDescent="0.25">
      <c r="A7" s="25">
        <f>_xlfn.RANK.EQ(L7,L:L,0)</f>
        <v>5</v>
      </c>
      <c r="B7" s="5" t="s">
        <v>1422</v>
      </c>
      <c r="C7" s="5" t="s">
        <v>202</v>
      </c>
      <c r="D7" t="s">
        <v>329</v>
      </c>
      <c r="E7" s="3">
        <f>IF(VLOOKUP($D7,Configuration!$A$21:$C$31,3,FALSE),IFERROR((Configuration!$C$13*F7+Configuration!$C$12*H7+Configuration!$C$14*G7+Configuration!$C$16*I7+Configuration!$C$15*J7+Configuration!$C$17*K7),""),0)</f>
        <v>126.98674552758334</v>
      </c>
      <c r="F7" s="3">
        <v>6.0952380952380949</v>
      </c>
      <c r="G7" s="3">
        <v>672</v>
      </c>
      <c r="H7" s="3">
        <v>48</v>
      </c>
      <c r="I7" s="3">
        <v>0</v>
      </c>
      <c r="J7" s="3">
        <v>0</v>
      </c>
      <c r="K7" s="3">
        <v>0.39234152192261562</v>
      </c>
      <c r="L7" s="3">
        <f>MAX(IFERROR(IF(Configuration!$F$12&gt;0,$E7-LARGE($E:$E,Configuration!$F$12*Configuration!$F$16),-1000000),0),IFERROR(IF(Configuration!$F$14&gt;0,$E7-LARGE('FLEX Settings (DO NOT MODIFY)'!$J:$J,Configuration!$F$14*Configuration!$F$16),-1000000),0),IFERROR(IF(Configuration!$F$13&gt;0,$E7-LARGE('FLEX Settings (DO NOT MODIFY)'!$K:$K,Configuration!$F$13*Configuration!$F$16),-1000000),0))+IF(E7=0,0,COUNTIFS($E$2:E6,E6)*0.000001)</f>
        <v>30.436407582178862</v>
      </c>
      <c r="N7" t="str">
        <f t="shared" si="0"/>
        <v>&lt;tr&gt;&lt;td&gt;5&lt;/td&gt;&lt;td&gt;Cade Otton&lt;/td&gt;&lt;td&gt;Washington&lt;/td&gt;&lt;td&gt;Pac-12&lt;/td&gt;&lt;td&gt;126.99&lt;/td&gt;&lt;/tr&gt;</v>
      </c>
    </row>
    <row r="8" spans="1:14" x14ac:dyDescent="0.25">
      <c r="A8" s="25">
        <f>_xlfn.RANK.EQ(L8,L:L,0)</f>
        <v>6</v>
      </c>
      <c r="B8" s="5" t="s">
        <v>312</v>
      </c>
      <c r="C8" t="s">
        <v>183</v>
      </c>
      <c r="D8" t="s">
        <v>352</v>
      </c>
      <c r="E8" s="3">
        <f>IF(VLOOKUP($D8,Configuration!$A$21:$C$31,3,FALSE),IFERROR((Configuration!$C$13*F8+Configuration!$C$12*H8+Configuration!$C$14*G8+Configuration!$C$16*I8+Configuration!$C$15*J8+Configuration!$C$17*K8),""),0)</f>
        <v>125.15926816730868</v>
      </c>
      <c r="F8" s="3">
        <v>6.8571428571428568</v>
      </c>
      <c r="G8" s="3">
        <v>591.42857142857144</v>
      </c>
      <c r="H8" s="3">
        <v>51.428571428571431</v>
      </c>
      <c r="I8" s="3">
        <v>0</v>
      </c>
      <c r="J8" s="3">
        <v>0</v>
      </c>
      <c r="K8" s="3">
        <v>0.42036591634565962</v>
      </c>
      <c r="L8" s="3">
        <f>MAX(IFERROR(IF(Configuration!$F$12&gt;0,$E8-LARGE($E:$E,Configuration!$F$12*Configuration!$F$16),-1000000),0),IFERROR(IF(Configuration!$F$14&gt;0,$E8-LARGE('FLEX Settings (DO NOT MODIFY)'!$J:$J,Configuration!$F$14*Configuration!$F$16),-1000000),0),IFERROR(IF(Configuration!$F$13&gt;0,$E8-LARGE('FLEX Settings (DO NOT MODIFY)'!$K:$K,Configuration!$F$13*Configuration!$F$16),-1000000),0))+IF(E8=0,0,COUNTIFS($E$2:E7,E7)*0.000001)</f>
        <v>28.608930221904206</v>
      </c>
      <c r="N8" t="str">
        <f t="shared" si="0"/>
        <v>&lt;tr&gt;&lt;td&gt;6&lt;/td&gt;&lt;td&gt;Jake Ferguson&lt;/td&gt;&lt;td&gt;Wisconsin&lt;/td&gt;&lt;td&gt;Big Ten&lt;/td&gt;&lt;td&gt;125.16&lt;/td&gt;&lt;/tr&gt;</v>
      </c>
    </row>
    <row r="9" spans="1:14" x14ac:dyDescent="0.25">
      <c r="A9" s="25">
        <f>_xlfn.RANK.EQ(L9,L:L,0)</f>
        <v>7</v>
      </c>
      <c r="B9" s="5" t="s">
        <v>1375</v>
      </c>
      <c r="C9" t="s">
        <v>251</v>
      </c>
      <c r="D9" t="s">
        <v>132</v>
      </c>
      <c r="E9" s="3">
        <f>IF(VLOOKUP($D9,Configuration!$A$21:$C$31,3,FALSE),IFERROR((Configuration!$C$13*F9+Configuration!$C$12*H9+Configuration!$C$14*G9+Configuration!$C$16*I9+Configuration!$C$15*J9+Configuration!$C$17*K9),""),0)</f>
        <v>116.05148771711609</v>
      </c>
      <c r="F9" s="3">
        <v>8.64</v>
      </c>
      <c r="G9" s="3">
        <v>468</v>
      </c>
      <c r="H9" s="3">
        <v>36</v>
      </c>
      <c r="I9" s="3">
        <v>0</v>
      </c>
      <c r="J9" s="3">
        <v>0</v>
      </c>
      <c r="K9" s="3">
        <v>0.29425614144196172</v>
      </c>
      <c r="L9" s="3">
        <f>MAX(IFERROR(IF(Configuration!$F$12&gt;0,$E9-LARGE($E:$E,Configuration!$F$12*Configuration!$F$16),-1000000),0),IFERROR(IF(Configuration!$F$14&gt;0,$E9-LARGE('FLEX Settings (DO NOT MODIFY)'!$J:$J,Configuration!$F$14*Configuration!$F$16),-1000000),0),IFERROR(IF(Configuration!$F$13&gt;0,$E9-LARGE('FLEX Settings (DO NOT MODIFY)'!$K:$K,Configuration!$F$13*Configuration!$F$16),-1000000),0))+IF(E9=0,0,COUNTIFS($E$2:E8,E8)*0.000001)</f>
        <v>19.501149771711614</v>
      </c>
      <c r="N9" t="str">
        <f t="shared" si="0"/>
        <v>&lt;tr&gt;&lt;td&gt;7&lt;/td&gt;&lt;td&gt;Marshon Ford&lt;/td&gt;&lt;td&gt;Louisville&lt;/td&gt;&lt;td&gt;ACC&lt;/td&gt;&lt;td&gt;116.05&lt;/td&gt;&lt;/tr&gt;</v>
      </c>
    </row>
    <row r="10" spans="1:14" x14ac:dyDescent="0.25">
      <c r="A10" s="25">
        <f>_xlfn.RANK.EQ(L10,L:L,0)</f>
        <v>8</v>
      </c>
      <c r="B10" s="5" t="s">
        <v>1407</v>
      </c>
      <c r="C10" t="s">
        <v>201</v>
      </c>
      <c r="D10" t="s">
        <v>1504</v>
      </c>
      <c r="E10" s="3">
        <f>IF(VLOOKUP($D10,Configuration!$A$21:$C$31,3,FALSE),IFERROR((Configuration!$C$13*F10+Configuration!$C$12*H10+Configuration!$C$14*G10+Configuration!$C$16*I10+Configuration!$C$15*J10+Configuration!$C$17*K10),""),0)</f>
        <v>112.68453644884723</v>
      </c>
      <c r="F10" s="3">
        <v>4</v>
      </c>
      <c r="G10" s="3">
        <v>616</v>
      </c>
      <c r="H10" s="3">
        <v>56</v>
      </c>
      <c r="I10" s="3">
        <v>0</v>
      </c>
      <c r="J10" s="3">
        <v>0</v>
      </c>
      <c r="K10" s="3">
        <v>0.45773177557638489</v>
      </c>
      <c r="L10" s="3">
        <f>MAX(IFERROR(IF(Configuration!$F$12&gt;0,$E10-LARGE($E:$E,Configuration!$F$12*Configuration!$F$16),-1000000),0),IFERROR(IF(Configuration!$F$14&gt;0,$E10-LARGE('FLEX Settings (DO NOT MODIFY)'!$J:$J,Configuration!$F$14*Configuration!$F$16),-1000000),0),IFERROR(IF(Configuration!$F$13&gt;0,$E10-LARGE('FLEX Settings (DO NOT MODIFY)'!$K:$K,Configuration!$F$13*Configuration!$F$16),-1000000),0))+IF(E10=0,0,COUNTIFS($E$2:E9,E9)*0.000001)</f>
        <v>16.13419850344275</v>
      </c>
      <c r="N10" t="str">
        <f t="shared" si="0"/>
        <v>&lt;tr&gt;&lt;td&gt;8&lt;/td&gt;&lt;td&gt;Michael Mayer&lt;/td&gt;&lt;td&gt;Notre Dame&lt;/td&gt;&lt;td&gt;IA Independents&lt;/td&gt;&lt;td&gt;112.68&lt;/td&gt;&lt;/tr&gt;</v>
      </c>
    </row>
    <row r="11" spans="1:14" x14ac:dyDescent="0.25">
      <c r="A11" s="25">
        <f>_xlfn.RANK.EQ(L11,L:L,0)</f>
        <v>9</v>
      </c>
      <c r="B11" t="s">
        <v>1444</v>
      </c>
      <c r="C11" s="5" t="s">
        <v>193</v>
      </c>
      <c r="D11" t="s">
        <v>131</v>
      </c>
      <c r="E11" s="3">
        <f>IF(VLOOKUP($D11,Configuration!$A$21:$C$31,3,FALSE),IFERROR((Configuration!$C$13*F11+Configuration!$C$12*H11+Configuration!$C$14*G11+Configuration!$C$16*I11+Configuration!$C$15*J11+Configuration!$C$17*K11),""),0)</f>
        <v>97.631811749176592</v>
      </c>
      <c r="F11" s="3">
        <v>5.7142857142857135</v>
      </c>
      <c r="G11" s="3">
        <v>440</v>
      </c>
      <c r="H11" s="3">
        <v>40</v>
      </c>
      <c r="I11" s="3">
        <v>0</v>
      </c>
      <c r="J11" s="3">
        <v>0</v>
      </c>
      <c r="K11" s="3">
        <v>0.32695126826884635</v>
      </c>
      <c r="L11" s="3">
        <f>MAX(IFERROR(IF(Configuration!$F$12&gt;0,$E11-LARGE($E:$E,Configuration!$F$12*Configuration!$F$16),-1000000),0),IFERROR(IF(Configuration!$F$14&gt;0,$E11-LARGE('FLEX Settings (DO NOT MODIFY)'!$J:$J,Configuration!$F$14*Configuration!$F$16),-1000000),0),IFERROR(IF(Configuration!$F$13&gt;0,$E11-LARGE('FLEX Settings (DO NOT MODIFY)'!$K:$K,Configuration!$F$13*Configuration!$F$16),-1000000),0))+IF(E11=0,0,COUNTIFS($E$2:E10,E10)*0.000001)</f>
        <v>1.0814738037721152</v>
      </c>
      <c r="N11" t="str">
        <f t="shared" si="0"/>
        <v>&lt;tr&gt;&lt;td&gt;9&lt;/td&gt;&lt;td&gt;Ben Bresnahan&lt;/td&gt;&lt;td&gt;Vanderbilt&lt;/td&gt;&lt;td&gt;SEC&lt;/td&gt;&lt;td&gt;97.63&lt;/td&gt;&lt;/tr&gt;</v>
      </c>
    </row>
    <row r="12" spans="1:14" x14ac:dyDescent="0.25">
      <c r="A12" s="25">
        <f>_xlfn.RANK.EQ(L12,L:L,0)</f>
        <v>10</v>
      </c>
      <c r="B12" s="5" t="s">
        <v>1412</v>
      </c>
      <c r="C12" t="s">
        <v>409</v>
      </c>
      <c r="D12" t="s">
        <v>1504</v>
      </c>
      <c r="E12" s="3">
        <f>IF(VLOOKUP($D12,Configuration!$A$21:$C$31,3,FALSE),IFERROR((Configuration!$C$13*F12+Configuration!$C$12*H12+Configuration!$C$14*G12+Configuration!$C$16*I12+Configuration!$C$15*J12+Configuration!$C$17*K12),""),0)</f>
        <v>96.550338945404476</v>
      </c>
      <c r="F12" s="3">
        <v>7</v>
      </c>
      <c r="G12" s="3">
        <v>388.80000000000007</v>
      </c>
      <c r="H12" s="3">
        <v>32.400000000000006</v>
      </c>
      <c r="I12" s="3">
        <v>0</v>
      </c>
      <c r="J12" s="3">
        <v>0</v>
      </c>
      <c r="K12" s="3">
        <v>0.26483052729776557</v>
      </c>
      <c r="L12" s="3">
        <f>MAX(IFERROR(IF(Configuration!$F$12&gt;0,$E12-LARGE($E:$E,Configuration!$F$12*Configuration!$F$16),-1000000),0),IFERROR(IF(Configuration!$F$14&gt;0,$E12-LARGE('FLEX Settings (DO NOT MODIFY)'!$J:$J,Configuration!$F$14*Configuration!$F$16),-1000000),0),IFERROR(IF(Configuration!$F$13&gt;0,$E12-LARGE('FLEX Settings (DO NOT MODIFY)'!$K:$K,Configuration!$F$13*Configuration!$F$16),-1000000),0))+IF(E12=0,0,COUNTIFS($E$2:E11,E11)*0.000001)</f>
        <v>9.9999999999999995E-7</v>
      </c>
      <c r="N12" t="str">
        <f t="shared" si="0"/>
        <v>&lt;tr&gt;&lt;td&gt;10&lt;/td&gt;&lt;td&gt;Isaac Rex&lt;/td&gt;&lt;td&gt;Brigham Young&lt;/td&gt;&lt;td&gt;IA Independents&lt;/td&gt;&lt;td&gt;96.55&lt;/td&gt;&lt;/tr&gt;</v>
      </c>
    </row>
    <row r="13" spans="1:14" x14ac:dyDescent="0.25">
      <c r="A13" s="25">
        <f>_xlfn.RANK.EQ(L13,L:L,0)</f>
        <v>11</v>
      </c>
      <c r="B13" s="5" t="s">
        <v>313</v>
      </c>
      <c r="C13" t="s">
        <v>219</v>
      </c>
      <c r="D13" t="s">
        <v>352</v>
      </c>
      <c r="E13" s="3">
        <f>IF(VLOOKUP($D13,Configuration!$A$21:$C$31,3,FALSE),IFERROR((Configuration!$C$13*F13+Configuration!$C$12*H13+Configuration!$C$14*G13+Configuration!$C$16*I13+Configuration!$C$15*J13+Configuration!$C$17*K13),""),0)</f>
        <v>95.497261945367768</v>
      </c>
      <c r="F13" s="3">
        <v>6.4695652173913043</v>
      </c>
      <c r="G13" s="3">
        <v>386.88</v>
      </c>
      <c r="H13" s="3">
        <v>37.200000000000003</v>
      </c>
      <c r="I13" s="3">
        <v>0</v>
      </c>
      <c r="J13" s="3">
        <v>0</v>
      </c>
      <c r="K13" s="3">
        <v>0.30406467949002713</v>
      </c>
      <c r="L13" s="3">
        <f>MAX(IFERROR(IF(Configuration!$F$12&gt;0,$E13-LARGE($E:$E,Configuration!$F$12*Configuration!$F$16),-1000000),0),IFERROR(IF(Configuration!$F$14&gt;0,$E13-LARGE('FLEX Settings (DO NOT MODIFY)'!$J:$J,Configuration!$F$14*Configuration!$F$16),-1000000),0),IFERROR(IF(Configuration!$F$13&gt;0,$E13-LARGE('FLEX Settings (DO NOT MODIFY)'!$K:$K,Configuration!$F$13*Configuration!$F$16),-1000000),0))+IF(E13=0,0,COUNTIFS($E$2:E12,E12)*0.000001)</f>
        <v>-1.0530760000367085</v>
      </c>
      <c r="N13" t="str">
        <f t="shared" si="0"/>
        <v>&lt;tr&gt;&lt;td&gt;11&lt;/td&gt;&lt;td&gt;Peyton Hendershot&lt;/td&gt;&lt;td&gt;Indiana&lt;/td&gt;&lt;td&gt;Big Ten&lt;/td&gt;&lt;td&gt;95.5&lt;/td&gt;&lt;/tr&gt;</v>
      </c>
    </row>
    <row r="14" spans="1:14" x14ac:dyDescent="0.25">
      <c r="A14" s="25">
        <f>_xlfn.RANK.EQ(L14,L:L,0)</f>
        <v>12</v>
      </c>
      <c r="B14" s="5" t="s">
        <v>1371</v>
      </c>
      <c r="C14" t="s">
        <v>208</v>
      </c>
      <c r="D14" t="s">
        <v>132</v>
      </c>
      <c r="E14" s="3">
        <f>IF(VLOOKUP($D14,Configuration!$A$21:$C$31,3,FALSE),IFERROR((Configuration!$C$13*F14+Configuration!$C$12*H14+Configuration!$C$14*G14+Configuration!$C$16*I14+Configuration!$C$15*J14+Configuration!$C$17*K14),""),0)</f>
        <v>94.416204490007274</v>
      </c>
      <c r="F14" s="3">
        <v>3.6879432624113475</v>
      </c>
      <c r="G14" s="3">
        <v>491.11111111111109</v>
      </c>
      <c r="H14" s="3">
        <v>28.888888888888889</v>
      </c>
      <c r="I14" s="3">
        <v>2.6666666666666665</v>
      </c>
      <c r="J14" s="3">
        <v>1.5</v>
      </c>
      <c r="K14" s="3">
        <v>0.26683865334151546</v>
      </c>
      <c r="L14" s="3">
        <f>MAX(IFERROR(IF(Configuration!$F$12&gt;0,$E14-LARGE($E:$E,Configuration!$F$12*Configuration!$F$16),-1000000),0),IFERROR(IF(Configuration!$F$14&gt;0,$E14-LARGE('FLEX Settings (DO NOT MODIFY)'!$J:$J,Configuration!$F$14*Configuration!$F$16),-1000000),0),IFERROR(IF(Configuration!$F$13&gt;0,$E14-LARGE('FLEX Settings (DO NOT MODIFY)'!$K:$K,Configuration!$F$13*Configuration!$F$16),-1000000),0))+IF(E14=0,0,COUNTIFS($E$2:E13,E13)*0.000001)</f>
        <v>-2.134133455397202</v>
      </c>
      <c r="N14" t="str">
        <f t="shared" si="0"/>
        <v>&lt;tr&gt;&lt;td&gt;12&lt;/td&gt;&lt;td&gt;James Mitchell&lt;/td&gt;&lt;td&gt;Virginia Tech&lt;/td&gt;&lt;td&gt;ACC&lt;/td&gt;&lt;td&gt;94.42&lt;/td&gt;&lt;/tr&gt;</v>
      </c>
    </row>
    <row r="15" spans="1:14" x14ac:dyDescent="0.25">
      <c r="A15" s="25">
        <f>_xlfn.RANK.EQ(L15,L:L,0)</f>
        <v>13</v>
      </c>
      <c r="B15" s="5" t="s">
        <v>1383</v>
      </c>
      <c r="C15" s="5" t="s">
        <v>173</v>
      </c>
      <c r="D15" t="s">
        <v>326</v>
      </c>
      <c r="E15" s="3">
        <f>IF(VLOOKUP($D15,Configuration!$A$21:$C$31,3,FALSE),IFERROR((Configuration!$C$13*F15+Configuration!$C$12*H15+Configuration!$C$14*G15+Configuration!$C$16*I15+Configuration!$C$15*J15+Configuration!$C$17*K15),""),0)</f>
        <v>94.167787061678936</v>
      </c>
      <c r="F15" s="3">
        <v>4.8484848484848486</v>
      </c>
      <c r="G15" s="3">
        <v>496</v>
      </c>
      <c r="H15" s="3">
        <v>32</v>
      </c>
      <c r="I15" s="3">
        <v>0</v>
      </c>
      <c r="J15" s="3">
        <v>0</v>
      </c>
      <c r="K15" s="3">
        <v>0.26156101461507708</v>
      </c>
      <c r="L15" s="3">
        <f>MAX(IFERROR(IF(Configuration!$F$12&gt;0,$E15-LARGE($E:$E,Configuration!$F$12*Configuration!$F$16),-1000000),0),IFERROR(IF(Configuration!$F$14&gt;0,$E15-LARGE('FLEX Settings (DO NOT MODIFY)'!$J:$J,Configuration!$F$14*Configuration!$F$16),-1000000),0),IFERROR(IF(Configuration!$F$13&gt;0,$E15-LARGE('FLEX Settings (DO NOT MODIFY)'!$K:$K,Configuration!$F$13*Configuration!$F$16),-1000000),0))+IF(E15=0,0,COUNTIFS($E$2:E14,E14)*0.000001)</f>
        <v>-2.38255088372554</v>
      </c>
      <c r="N15" t="str">
        <f t="shared" si="0"/>
        <v>&lt;tr&gt;&lt;td&gt;13&lt;/td&gt;&lt;td&gt;Austin Stogner&lt;/td&gt;&lt;td&gt;Oklahoma&lt;/td&gt;&lt;td&gt;Big 12&lt;/td&gt;&lt;td&gt;94.17&lt;/td&gt;&lt;/tr&gt;</v>
      </c>
    </row>
    <row r="16" spans="1:14" x14ac:dyDescent="0.25">
      <c r="A16" s="25">
        <f>_xlfn.RANK.EQ(L16,L:L,0)</f>
        <v>14</v>
      </c>
      <c r="B16" s="5" t="s">
        <v>1398</v>
      </c>
      <c r="C16" s="5" t="s">
        <v>754</v>
      </c>
      <c r="D16" t="s">
        <v>352</v>
      </c>
      <c r="E16" s="3">
        <f>IF(VLOOKUP($D16,Configuration!$A$21:$C$31,3,FALSE),IFERROR((Configuration!$C$13*F16+Configuration!$C$12*H16+Configuration!$C$14*G16+Configuration!$C$16*I16+Configuration!$C$15*J16+Configuration!$C$17*K16),""),0)</f>
        <v>91.31782049410765</v>
      </c>
      <c r="F16" s="3">
        <v>8.3571428571428577</v>
      </c>
      <c r="G16" s="3">
        <v>286</v>
      </c>
      <c r="H16" s="3">
        <v>26</v>
      </c>
      <c r="I16" s="3">
        <v>0</v>
      </c>
      <c r="J16" s="3">
        <v>0</v>
      </c>
      <c r="K16" s="3">
        <v>0.21251832437475013</v>
      </c>
      <c r="L16" s="3">
        <f>MAX(IFERROR(IF(Configuration!$F$12&gt;0,$E16-LARGE($E:$E,Configuration!$F$12*Configuration!$F$16),-1000000),0),IFERROR(IF(Configuration!$F$14&gt;0,$E16-LARGE('FLEX Settings (DO NOT MODIFY)'!$J:$J,Configuration!$F$14*Configuration!$F$16),-1000000),0),IFERROR(IF(Configuration!$F$13&gt;0,$E16-LARGE('FLEX Settings (DO NOT MODIFY)'!$K:$K,Configuration!$F$13*Configuration!$F$16),-1000000),0))+IF(E16=0,0,COUNTIFS($E$2:E15,E15)*0.000001)</f>
        <v>-5.2325174512968262</v>
      </c>
      <c r="N16" t="str">
        <f t="shared" si="0"/>
        <v>&lt;tr&gt;&lt;td&gt;14&lt;/td&gt;&lt;td&gt;Jeremy Ruckert&lt;/td&gt;&lt;td&gt;Ohio State&lt;/td&gt;&lt;td&gt;Big Ten&lt;/td&gt;&lt;td&gt;91.32&lt;/td&gt;&lt;/tr&gt;</v>
      </c>
    </row>
    <row r="17" spans="1:14" x14ac:dyDescent="0.25">
      <c r="A17" s="25">
        <f>_xlfn.RANK.EQ(L17,L:L,0)</f>
        <v>15</v>
      </c>
      <c r="B17" s="5" t="s">
        <v>1402</v>
      </c>
      <c r="C17" t="s">
        <v>756</v>
      </c>
      <c r="D17" t="s">
        <v>352</v>
      </c>
      <c r="E17" s="3">
        <f>IF(VLOOKUP($D17,Configuration!$A$21:$C$31,3,FALSE),IFERROR((Configuration!$C$13*F17+Configuration!$C$12*H17+Configuration!$C$14*G17+Configuration!$C$16*I17+Configuration!$C$15*J17+Configuration!$C$17*K17),""),0)</f>
        <v>90.075663009195509</v>
      </c>
      <c r="F17" s="3">
        <v>6.875</v>
      </c>
      <c r="G17" s="3">
        <v>288.75</v>
      </c>
      <c r="H17" s="3">
        <v>41.25</v>
      </c>
      <c r="I17" s="3">
        <v>0</v>
      </c>
      <c r="J17" s="3">
        <v>0</v>
      </c>
      <c r="K17" s="3">
        <v>0.3371684954022478</v>
      </c>
      <c r="L17" s="3">
        <f>MAX(IFERROR(IF(Configuration!$F$12&gt;0,$E17-LARGE($E:$E,Configuration!$F$12*Configuration!$F$16),-1000000),0),IFERROR(IF(Configuration!$F$14&gt;0,$E17-LARGE('FLEX Settings (DO NOT MODIFY)'!$J:$J,Configuration!$F$14*Configuration!$F$16),-1000000),0),IFERROR(IF(Configuration!$F$13&gt;0,$E17-LARGE('FLEX Settings (DO NOT MODIFY)'!$K:$K,Configuration!$F$13*Configuration!$F$16),-1000000),0))+IF(E17=0,0,COUNTIFS($E$2:E16,E16)*0.000001)</f>
        <v>-6.4746749362089675</v>
      </c>
      <c r="N17" t="str">
        <f t="shared" si="0"/>
        <v>&lt;tr&gt;&lt;td&gt;15&lt;/td&gt;&lt;td&gt;Charlie Mangieri&lt;/td&gt;&lt;td&gt;Northwestern&lt;/td&gt;&lt;td&gt;Big Ten&lt;/td&gt;&lt;td&gt;90.08&lt;/td&gt;&lt;/tr&gt;</v>
      </c>
    </row>
    <row r="18" spans="1:14" x14ac:dyDescent="0.25">
      <c r="A18" s="25">
        <f>_xlfn.RANK.EQ(L18,L:L,0)</f>
        <v>16</v>
      </c>
      <c r="B18" s="5" t="s">
        <v>1405</v>
      </c>
      <c r="C18" s="5" t="s">
        <v>218</v>
      </c>
      <c r="D18" t="s">
        <v>352</v>
      </c>
      <c r="E18" s="3">
        <f>IF(VLOOKUP($D18,Configuration!$A$21:$C$31,3,FALSE),IFERROR((Configuration!$C$13*F18+Configuration!$C$12*H18+Configuration!$C$14*G18+Configuration!$C$16*I18+Configuration!$C$15*J18+Configuration!$C$17*K18),""),0)</f>
        <v>89.615316956154771</v>
      </c>
      <c r="F18" s="3">
        <v>2.6666666666666665</v>
      </c>
      <c r="G18" s="3">
        <v>504</v>
      </c>
      <c r="H18" s="3">
        <v>48</v>
      </c>
      <c r="I18" s="3">
        <v>0</v>
      </c>
      <c r="J18" s="3">
        <v>0</v>
      </c>
      <c r="K18" s="3">
        <v>0.39234152192261562</v>
      </c>
      <c r="L18" s="3">
        <f>MAX(IFERROR(IF(Configuration!$F$12&gt;0,$E18-LARGE($E:$E,Configuration!$F$12*Configuration!$F$16),-1000000),0),IFERROR(IF(Configuration!$F$14&gt;0,$E18-LARGE('FLEX Settings (DO NOT MODIFY)'!$J:$J,Configuration!$F$14*Configuration!$F$16),-1000000),0),IFERROR(IF(Configuration!$F$13&gt;0,$E18-LARGE('FLEX Settings (DO NOT MODIFY)'!$K:$K,Configuration!$F$13*Configuration!$F$16),-1000000),0))+IF(E18=0,0,COUNTIFS($E$2:E17,E17)*0.000001)</f>
        <v>-6.935020989249705</v>
      </c>
      <c r="N18" t="str">
        <f t="shared" si="0"/>
        <v>&lt;tr&gt;&lt;td&gt;16&lt;/td&gt;&lt;td&gt;Sam La Porta&lt;/td&gt;&lt;td&gt;Iowa&lt;/td&gt;&lt;td&gt;Big Ten&lt;/td&gt;&lt;td&gt;89.62&lt;/td&gt;&lt;/tr&gt;</v>
      </c>
    </row>
    <row r="19" spans="1:14" x14ac:dyDescent="0.25">
      <c r="A19" s="25">
        <f>_xlfn.RANK.EQ(L19,L:L,0)</f>
        <v>17</v>
      </c>
      <c r="B19" s="5" t="s">
        <v>1363</v>
      </c>
      <c r="C19" s="5" t="s">
        <v>751</v>
      </c>
      <c r="D19" t="s">
        <v>132</v>
      </c>
      <c r="E19" s="3">
        <f>IF(VLOOKUP($D19,Configuration!$A$21:$C$31,3,FALSE),IFERROR((Configuration!$C$13*F19+Configuration!$C$12*H19+Configuration!$C$14*G19+Configuration!$C$16*I19+Configuration!$C$15*J19+Configuration!$C$17*K19),""),0)</f>
        <v>86.427835280529521</v>
      </c>
      <c r="F19" s="3">
        <v>4</v>
      </c>
      <c r="G19" s="3">
        <v>455</v>
      </c>
      <c r="H19" s="3">
        <v>35</v>
      </c>
      <c r="I19" s="3">
        <v>0</v>
      </c>
      <c r="J19" s="3">
        <v>0</v>
      </c>
      <c r="K19" s="3">
        <v>0.28608235973524054</v>
      </c>
      <c r="L19" s="3">
        <f>MAX(IFERROR(IF(Configuration!$F$12&gt;0,$E19-LARGE($E:$E,Configuration!$F$12*Configuration!$F$16),-1000000),0),IFERROR(IF(Configuration!$F$14&gt;0,$E19-LARGE('FLEX Settings (DO NOT MODIFY)'!$J:$J,Configuration!$F$14*Configuration!$F$16),-1000000),0),IFERROR(IF(Configuration!$F$13&gt;0,$E19-LARGE('FLEX Settings (DO NOT MODIFY)'!$K:$K,Configuration!$F$13*Configuration!$F$16),-1000000),0))+IF(E19=0,0,COUNTIFS($E$2:E18,E18)*0.000001)</f>
        <v>-10.122502664874956</v>
      </c>
      <c r="N19" t="str">
        <f t="shared" si="0"/>
        <v>&lt;tr&gt;&lt;td&gt;17&lt;/td&gt;&lt;td&gt;Trae Barry&lt;/td&gt;&lt;td&gt;Boston College&lt;/td&gt;&lt;td&gt;ACC&lt;/td&gt;&lt;td&gt;86.43&lt;/td&gt;&lt;/tr&gt;</v>
      </c>
    </row>
    <row r="20" spans="1:14" x14ac:dyDescent="0.25">
      <c r="A20" s="25">
        <f>_xlfn.RANK.EQ(L20,L:L,0)</f>
        <v>18</v>
      </c>
      <c r="B20" t="s">
        <v>1447</v>
      </c>
      <c r="C20" s="5" t="s">
        <v>190</v>
      </c>
      <c r="D20" t="s">
        <v>131</v>
      </c>
      <c r="E20" s="3">
        <f>IF(VLOOKUP($D20,Configuration!$A$21:$C$31,3,FALSE),IFERROR((Configuration!$C$13*F20+Configuration!$C$12*H20+Configuration!$C$14*G20+Configuration!$C$16*I20+Configuration!$C$15*J20+Configuration!$C$17*K20),""),0)</f>
        <v>84.011487717116083</v>
      </c>
      <c r="F20" s="3">
        <v>2.4000000000000004</v>
      </c>
      <c r="G20" s="3">
        <v>522</v>
      </c>
      <c r="H20" s="3">
        <v>36</v>
      </c>
      <c r="I20" s="3">
        <v>0</v>
      </c>
      <c r="J20" s="3">
        <v>0</v>
      </c>
      <c r="K20" s="3">
        <v>0.29425614144196172</v>
      </c>
      <c r="L20" s="3">
        <f>MAX(IFERROR(IF(Configuration!$F$12&gt;0,$E20-LARGE($E:$E,Configuration!$F$12*Configuration!$F$16),-1000000),0),IFERROR(IF(Configuration!$F$14&gt;0,$E20-LARGE('FLEX Settings (DO NOT MODIFY)'!$J:$J,Configuration!$F$14*Configuration!$F$16),-1000000),0),IFERROR(IF(Configuration!$F$13&gt;0,$E20-LARGE('FLEX Settings (DO NOT MODIFY)'!$K:$K,Configuration!$F$13*Configuration!$F$16),-1000000),0))+IF(E20=0,0,COUNTIFS($E$2:E19,E19)*0.000001)</f>
        <v>-12.538850228288394</v>
      </c>
      <c r="N20" t="str">
        <f t="shared" si="0"/>
        <v>&lt;tr&gt;&lt;td&gt;18&lt;/td&gt;&lt;td&gt;Nick Muse&lt;/td&gt;&lt;td&gt;South Carolina&lt;/td&gt;&lt;td&gt;SEC&lt;/td&gt;&lt;td&gt;84.01&lt;/td&gt;&lt;/tr&gt;</v>
      </c>
    </row>
    <row r="21" spans="1:14" x14ac:dyDescent="0.25">
      <c r="A21" s="25">
        <f>_xlfn.RANK.EQ(L21,L:L,0)</f>
        <v>19</v>
      </c>
      <c r="B21" s="5" t="s">
        <v>1425</v>
      </c>
      <c r="C21" t="s">
        <v>264</v>
      </c>
      <c r="D21" t="s">
        <v>329</v>
      </c>
      <c r="E21" s="3">
        <f>IF(VLOOKUP($D21,Configuration!$A$21:$C$31,3,FALSE),IFERROR((Configuration!$C$13*F21+Configuration!$C$12*H21+Configuration!$C$14*G21+Configuration!$C$16*I21+Configuration!$C$15*J21+Configuration!$C$17*K21),""),0)</f>
        <v>84.011487717116069</v>
      </c>
      <c r="F21" s="3">
        <v>2.88</v>
      </c>
      <c r="G21" s="3">
        <v>493.2</v>
      </c>
      <c r="H21" s="3">
        <v>36</v>
      </c>
      <c r="I21" s="3">
        <v>0</v>
      </c>
      <c r="J21" s="3">
        <v>0</v>
      </c>
      <c r="K21" s="3">
        <v>0.29425614144196172</v>
      </c>
      <c r="L21" s="3">
        <f>MAX(IFERROR(IF(Configuration!$F$12&gt;0,$E21-LARGE($E:$E,Configuration!$F$12*Configuration!$F$16),-1000000),0),IFERROR(IF(Configuration!$F$14&gt;0,$E21-LARGE('FLEX Settings (DO NOT MODIFY)'!$J:$J,Configuration!$F$14*Configuration!$F$16),-1000000),0),IFERROR(IF(Configuration!$F$13&gt;0,$E21-LARGE('FLEX Settings (DO NOT MODIFY)'!$K:$K,Configuration!$F$13*Configuration!$F$16),-1000000),0))+IF(E21=0,0,COUNTIFS($E$2:E20,E20)*0.000001)</f>
        <v>-12.538850228288409</v>
      </c>
      <c r="N21" t="str">
        <f t="shared" si="0"/>
        <v>&lt;tr&gt;&lt;td&gt;19&lt;/td&gt;&lt;td&gt;Jake Tonges&lt;/td&gt;&lt;td&gt;California&lt;/td&gt;&lt;td&gt;Pac-12&lt;/td&gt;&lt;td&gt;84.01&lt;/td&gt;&lt;/tr&gt;</v>
      </c>
    </row>
    <row r="22" spans="1:14" x14ac:dyDescent="0.25">
      <c r="A22" s="25">
        <f>_xlfn.RANK.EQ(L22,L:L,0)</f>
        <v>20</v>
      </c>
      <c r="B22" s="5" t="s">
        <v>1419</v>
      </c>
      <c r="C22" t="s">
        <v>199</v>
      </c>
      <c r="D22" t="s">
        <v>329</v>
      </c>
      <c r="E22" s="3">
        <f>IF(VLOOKUP($D22,Configuration!$A$21:$C$31,3,FALSE),IFERROR((Configuration!$C$13*F22+Configuration!$C$12*H22+Configuration!$C$14*G22+Configuration!$C$16*I22+Configuration!$C$15*J22+Configuration!$C$17*K22),""),0)</f>
        <v>80.873011360898687</v>
      </c>
      <c r="F22" s="3">
        <v>7.1703296550000006</v>
      </c>
      <c r="G22" s="3">
        <v>262.91208735000004</v>
      </c>
      <c r="H22" s="3">
        <v>23.901098850000004</v>
      </c>
      <c r="I22" s="3">
        <v>0</v>
      </c>
      <c r="J22" s="3">
        <v>0</v>
      </c>
      <c r="K22" s="3">
        <v>0.19536236455066414</v>
      </c>
      <c r="L22" s="3">
        <f>MAX(IFERROR(IF(Configuration!$F$12&gt;0,$E22-LARGE($E:$E,Configuration!$F$12*Configuration!$F$16),-1000000),0),IFERROR(IF(Configuration!$F$14&gt;0,$E22-LARGE('FLEX Settings (DO NOT MODIFY)'!$J:$J,Configuration!$F$14*Configuration!$F$16),-1000000),0),IFERROR(IF(Configuration!$F$13&gt;0,$E22-LARGE('FLEX Settings (DO NOT MODIFY)'!$K:$K,Configuration!$F$13*Configuration!$F$16),-1000000),0))+IF(E22=0,0,COUNTIFS($E$2:E21,E21)*0.000001)</f>
        <v>-15.677325584505789</v>
      </c>
      <c r="N22" t="str">
        <f t="shared" si="0"/>
        <v>&lt;tr&gt;&lt;td&gt;20&lt;/td&gt;&lt;td&gt;DJ Johnson&lt;/td&gt;&lt;td&gt;Oregon&lt;/td&gt;&lt;td&gt;Pac-12&lt;/td&gt;&lt;td&gt;80.87&lt;/td&gt;&lt;/tr&gt;</v>
      </c>
    </row>
    <row r="23" spans="1:14" x14ac:dyDescent="0.25">
      <c r="A23" s="25">
        <f>_xlfn.RANK.EQ(L23,L:L,0)</f>
        <v>21</v>
      </c>
      <c r="B23" s="5" t="s">
        <v>1393</v>
      </c>
      <c r="C23" s="5" t="s">
        <v>231</v>
      </c>
      <c r="D23" t="s">
        <v>352</v>
      </c>
      <c r="E23" s="3">
        <f>IF(VLOOKUP($D23,Configuration!$A$21:$C$31,3,FALSE),IFERROR((Configuration!$C$13*F23+Configuration!$C$12*H23+Configuration!$C$14*G23+Configuration!$C$16*I23+Configuration!$C$15*J23+Configuration!$C$17*K23),""),0)</f>
        <v>79.985503164636413</v>
      </c>
      <c r="F23" s="3">
        <v>4.3521739130434787</v>
      </c>
      <c r="G23" s="3">
        <v>400.4</v>
      </c>
      <c r="H23" s="3">
        <v>28.6</v>
      </c>
      <c r="I23" s="3">
        <v>0</v>
      </c>
      <c r="J23" s="3">
        <v>0</v>
      </c>
      <c r="K23" s="3">
        <v>0.23377015681222513</v>
      </c>
      <c r="L23" s="3">
        <f>MAX(IFERROR(IF(Configuration!$F$12&gt;0,$E23-LARGE($E:$E,Configuration!$F$12*Configuration!$F$16),-1000000),0),IFERROR(IF(Configuration!$F$14&gt;0,$E23-LARGE('FLEX Settings (DO NOT MODIFY)'!$J:$J,Configuration!$F$14*Configuration!$F$16),-1000000),0),IFERROR(IF(Configuration!$F$13&gt;0,$E23-LARGE('FLEX Settings (DO NOT MODIFY)'!$K:$K,Configuration!$F$13*Configuration!$F$16),-1000000),0))+IF(E23=0,0,COUNTIFS($E$2:E22,E22)*0.000001)</f>
        <v>-16.564834780768063</v>
      </c>
      <c r="N23" t="str">
        <f t="shared" si="0"/>
        <v>&lt;tr&gt;&lt;td&gt;21&lt;/td&gt;&lt;td&gt;Daniel Barker&lt;/td&gt;&lt;td&gt;Illinois&lt;/td&gt;&lt;td&gt;Big Ten&lt;/td&gt;&lt;td&gt;79.99&lt;/td&gt;&lt;/tr&gt;</v>
      </c>
    </row>
    <row r="24" spans="1:14" x14ac:dyDescent="0.25">
      <c r="A24" s="25">
        <f>_xlfn.RANK.EQ(L24,L:L,0)</f>
        <v>22</v>
      </c>
      <c r="B24" s="5" t="s">
        <v>1417</v>
      </c>
      <c r="C24" t="s">
        <v>232</v>
      </c>
      <c r="D24" t="s">
        <v>329</v>
      </c>
      <c r="E24" s="3">
        <f>IF(VLOOKUP($D24,Configuration!$A$21:$C$31,3,FALSE),IFERROR((Configuration!$C$13*F24+Configuration!$C$12*H24+Configuration!$C$14*G24+Configuration!$C$16*I24+Configuration!$C$15*J24+Configuration!$C$17*K24),""),0)</f>
        <v>76.742268224423626</v>
      </c>
      <c r="F24" s="3">
        <v>4</v>
      </c>
      <c r="G24" s="3">
        <v>392.00000000000006</v>
      </c>
      <c r="H24" s="3">
        <v>28</v>
      </c>
      <c r="I24" s="3">
        <v>0</v>
      </c>
      <c r="J24" s="3">
        <v>0</v>
      </c>
      <c r="K24" s="3">
        <v>0.22886588778819245</v>
      </c>
      <c r="L24" s="3">
        <f>MAX(IFERROR(IF(Configuration!$F$12&gt;0,$E24-LARGE($E:$E,Configuration!$F$12*Configuration!$F$16),-1000000),0),IFERROR(IF(Configuration!$F$14&gt;0,$E24-LARGE('FLEX Settings (DO NOT MODIFY)'!$J:$J,Configuration!$F$14*Configuration!$F$16),-1000000),0),IFERROR(IF(Configuration!$F$13&gt;0,$E24-LARGE('FLEX Settings (DO NOT MODIFY)'!$K:$K,Configuration!$F$13*Configuration!$F$16),-1000000),0))+IF(E24=0,0,COUNTIFS($E$2:E23,E23)*0.000001)</f>
        <v>-19.80806972098085</v>
      </c>
      <c r="N24" t="str">
        <f t="shared" si="0"/>
        <v>&lt;tr&gt;&lt;td&gt;22&lt;/td&gt;&lt;td&gt;Teagan Quitoriano&lt;/td&gt;&lt;td&gt;Oregon State&lt;/td&gt;&lt;td&gt;Pac-12&lt;/td&gt;&lt;td&gt;76.74&lt;/td&gt;&lt;/tr&gt;</v>
      </c>
    </row>
    <row r="25" spans="1:14" x14ac:dyDescent="0.25">
      <c r="A25" s="25">
        <f>_xlfn.RANK.EQ(L25,L:L,0)</f>
        <v>23</v>
      </c>
      <c r="B25" s="5" t="s">
        <v>1399</v>
      </c>
      <c r="C25" s="5" t="s">
        <v>204</v>
      </c>
      <c r="D25" t="s">
        <v>352</v>
      </c>
      <c r="E25" s="3">
        <f>IF(VLOOKUP($D25,Configuration!$A$21:$C$31,3,FALSE),IFERROR((Configuration!$C$13*F25+Configuration!$C$12*H25+Configuration!$C$14*G25+Configuration!$C$16*I25+Configuration!$C$15*J25+Configuration!$C$17*K25),""),0)</f>
        <v>76.660051752476562</v>
      </c>
      <c r="F25" s="3">
        <v>5.2499999999999991</v>
      </c>
      <c r="G25" s="3">
        <v>299.25</v>
      </c>
      <c r="H25" s="3">
        <v>31.5</v>
      </c>
      <c r="I25" s="3">
        <v>0</v>
      </c>
      <c r="J25" s="3">
        <v>0</v>
      </c>
      <c r="K25" s="3">
        <v>0.25747412376171652</v>
      </c>
      <c r="L25" s="3">
        <f>MAX(IFERROR(IF(Configuration!$F$12&gt;0,$E25-LARGE($E:$E,Configuration!$F$12*Configuration!$F$16),-1000000),0),IFERROR(IF(Configuration!$F$14&gt;0,$E25-LARGE('FLEX Settings (DO NOT MODIFY)'!$J:$J,Configuration!$F$14*Configuration!$F$16),-1000000),0),IFERROR(IF(Configuration!$F$13&gt;0,$E25-LARGE('FLEX Settings (DO NOT MODIFY)'!$K:$K,Configuration!$F$13*Configuration!$F$16),-1000000),0))+IF(E25=0,0,COUNTIFS($E$2:E24,E24)*0.000001)</f>
        <v>-19.890286192927913</v>
      </c>
      <c r="N25" t="str">
        <f t="shared" si="0"/>
        <v>&lt;tr&gt;&lt;td&gt;23&lt;/td&gt;&lt;td&gt;Brenton Strange&lt;/td&gt;&lt;td&gt;Penn State&lt;/td&gt;&lt;td&gt;Big Ten&lt;/td&gt;&lt;td&gt;76.66&lt;/td&gt;&lt;/tr&gt;</v>
      </c>
    </row>
    <row r="26" spans="1:14" x14ac:dyDescent="0.25">
      <c r="A26" s="25">
        <f>_xlfn.RANK.EQ(L26,L:L,0)</f>
        <v>24</v>
      </c>
      <c r="B26" s="5" t="s">
        <v>1392</v>
      </c>
      <c r="C26" t="s">
        <v>187</v>
      </c>
      <c r="D26" t="s">
        <v>352</v>
      </c>
      <c r="E26" s="3">
        <f>IF(VLOOKUP($D26,Configuration!$A$21:$C$31,3,FALSE),IFERROR((Configuration!$C$13*F26+Configuration!$C$12*H26+Configuration!$C$14*G26+Configuration!$C$16*I26+Configuration!$C$15*J26+Configuration!$C$17*K26),""),0)</f>
        <v>73.882268224423598</v>
      </c>
      <c r="F26" s="3">
        <v>5.2499999999999991</v>
      </c>
      <c r="G26" s="3">
        <v>288.39999999999998</v>
      </c>
      <c r="H26" s="3">
        <v>28</v>
      </c>
      <c r="I26" s="3">
        <v>0</v>
      </c>
      <c r="J26" s="3">
        <v>0</v>
      </c>
      <c r="K26" s="3">
        <v>0.22886588778819245</v>
      </c>
      <c r="L26" s="3">
        <f>MAX(IFERROR(IF(Configuration!$F$12&gt;0,$E26-LARGE($E:$E,Configuration!$F$12*Configuration!$F$16),-1000000),0),IFERROR(IF(Configuration!$F$14&gt;0,$E26-LARGE('FLEX Settings (DO NOT MODIFY)'!$J:$J,Configuration!$F$14*Configuration!$F$16),-1000000),0),IFERROR(IF(Configuration!$F$13&gt;0,$E26-LARGE('FLEX Settings (DO NOT MODIFY)'!$K:$K,Configuration!$F$13*Configuration!$F$16),-1000000),0))+IF(E26=0,0,COUNTIFS($E$2:E25,E25)*0.000001)</f>
        <v>-22.668069720980878</v>
      </c>
      <c r="N26" t="str">
        <f t="shared" si="0"/>
        <v>&lt;tr&gt;&lt;td&gt;24&lt;/td&gt;&lt;td&gt;Payne Durham&lt;/td&gt;&lt;td&gt;Purdue&lt;/td&gt;&lt;td&gt;Big Ten&lt;/td&gt;&lt;td&gt;73.88&lt;/td&gt;&lt;/tr&gt;</v>
      </c>
    </row>
    <row r="27" spans="1:14" x14ac:dyDescent="0.25">
      <c r="A27" s="25">
        <f>_xlfn.RANK.EQ(L27,L:L,0)</f>
        <v>25</v>
      </c>
      <c r="B27" t="s">
        <v>1367</v>
      </c>
      <c r="C27" s="5" t="s">
        <v>226</v>
      </c>
      <c r="D27" t="s">
        <v>132</v>
      </c>
      <c r="E27" s="3">
        <f>IF(VLOOKUP($D27,Configuration!$A$21:$C$31,3,FALSE),IFERROR((Configuration!$C$13*F27+Configuration!$C$12*H27+Configuration!$C$14*G27+Configuration!$C$16*I27+Configuration!$C$15*J27+Configuration!$C$17*K27),""),0)</f>
        <v>70.294395170246517</v>
      </c>
      <c r="F27" s="3">
        <v>3.6903225806451614</v>
      </c>
      <c r="G27" s="3">
        <v>343.20000000000005</v>
      </c>
      <c r="H27" s="3">
        <v>28.6</v>
      </c>
      <c r="I27" s="3">
        <v>0</v>
      </c>
      <c r="J27" s="3">
        <v>0</v>
      </c>
      <c r="K27" s="3">
        <v>0.23377015681222513</v>
      </c>
      <c r="L27" s="3">
        <f>MAX(IFERROR(IF(Configuration!$F$12&gt;0,$E27-LARGE($E:$E,Configuration!$F$12*Configuration!$F$16),-1000000),0),IFERROR(IF(Configuration!$F$14&gt;0,$E27-LARGE('FLEX Settings (DO NOT MODIFY)'!$J:$J,Configuration!$F$14*Configuration!$F$16),-1000000),0),IFERROR(IF(Configuration!$F$13&gt;0,$E27-LARGE('FLEX Settings (DO NOT MODIFY)'!$K:$K,Configuration!$F$13*Configuration!$F$16),-1000000),0))+IF(E27=0,0,COUNTIFS($E$2:E26,E26)*0.000001)</f>
        <v>-26.255942775157958</v>
      </c>
      <c r="N27" t="str">
        <f t="shared" si="0"/>
        <v>&lt;tr&gt;&lt;td&gt;25&lt;/td&gt;&lt;td&gt;Jelani Woods&lt;/td&gt;&lt;td&gt;Virginia&lt;/td&gt;&lt;td&gt;ACC&lt;/td&gt;&lt;td&gt;70.29&lt;/td&gt;&lt;/tr&gt;</v>
      </c>
    </row>
    <row r="28" spans="1:14" x14ac:dyDescent="0.25">
      <c r="A28" s="25">
        <f>_xlfn.RANK.EQ(L28,L:L,0)</f>
        <v>26</v>
      </c>
      <c r="B28" t="s">
        <v>1379</v>
      </c>
      <c r="C28" s="5" t="s">
        <v>753</v>
      </c>
      <c r="D28" t="s">
        <v>326</v>
      </c>
      <c r="E28" s="3">
        <f>IF(VLOOKUP($D28,Configuration!$A$21:$C$31,3,FALSE),IFERROR((Configuration!$C$13*F28+Configuration!$C$12*H28+Configuration!$C$14*G28+Configuration!$C$16*I28+Configuration!$C$15*J28+Configuration!$C$17*K28),""),0)</f>
        <v>68.356701168317713</v>
      </c>
      <c r="F28" s="3">
        <v>3.75</v>
      </c>
      <c r="G28" s="3">
        <v>357</v>
      </c>
      <c r="H28" s="3">
        <v>21</v>
      </c>
      <c r="I28" s="3">
        <v>0</v>
      </c>
      <c r="J28" s="3">
        <v>0</v>
      </c>
      <c r="K28" s="3">
        <v>0.17164941584114435</v>
      </c>
      <c r="L28" s="3">
        <f>MAX(IFERROR(IF(Configuration!$F$12&gt;0,$E28-LARGE($E:$E,Configuration!$F$12*Configuration!$F$16),-1000000),0),IFERROR(IF(Configuration!$F$14&gt;0,$E28-LARGE('FLEX Settings (DO NOT MODIFY)'!$J:$J,Configuration!$F$14*Configuration!$F$16),-1000000),0),IFERROR(IF(Configuration!$F$13&gt;0,$E28-LARGE('FLEX Settings (DO NOT MODIFY)'!$K:$K,Configuration!$F$13*Configuration!$F$16),-1000000),0))+IF(E28=0,0,COUNTIFS($E$2:E27,E27)*0.000001)</f>
        <v>-28.193636777086763</v>
      </c>
      <c r="N28" t="str">
        <f t="shared" si="0"/>
        <v>&lt;tr&gt;&lt;td&gt;26&lt;/td&gt;&lt;td&gt;Daniel Imatorbhebhe&lt;/td&gt;&lt;td&gt;Kansas State&lt;/td&gt;&lt;td&gt;Big 12&lt;/td&gt;&lt;td&gt;68.36&lt;/td&gt;&lt;/tr&gt;</v>
      </c>
    </row>
    <row r="29" spans="1:14" x14ac:dyDescent="0.25">
      <c r="A29" s="25">
        <f>_xlfn.RANK.EQ(L29,L:L,0)</f>
        <v>27</v>
      </c>
      <c r="B29" s="5" t="s">
        <v>311</v>
      </c>
      <c r="C29" t="s">
        <v>668</v>
      </c>
      <c r="D29" t="s">
        <v>132</v>
      </c>
      <c r="E29" s="3">
        <f>IF(VLOOKUP($D29,Configuration!$A$21:$C$31,3,FALSE),IFERROR((Configuration!$C$13*F29+Configuration!$C$12*H29+Configuration!$C$14*G29+Configuration!$C$16*I29+Configuration!$C$15*J29+Configuration!$C$17*K29),""),0)</f>
        <v>67.341482148778951</v>
      </c>
      <c r="F29" s="3">
        <v>3.6627906976744189</v>
      </c>
      <c r="G29" s="3">
        <v>344.82558139534882</v>
      </c>
      <c r="H29" s="3">
        <v>22.5</v>
      </c>
      <c r="I29" s="3">
        <v>0</v>
      </c>
      <c r="J29" s="3">
        <v>0</v>
      </c>
      <c r="K29" s="3">
        <v>0.18391008840122608</v>
      </c>
      <c r="L29" s="3">
        <f>MAX(IFERROR(IF(Configuration!$F$12&gt;0,$E29-LARGE($E:$E,Configuration!$F$12*Configuration!$F$16),-1000000),0),IFERROR(IF(Configuration!$F$14&gt;0,$E29-LARGE('FLEX Settings (DO NOT MODIFY)'!$J:$J,Configuration!$F$14*Configuration!$F$16),-1000000),0),IFERROR(IF(Configuration!$F$13&gt;0,$E29-LARGE('FLEX Settings (DO NOT MODIFY)'!$K:$K,Configuration!$F$13*Configuration!$F$16),-1000000),0))+IF(E29=0,0,COUNTIFS($E$2:E28,E28)*0.000001)</f>
        <v>-29.208855796625524</v>
      </c>
      <c r="N29" t="str">
        <f t="shared" si="0"/>
        <v>&lt;tr&gt;&lt;td&gt;27&lt;/td&gt;&lt;td&gt;Will Mallory&lt;/td&gt;&lt;td&gt;Miami (FL)&lt;/td&gt;&lt;td&gt;ACC&lt;/td&gt;&lt;td&gt;67.34&lt;/td&gt;&lt;/tr&gt;</v>
      </c>
    </row>
    <row r="30" spans="1:14" x14ac:dyDescent="0.25">
      <c r="A30" s="25">
        <f>_xlfn.RANK.EQ(L30,L:L,0)</f>
        <v>28</v>
      </c>
      <c r="B30" t="s">
        <v>1449</v>
      </c>
      <c r="C30" s="5" t="s">
        <v>177</v>
      </c>
      <c r="D30" t="s">
        <v>131</v>
      </c>
      <c r="E30" s="3">
        <f>IF(VLOOKUP($D30,Configuration!$A$21:$C$31,3,FALSE),IFERROR((Configuration!$C$13*F30+Configuration!$C$12*H30+Configuration!$C$14*G30+Configuration!$C$16*I30+Configuration!$C$15*J30+Configuration!$C$17*K30),""),0)</f>
        <v>67.091310914663936</v>
      </c>
      <c r="F30" s="3">
        <v>2.5</v>
      </c>
      <c r="G30" s="3">
        <v>400</v>
      </c>
      <c r="H30" s="3">
        <v>25</v>
      </c>
      <c r="I30" s="3">
        <v>0</v>
      </c>
      <c r="J30" s="3">
        <v>0</v>
      </c>
      <c r="K30" s="3">
        <v>0.20434454266802898</v>
      </c>
      <c r="L30" s="3">
        <f>MAX(IFERROR(IF(Configuration!$F$12&gt;0,$E30-LARGE($E:$E,Configuration!$F$12*Configuration!$F$16),-1000000),0),IFERROR(IF(Configuration!$F$14&gt;0,$E30-LARGE('FLEX Settings (DO NOT MODIFY)'!$J:$J,Configuration!$F$14*Configuration!$F$16),-1000000),0),IFERROR(IF(Configuration!$F$13&gt;0,$E30-LARGE('FLEX Settings (DO NOT MODIFY)'!$K:$K,Configuration!$F$13*Configuration!$F$16),-1000000),0))+IF(E30=0,0,COUNTIFS($E$2:E29,E29)*0.000001)</f>
        <v>-29.45902703074054</v>
      </c>
      <c r="N30" t="str">
        <f t="shared" si="0"/>
        <v>&lt;tr&gt;&lt;td&gt;28&lt;/td&gt;&lt;td&gt;Casey Kelly&lt;/td&gt;&lt;td&gt;Ole Miss&lt;/td&gt;&lt;td&gt;SEC&lt;/td&gt;&lt;td&gt;67.09&lt;/td&gt;&lt;/tr&gt;</v>
      </c>
    </row>
    <row r="31" spans="1:14" x14ac:dyDescent="0.25">
      <c r="A31" s="25">
        <f>_xlfn.RANK.EQ(L31,L:L,0)</f>
        <v>29</v>
      </c>
      <c r="B31" t="s">
        <v>1437</v>
      </c>
      <c r="C31" s="5" t="s">
        <v>174</v>
      </c>
      <c r="D31" t="s">
        <v>131</v>
      </c>
      <c r="E31" s="3">
        <f>IF(VLOOKUP($D31,Configuration!$A$21:$C$31,3,FALSE),IFERROR((Configuration!$C$13*F31+Configuration!$C$12*H31+Configuration!$C$14*G31+Configuration!$C$16*I31+Configuration!$C$15*J31+Configuration!$C$17*K31),""),0)</f>
        <v>64.882179823197546</v>
      </c>
      <c r="F31" s="3">
        <v>3.375</v>
      </c>
      <c r="G31" s="3">
        <v>337.5</v>
      </c>
      <c r="H31" s="3">
        <v>22.5</v>
      </c>
      <c r="I31" s="3">
        <v>0</v>
      </c>
      <c r="J31" s="3">
        <v>0</v>
      </c>
      <c r="K31" s="3">
        <v>0.18391008840122608</v>
      </c>
      <c r="L31" s="3">
        <f>MAX(IFERROR(IF(Configuration!$F$12&gt;0,$E31-LARGE($E:$E,Configuration!$F$12*Configuration!$F$16),-1000000),0),IFERROR(IF(Configuration!$F$14&gt;0,$E31-LARGE('FLEX Settings (DO NOT MODIFY)'!$J:$J,Configuration!$F$14*Configuration!$F$16),-1000000),0),IFERROR(IF(Configuration!$F$13&gt;0,$E31-LARGE('FLEX Settings (DO NOT MODIFY)'!$K:$K,Configuration!$F$13*Configuration!$F$16),-1000000),0))+IF(E31=0,0,COUNTIFS($E$2:E30,E30)*0.000001)</f>
        <v>-31.668158122206929</v>
      </c>
      <c r="N31" t="str">
        <f t="shared" si="0"/>
        <v>&lt;tr&gt;&lt;td&gt;29&lt;/td&gt;&lt;td&gt;Jahleel Billingsley&lt;/td&gt;&lt;td&gt;Alabama&lt;/td&gt;&lt;td&gt;SEC&lt;/td&gt;&lt;td&gt;64.88&lt;/td&gt;&lt;/tr&gt;</v>
      </c>
    </row>
    <row r="32" spans="1:14" x14ac:dyDescent="0.25">
      <c r="A32" s="25">
        <f>_xlfn.RANK.EQ(L32,L:L,0)</f>
        <v>30</v>
      </c>
      <c r="B32" t="s">
        <v>1366</v>
      </c>
      <c r="C32" t="s">
        <v>176</v>
      </c>
      <c r="D32" t="s">
        <v>132</v>
      </c>
      <c r="E32" s="3">
        <f>IF(VLOOKUP($D32,Configuration!$A$21:$C$31,3,FALSE),IFERROR((Configuration!$C$13*F32+Configuration!$C$12*H32+Configuration!$C$14*G32+Configuration!$C$16*I32+Configuration!$C$15*J32+Configuration!$C$17*K32),""),0)</f>
        <v>63.255674611366466</v>
      </c>
      <c r="F32" s="3">
        <v>2</v>
      </c>
      <c r="G32" s="3">
        <v>381.97058823529409</v>
      </c>
      <c r="H32" s="3">
        <v>27</v>
      </c>
      <c r="I32" s="3">
        <v>0</v>
      </c>
      <c r="J32" s="3">
        <v>0</v>
      </c>
      <c r="K32" s="3">
        <v>0.22069210608147127</v>
      </c>
      <c r="L32" s="3">
        <f>MAX(IFERROR(IF(Configuration!$F$12&gt;0,$E32-LARGE($E:$E,Configuration!$F$12*Configuration!$F$16),-1000000),0),IFERROR(IF(Configuration!$F$14&gt;0,$E32-LARGE('FLEX Settings (DO NOT MODIFY)'!$J:$J,Configuration!$F$14*Configuration!$F$16),-1000000),0),IFERROR(IF(Configuration!$F$13&gt;0,$E32-LARGE('FLEX Settings (DO NOT MODIFY)'!$K:$K,Configuration!$F$13*Configuration!$F$16),-1000000),0))+IF(E32=0,0,COUNTIFS($E$2:E31,E31)*0.000001)</f>
        <v>-33.294663334038013</v>
      </c>
      <c r="N32" t="str">
        <f t="shared" si="0"/>
        <v>&lt;tr&gt;&lt;td&gt;30&lt;/td&gt;&lt;td&gt;Braden Galloway&lt;/td&gt;&lt;td&gt;Clemson&lt;/td&gt;&lt;td&gt;ACC&lt;/td&gt;&lt;td&gt;63.26&lt;/td&gt;&lt;/tr&gt;</v>
      </c>
    </row>
    <row r="33" spans="1:14" x14ac:dyDescent="0.25">
      <c r="A33" s="25">
        <f>_xlfn.RANK.EQ(L33,L:L,0)</f>
        <v>31</v>
      </c>
      <c r="B33" t="s">
        <v>1441</v>
      </c>
      <c r="C33" s="5" t="s">
        <v>186</v>
      </c>
      <c r="D33" t="s">
        <v>131</v>
      </c>
      <c r="E33" s="3">
        <f>IF(VLOOKUP($D33,Configuration!$A$21:$C$31,3,FALSE),IFERROR((Configuration!$C$13*F33+Configuration!$C$12*H33+Configuration!$C$14*G33+Configuration!$C$16*I33+Configuration!$C$15*J33+Configuration!$C$17*K33),""),0)</f>
        <v>62.534471251963097</v>
      </c>
      <c r="F33" s="3">
        <v>3.882352941176471</v>
      </c>
      <c r="G33" s="3">
        <v>286</v>
      </c>
      <c r="H33" s="3">
        <v>22</v>
      </c>
      <c r="I33" s="3">
        <v>0</v>
      </c>
      <c r="J33" s="3">
        <v>0</v>
      </c>
      <c r="K33" s="3">
        <v>0.17982319754786549</v>
      </c>
      <c r="L33" s="3">
        <f>MAX(IFERROR(IF(Configuration!$F$12&gt;0,$E33-LARGE($E:$E,Configuration!$F$12*Configuration!$F$16),-1000000),0),IFERROR(IF(Configuration!$F$14&gt;0,$E33-LARGE('FLEX Settings (DO NOT MODIFY)'!$J:$J,Configuration!$F$14*Configuration!$F$16),-1000000),0),IFERROR(IF(Configuration!$F$13&gt;0,$E33-LARGE('FLEX Settings (DO NOT MODIFY)'!$K:$K,Configuration!$F$13*Configuration!$F$16),-1000000),0))+IF(E33=0,0,COUNTIFS($E$2:E32,E32)*0.000001)</f>
        <v>-34.015866693441382</v>
      </c>
      <c r="N33" t="str">
        <f t="shared" si="0"/>
        <v>&lt;tr&gt;&lt;td&gt;31&lt;/td&gt;&lt;td&gt;Kemore Gamble&lt;/td&gt;&lt;td&gt;Florida&lt;/td&gt;&lt;td&gt;SEC&lt;/td&gt;&lt;td&gt;62.53&lt;/td&gt;&lt;/tr&gt;</v>
      </c>
    </row>
    <row r="34" spans="1:14" x14ac:dyDescent="0.25">
      <c r="A34" s="25">
        <f>_xlfn.RANK.EQ(L34,L:L,0)</f>
        <v>32</v>
      </c>
      <c r="B34" s="5" t="s">
        <v>1362</v>
      </c>
      <c r="C34" s="5" t="s">
        <v>335</v>
      </c>
      <c r="D34" t="s">
        <v>132</v>
      </c>
      <c r="E34" s="3">
        <f>IF(VLOOKUP($D34,Configuration!$A$21:$C$31,3,FALSE),IFERROR((Configuration!$C$13*F34+Configuration!$C$12*H34+Configuration!$C$14*G34+Configuration!$C$16*I34+Configuration!$C$15*J34+Configuration!$C$17*K34),""),0)</f>
        <v>54.555031051485948</v>
      </c>
      <c r="F34" s="3">
        <v>3.6</v>
      </c>
      <c r="G34" s="3">
        <v>238.14000000000001</v>
      </c>
      <c r="H34" s="3">
        <v>18.900000000000002</v>
      </c>
      <c r="I34" s="3">
        <v>0</v>
      </c>
      <c r="J34" s="3">
        <v>0</v>
      </c>
      <c r="K34" s="3">
        <v>0.15448447425702991</v>
      </c>
      <c r="L34" s="3">
        <f>MAX(IFERROR(IF(Configuration!$F$12&gt;0,$E34-LARGE($E:$E,Configuration!$F$12*Configuration!$F$16),-1000000),0),IFERROR(IF(Configuration!$F$14&gt;0,$E34-LARGE('FLEX Settings (DO NOT MODIFY)'!$J:$J,Configuration!$F$14*Configuration!$F$16),-1000000),0),IFERROR(IF(Configuration!$F$13&gt;0,$E34-LARGE('FLEX Settings (DO NOT MODIFY)'!$K:$K,Configuration!$F$13*Configuration!$F$16),-1000000),0))+IF(E34=0,0,COUNTIFS($E$2:E33,E33)*0.000001)</f>
        <v>-41.995306893918531</v>
      </c>
      <c r="N34" t="str">
        <f t="shared" si="0"/>
        <v>&lt;tr&gt;&lt;td&gt;32&lt;/td&gt;&lt;td&gt;Dylan Parham&lt;/td&gt;&lt;td&gt;North Carolina State&lt;/td&gt;&lt;td&gt;ACC&lt;/td&gt;&lt;td&gt;54.56&lt;/td&gt;&lt;/tr&gt;</v>
      </c>
    </row>
    <row r="35" spans="1:14" x14ac:dyDescent="0.25">
      <c r="A35" s="25">
        <f>_xlfn.RANK.EQ(L35,L:L,0)</f>
        <v>33</v>
      </c>
      <c r="B35" s="5" t="s">
        <v>1388</v>
      </c>
      <c r="C35" t="s">
        <v>207</v>
      </c>
      <c r="D35" t="s">
        <v>326</v>
      </c>
      <c r="E35" s="3">
        <f>IF(VLOOKUP($D35,Configuration!$A$21:$C$31,3,FALSE),IFERROR((Configuration!$C$13*F35+Configuration!$C$12*H35+Configuration!$C$14*G35+Configuration!$C$16*I35+Configuration!$C$15*J35+Configuration!$C$17*K35),""),0)</f>
        <v>54.494845482949081</v>
      </c>
      <c r="F35" s="3">
        <v>4</v>
      </c>
      <c r="G35" s="3">
        <v>214.66666666666669</v>
      </c>
      <c r="H35" s="3">
        <v>18.666666666666668</v>
      </c>
      <c r="I35" s="3">
        <v>0</v>
      </c>
      <c r="J35" s="3">
        <v>0</v>
      </c>
      <c r="K35" s="3">
        <v>0.15257725852546164</v>
      </c>
      <c r="L35" s="3">
        <f>MAX(IFERROR(IF(Configuration!$F$12&gt;0,$E35-LARGE($E:$E,Configuration!$F$12*Configuration!$F$16),-1000000),0),IFERROR(IF(Configuration!$F$14&gt;0,$E35-LARGE('FLEX Settings (DO NOT MODIFY)'!$J:$J,Configuration!$F$14*Configuration!$F$16),-1000000),0),IFERROR(IF(Configuration!$F$13&gt;0,$E35-LARGE('FLEX Settings (DO NOT MODIFY)'!$K:$K,Configuration!$F$13*Configuration!$F$16),-1000000),0))+IF(E35=0,0,COUNTIFS($E$2:E34,E34)*0.000001)</f>
        <v>-42.055492462455398</v>
      </c>
      <c r="N35" t="str">
        <f t="shared" si="0"/>
        <v>&lt;tr&gt;&lt;td&gt;33&lt;/td&gt;&lt;td&gt;Ben Sims&lt;/td&gt;&lt;td&gt;Baylor&lt;/td&gt;&lt;td&gt;Big 12&lt;/td&gt;&lt;td&gt;54.49&lt;/td&gt;&lt;/tr&gt;</v>
      </c>
    </row>
    <row r="36" spans="1:14" x14ac:dyDescent="0.25">
      <c r="A36" s="25">
        <f>_xlfn.RANK.EQ(L36,L:L,0)</f>
        <v>34</v>
      </c>
      <c r="B36" s="5" t="s">
        <v>1394</v>
      </c>
      <c r="C36" t="s">
        <v>209</v>
      </c>
      <c r="D36" t="s">
        <v>352</v>
      </c>
      <c r="E36" s="3">
        <f>IF(VLOOKUP($D36,Configuration!$A$21:$C$31,3,FALSE),IFERROR((Configuration!$C$13*F36+Configuration!$C$12*H36+Configuration!$C$14*G36+Configuration!$C$16*I36+Configuration!$C$15*J36+Configuration!$C$17*K36),""),0)</f>
        <v>53.812739978973241</v>
      </c>
      <c r="F36" s="3">
        <v>1.4055555555555554</v>
      </c>
      <c r="G36" s="3">
        <v>331.42999999999995</v>
      </c>
      <c r="H36" s="3">
        <v>25.299999999999997</v>
      </c>
      <c r="I36" s="3">
        <v>0</v>
      </c>
      <c r="J36" s="3">
        <v>0</v>
      </c>
      <c r="K36" s="3">
        <v>0.20679667718004532</v>
      </c>
      <c r="L36" s="3">
        <f>MAX(IFERROR(IF(Configuration!$F$12&gt;0,$E36-LARGE($E:$E,Configuration!$F$12*Configuration!$F$16),-1000000),0),IFERROR(IF(Configuration!$F$14&gt;0,$E36-LARGE('FLEX Settings (DO NOT MODIFY)'!$J:$J,Configuration!$F$14*Configuration!$F$16),-1000000),0),IFERROR(IF(Configuration!$F$13&gt;0,$E36-LARGE('FLEX Settings (DO NOT MODIFY)'!$K:$K,Configuration!$F$13*Configuration!$F$16),-1000000),0))+IF(E36=0,0,COUNTIFS($E$2:E35,E35)*0.000001)</f>
        <v>-42.737597966431238</v>
      </c>
      <c r="N36" t="str">
        <f t="shared" si="0"/>
        <v>&lt;tr&gt;&lt;td&gt;34&lt;/td&gt;&lt;td&gt;Austin Allen&lt;/td&gt;&lt;td&gt;Nebraska&lt;/td&gt;&lt;td&gt;Big Ten&lt;/td&gt;&lt;td&gt;53.81&lt;/td&gt;&lt;/tr&gt;</v>
      </c>
    </row>
    <row r="37" spans="1:14" x14ac:dyDescent="0.25">
      <c r="A37" s="25">
        <f>_xlfn.RANK.EQ(L37,L:L,0)</f>
        <v>35</v>
      </c>
      <c r="B37" t="s">
        <v>1364</v>
      </c>
      <c r="C37" s="5" t="s">
        <v>248</v>
      </c>
      <c r="D37" t="s">
        <v>132</v>
      </c>
      <c r="E37" s="3">
        <f>IF(VLOOKUP($D37,Configuration!$A$21:$C$31,3,FALSE),IFERROR((Configuration!$C$13*F37+Configuration!$C$12*H37+Configuration!$C$14*G37+Configuration!$C$16*I37+Configuration!$C$15*J37+Configuration!$C$17*K37),""),0)</f>
        <v>53.540353604904276</v>
      </c>
      <c r="F37" s="3">
        <v>2.75</v>
      </c>
      <c r="G37" s="3">
        <v>264</v>
      </c>
      <c r="H37" s="3">
        <v>22</v>
      </c>
      <c r="I37" s="3">
        <v>0</v>
      </c>
      <c r="J37" s="3">
        <v>0</v>
      </c>
      <c r="K37" s="3">
        <v>0.17982319754786549</v>
      </c>
      <c r="L37" s="3">
        <f>MAX(IFERROR(IF(Configuration!$F$12&gt;0,$E37-LARGE($E:$E,Configuration!$F$12*Configuration!$F$16),-1000000),0),IFERROR(IF(Configuration!$F$14&gt;0,$E37-LARGE('FLEX Settings (DO NOT MODIFY)'!$J:$J,Configuration!$F$14*Configuration!$F$16),-1000000),0),IFERROR(IF(Configuration!$F$13&gt;0,$E37-LARGE('FLEX Settings (DO NOT MODIFY)'!$K:$K,Configuration!$F$13*Configuration!$F$16),-1000000),0))+IF(E37=0,0,COUNTIFS($E$2:E36,E36)*0.000001)</f>
        <v>-43.009984340500203</v>
      </c>
      <c r="N37" t="str">
        <f t="shared" si="0"/>
        <v>&lt;tr&gt;&lt;td&gt;35&lt;/td&gt;&lt;td&gt;Cam McDonald&lt;/td&gt;&lt;td&gt;Florida State&lt;/td&gt;&lt;td&gt;ACC&lt;/td&gt;&lt;td&gt;53.54&lt;/td&gt;&lt;/tr&gt;</v>
      </c>
    </row>
    <row r="38" spans="1:14" x14ac:dyDescent="0.25">
      <c r="A38" s="25">
        <f>_xlfn.RANK.EQ(L38,L:L,0)</f>
        <v>36</v>
      </c>
      <c r="B38" t="s">
        <v>1439</v>
      </c>
      <c r="C38" s="5" t="s">
        <v>179</v>
      </c>
      <c r="D38" t="s">
        <v>131</v>
      </c>
      <c r="E38" s="3">
        <f>IF(VLOOKUP($D38,Configuration!$A$21:$C$31,3,FALSE),IFERROR((Configuration!$C$13*F38+Configuration!$C$12*H38+Configuration!$C$14*G38+Configuration!$C$16*I38+Configuration!$C$15*J38+Configuration!$C$17*K38),""),0)</f>
        <v>53.238369738193356</v>
      </c>
      <c r="F38" s="3">
        <v>2.9411764705882355</v>
      </c>
      <c r="G38" s="3">
        <v>235</v>
      </c>
      <c r="H38" s="3">
        <v>25</v>
      </c>
      <c r="I38" s="3">
        <v>0</v>
      </c>
      <c r="J38" s="3">
        <v>0</v>
      </c>
      <c r="K38" s="3">
        <v>0.20434454266802898</v>
      </c>
      <c r="L38" s="3">
        <f>MAX(IFERROR(IF(Configuration!$F$12&gt;0,$E38-LARGE($E:$E,Configuration!$F$12*Configuration!$F$16),-1000000),0),IFERROR(IF(Configuration!$F$14&gt;0,$E38-LARGE('FLEX Settings (DO NOT MODIFY)'!$J:$J,Configuration!$F$14*Configuration!$F$16),-1000000),0),IFERROR(IF(Configuration!$F$13&gt;0,$E38-LARGE('FLEX Settings (DO NOT MODIFY)'!$K:$K,Configuration!$F$13*Configuration!$F$16),-1000000),0))+IF(E38=0,0,COUNTIFS($E$2:E37,E37)*0.000001)</f>
        <v>-43.311968207211123</v>
      </c>
      <c r="N38" t="str">
        <f t="shared" si="0"/>
        <v>&lt;tr&gt;&lt;td&gt;36&lt;/td&gt;&lt;td&gt;Niko Hea&lt;/td&gt;&lt;td&gt;Missouri&lt;/td&gt;&lt;td&gt;SEC&lt;/td&gt;&lt;td&gt;53.24&lt;/td&gt;&lt;/tr&gt;</v>
      </c>
    </row>
    <row r="39" spans="1:14" x14ac:dyDescent="0.25">
      <c r="A39" s="25">
        <f>_xlfn.RANK.EQ(L39,L:L,0)</f>
        <v>37</v>
      </c>
      <c r="B39" s="5" t="s">
        <v>1361</v>
      </c>
      <c r="C39" t="s">
        <v>217</v>
      </c>
      <c r="D39" t="s">
        <v>132</v>
      </c>
      <c r="E39" s="3">
        <f>IF(VLOOKUP($D39,Configuration!$A$21:$C$31,3,FALSE),IFERROR((Configuration!$C$13*F39+Configuration!$C$12*H39+Configuration!$C$14*G39+Configuration!$C$16*I39+Configuration!$C$15*J39+Configuration!$C$17*K39),""),0)</f>
        <v>52.74556718302798</v>
      </c>
      <c r="F39" s="3">
        <v>1.8857142857142855</v>
      </c>
      <c r="G39" s="3">
        <v>286.62857142857143</v>
      </c>
      <c r="H39" s="3">
        <v>26.4</v>
      </c>
      <c r="I39" s="3">
        <v>0</v>
      </c>
      <c r="J39" s="3">
        <v>0</v>
      </c>
      <c r="K39" s="3">
        <v>0.21578783705743859</v>
      </c>
      <c r="L39" s="3">
        <f>MAX(IFERROR(IF(Configuration!$F$12&gt;0,$E39-LARGE($E:$E,Configuration!$F$12*Configuration!$F$16),-1000000),0),IFERROR(IF(Configuration!$F$14&gt;0,$E39-LARGE('FLEX Settings (DO NOT MODIFY)'!$J:$J,Configuration!$F$14*Configuration!$F$16),-1000000),0),IFERROR(IF(Configuration!$F$13&gt;0,$E39-LARGE('FLEX Settings (DO NOT MODIFY)'!$K:$K,Configuration!$F$13*Configuration!$F$16),-1000000),0))+IF(E39=0,0,COUNTIFS($E$2:E38,E38)*0.000001)</f>
        <v>-43.804770762376499</v>
      </c>
    </row>
    <row r="40" spans="1:14" x14ac:dyDescent="0.25">
      <c r="A40" s="25">
        <f>_xlfn.RANK.EQ(L40,L:L,0)</f>
        <v>38</v>
      </c>
      <c r="B40" t="s">
        <v>1408</v>
      </c>
      <c r="C40" s="5" t="s">
        <v>758</v>
      </c>
      <c r="D40" t="s">
        <v>1504</v>
      </c>
      <c r="E40" s="3">
        <f>IF(VLOOKUP($D40,Configuration!$A$21:$C$31,3,FALSE),IFERROR((Configuration!$C$13*F40+Configuration!$C$12*H40+Configuration!$C$14*G40+Configuration!$C$16*I40+Configuration!$C$15*J40+Configuration!$C$17*K40),""),0)</f>
        <v>52.348327484340992</v>
      </c>
      <c r="F40" s="3">
        <v>3.4285714285714288</v>
      </c>
      <c r="G40" s="3">
        <v>234.85714285714283</v>
      </c>
      <c r="H40" s="3">
        <v>17.142857142857142</v>
      </c>
      <c r="I40" s="3">
        <v>0</v>
      </c>
      <c r="J40" s="3">
        <v>0</v>
      </c>
      <c r="K40" s="3">
        <v>0.14012197211521987</v>
      </c>
      <c r="L40" s="3">
        <f>MAX(IFERROR(IF(Configuration!$F$12&gt;0,$E40-LARGE($E:$E,Configuration!$F$12*Configuration!$F$16),-1000000),0),IFERROR(IF(Configuration!$F$14&gt;0,$E40-LARGE('FLEX Settings (DO NOT MODIFY)'!$J:$J,Configuration!$F$14*Configuration!$F$16),-1000000),0),IFERROR(IF(Configuration!$F$13&gt;0,$E40-LARGE('FLEX Settings (DO NOT MODIFY)'!$K:$K,Configuration!$F$13*Configuration!$F$16),-1000000),0))+IF(E40=0,0,COUNTIFS($E$2:E39,E39)*0.000001)</f>
        <v>-44.202010461063487</v>
      </c>
    </row>
    <row r="41" spans="1:14" x14ac:dyDescent="0.25">
      <c r="A41" s="25">
        <f>_xlfn.RANK.EQ(L41,L:L,0)</f>
        <v>39</v>
      </c>
      <c r="B41" s="5" t="s">
        <v>1495</v>
      </c>
      <c r="C41" s="5" t="s">
        <v>1488</v>
      </c>
      <c r="D41" t="s">
        <v>1504</v>
      </c>
      <c r="E41" s="3">
        <f>IF(VLOOKUP($D41,Configuration!$A$21:$C$31,3,FALSE),IFERROR((Configuration!$C$13*F41+Configuration!$C$12*H41+Configuration!$C$14*G41+Configuration!$C$16*I41+Configuration!$C$15*J41+Configuration!$C$17*K41),""),0)</f>
        <v>51.360044359265629</v>
      </c>
      <c r="F41" s="3">
        <v>1.9285714285714286</v>
      </c>
      <c r="G41" s="3">
        <v>267.30000000000007</v>
      </c>
      <c r="H41" s="3">
        <v>27</v>
      </c>
      <c r="I41" s="3">
        <v>0</v>
      </c>
      <c r="J41" s="3">
        <v>0</v>
      </c>
      <c r="K41" s="3">
        <v>0.22069210608147127</v>
      </c>
      <c r="L41" s="3">
        <f>MAX(IFERROR(IF(Configuration!$F$12&gt;0,$E41-LARGE($E:$E,Configuration!$F$12*Configuration!$F$16),-1000000),0),IFERROR(IF(Configuration!$F$14&gt;0,$E41-LARGE('FLEX Settings (DO NOT MODIFY)'!$J:$J,Configuration!$F$14*Configuration!$F$16),-1000000),0),IFERROR(IF(Configuration!$F$13&gt;0,$E41-LARGE('FLEX Settings (DO NOT MODIFY)'!$K:$K,Configuration!$F$13*Configuration!$F$16),-1000000),0))+IF(E41=0,0,COUNTIFS($E$2:E40,E40)*0.000001)</f>
        <v>-45.19029358613885</v>
      </c>
    </row>
    <row r="42" spans="1:14" x14ac:dyDescent="0.25">
      <c r="A42" s="25">
        <f>_xlfn.RANK.EQ(L42,L:L,0)</f>
        <v>40</v>
      </c>
      <c r="B42" s="5" t="s">
        <v>1360</v>
      </c>
      <c r="C42" t="s">
        <v>211</v>
      </c>
      <c r="D42" t="s">
        <v>132</v>
      </c>
      <c r="E42" s="3">
        <f>IF(VLOOKUP($D42,Configuration!$A$21:$C$31,3,FALSE),IFERROR((Configuration!$C$13*F42+Configuration!$C$12*H42+Configuration!$C$14*G42+Configuration!$C$16*I42+Configuration!$C$15*J42+Configuration!$C$17*K42),""),0)</f>
        <v>51.318114953324411</v>
      </c>
      <c r="F42" s="3">
        <v>4.2857142857142856</v>
      </c>
      <c r="G42" s="3">
        <v>198</v>
      </c>
      <c r="H42" s="3">
        <v>12</v>
      </c>
      <c r="I42" s="3">
        <v>0</v>
      </c>
      <c r="J42" s="3">
        <v>0</v>
      </c>
      <c r="K42" s="3">
        <v>9.8085380480653905E-2</v>
      </c>
      <c r="L42" s="3">
        <f>MAX(IFERROR(IF(Configuration!$F$12&gt;0,$E42-LARGE($E:$E,Configuration!$F$12*Configuration!$F$16),-1000000),0),IFERROR(IF(Configuration!$F$14&gt;0,$E42-LARGE('FLEX Settings (DO NOT MODIFY)'!$J:$J,Configuration!$F$14*Configuration!$F$16),-1000000),0),IFERROR(IF(Configuration!$F$13&gt;0,$E42-LARGE('FLEX Settings (DO NOT MODIFY)'!$K:$K,Configuration!$F$13*Configuration!$F$16),-1000000),0))+IF(E42=0,0,COUNTIFS($E$2:E41,E41)*0.000001)</f>
        <v>-45.232222992080068</v>
      </c>
    </row>
    <row r="43" spans="1:14" x14ac:dyDescent="0.25">
      <c r="A43" s="25">
        <f>_xlfn.RANK.EQ(L43,L:L,0)</f>
        <v>41</v>
      </c>
      <c r="B43" s="5" t="s">
        <v>1435</v>
      </c>
      <c r="C43" t="s">
        <v>198</v>
      </c>
      <c r="D43" t="s">
        <v>131</v>
      </c>
      <c r="E43" s="3">
        <f>IF(VLOOKUP($D43,Configuration!$A$21:$C$31,3,FALSE),IFERROR((Configuration!$C$13*F43+Configuration!$C$12*H43+Configuration!$C$14*G43+Configuration!$C$16*I43+Configuration!$C$15*J43+Configuration!$C$17*K43),""),0)</f>
        <v>50.858615787837053</v>
      </c>
      <c r="F43" s="3">
        <v>1.8</v>
      </c>
      <c r="G43" s="3">
        <v>270</v>
      </c>
      <c r="H43" s="3">
        <v>27</v>
      </c>
      <c r="I43" s="3">
        <v>0</v>
      </c>
      <c r="J43" s="3">
        <v>0</v>
      </c>
      <c r="K43" s="3">
        <v>0.22069210608147127</v>
      </c>
      <c r="L43" s="3">
        <f>MAX(IFERROR(IF(Configuration!$F$12&gt;0,$E43-LARGE($E:$E,Configuration!$F$12*Configuration!$F$16),-1000000),0),IFERROR(IF(Configuration!$F$14&gt;0,$E43-LARGE('FLEX Settings (DO NOT MODIFY)'!$J:$J,Configuration!$F$14*Configuration!$F$16),-1000000),0),IFERROR(IF(Configuration!$F$13&gt;0,$E43-LARGE('FLEX Settings (DO NOT MODIFY)'!$K:$K,Configuration!$F$13*Configuration!$F$16),-1000000),0))+IF(E43=0,0,COUNTIFS($E$2:E42,E42)*0.000001)</f>
        <v>-45.691722157567426</v>
      </c>
    </row>
    <row r="44" spans="1:14" x14ac:dyDescent="0.25">
      <c r="A44" s="25">
        <f>_xlfn.RANK.EQ(L44,L:L,0)</f>
        <v>42</v>
      </c>
      <c r="B44" s="5" t="s">
        <v>1418</v>
      </c>
      <c r="C44" t="s">
        <v>232</v>
      </c>
      <c r="D44" t="s">
        <v>329</v>
      </c>
      <c r="E44" s="3">
        <f>IF(VLOOKUP($D44,Configuration!$A$21:$C$31,3,FALSE),IFERROR((Configuration!$C$13*F44+Configuration!$C$12*H44+Configuration!$C$14*G44+Configuration!$C$16*I44+Configuration!$C$15*J44+Configuration!$C$17*K44),""),0)</f>
        <v>50.007658478077389</v>
      </c>
      <c r="F44" s="3">
        <v>1.6</v>
      </c>
      <c r="G44" s="3">
        <v>288</v>
      </c>
      <c r="H44" s="3">
        <v>24</v>
      </c>
      <c r="I44" s="3">
        <v>0</v>
      </c>
      <c r="J44" s="3">
        <v>0</v>
      </c>
      <c r="K44" s="3">
        <v>0.19617076096130781</v>
      </c>
      <c r="L44" s="3">
        <f>MAX(IFERROR(IF(Configuration!$F$12&gt;0,$E44-LARGE($E:$E,Configuration!$F$12*Configuration!$F$16),-1000000),0),IFERROR(IF(Configuration!$F$14&gt;0,$E44-LARGE('FLEX Settings (DO NOT MODIFY)'!$J:$J,Configuration!$F$14*Configuration!$F$16),-1000000),0),IFERROR(IF(Configuration!$F$13&gt;0,$E44-LARGE('FLEX Settings (DO NOT MODIFY)'!$K:$K,Configuration!$F$13*Configuration!$F$16),-1000000),0))+IF(E44=0,0,COUNTIFS($E$2:E43,E43)*0.000001)</f>
        <v>-46.54267946732709</v>
      </c>
    </row>
    <row r="45" spans="1:14" x14ac:dyDescent="0.25">
      <c r="A45" s="25">
        <f>_xlfn.RANK.EQ(L45,L:L,0)</f>
        <v>43</v>
      </c>
      <c r="B45" s="5" t="s">
        <v>1373</v>
      </c>
      <c r="C45" t="s">
        <v>222</v>
      </c>
      <c r="D45" t="s">
        <v>132</v>
      </c>
      <c r="E45" s="3">
        <f>IF(VLOOKUP($D45,Configuration!$A$21:$C$31,3,FALSE),IFERROR((Configuration!$C$13*F45+Configuration!$C$12*H45+Configuration!$C$14*G45+Configuration!$C$16*I45+Configuration!$C$15*J45+Configuration!$C$17*K45),""),0)</f>
        <v>48.928947098337332</v>
      </c>
      <c r="F45" s="3">
        <v>2.0689655172413794</v>
      </c>
      <c r="G45" s="3">
        <v>268.42105263157896</v>
      </c>
      <c r="H45" s="3">
        <v>20</v>
      </c>
      <c r="I45" s="3">
        <v>0</v>
      </c>
      <c r="J45" s="3">
        <v>0</v>
      </c>
      <c r="K45" s="3">
        <v>0.16347563413442318</v>
      </c>
      <c r="L45" s="3">
        <f>MAX(IFERROR(IF(Configuration!$F$12&gt;0,$E45-LARGE($E:$E,Configuration!$F$12*Configuration!$F$16),-1000000),0),IFERROR(IF(Configuration!$F$14&gt;0,$E45-LARGE('FLEX Settings (DO NOT MODIFY)'!$J:$J,Configuration!$F$14*Configuration!$F$16),-1000000),0),IFERROR(IF(Configuration!$F$13&gt;0,$E45-LARGE('FLEX Settings (DO NOT MODIFY)'!$K:$K,Configuration!$F$13*Configuration!$F$16),-1000000),0))+IF(E45=0,0,COUNTIFS($E$2:E44,E44)*0.000001)</f>
        <v>-47.621390847067147</v>
      </c>
    </row>
    <row r="46" spans="1:14" x14ac:dyDescent="0.25">
      <c r="A46" s="25">
        <f>_xlfn.RANK.EQ(L46,L:L,0)</f>
        <v>44</v>
      </c>
      <c r="B46" s="5" t="s">
        <v>1380</v>
      </c>
      <c r="C46" s="5" t="s">
        <v>196</v>
      </c>
      <c r="D46" t="s">
        <v>326</v>
      </c>
      <c r="E46" s="3">
        <f>IF(VLOOKUP($D46,Configuration!$A$21:$C$31,3,FALSE),IFERROR((Configuration!$C$13*F46+Configuration!$C$12*H46+Configuration!$C$14*G46+Configuration!$C$16*I46+Configuration!$C$15*J46+Configuration!$C$17*K46),""),0)</f>
        <v>48.612566693889818</v>
      </c>
      <c r="F46" s="3">
        <v>2.4115384615384614</v>
      </c>
      <c r="G46" s="3">
        <v>240.34999999999997</v>
      </c>
      <c r="H46" s="3">
        <v>20.9</v>
      </c>
      <c r="I46" s="3">
        <v>0</v>
      </c>
      <c r="J46" s="3">
        <v>0</v>
      </c>
      <c r="K46" s="3">
        <v>0.17083203767047223</v>
      </c>
      <c r="L46" s="3">
        <f>MAX(IFERROR(IF(Configuration!$F$12&gt;0,$E46-LARGE($E:$E,Configuration!$F$12*Configuration!$F$16),-1000000),0),IFERROR(IF(Configuration!$F$14&gt;0,$E46-LARGE('FLEX Settings (DO NOT MODIFY)'!$J:$J,Configuration!$F$14*Configuration!$F$16),-1000000),0),IFERROR(IF(Configuration!$F$13&gt;0,$E46-LARGE('FLEX Settings (DO NOT MODIFY)'!$K:$K,Configuration!$F$13*Configuration!$F$16),-1000000),0))+IF(E46=0,0,COUNTIFS($E$2:E45,E45)*0.000001)</f>
        <v>-47.937771251514661</v>
      </c>
    </row>
    <row r="47" spans="1:14" x14ac:dyDescent="0.25">
      <c r="A47" s="25">
        <f>_xlfn.RANK.EQ(L47,L:L,0)</f>
        <v>45</v>
      </c>
      <c r="B47" s="5" t="s">
        <v>1390</v>
      </c>
      <c r="C47" s="5" t="s">
        <v>244</v>
      </c>
      <c r="D47" t="s">
        <v>326</v>
      </c>
      <c r="E47" s="3">
        <f>IF(VLOOKUP($D47,Configuration!$A$21:$C$31,3,FALSE),IFERROR((Configuration!$C$13*F47+Configuration!$C$12*H47+Configuration!$C$14*G47+Configuration!$C$16*I47+Configuration!$C$15*J47+Configuration!$C$17*K47),""),0)</f>
        <v>47.738438985384924</v>
      </c>
      <c r="F47" s="3">
        <v>3.2</v>
      </c>
      <c r="G47" s="3">
        <v>208</v>
      </c>
      <c r="H47" s="3">
        <v>16</v>
      </c>
      <c r="I47" s="3">
        <v>0</v>
      </c>
      <c r="J47" s="3">
        <v>0</v>
      </c>
      <c r="K47" s="3">
        <v>0.13078050730753854</v>
      </c>
      <c r="L47" s="3">
        <f>MAX(IFERROR(IF(Configuration!$F$12&gt;0,$E47-LARGE($E:$E,Configuration!$F$12*Configuration!$F$16),-1000000),0),IFERROR(IF(Configuration!$F$14&gt;0,$E47-LARGE('FLEX Settings (DO NOT MODIFY)'!$J:$J,Configuration!$F$14*Configuration!$F$16),-1000000),0),IFERROR(IF(Configuration!$F$13&gt;0,$E47-LARGE('FLEX Settings (DO NOT MODIFY)'!$K:$K,Configuration!$F$13*Configuration!$F$16),-1000000),0))+IF(E47=0,0,COUNTIFS($E$2:E46,E46)*0.000001)</f>
        <v>-48.811898960019555</v>
      </c>
    </row>
    <row r="48" spans="1:14" x14ac:dyDescent="0.25">
      <c r="A48" s="25">
        <f>_xlfn.RANK.EQ(L48,L:L,0)</f>
        <v>46</v>
      </c>
      <c r="B48" s="5" t="s">
        <v>1386</v>
      </c>
      <c r="C48" t="s">
        <v>223</v>
      </c>
      <c r="D48" t="s">
        <v>326</v>
      </c>
      <c r="E48" s="3">
        <f>IF(VLOOKUP($D48,Configuration!$A$21:$C$31,3,FALSE),IFERROR((Configuration!$C$13*F48+Configuration!$C$12*H48+Configuration!$C$14*G48+Configuration!$C$16*I48+Configuration!$C$15*J48+Configuration!$C$17*K48),""),0)</f>
        <v>47.350570832037675</v>
      </c>
      <c r="F48" s="3">
        <v>2.25</v>
      </c>
      <c r="G48" s="3">
        <v>235.125</v>
      </c>
      <c r="H48" s="3">
        <v>21.375</v>
      </c>
      <c r="I48" s="3">
        <v>0</v>
      </c>
      <c r="J48" s="3">
        <v>0</v>
      </c>
      <c r="K48" s="3">
        <v>0.17471458398116474</v>
      </c>
      <c r="L48" s="3">
        <f>MAX(IFERROR(IF(Configuration!$F$12&gt;0,$E48-LARGE($E:$E,Configuration!$F$12*Configuration!$F$16),-1000000),0),IFERROR(IF(Configuration!$F$14&gt;0,$E48-LARGE('FLEX Settings (DO NOT MODIFY)'!$J:$J,Configuration!$F$14*Configuration!$F$16),-1000000),0),IFERROR(IF(Configuration!$F$13&gt;0,$E48-LARGE('FLEX Settings (DO NOT MODIFY)'!$K:$K,Configuration!$F$13*Configuration!$F$16),-1000000),0))+IF(E48=0,0,COUNTIFS($E$2:E47,E47)*0.000001)</f>
        <v>-49.199767113366804</v>
      </c>
    </row>
    <row r="49" spans="1:12" x14ac:dyDescent="0.25">
      <c r="A49" s="25">
        <f>_xlfn.RANK.EQ(L49,L:L,0)</f>
        <v>47</v>
      </c>
      <c r="B49" s="5" t="s">
        <v>1391</v>
      </c>
      <c r="C49" s="5" t="s">
        <v>238</v>
      </c>
      <c r="D49" t="s">
        <v>352</v>
      </c>
      <c r="E49" s="3">
        <f>IF(VLOOKUP($D49,Configuration!$A$21:$C$31,3,FALSE),IFERROR((Configuration!$C$13*F49+Configuration!$C$12*H49+Configuration!$C$14*G49+Configuration!$C$16*I49+Configuration!$C$15*J49+Configuration!$C$17*K49),""),0)</f>
        <v>46.650605437341738</v>
      </c>
      <c r="F49" s="3">
        <v>2.4839999999999995</v>
      </c>
      <c r="G49" s="3">
        <v>217.35</v>
      </c>
      <c r="H49" s="3">
        <v>20.7</v>
      </c>
      <c r="I49" s="3">
        <v>0</v>
      </c>
      <c r="J49" s="3">
        <v>0</v>
      </c>
      <c r="K49" s="3">
        <v>0.16919728132912798</v>
      </c>
      <c r="L49" s="3">
        <f>MAX(IFERROR(IF(Configuration!$F$12&gt;0,$E49-LARGE($E:$E,Configuration!$F$12*Configuration!$F$16),-1000000),0),IFERROR(IF(Configuration!$F$14&gt;0,$E49-LARGE('FLEX Settings (DO NOT MODIFY)'!$J:$J,Configuration!$F$14*Configuration!$F$16),-1000000),0),IFERROR(IF(Configuration!$F$13&gt;0,$E49-LARGE('FLEX Settings (DO NOT MODIFY)'!$K:$K,Configuration!$F$13*Configuration!$F$16),-1000000),0))+IF(E49=0,0,COUNTIFS($E$2:E48,E48)*0.000001)</f>
        <v>-49.899732508062741</v>
      </c>
    </row>
    <row r="50" spans="1:12" x14ac:dyDescent="0.25">
      <c r="A50" s="25">
        <f>_xlfn.RANK.EQ(L50,L:L,0)</f>
        <v>48</v>
      </c>
      <c r="B50" t="s">
        <v>1443</v>
      </c>
      <c r="C50" s="5" t="s">
        <v>175</v>
      </c>
      <c r="D50" t="s">
        <v>131</v>
      </c>
      <c r="E50" s="3">
        <f>IF(VLOOKUP($D50,Configuration!$A$21:$C$31,3,FALSE),IFERROR((Configuration!$C$13*F50+Configuration!$C$12*H50+Configuration!$C$14*G50+Configuration!$C$16*I50+Configuration!$C$15*J50+Configuration!$C$17*K50),""),0)</f>
        <v>44.538438985384921</v>
      </c>
      <c r="F50" s="3">
        <v>1.3333333333333333</v>
      </c>
      <c r="G50" s="3">
        <v>288</v>
      </c>
      <c r="H50" s="3">
        <v>16</v>
      </c>
      <c r="I50" s="3">
        <v>0</v>
      </c>
      <c r="J50" s="3">
        <v>0</v>
      </c>
      <c r="K50" s="3">
        <v>0.13078050730753854</v>
      </c>
      <c r="L50" s="3">
        <f>MAX(IFERROR(IF(Configuration!$F$12&gt;0,$E50-LARGE($E:$E,Configuration!$F$12*Configuration!$F$16),-1000000),0),IFERROR(IF(Configuration!$F$14&gt;0,$E50-LARGE('FLEX Settings (DO NOT MODIFY)'!$J:$J,Configuration!$F$14*Configuration!$F$16),-1000000),0),IFERROR(IF(Configuration!$F$13&gt;0,$E50-LARGE('FLEX Settings (DO NOT MODIFY)'!$K:$K,Configuration!$F$13*Configuration!$F$16),-1000000),0))+IF(E50=0,0,COUNTIFS($E$2:E49,E49)*0.000001)</f>
        <v>-52.011898960019558</v>
      </c>
    </row>
    <row r="51" spans="1:12" x14ac:dyDescent="0.25">
      <c r="A51" s="25">
        <f>_xlfn.RANK.EQ(L51,L:L,0)</f>
        <v>49</v>
      </c>
      <c r="B51" t="s">
        <v>1442</v>
      </c>
      <c r="C51" s="5" t="s">
        <v>186</v>
      </c>
      <c r="D51" t="s">
        <v>131</v>
      </c>
      <c r="E51" s="3">
        <f>IF(VLOOKUP($D51,Configuration!$A$21:$C$31,3,FALSE),IFERROR((Configuration!$C$13*F51+Configuration!$C$12*H51+Configuration!$C$14*G51+Configuration!$C$16*I51+Configuration!$C$15*J51+Configuration!$C$17*K51),""),0)</f>
        <v>42.411134112211805</v>
      </c>
      <c r="F51" s="3">
        <v>3</v>
      </c>
      <c r="G51" s="3">
        <v>176.4</v>
      </c>
      <c r="H51" s="3">
        <v>14</v>
      </c>
      <c r="I51" s="3">
        <v>0</v>
      </c>
      <c r="J51" s="3">
        <v>0</v>
      </c>
      <c r="K51" s="3">
        <v>0.11443294389409622</v>
      </c>
      <c r="L51" s="3">
        <f>MAX(IFERROR(IF(Configuration!$F$12&gt;0,$E51-LARGE($E:$E,Configuration!$F$12*Configuration!$F$16),-1000000),0),IFERROR(IF(Configuration!$F$14&gt;0,$E51-LARGE('FLEX Settings (DO NOT MODIFY)'!$J:$J,Configuration!$F$14*Configuration!$F$16),-1000000),0),IFERROR(IF(Configuration!$F$13&gt;0,$E51-LARGE('FLEX Settings (DO NOT MODIFY)'!$K:$K,Configuration!$F$13*Configuration!$F$16),-1000000),0))+IF(E51=0,0,COUNTIFS($E$2:E50,E50)*0.000001)</f>
        <v>-54.139203833192674</v>
      </c>
    </row>
    <row r="52" spans="1:12" x14ac:dyDescent="0.25">
      <c r="A52" s="25">
        <f>_xlfn.RANK.EQ(L52,L:L,0)</f>
        <v>50</v>
      </c>
      <c r="B52" s="5" t="s">
        <v>1403</v>
      </c>
      <c r="C52" t="s">
        <v>258</v>
      </c>
      <c r="D52" t="s">
        <v>352</v>
      </c>
      <c r="E52" s="3">
        <f>IF(VLOOKUP($D52,Configuration!$A$21:$C$31,3,FALSE),IFERROR((Configuration!$C$13*F52+Configuration!$C$12*H52+Configuration!$C$14*G52+Configuration!$C$16*I52+Configuration!$C$15*J52+Configuration!$C$17*K52),""),0)</f>
        <v>42.382179823197546</v>
      </c>
      <c r="F52" s="3">
        <v>1.5</v>
      </c>
      <c r="G52" s="3">
        <v>225</v>
      </c>
      <c r="H52" s="3">
        <v>22.5</v>
      </c>
      <c r="I52" s="3">
        <v>0</v>
      </c>
      <c r="J52" s="3">
        <v>0</v>
      </c>
      <c r="K52" s="3">
        <v>0.18391008840122608</v>
      </c>
      <c r="L52" s="3">
        <f>MAX(IFERROR(IF(Configuration!$F$12&gt;0,$E52-LARGE($E:$E,Configuration!$F$12*Configuration!$F$16),-1000000),0),IFERROR(IF(Configuration!$F$14&gt;0,$E52-LARGE('FLEX Settings (DO NOT MODIFY)'!$J:$J,Configuration!$F$14*Configuration!$F$16),-1000000),0),IFERROR(IF(Configuration!$F$13&gt;0,$E52-LARGE('FLEX Settings (DO NOT MODIFY)'!$K:$K,Configuration!$F$13*Configuration!$F$16),-1000000),0))+IF(E52=0,0,COUNTIFS($E$2:E51,E51)*0.000001)</f>
        <v>-54.168158122206933</v>
      </c>
    </row>
    <row r="53" spans="1:12" x14ac:dyDescent="0.25">
      <c r="A53" s="25">
        <f>_xlfn.RANK.EQ(L53,L:L,0)</f>
        <v>51</v>
      </c>
      <c r="B53" s="5" t="s">
        <v>1384</v>
      </c>
      <c r="C53" t="s">
        <v>173</v>
      </c>
      <c r="D53" t="s">
        <v>326</v>
      </c>
      <c r="E53" s="3">
        <f>IF(VLOOKUP($D53,Configuration!$A$21:$C$31,3,FALSE),IFERROR((Configuration!$C$13*F53+Configuration!$C$12*H53+Configuration!$C$14*G53+Configuration!$C$16*I53+Configuration!$C$15*J53+Configuration!$C$17*K53),""),0)</f>
        <v>41.262879322489958</v>
      </c>
      <c r="F53" s="3">
        <v>2.5714285714285712</v>
      </c>
      <c r="G53" s="3">
        <v>193.05</v>
      </c>
      <c r="H53" s="3">
        <v>13.5</v>
      </c>
      <c r="I53" s="3">
        <v>0</v>
      </c>
      <c r="J53" s="3">
        <v>0</v>
      </c>
      <c r="K53" s="3">
        <v>0.11034605304073564</v>
      </c>
      <c r="L53" s="3">
        <f>MAX(IFERROR(IF(Configuration!$F$12&gt;0,$E53-LARGE($E:$E,Configuration!$F$12*Configuration!$F$16),-1000000),0),IFERROR(IF(Configuration!$F$14&gt;0,$E53-LARGE('FLEX Settings (DO NOT MODIFY)'!$J:$J,Configuration!$F$14*Configuration!$F$16),-1000000),0),IFERROR(IF(Configuration!$F$13&gt;0,$E53-LARGE('FLEX Settings (DO NOT MODIFY)'!$K:$K,Configuration!$F$13*Configuration!$F$16),-1000000),0))+IF(E53=0,0,COUNTIFS($E$2:E52,E52)*0.000001)</f>
        <v>-55.287458622914521</v>
      </c>
    </row>
    <row r="54" spans="1:12" x14ac:dyDescent="0.25">
      <c r="A54" s="25">
        <f>_xlfn.RANK.EQ(L54,L:L,0)</f>
        <v>52</v>
      </c>
      <c r="B54" t="s">
        <v>1396</v>
      </c>
      <c r="C54" s="5" t="s">
        <v>194</v>
      </c>
      <c r="D54" t="s">
        <v>352</v>
      </c>
      <c r="E54" s="3">
        <f>IF(VLOOKUP($D54,Configuration!$A$21:$C$31,3,FALSE),IFERROR((Configuration!$C$13*F54+Configuration!$C$12*H54+Configuration!$C$14*G54+Configuration!$C$16*I54+Configuration!$C$15*J54+Configuration!$C$17*K54),""),0)</f>
        <v>39.16842432588512</v>
      </c>
      <c r="F54" s="3">
        <v>1.3199999999999998</v>
      </c>
      <c r="G54" s="3">
        <v>184.8</v>
      </c>
      <c r="H54" s="3">
        <v>26.4</v>
      </c>
      <c r="I54" s="3">
        <v>0</v>
      </c>
      <c r="J54" s="3">
        <v>0</v>
      </c>
      <c r="K54" s="3">
        <v>0.21578783705743859</v>
      </c>
      <c r="L54" s="3">
        <f>MAX(IFERROR(IF(Configuration!$F$12&gt;0,$E54-LARGE($E:$E,Configuration!$F$12*Configuration!$F$16),-1000000),0),IFERROR(IF(Configuration!$F$14&gt;0,$E54-LARGE('FLEX Settings (DO NOT MODIFY)'!$J:$J,Configuration!$F$14*Configuration!$F$16),-1000000),0),IFERROR(IF(Configuration!$F$13&gt;0,$E54-LARGE('FLEX Settings (DO NOT MODIFY)'!$K:$K,Configuration!$F$13*Configuration!$F$16),-1000000),0))+IF(E54=0,0,COUNTIFS($E$2:E53,E53)*0.000001)</f>
        <v>-57.381913619519359</v>
      </c>
    </row>
    <row r="55" spans="1:12" x14ac:dyDescent="0.25">
      <c r="A55" s="25">
        <f>_xlfn.RANK.EQ(L55,L:L,0)</f>
        <v>53</v>
      </c>
      <c r="B55" t="s">
        <v>1376</v>
      </c>
      <c r="C55" s="5" t="s">
        <v>180</v>
      </c>
      <c r="D55" t="s">
        <v>326</v>
      </c>
      <c r="E55" s="3">
        <f>IF(VLOOKUP($D55,Configuration!$A$21:$C$31,3,FALSE),IFERROR((Configuration!$C$13*F55+Configuration!$C$12*H55+Configuration!$C$14*G55+Configuration!$C$16*I55+Configuration!$C$15*J55+Configuration!$C$17*K55),""),0)</f>
        <v>39.007179823197546</v>
      </c>
      <c r="F55" s="3">
        <v>1.5</v>
      </c>
      <c r="G55" s="3">
        <v>191.25</v>
      </c>
      <c r="H55" s="3">
        <v>22.5</v>
      </c>
      <c r="I55" s="3">
        <v>0</v>
      </c>
      <c r="J55" s="3">
        <v>0</v>
      </c>
      <c r="K55" s="3">
        <v>0.18391008840122608</v>
      </c>
      <c r="L55" s="3">
        <f>MAX(IFERROR(IF(Configuration!$F$12&gt;0,$E55-LARGE($E:$E,Configuration!$F$12*Configuration!$F$16),-1000000),0),IFERROR(IF(Configuration!$F$14&gt;0,$E55-LARGE('FLEX Settings (DO NOT MODIFY)'!$J:$J,Configuration!$F$14*Configuration!$F$16),-1000000),0),IFERROR(IF(Configuration!$F$13&gt;0,$E55-LARGE('FLEX Settings (DO NOT MODIFY)'!$K:$K,Configuration!$F$13*Configuration!$F$16),-1000000),0))+IF(E55=0,0,COUNTIFS($E$2:E54,E54)*0.000001)</f>
        <v>-57.543158122206933</v>
      </c>
    </row>
    <row r="56" spans="1:12" x14ac:dyDescent="0.25">
      <c r="A56" s="25">
        <f>_xlfn.RANK.EQ(L56,L:L,0)</f>
        <v>54</v>
      </c>
      <c r="B56" s="5" t="s">
        <v>1381</v>
      </c>
      <c r="C56" s="5" t="s">
        <v>178</v>
      </c>
      <c r="D56" t="s">
        <v>326</v>
      </c>
      <c r="E56" s="3">
        <f>IF(VLOOKUP($D56,Configuration!$A$21:$C$31,3,FALSE),IFERROR((Configuration!$C$13*F56+Configuration!$C$12*H56+Configuration!$C$14*G56+Configuration!$C$16*I56+Configuration!$C$15*J56+Configuration!$C$17*K56),""),0)</f>
        <v>38.771134112211804</v>
      </c>
      <c r="F56" s="3">
        <v>3</v>
      </c>
      <c r="G56" s="3">
        <v>140</v>
      </c>
      <c r="H56" s="3">
        <v>14</v>
      </c>
      <c r="I56" s="3">
        <v>0</v>
      </c>
      <c r="J56" s="3">
        <v>0</v>
      </c>
      <c r="K56" s="3">
        <v>0.11443294389409622</v>
      </c>
      <c r="L56" s="3">
        <f>MAX(IFERROR(IF(Configuration!$F$12&gt;0,$E56-LARGE($E:$E,Configuration!$F$12*Configuration!$F$16),-1000000),0),IFERROR(IF(Configuration!$F$14&gt;0,$E56-LARGE('FLEX Settings (DO NOT MODIFY)'!$J:$J,Configuration!$F$14*Configuration!$F$16),-1000000),0),IFERROR(IF(Configuration!$F$13&gt;0,$E56-LARGE('FLEX Settings (DO NOT MODIFY)'!$K:$K,Configuration!$F$13*Configuration!$F$16),-1000000),0))+IF(E56=0,0,COUNTIFS($E$2:E55,E55)*0.000001)</f>
        <v>-57.779203833192675</v>
      </c>
    </row>
    <row r="57" spans="1:12" x14ac:dyDescent="0.25">
      <c r="A57" s="25">
        <f>_xlfn.RANK.EQ(L57,L:L,0)</f>
        <v>55</v>
      </c>
      <c r="B57" s="5" t="s">
        <v>1431</v>
      </c>
      <c r="C57" s="5" t="s">
        <v>761</v>
      </c>
      <c r="D57" t="s">
        <v>329</v>
      </c>
      <c r="E57" s="3">
        <f>IF(VLOOKUP($D57,Configuration!$A$21:$C$31,3,FALSE),IFERROR((Configuration!$C$13*F57+Configuration!$C$12*H57+Configuration!$C$14*G57+Configuration!$C$16*I57+Configuration!$C$15*J57+Configuration!$C$17*K57),""),0)</f>
        <v>38.086126782461896</v>
      </c>
      <c r="F57" s="3">
        <v>1.92</v>
      </c>
      <c r="G57" s="3">
        <v>172.79999999999998</v>
      </c>
      <c r="H57" s="3">
        <v>19.2</v>
      </c>
      <c r="I57" s="3">
        <v>0</v>
      </c>
      <c r="J57" s="3">
        <v>0</v>
      </c>
      <c r="K57" s="3">
        <v>0.15693660876904625</v>
      </c>
      <c r="L57" s="3">
        <f>MAX(IFERROR(IF(Configuration!$F$12&gt;0,$E57-LARGE($E:$E,Configuration!$F$12*Configuration!$F$16),-1000000),0),IFERROR(IF(Configuration!$F$14&gt;0,$E57-LARGE('FLEX Settings (DO NOT MODIFY)'!$J:$J,Configuration!$F$14*Configuration!$F$16),-1000000),0),IFERROR(IF(Configuration!$F$13&gt;0,$E57-LARGE('FLEX Settings (DO NOT MODIFY)'!$K:$K,Configuration!$F$13*Configuration!$F$16),-1000000),0))+IF(E57=0,0,COUNTIFS($E$2:E56,E56)*0.000001)</f>
        <v>-58.464211162942583</v>
      </c>
    </row>
    <row r="58" spans="1:12" x14ac:dyDescent="0.25">
      <c r="A58" s="25">
        <f>_xlfn.RANK.EQ(L58,L:L,0)</f>
        <v>56</v>
      </c>
      <c r="B58" t="s">
        <v>1451</v>
      </c>
      <c r="C58" s="5" t="s">
        <v>225</v>
      </c>
      <c r="D58" t="s">
        <v>131</v>
      </c>
      <c r="E58" s="3">
        <f>IF(VLOOKUP($D58,Configuration!$A$21:$C$31,3,FALSE),IFERROR((Configuration!$C$13*F58+Configuration!$C$12*H58+Configuration!$C$14*G58+Configuration!$C$16*I58+Configuration!$C$15*J58+Configuration!$C$17*K58),""),0)</f>
        <v>37.505743858558034</v>
      </c>
      <c r="F58" s="3">
        <v>1.8</v>
      </c>
      <c r="G58" s="3">
        <v>180</v>
      </c>
      <c r="H58" s="3">
        <v>18</v>
      </c>
      <c r="I58" s="3">
        <v>0</v>
      </c>
      <c r="J58" s="3">
        <v>0</v>
      </c>
      <c r="K58" s="3">
        <v>0.14712807072098086</v>
      </c>
      <c r="L58" s="3">
        <f>MAX(IFERROR(IF(Configuration!$F$12&gt;0,$E58-LARGE($E:$E,Configuration!$F$12*Configuration!$F$16),-1000000),0),IFERROR(IF(Configuration!$F$14&gt;0,$E58-LARGE('FLEX Settings (DO NOT MODIFY)'!$J:$J,Configuration!$F$14*Configuration!$F$16),-1000000),0),IFERROR(IF(Configuration!$F$13&gt;0,$E58-LARGE('FLEX Settings (DO NOT MODIFY)'!$K:$K,Configuration!$F$13*Configuration!$F$16),-1000000),0))+IF(E58=0,0,COUNTIFS($E$2:E57,E57)*0.000001)</f>
        <v>-59.044594086846445</v>
      </c>
    </row>
    <row r="59" spans="1:12" x14ac:dyDescent="0.25">
      <c r="A59" s="25">
        <f>_xlfn.RANK.EQ(L59,L:L,0)</f>
        <v>57</v>
      </c>
      <c r="B59" s="5" t="s">
        <v>1423</v>
      </c>
      <c r="C59" s="5" t="s">
        <v>760</v>
      </c>
      <c r="D59" t="s">
        <v>329</v>
      </c>
      <c r="E59" s="3">
        <f>IF(VLOOKUP($D59,Configuration!$A$21:$C$31,3,FALSE),IFERROR((Configuration!$C$13*F59+Configuration!$C$12*H59+Configuration!$C$14*G59+Configuration!$C$16*I59+Configuration!$C$15*J59+Configuration!$C$17*K59),""),0)</f>
        <v>37.063925676739856</v>
      </c>
      <c r="F59" s="3">
        <v>1.6363636363636362</v>
      </c>
      <c r="G59" s="3">
        <v>185.40000000000003</v>
      </c>
      <c r="H59" s="3">
        <v>18</v>
      </c>
      <c r="I59" s="3">
        <v>0</v>
      </c>
      <c r="J59" s="3">
        <v>0</v>
      </c>
      <c r="K59" s="3">
        <v>0.14712807072098086</v>
      </c>
      <c r="L59" s="3">
        <f>MAX(IFERROR(IF(Configuration!$F$12&gt;0,$E59-LARGE($E:$E,Configuration!$F$12*Configuration!$F$16),-1000000),0),IFERROR(IF(Configuration!$F$14&gt;0,$E59-LARGE('FLEX Settings (DO NOT MODIFY)'!$J:$J,Configuration!$F$14*Configuration!$F$16),-1000000),0),IFERROR(IF(Configuration!$F$13&gt;0,$E59-LARGE('FLEX Settings (DO NOT MODIFY)'!$K:$K,Configuration!$F$13*Configuration!$F$16),-1000000),0))+IF(E59=0,0,COUNTIFS($E$2:E58,E58)*0.000001)</f>
        <v>-59.486412268664623</v>
      </c>
    </row>
    <row r="60" spans="1:12" x14ac:dyDescent="0.25">
      <c r="A60" s="25">
        <f>_xlfn.RANK.EQ(L60,L:L,0)</f>
        <v>58</v>
      </c>
      <c r="B60" t="s">
        <v>1445</v>
      </c>
      <c r="C60" s="5" t="s">
        <v>206</v>
      </c>
      <c r="D60" t="s">
        <v>131</v>
      </c>
      <c r="E60" s="3">
        <f>IF(VLOOKUP($D60,Configuration!$A$21:$C$31,3,FALSE),IFERROR((Configuration!$C$13*F60+Configuration!$C$12*H60+Configuration!$C$14*G60+Configuration!$C$16*I60+Configuration!$C$15*J60+Configuration!$C$17*K60),""),0)</f>
        <v>34.805743858558039</v>
      </c>
      <c r="F60" s="3">
        <v>1.8</v>
      </c>
      <c r="G60" s="3">
        <v>153</v>
      </c>
      <c r="H60" s="3">
        <v>18</v>
      </c>
      <c r="I60" s="3">
        <v>0</v>
      </c>
      <c r="J60" s="3">
        <v>0</v>
      </c>
      <c r="K60" s="3">
        <v>0.14712807072098086</v>
      </c>
      <c r="L60" s="3">
        <f>MAX(IFERROR(IF(Configuration!$F$12&gt;0,$E60-LARGE($E:$E,Configuration!$F$12*Configuration!$F$16),-1000000),0),IFERROR(IF(Configuration!$F$14&gt;0,$E60-LARGE('FLEX Settings (DO NOT MODIFY)'!$J:$J,Configuration!$F$14*Configuration!$F$16),-1000000),0),IFERROR(IF(Configuration!$F$13&gt;0,$E60-LARGE('FLEX Settings (DO NOT MODIFY)'!$K:$K,Configuration!$F$13*Configuration!$F$16),-1000000),0))+IF(E60=0,0,COUNTIFS($E$2:E59,E59)*0.000001)</f>
        <v>-61.74459408684644</v>
      </c>
    </row>
    <row r="61" spans="1:12" x14ac:dyDescent="0.25">
      <c r="A61" s="25">
        <f>_xlfn.RANK.EQ(L61,L:L,0)</f>
        <v>59</v>
      </c>
      <c r="B61" s="5" t="s">
        <v>1387</v>
      </c>
      <c r="C61" t="s">
        <v>192</v>
      </c>
      <c r="D61" t="s">
        <v>326</v>
      </c>
      <c r="E61" s="3">
        <f>IF(VLOOKUP($D61,Configuration!$A$21:$C$31,3,FALSE),IFERROR((Configuration!$C$13*F61+Configuration!$C$12*H61+Configuration!$C$14*G61+Configuration!$C$16*I61+Configuration!$C$15*J61+Configuration!$C$17*K61),""),0)</f>
        <v>33.920025876238277</v>
      </c>
      <c r="F61" s="3">
        <v>0.65624999999999989</v>
      </c>
      <c r="G61" s="3">
        <v>223.64999999999998</v>
      </c>
      <c r="H61" s="3">
        <v>15.75</v>
      </c>
      <c r="I61" s="3">
        <v>0</v>
      </c>
      <c r="J61" s="3">
        <v>0</v>
      </c>
      <c r="K61" s="3">
        <v>0.12873706188085826</v>
      </c>
      <c r="L61" s="3">
        <f>MAX(IFERROR(IF(Configuration!$F$12&gt;0,$E61-LARGE($E:$E,Configuration!$F$12*Configuration!$F$16),-1000000),0),IFERROR(IF(Configuration!$F$14&gt;0,$E61-LARGE('FLEX Settings (DO NOT MODIFY)'!$J:$J,Configuration!$F$14*Configuration!$F$16),-1000000),0),IFERROR(IF(Configuration!$F$13&gt;0,$E61-LARGE('FLEX Settings (DO NOT MODIFY)'!$K:$K,Configuration!$F$13*Configuration!$F$16),-1000000),0))+IF(E61=0,0,COUNTIFS($E$2:E60,E60)*0.000001)</f>
        <v>-62.630312069166202</v>
      </c>
    </row>
    <row r="62" spans="1:12" x14ac:dyDescent="0.25">
      <c r="A62" s="25">
        <f>_xlfn.RANK.EQ(L62,L:L,0)</f>
        <v>60</v>
      </c>
      <c r="B62" s="5" t="s">
        <v>1420</v>
      </c>
      <c r="C62" t="s">
        <v>195</v>
      </c>
      <c r="D62" t="s">
        <v>329</v>
      </c>
      <c r="E62" s="3">
        <f>IF(VLOOKUP($D62,Configuration!$A$21:$C$31,3,FALSE),IFERROR((Configuration!$C$13*F62+Configuration!$C$12*H62+Configuration!$C$14*G62+Configuration!$C$16*I62+Configuration!$C$15*J62+Configuration!$C$17*K62),""),0)</f>
        <v>33.305743858558039</v>
      </c>
      <c r="F62" s="3">
        <v>2</v>
      </c>
      <c r="G62" s="3">
        <v>126</v>
      </c>
      <c r="H62" s="3">
        <v>18</v>
      </c>
      <c r="I62" s="3">
        <v>0</v>
      </c>
      <c r="J62" s="3">
        <v>0</v>
      </c>
      <c r="K62" s="3">
        <v>0.14712807072098086</v>
      </c>
      <c r="L62" s="3">
        <f>MAX(IFERROR(IF(Configuration!$F$12&gt;0,$E62-LARGE($E:$E,Configuration!$F$12*Configuration!$F$16),-1000000),0),IFERROR(IF(Configuration!$F$14&gt;0,$E62-LARGE('FLEX Settings (DO NOT MODIFY)'!$J:$J,Configuration!$F$14*Configuration!$F$16),-1000000),0),IFERROR(IF(Configuration!$F$13&gt;0,$E62-LARGE('FLEX Settings (DO NOT MODIFY)'!$K:$K,Configuration!$F$13*Configuration!$F$16),-1000000),0))+IF(E62=0,0,COUNTIFS($E$2:E61,E61)*0.000001)</f>
        <v>-63.24459408684644</v>
      </c>
    </row>
    <row r="63" spans="1:12" x14ac:dyDescent="0.25">
      <c r="A63" s="25">
        <f>_xlfn.RANK.EQ(L63,L:L,0)</f>
        <v>61</v>
      </c>
      <c r="B63" t="s">
        <v>1450</v>
      </c>
      <c r="C63" s="5" t="s">
        <v>225</v>
      </c>
      <c r="D63" t="s">
        <v>131</v>
      </c>
      <c r="E63" s="3">
        <f>IF(VLOOKUP($D63,Configuration!$A$21:$C$31,3,FALSE),IFERROR((Configuration!$C$13*F63+Configuration!$C$12*H63+Configuration!$C$14*G63+Configuration!$C$16*I63+Configuration!$C$15*J63+Configuration!$C$17*K63),""),0)</f>
        <v>32.731701168317713</v>
      </c>
      <c r="F63" s="3">
        <v>1.3125</v>
      </c>
      <c r="G63" s="3">
        <v>147</v>
      </c>
      <c r="H63" s="3">
        <v>21</v>
      </c>
      <c r="I63" s="3">
        <v>0</v>
      </c>
      <c r="J63" s="3">
        <v>0</v>
      </c>
      <c r="K63" s="3">
        <v>0.17164941584114435</v>
      </c>
      <c r="L63" s="3">
        <f>MAX(IFERROR(IF(Configuration!$F$12&gt;0,$E63-LARGE($E:$E,Configuration!$F$12*Configuration!$F$16),-1000000),0),IFERROR(IF(Configuration!$F$14&gt;0,$E63-LARGE('FLEX Settings (DO NOT MODIFY)'!$J:$J,Configuration!$F$14*Configuration!$F$16),-1000000),0),IFERROR(IF(Configuration!$F$13&gt;0,$E63-LARGE('FLEX Settings (DO NOT MODIFY)'!$K:$K,Configuration!$F$13*Configuration!$F$16),-1000000),0))+IF(E63=0,0,COUNTIFS($E$2:E62,E62)*0.000001)</f>
        <v>-63.818636777086766</v>
      </c>
    </row>
    <row r="64" spans="1:12" x14ac:dyDescent="0.25">
      <c r="A64" s="25">
        <f>_xlfn.RANK.EQ(L64,L:L,0)</f>
        <v>62</v>
      </c>
      <c r="B64" t="s">
        <v>1438</v>
      </c>
      <c r="C64" s="5" t="s">
        <v>189</v>
      </c>
      <c r="D64" t="s">
        <v>131</v>
      </c>
      <c r="E64" s="3">
        <f>IF(VLOOKUP($D64,Configuration!$A$21:$C$31,3,FALSE),IFERROR((Configuration!$C$13*F64+Configuration!$C$12*H64+Configuration!$C$14*G64+Configuration!$C$16*I64+Configuration!$C$15*J64+Configuration!$C$17*K64),""),0)</f>
        <v>32.671134112211803</v>
      </c>
      <c r="F64" s="3">
        <v>1.8666666666666667</v>
      </c>
      <c r="G64" s="3">
        <v>147</v>
      </c>
      <c r="H64" s="3">
        <v>14</v>
      </c>
      <c r="I64" s="3">
        <v>0</v>
      </c>
      <c r="J64" s="3">
        <v>0</v>
      </c>
      <c r="K64" s="3">
        <v>0.11443294389409622</v>
      </c>
      <c r="L64" s="3">
        <f>MAX(IFERROR(IF(Configuration!$F$12&gt;0,$E64-LARGE($E:$E,Configuration!$F$12*Configuration!$F$16),-1000000),0),IFERROR(IF(Configuration!$F$14&gt;0,$E64-LARGE('FLEX Settings (DO NOT MODIFY)'!$J:$J,Configuration!$F$14*Configuration!$F$16),-1000000),0),IFERROR(IF(Configuration!$F$13&gt;0,$E64-LARGE('FLEX Settings (DO NOT MODIFY)'!$K:$K,Configuration!$F$13*Configuration!$F$16),-1000000),0))+IF(E64=0,0,COUNTIFS($E$2:E63,E63)*0.000001)</f>
        <v>-63.879203833192676</v>
      </c>
    </row>
    <row r="65" spans="1:12" x14ac:dyDescent="0.25">
      <c r="A65" s="25">
        <f>_xlfn.RANK.EQ(L65,L:L,0)</f>
        <v>63</v>
      </c>
      <c r="B65" s="5" t="s">
        <v>1359</v>
      </c>
      <c r="C65" s="5" t="s">
        <v>750</v>
      </c>
      <c r="D65" t="s">
        <v>132</v>
      </c>
      <c r="E65" s="3">
        <f>IF(VLOOKUP($D65,Configuration!$A$21:$C$31,3,FALSE),IFERROR((Configuration!$C$13*F65+Configuration!$C$12*H65+Configuration!$C$14*G65+Configuration!$C$16*I65+Configuration!$C$15*J65+Configuration!$C$17*K65),""),0)</f>
        <v>32.285743858558035</v>
      </c>
      <c r="F65" s="3">
        <v>1.3499999999999999</v>
      </c>
      <c r="G65" s="3">
        <v>154.79999999999998</v>
      </c>
      <c r="H65" s="3">
        <v>18</v>
      </c>
      <c r="I65" s="3">
        <v>0</v>
      </c>
      <c r="J65" s="3">
        <v>0</v>
      </c>
      <c r="K65" s="3">
        <v>0.14712807072098086</v>
      </c>
      <c r="L65" s="3">
        <f>MAX(IFERROR(IF(Configuration!$F$12&gt;0,$E65-LARGE($E:$E,Configuration!$F$12*Configuration!$F$16),-1000000),0),IFERROR(IF(Configuration!$F$14&gt;0,$E65-LARGE('FLEX Settings (DO NOT MODIFY)'!$J:$J,Configuration!$F$14*Configuration!$F$16),-1000000),0),IFERROR(IF(Configuration!$F$13&gt;0,$E65-LARGE('FLEX Settings (DO NOT MODIFY)'!$K:$K,Configuration!$F$13*Configuration!$F$16),-1000000),0))+IF(E65=0,0,COUNTIFS($E$2:E64,E64)*0.000001)</f>
        <v>-64.264594086846444</v>
      </c>
    </row>
    <row r="66" spans="1:12" x14ac:dyDescent="0.25">
      <c r="A66" s="25">
        <f>_xlfn.RANK.EQ(L66,L:L,0)</f>
        <v>64</v>
      </c>
      <c r="B66" t="s">
        <v>1411</v>
      </c>
      <c r="C66" s="5" t="s">
        <v>759</v>
      </c>
      <c r="D66" t="s">
        <v>1504</v>
      </c>
      <c r="E66" s="3">
        <f>IF(VLOOKUP($D66,Configuration!$A$21:$C$31,3,FALSE),IFERROR((Configuration!$C$13*F66+Configuration!$C$12*H66+Configuration!$C$14*G66+Configuration!$C$16*I66+Configuration!$C$15*J66+Configuration!$C$17*K66),""),0)</f>
        <v>29.68594436550973</v>
      </c>
      <c r="F66" s="3">
        <v>1.0666666666666664</v>
      </c>
      <c r="G66" s="3">
        <v>99.999999999999986</v>
      </c>
      <c r="H66" s="3">
        <v>8</v>
      </c>
      <c r="I66" s="3">
        <v>64.800000000000011</v>
      </c>
      <c r="J66" s="3">
        <v>0.60000000000000009</v>
      </c>
      <c r="K66" s="3">
        <v>0.39702781724513458</v>
      </c>
      <c r="L66" s="3">
        <f>MAX(IFERROR(IF(Configuration!$F$12&gt;0,$E66-LARGE($E:$E,Configuration!$F$12*Configuration!$F$16),-1000000),0),IFERROR(IF(Configuration!$F$14&gt;0,$E66-LARGE('FLEX Settings (DO NOT MODIFY)'!$J:$J,Configuration!$F$14*Configuration!$F$16),-1000000),0),IFERROR(IF(Configuration!$F$13&gt;0,$E66-LARGE('FLEX Settings (DO NOT MODIFY)'!$K:$K,Configuration!$F$13*Configuration!$F$16),-1000000),0))+IF(E66=0,0,COUNTIFS($E$2:E65,E65)*0.000001)</f>
        <v>-66.864393579894752</v>
      </c>
    </row>
    <row r="67" spans="1:12" x14ac:dyDescent="0.25">
      <c r="A67" s="25">
        <f>_xlfn.RANK.EQ(L67,L:L,0)</f>
        <v>65</v>
      </c>
      <c r="B67" s="5" t="s">
        <v>1410</v>
      </c>
      <c r="C67" t="s">
        <v>759</v>
      </c>
      <c r="D67" t="s">
        <v>1504</v>
      </c>
      <c r="E67" s="3">
        <f>IF(VLOOKUP($D67,Configuration!$A$21:$C$31,3,FALSE),IFERROR((Configuration!$C$13*F67+Configuration!$C$12*H67+Configuration!$C$14*G67+Configuration!$C$16*I67+Configuration!$C$15*J67+Configuration!$C$17*K67),""),0)</f>
        <v>29.591134112211808</v>
      </c>
      <c r="F67" s="3">
        <v>1.4000000000000001</v>
      </c>
      <c r="G67" s="3">
        <v>144.20000000000002</v>
      </c>
      <c r="H67" s="3">
        <v>14</v>
      </c>
      <c r="I67" s="3">
        <v>0</v>
      </c>
      <c r="J67" s="3">
        <v>0</v>
      </c>
      <c r="K67" s="3">
        <v>0.11443294389409622</v>
      </c>
      <c r="L67" s="3">
        <f>MAX(IFERROR(IF(Configuration!$F$12&gt;0,$E67-LARGE($E:$E,Configuration!$F$12*Configuration!$F$16),-1000000),0),IFERROR(IF(Configuration!$F$14&gt;0,$E67-LARGE('FLEX Settings (DO NOT MODIFY)'!$J:$J,Configuration!$F$14*Configuration!$F$16),-1000000),0),IFERROR(IF(Configuration!$F$13&gt;0,$E67-LARGE('FLEX Settings (DO NOT MODIFY)'!$K:$K,Configuration!$F$13*Configuration!$F$16),-1000000),0))+IF(E67=0,0,COUNTIFS($E$2:E66,E66)*0.000001)</f>
        <v>-66.959203833192674</v>
      </c>
    </row>
    <row r="68" spans="1:12" x14ac:dyDescent="0.25">
      <c r="A68" s="25">
        <f>_xlfn.RANK.EQ(L68,L:L,0)</f>
        <v>66</v>
      </c>
      <c r="B68" s="5" t="s">
        <v>1389</v>
      </c>
      <c r="C68" t="s">
        <v>207</v>
      </c>
      <c r="D68" t="s">
        <v>326</v>
      </c>
      <c r="E68" s="3">
        <f>IF(VLOOKUP($D68,Configuration!$A$21:$C$31,3,FALSE),IFERROR((Configuration!$C$13*F68+Configuration!$C$12*H68+Configuration!$C$14*G68+Configuration!$C$16*I68+Configuration!$C$15*J68+Configuration!$C$17*K68),""),0)</f>
        <v>29.323829239038691</v>
      </c>
      <c r="F68" s="3">
        <v>2</v>
      </c>
      <c r="G68" s="3">
        <v>115.19999999999999</v>
      </c>
      <c r="H68" s="3">
        <v>12</v>
      </c>
      <c r="I68" s="3">
        <v>0</v>
      </c>
      <c r="J68" s="3">
        <v>0</v>
      </c>
      <c r="K68" s="3">
        <v>9.8085380480653905E-2</v>
      </c>
      <c r="L68" s="3">
        <f>MAX(IFERROR(IF(Configuration!$F$12&gt;0,$E68-LARGE($E:$E,Configuration!$F$12*Configuration!$F$16),-1000000),0),IFERROR(IF(Configuration!$F$14&gt;0,$E68-LARGE('FLEX Settings (DO NOT MODIFY)'!$J:$J,Configuration!$F$14*Configuration!$F$16),-1000000),0),IFERROR(IF(Configuration!$F$13&gt;0,$E68-LARGE('FLEX Settings (DO NOT MODIFY)'!$K:$K,Configuration!$F$13*Configuration!$F$16),-1000000),0))+IF(E68=0,0,COUNTIFS($E$2:E67,E67)*0.000001)</f>
        <v>-67.226508706365792</v>
      </c>
    </row>
    <row r="69" spans="1:12" x14ac:dyDescent="0.25">
      <c r="A69" s="25">
        <f>_xlfn.RANK.EQ(L69,L:L,0)</f>
        <v>67</v>
      </c>
      <c r="B69" s="5" t="s">
        <v>1434</v>
      </c>
      <c r="C69" t="s">
        <v>227</v>
      </c>
      <c r="D69" t="s">
        <v>131</v>
      </c>
      <c r="E69" s="3">
        <f>IF(VLOOKUP($D69,Configuration!$A$21:$C$31,3,FALSE),IFERROR((Configuration!$C$13*F69+Configuration!$C$12*H69+Configuration!$C$14*G69+Configuration!$C$16*I69+Configuration!$C$15*J69+Configuration!$C$17*K69),""),0)</f>
        <v>28.254786548798364</v>
      </c>
      <c r="F69" s="3">
        <v>0.5</v>
      </c>
      <c r="G69" s="3">
        <v>180</v>
      </c>
      <c r="H69" s="3">
        <v>15</v>
      </c>
      <c r="I69" s="3">
        <v>0</v>
      </c>
      <c r="J69" s="3">
        <v>0</v>
      </c>
      <c r="K69" s="3">
        <v>0.12260672560081738</v>
      </c>
      <c r="L69" s="3">
        <f>MAX(IFERROR(IF(Configuration!$F$12&gt;0,$E69-LARGE($E:$E,Configuration!$F$12*Configuration!$F$16),-1000000),0),IFERROR(IF(Configuration!$F$14&gt;0,$E69-LARGE('FLEX Settings (DO NOT MODIFY)'!$J:$J,Configuration!$F$14*Configuration!$F$16),-1000000),0),IFERROR(IF(Configuration!$F$13&gt;0,$E69-LARGE('FLEX Settings (DO NOT MODIFY)'!$K:$K,Configuration!$F$13*Configuration!$F$16),-1000000),0))+IF(E69=0,0,COUNTIFS($E$2:E68,E68)*0.000001)</f>
        <v>-68.295551396606115</v>
      </c>
    </row>
    <row r="70" spans="1:12" x14ac:dyDescent="0.25">
      <c r="A70" s="25">
        <f>_xlfn.RANK.EQ(L70,L:L,0)</f>
        <v>68</v>
      </c>
      <c r="B70" s="5" t="s">
        <v>1401</v>
      </c>
      <c r="C70" t="s">
        <v>755</v>
      </c>
      <c r="D70" t="s">
        <v>352</v>
      </c>
      <c r="E70" s="3">
        <f>IF(VLOOKUP($D70,Configuration!$A$21:$C$31,3,FALSE),IFERROR((Configuration!$C$13*F70+Configuration!$C$12*H70+Configuration!$C$14*G70+Configuration!$C$16*I70+Configuration!$C$15*J70+Configuration!$C$17*K70),""),0)</f>
        <v>27.869219492692462</v>
      </c>
      <c r="F70" s="3">
        <v>2.6666666666666665</v>
      </c>
      <c r="G70" s="3">
        <v>80</v>
      </c>
      <c r="H70" s="3">
        <v>8</v>
      </c>
      <c r="I70" s="3">
        <v>0</v>
      </c>
      <c r="J70" s="3">
        <v>0</v>
      </c>
      <c r="K70" s="3">
        <v>6.539025365376927E-2</v>
      </c>
      <c r="L70" s="3">
        <f>MAX(IFERROR(IF(Configuration!$F$12&gt;0,$E70-LARGE($E:$E,Configuration!$F$12*Configuration!$F$16),-1000000),0),IFERROR(IF(Configuration!$F$14&gt;0,$E70-LARGE('FLEX Settings (DO NOT MODIFY)'!$J:$J,Configuration!$F$14*Configuration!$F$16),-1000000),0),IFERROR(IF(Configuration!$F$13&gt;0,$E70-LARGE('FLEX Settings (DO NOT MODIFY)'!$K:$K,Configuration!$F$13*Configuration!$F$16),-1000000),0))+IF(E70=0,0,COUNTIFS($E$2:E69,E69)*0.000001)</f>
        <v>-68.681118452712013</v>
      </c>
    </row>
    <row r="71" spans="1:12" x14ac:dyDescent="0.25">
      <c r="A71" s="25">
        <f>_xlfn.RANK.EQ(L71,L:L,0)</f>
        <v>69</v>
      </c>
      <c r="B71" s="5" t="s">
        <v>1372</v>
      </c>
      <c r="C71" s="5" t="s">
        <v>208</v>
      </c>
      <c r="D71" t="s">
        <v>132</v>
      </c>
      <c r="E71" s="3">
        <f>IF(VLOOKUP($D71,Configuration!$A$21:$C$31,3,FALSE),IFERROR((Configuration!$C$13*F71+Configuration!$C$12*H71+Configuration!$C$14*G71+Configuration!$C$16*I71+Configuration!$C$15*J71+Configuration!$C$17*K71),""),0)</f>
        <v>25.508773488516727</v>
      </c>
      <c r="F71" s="3">
        <v>1.1428571428571428</v>
      </c>
      <c r="G71" s="3">
        <v>125.71428571428571</v>
      </c>
      <c r="H71" s="3">
        <v>12.571428571428571</v>
      </c>
      <c r="I71" s="3">
        <v>0</v>
      </c>
      <c r="J71" s="3">
        <v>0</v>
      </c>
      <c r="K71" s="3">
        <v>0.10275611288449457</v>
      </c>
      <c r="L71" s="3">
        <f>MAX(IFERROR(IF(Configuration!$F$12&gt;0,$E71-LARGE($E:$E,Configuration!$F$12*Configuration!$F$16),-1000000),0),IFERROR(IF(Configuration!$F$14&gt;0,$E71-LARGE('FLEX Settings (DO NOT MODIFY)'!$J:$J,Configuration!$F$14*Configuration!$F$16),-1000000),0),IFERROR(IF(Configuration!$F$13&gt;0,$E71-LARGE('FLEX Settings (DO NOT MODIFY)'!$K:$K,Configuration!$F$13*Configuration!$F$16),-1000000),0))+IF(E71=0,0,COUNTIFS($E$2:E70,E70)*0.000001)</f>
        <v>-71.041564456887755</v>
      </c>
    </row>
    <row r="72" spans="1:12" x14ac:dyDescent="0.25">
      <c r="A72" s="25">
        <f>_xlfn.RANK.EQ(L72,L:L,0)</f>
        <v>70</v>
      </c>
      <c r="B72" t="s">
        <v>1448</v>
      </c>
      <c r="C72" s="5" t="s">
        <v>190</v>
      </c>
      <c r="D72" t="s">
        <v>131</v>
      </c>
      <c r="E72" s="3">
        <f>IF(VLOOKUP($D72,Configuration!$A$21:$C$31,3,FALSE),IFERROR((Configuration!$C$13*F72+Configuration!$C$12*H72+Configuration!$C$14*G72+Configuration!$C$16*I72+Configuration!$C$15*J72+Configuration!$C$17*K72),""),0)</f>
        <v>25.120176802452139</v>
      </c>
      <c r="F72" s="3">
        <v>1.1000000000000001</v>
      </c>
      <c r="G72" s="3">
        <v>132</v>
      </c>
      <c r="H72" s="3">
        <v>11</v>
      </c>
      <c r="I72" s="3">
        <v>0</v>
      </c>
      <c r="J72" s="3">
        <v>0</v>
      </c>
      <c r="K72" s="3">
        <v>8.9911598773932747E-2</v>
      </c>
      <c r="L72" s="3">
        <f>MAX(IFERROR(IF(Configuration!$F$12&gt;0,$E72-LARGE($E:$E,Configuration!$F$12*Configuration!$F$16),-1000000),0),IFERROR(IF(Configuration!$F$14&gt;0,$E72-LARGE('FLEX Settings (DO NOT MODIFY)'!$J:$J,Configuration!$F$14*Configuration!$F$16),-1000000),0),IFERROR(IF(Configuration!$F$13&gt;0,$E72-LARGE('FLEX Settings (DO NOT MODIFY)'!$K:$K,Configuration!$F$13*Configuration!$F$16),-1000000),0))+IF(E72=0,0,COUNTIFS($E$2:E71,E71)*0.000001)</f>
        <v>-71.430161142952343</v>
      </c>
    </row>
    <row r="73" spans="1:12" x14ac:dyDescent="0.25">
      <c r="A73" s="25">
        <f>_xlfn.RANK.EQ(L73,L:L,0)</f>
        <v>71</v>
      </c>
      <c r="B73" s="5" t="s">
        <v>1397</v>
      </c>
      <c r="C73" s="5" t="s">
        <v>234</v>
      </c>
      <c r="D73" t="s">
        <v>352</v>
      </c>
      <c r="E73" s="3">
        <f>IF(VLOOKUP($D73,Configuration!$A$21:$C$31,3,FALSE),IFERROR((Configuration!$C$13*F73+Configuration!$C$12*H73+Configuration!$C$14*G73+Configuration!$C$16*I73+Configuration!$C$15*J73+Configuration!$C$17*K73),""),0)</f>
        <v>21.069219492692465</v>
      </c>
      <c r="F73" s="3">
        <v>1</v>
      </c>
      <c r="G73" s="3">
        <v>112</v>
      </c>
      <c r="H73" s="3">
        <v>8</v>
      </c>
      <c r="I73" s="3">
        <v>0</v>
      </c>
      <c r="J73" s="3">
        <v>0</v>
      </c>
      <c r="K73" s="3">
        <v>6.539025365376927E-2</v>
      </c>
      <c r="L73" s="3">
        <f>MAX(IFERROR(IF(Configuration!$F$12&gt;0,$E73-LARGE($E:$E,Configuration!$F$12*Configuration!$F$16),-1000000),0),IFERROR(IF(Configuration!$F$14&gt;0,$E73-LARGE('FLEX Settings (DO NOT MODIFY)'!$J:$J,Configuration!$F$14*Configuration!$F$16),-1000000),0),IFERROR(IF(Configuration!$F$13&gt;0,$E73-LARGE('FLEX Settings (DO NOT MODIFY)'!$K:$K,Configuration!$F$13*Configuration!$F$16),-1000000),0))+IF(E73=0,0,COUNTIFS($E$2:E72,E72)*0.000001)</f>
        <v>-75.48111845271201</v>
      </c>
    </row>
    <row r="74" spans="1:12" x14ac:dyDescent="0.25">
      <c r="A74" s="25">
        <f>_xlfn.RANK.EQ(L74,L:L,0)</f>
        <v>72</v>
      </c>
      <c r="B74" t="s">
        <v>1409</v>
      </c>
      <c r="C74" s="5" t="s">
        <v>758</v>
      </c>
      <c r="D74" t="s">
        <v>1504</v>
      </c>
      <c r="E74" s="3">
        <f>IF(VLOOKUP($D74,Configuration!$A$21:$C$31,3,FALSE),IFERROR((Configuration!$C$13*F74+Configuration!$C$12*H74+Configuration!$C$14*G74+Configuration!$C$16*I74+Configuration!$C$15*J74+Configuration!$C$17*K74),""),0)</f>
        <v>20.935886159359129</v>
      </c>
      <c r="F74" s="3">
        <v>1.7777777777777777</v>
      </c>
      <c r="G74" s="3">
        <v>64</v>
      </c>
      <c r="H74" s="3">
        <v>8</v>
      </c>
      <c r="I74" s="3">
        <v>0</v>
      </c>
      <c r="J74" s="3">
        <v>0</v>
      </c>
      <c r="K74" s="3">
        <v>6.539025365376927E-2</v>
      </c>
      <c r="L74" s="3">
        <f>MAX(IFERROR(IF(Configuration!$F$12&gt;0,$E74-LARGE($E:$E,Configuration!$F$12*Configuration!$F$16),-1000000),0),IFERROR(IF(Configuration!$F$14&gt;0,$E74-LARGE('FLEX Settings (DO NOT MODIFY)'!$J:$J,Configuration!$F$14*Configuration!$F$16),-1000000),0),IFERROR(IF(Configuration!$F$13&gt;0,$E74-LARGE('FLEX Settings (DO NOT MODIFY)'!$K:$K,Configuration!$F$13*Configuration!$F$16),-1000000),0))+IF(E74=0,0,COUNTIFS($E$2:E73,E73)*0.000001)</f>
        <v>-75.61445178604535</v>
      </c>
    </row>
    <row r="75" spans="1:12" x14ac:dyDescent="0.25">
      <c r="A75" s="25">
        <f>_xlfn.RANK.EQ(L75,L:L,0)</f>
        <v>73</v>
      </c>
      <c r="B75" s="5" t="s">
        <v>1421</v>
      </c>
      <c r="C75" t="s">
        <v>195</v>
      </c>
      <c r="D75" t="s">
        <v>329</v>
      </c>
      <c r="E75" s="3">
        <f>IF(VLOOKUP($D75,Configuration!$A$21:$C$31,3,FALSE),IFERROR((Configuration!$C$13*F75+Configuration!$C$12*H75+Configuration!$C$14*G75+Configuration!$C$16*I75+Configuration!$C$15*J75+Configuration!$C$17*K75),""),0)</f>
        <v>20.836524365865579</v>
      </c>
      <c r="F75" s="3">
        <v>1</v>
      </c>
      <c r="G75" s="3">
        <v>100</v>
      </c>
      <c r="H75" s="3">
        <v>10</v>
      </c>
      <c r="I75" s="3">
        <v>0</v>
      </c>
      <c r="J75" s="3">
        <v>0</v>
      </c>
      <c r="K75" s="3">
        <v>8.1737817067211588E-2</v>
      </c>
      <c r="L75" s="3">
        <f>MAX(IFERROR(IF(Configuration!$F$12&gt;0,$E75-LARGE($E:$E,Configuration!$F$12*Configuration!$F$16),-1000000),0),IFERROR(IF(Configuration!$F$14&gt;0,$E75-LARGE('FLEX Settings (DO NOT MODIFY)'!$J:$J,Configuration!$F$14*Configuration!$F$16),-1000000),0),IFERROR(IF(Configuration!$F$13&gt;0,$E75-LARGE('FLEX Settings (DO NOT MODIFY)'!$K:$K,Configuration!$F$13*Configuration!$F$16),-1000000),0))+IF(E75=0,0,COUNTIFS($E$2:E74,E74)*0.000001)</f>
        <v>-75.713813579538908</v>
      </c>
    </row>
    <row r="76" spans="1:12" x14ac:dyDescent="0.25">
      <c r="A76" s="25">
        <f>_xlfn.RANK.EQ(L76,L:L,0)</f>
        <v>74</v>
      </c>
      <c r="B76" t="s">
        <v>1446</v>
      </c>
      <c r="C76" s="5" t="s">
        <v>206</v>
      </c>
      <c r="D76" t="s">
        <v>131</v>
      </c>
      <c r="E76" s="3">
        <f>IF(VLOOKUP($D76,Configuration!$A$21:$C$31,3,FALSE),IFERROR((Configuration!$C$13*F76+Configuration!$C$12*H76+Configuration!$C$14*G76+Configuration!$C$16*I76+Configuration!$C$15*J76+Configuration!$C$17*K76),""),0)</f>
        <v>20.552871929279021</v>
      </c>
      <c r="F76" s="3">
        <v>0.90000000000000013</v>
      </c>
      <c r="G76" s="3">
        <v>108</v>
      </c>
      <c r="H76" s="3">
        <v>9</v>
      </c>
      <c r="I76" s="3">
        <v>0</v>
      </c>
      <c r="J76" s="3">
        <v>0</v>
      </c>
      <c r="K76" s="3">
        <v>7.3564035360490429E-2</v>
      </c>
      <c r="L76" s="3">
        <f>MAX(IFERROR(IF(Configuration!$F$12&gt;0,$E76-LARGE($E:$E,Configuration!$F$12*Configuration!$F$16),-1000000),0),IFERROR(IF(Configuration!$F$14&gt;0,$E76-LARGE('FLEX Settings (DO NOT MODIFY)'!$J:$J,Configuration!$F$14*Configuration!$F$16),-1000000),0),IFERROR(IF(Configuration!$F$13&gt;0,$E76-LARGE('FLEX Settings (DO NOT MODIFY)'!$K:$K,Configuration!$F$13*Configuration!$F$16),-1000000),0))+IF(E76=0,0,COUNTIFS($E$2:E75,E75)*0.000001)</f>
        <v>-75.997466016125458</v>
      </c>
    </row>
    <row r="77" spans="1:12" x14ac:dyDescent="0.25">
      <c r="A77" s="25">
        <f>_xlfn.RANK.EQ(L77,L:L,0)</f>
        <v>75</v>
      </c>
      <c r="B77" s="5" t="s">
        <v>1406</v>
      </c>
      <c r="C77" t="s">
        <v>757</v>
      </c>
      <c r="D77" t="s">
        <v>1504</v>
      </c>
      <c r="E77" s="3">
        <f>IF(VLOOKUP($D77,Configuration!$A$21:$C$31,3,FALSE),IFERROR((Configuration!$C$13*F77+Configuration!$C$12*H77+Configuration!$C$14*G77+Configuration!$C$16*I77+Configuration!$C$15*J77+Configuration!$C$17*K77),""),0)</f>
        <v>20.301914619519344</v>
      </c>
      <c r="F77" s="3">
        <v>0.4</v>
      </c>
      <c r="G77" s="3">
        <v>150</v>
      </c>
      <c r="H77" s="3">
        <v>6</v>
      </c>
      <c r="I77" s="3">
        <v>0</v>
      </c>
      <c r="J77" s="3">
        <v>0</v>
      </c>
      <c r="K77" s="3">
        <v>4.9042690240326953E-2</v>
      </c>
      <c r="L77" s="3">
        <f>MAX(IFERROR(IF(Configuration!$F$12&gt;0,$E77-LARGE($E:$E,Configuration!$F$12*Configuration!$F$16),-1000000),0),IFERROR(IF(Configuration!$F$14&gt;0,$E77-LARGE('FLEX Settings (DO NOT MODIFY)'!$J:$J,Configuration!$F$14*Configuration!$F$16),-1000000),0),IFERROR(IF(Configuration!$F$13&gt;0,$E77-LARGE('FLEX Settings (DO NOT MODIFY)'!$K:$K,Configuration!$F$13*Configuration!$F$16),-1000000),0))+IF(E77=0,0,COUNTIFS($E$2:E76,E76)*0.000001)</f>
        <v>-76.248423325885142</v>
      </c>
    </row>
    <row r="78" spans="1:12" x14ac:dyDescent="0.25">
      <c r="A78" s="25">
        <f>_xlfn.RANK.EQ(L78,L:L,0)</f>
        <v>76</v>
      </c>
      <c r="B78" s="5" t="s">
        <v>1395</v>
      </c>
      <c r="C78" t="s">
        <v>209</v>
      </c>
      <c r="D78" t="s">
        <v>352</v>
      </c>
      <c r="E78" s="3">
        <f>IF(VLOOKUP($D78,Configuration!$A$21:$C$31,3,FALSE),IFERROR((Configuration!$C$13*F78+Configuration!$C$12*H78+Configuration!$C$14*G78+Configuration!$C$16*I78+Configuration!$C$15*J78+Configuration!$C$17*K78),""),0)</f>
        <v>19.488143073073108</v>
      </c>
      <c r="F78" s="3">
        <v>0.76282051282051289</v>
      </c>
      <c r="G78" s="3">
        <v>101.14999999999999</v>
      </c>
      <c r="H78" s="3">
        <v>9.9166666666666679</v>
      </c>
      <c r="I78" s="3">
        <v>0</v>
      </c>
      <c r="J78" s="3">
        <v>0</v>
      </c>
      <c r="K78" s="3">
        <v>8.105666859165149E-2</v>
      </c>
      <c r="L78" s="3">
        <f>MAX(IFERROR(IF(Configuration!$F$12&gt;0,$E78-LARGE($E:$E,Configuration!$F$12*Configuration!$F$16),-1000000),0),IFERROR(IF(Configuration!$F$14&gt;0,$E78-LARGE('FLEX Settings (DO NOT MODIFY)'!$J:$J,Configuration!$F$14*Configuration!$F$16),-1000000),0),IFERROR(IF(Configuration!$F$13&gt;0,$E78-LARGE('FLEX Settings (DO NOT MODIFY)'!$K:$K,Configuration!$F$13*Configuration!$F$16),-1000000),0))+IF(E78=0,0,COUNTIFS($E$2:E77,E77)*0.000001)</f>
        <v>-77.062194872331375</v>
      </c>
    </row>
    <row r="79" spans="1:12" x14ac:dyDescent="0.25">
      <c r="A79" s="25">
        <f>_xlfn.RANK.EQ(L79,L:L,0)</f>
        <v>77</v>
      </c>
      <c r="B79" s="5" t="s">
        <v>1426</v>
      </c>
      <c r="C79" t="s">
        <v>264</v>
      </c>
      <c r="D79" t="s">
        <v>329</v>
      </c>
      <c r="E79" s="3">
        <f>IF(VLOOKUP($D79,Configuration!$A$21:$C$31,3,FALSE),IFERROR((Configuration!$C$13*F79+Configuration!$C$12*H79+Configuration!$C$14*G79+Configuration!$C$16*I79+Configuration!$C$15*J79+Configuration!$C$17*K79),""),0)</f>
        <v>19.377393274399182</v>
      </c>
      <c r="F79" s="3">
        <v>1.5</v>
      </c>
      <c r="G79" s="3">
        <v>67.5</v>
      </c>
      <c r="H79" s="3">
        <v>7.5</v>
      </c>
      <c r="I79" s="3">
        <v>0</v>
      </c>
      <c r="J79" s="3">
        <v>0</v>
      </c>
      <c r="K79" s="3">
        <v>6.1303362800408691E-2</v>
      </c>
      <c r="L79" s="3">
        <f>MAX(IFERROR(IF(Configuration!$F$12&gt;0,$E79-LARGE($E:$E,Configuration!$F$12*Configuration!$F$16),-1000000),0),IFERROR(IF(Configuration!$F$14&gt;0,$E79-LARGE('FLEX Settings (DO NOT MODIFY)'!$J:$J,Configuration!$F$14*Configuration!$F$16),-1000000),0),IFERROR(IF(Configuration!$F$13&gt;0,$E79-LARGE('FLEX Settings (DO NOT MODIFY)'!$K:$K,Configuration!$F$13*Configuration!$F$16),-1000000),0))+IF(E79=0,0,COUNTIFS($E$2:E78,E78)*0.000001)</f>
        <v>-77.172944671005297</v>
      </c>
    </row>
    <row r="80" spans="1:12" x14ac:dyDescent="0.25">
      <c r="A80" s="25">
        <f>_xlfn.RANK.EQ(L80,L:L,0)</f>
        <v>78</v>
      </c>
      <c r="B80" s="5" t="s">
        <v>1370</v>
      </c>
      <c r="C80" s="5" t="s">
        <v>752</v>
      </c>
      <c r="D80" t="s">
        <v>132</v>
      </c>
      <c r="E80" s="3">
        <f>IF(VLOOKUP($D80,Configuration!$A$21:$C$31,3,FALSE),IFERROR((Configuration!$C$13*F80+Configuration!$C$12*H80+Configuration!$C$14*G80+Configuration!$C$16*I80+Configuration!$C$15*J80+Configuration!$C$17*K80),""),0)</f>
        <v>18.302871929279021</v>
      </c>
      <c r="F80" s="3">
        <v>0.6</v>
      </c>
      <c r="G80" s="3">
        <v>103.5</v>
      </c>
      <c r="H80" s="3">
        <v>9</v>
      </c>
      <c r="I80" s="3">
        <v>0</v>
      </c>
      <c r="J80" s="3">
        <v>0</v>
      </c>
      <c r="K80" s="3">
        <v>7.3564035360490429E-2</v>
      </c>
      <c r="L80" s="3">
        <f>MAX(IFERROR(IF(Configuration!$F$12&gt;0,$E80-LARGE($E:$E,Configuration!$F$12*Configuration!$F$16),-1000000),0),IFERROR(IF(Configuration!$F$14&gt;0,$E80-LARGE('FLEX Settings (DO NOT MODIFY)'!$J:$J,Configuration!$F$14*Configuration!$F$16),-1000000),0),IFERROR(IF(Configuration!$F$13&gt;0,$E80-LARGE('FLEX Settings (DO NOT MODIFY)'!$K:$K,Configuration!$F$13*Configuration!$F$16),-1000000),0))+IF(E80=0,0,COUNTIFS($E$2:E79,E79)*0.000001)</f>
        <v>-78.247466016125458</v>
      </c>
    </row>
    <row r="81" spans="1:12" x14ac:dyDescent="0.25">
      <c r="A81" s="25">
        <f>_xlfn.RANK.EQ(L81,L:L,0)</f>
        <v>79</v>
      </c>
      <c r="B81" t="s">
        <v>1436</v>
      </c>
      <c r="C81" s="5" t="s">
        <v>198</v>
      </c>
      <c r="D81" t="s">
        <v>131</v>
      </c>
      <c r="E81" s="3">
        <f>IF(VLOOKUP($D81,Configuration!$A$21:$C$31,3,FALSE),IFERROR((Configuration!$C$13*F81+Configuration!$C$12*H81+Configuration!$C$14*G81+Configuration!$C$16*I81+Configuration!$C$15*J81+Configuration!$C$17*K81),""),0)</f>
        <v>18.283829239038692</v>
      </c>
      <c r="F81" s="3">
        <v>0.48</v>
      </c>
      <c r="G81" s="3">
        <v>96</v>
      </c>
      <c r="H81" s="3">
        <v>12</v>
      </c>
      <c r="I81" s="3">
        <v>0</v>
      </c>
      <c r="J81" s="3">
        <v>0</v>
      </c>
      <c r="K81" s="3">
        <v>9.8085380480653905E-2</v>
      </c>
      <c r="L81" s="3">
        <f>MAX(IFERROR(IF(Configuration!$F$12&gt;0,$E81-LARGE($E:$E,Configuration!$F$12*Configuration!$F$16),-1000000),0),IFERROR(IF(Configuration!$F$14&gt;0,$E81-LARGE('FLEX Settings (DO NOT MODIFY)'!$J:$J,Configuration!$F$14*Configuration!$F$16),-1000000),0),IFERROR(IF(Configuration!$F$13&gt;0,$E81-LARGE('FLEX Settings (DO NOT MODIFY)'!$K:$K,Configuration!$F$13*Configuration!$F$16),-1000000),0))+IF(E81=0,0,COUNTIFS($E$2:E80,E80)*0.000001)</f>
        <v>-78.266508706365784</v>
      </c>
    </row>
    <row r="82" spans="1:12" x14ac:dyDescent="0.25">
      <c r="A82" s="25">
        <f>_xlfn.RANK.EQ(L82,L:L,0)</f>
        <v>80</v>
      </c>
      <c r="B82" t="s">
        <v>1440</v>
      </c>
      <c r="C82" s="5" t="s">
        <v>179</v>
      </c>
      <c r="D82" t="s">
        <v>131</v>
      </c>
      <c r="E82" s="3">
        <f>IF(VLOOKUP($D82,Configuration!$A$21:$C$31,3,FALSE),IFERROR((Configuration!$C$13*F82+Configuration!$C$12*H82+Configuration!$C$14*G82+Configuration!$C$16*I82+Configuration!$C$15*J82+Configuration!$C$17*K82),""),0)</f>
        <v>18.246587859728347</v>
      </c>
      <c r="F82" s="3">
        <v>0.41379310344827586</v>
      </c>
      <c r="G82" s="3">
        <v>99.600000000000009</v>
      </c>
      <c r="H82" s="3">
        <v>12</v>
      </c>
      <c r="I82" s="3">
        <v>0</v>
      </c>
      <c r="J82" s="3">
        <v>0</v>
      </c>
      <c r="K82" s="3">
        <v>9.8085380480653905E-2</v>
      </c>
      <c r="L82" s="3">
        <f>MAX(IFERROR(IF(Configuration!$F$12&gt;0,$E82-LARGE($E:$E,Configuration!$F$12*Configuration!$F$16),-1000000),0),IFERROR(IF(Configuration!$F$14&gt;0,$E82-LARGE('FLEX Settings (DO NOT MODIFY)'!$J:$J,Configuration!$F$14*Configuration!$F$16),-1000000),0),IFERROR(IF(Configuration!$F$13&gt;0,$E82-LARGE('FLEX Settings (DO NOT MODIFY)'!$K:$K,Configuration!$F$13*Configuration!$F$16),-1000000),0))+IF(E82=0,0,COUNTIFS($E$2:E81,E81)*0.000001)</f>
        <v>-78.303750085676128</v>
      </c>
    </row>
    <row r="83" spans="1:12" x14ac:dyDescent="0.25">
      <c r="A83" s="25">
        <f>_xlfn.RANK.EQ(L83,L:L,0)</f>
        <v>81</v>
      </c>
      <c r="B83" s="5" t="s">
        <v>1427</v>
      </c>
      <c r="C83" s="5" t="s">
        <v>264</v>
      </c>
      <c r="D83" t="s">
        <v>329</v>
      </c>
      <c r="E83" s="3">
        <f>IF(VLOOKUP($D83,Configuration!$A$21:$C$31,3,FALSE),IFERROR((Configuration!$C$13*F83+Configuration!$C$12*H83+Configuration!$C$14*G83+Configuration!$C$16*I83+Configuration!$C$15*J83+Configuration!$C$17*K83),""),0)</f>
        <v>18.125730057897616</v>
      </c>
      <c r="F83" s="3">
        <v>0.71111111111111114</v>
      </c>
      <c r="G83" s="3">
        <v>92.16</v>
      </c>
      <c r="H83" s="3">
        <v>9.6000000000000014</v>
      </c>
      <c r="I83" s="3">
        <v>0</v>
      </c>
      <c r="J83" s="3">
        <v>0</v>
      </c>
      <c r="K83" s="3">
        <v>7.8468304384523124E-2</v>
      </c>
      <c r="L83" s="3">
        <f>MAX(IFERROR(IF(Configuration!$F$12&gt;0,$E83-LARGE($E:$E,Configuration!$F$12*Configuration!$F$16),-1000000),0),IFERROR(IF(Configuration!$F$14&gt;0,$E83-LARGE('FLEX Settings (DO NOT MODIFY)'!$J:$J,Configuration!$F$14*Configuration!$F$16),-1000000),0),IFERROR(IF(Configuration!$F$13&gt;0,$E83-LARGE('FLEX Settings (DO NOT MODIFY)'!$K:$K,Configuration!$F$13*Configuration!$F$16),-1000000),0))+IF(E83=0,0,COUNTIFS($E$2:E82,E82)*0.000001)</f>
        <v>-78.424607887506866</v>
      </c>
    </row>
    <row r="84" spans="1:12" x14ac:dyDescent="0.25">
      <c r="A84" s="25">
        <f>_xlfn.RANK.EQ(L84,L:L,0)</f>
        <v>82</v>
      </c>
      <c r="B84" s="5" t="s">
        <v>1378</v>
      </c>
      <c r="C84" t="s">
        <v>753</v>
      </c>
      <c r="D84" t="s">
        <v>326</v>
      </c>
      <c r="E84" s="3">
        <f>IF(VLOOKUP($D84,Configuration!$A$21:$C$31,3,FALSE),IFERROR((Configuration!$C$13*F84+Configuration!$C$12*H84+Configuration!$C$14*G84+Configuration!$C$16*I84+Configuration!$C$15*J84+Configuration!$C$17*K84),""),0)</f>
        <v>17.754641892246621</v>
      </c>
      <c r="F84" s="3">
        <v>0.54545454545454541</v>
      </c>
      <c r="G84" s="3">
        <v>115.80000000000001</v>
      </c>
      <c r="H84" s="3">
        <v>6</v>
      </c>
      <c r="I84" s="3">
        <v>0</v>
      </c>
      <c r="J84" s="3">
        <v>0</v>
      </c>
      <c r="K84" s="3">
        <v>4.9042690240326953E-2</v>
      </c>
      <c r="L84" s="3">
        <f>MAX(IFERROR(IF(Configuration!$F$12&gt;0,$E84-LARGE($E:$E,Configuration!$F$12*Configuration!$F$16),-1000000),0),IFERROR(IF(Configuration!$F$14&gt;0,$E84-LARGE('FLEX Settings (DO NOT MODIFY)'!$J:$J,Configuration!$F$14*Configuration!$F$16),-1000000),0),IFERROR(IF(Configuration!$F$13&gt;0,$E84-LARGE('FLEX Settings (DO NOT MODIFY)'!$K:$K,Configuration!$F$13*Configuration!$F$16),-1000000),0))+IF(E84=0,0,COUNTIFS($E$2:E83,E83)*0.000001)</f>
        <v>-78.795696053157855</v>
      </c>
    </row>
    <row r="85" spans="1:12" x14ac:dyDescent="0.25">
      <c r="A85" s="25">
        <f>_xlfn.RANK.EQ(L85,L:L,0)</f>
        <v>83</v>
      </c>
      <c r="B85" s="5" t="s">
        <v>1368</v>
      </c>
      <c r="C85" s="5" t="s">
        <v>214</v>
      </c>
      <c r="D85" t="s">
        <v>132</v>
      </c>
      <c r="E85" s="3">
        <f>IF(VLOOKUP($D85,Configuration!$A$21:$C$31,3,FALSE),IFERROR((Configuration!$C$13*F85+Configuration!$C$12*H85+Configuration!$C$14*G85+Configuration!$C$16*I85+Configuration!$C$15*J85+Configuration!$C$17*K85),""),0)</f>
        <v>17.65899579362733</v>
      </c>
      <c r="F85" s="3">
        <v>0.31379310344827588</v>
      </c>
      <c r="G85" s="3">
        <v>113.75</v>
      </c>
      <c r="H85" s="3">
        <v>9.1</v>
      </c>
      <c r="I85" s="3">
        <v>0</v>
      </c>
      <c r="J85" s="3">
        <v>0</v>
      </c>
      <c r="K85" s="3">
        <v>7.4381413531162538E-2</v>
      </c>
      <c r="L85" s="3">
        <f>MAX(IFERROR(IF(Configuration!$F$12&gt;0,$E85-LARGE($E:$E,Configuration!$F$12*Configuration!$F$16),-1000000),0),IFERROR(IF(Configuration!$F$14&gt;0,$E85-LARGE('FLEX Settings (DO NOT MODIFY)'!$J:$J,Configuration!$F$14*Configuration!$F$16),-1000000),0),IFERROR(IF(Configuration!$F$13&gt;0,$E85-LARGE('FLEX Settings (DO NOT MODIFY)'!$K:$K,Configuration!$F$13*Configuration!$F$16),-1000000),0))+IF(E85=0,0,COUNTIFS($E$2:E84,E84)*0.000001)</f>
        <v>-78.891342151777152</v>
      </c>
    </row>
    <row r="86" spans="1:12" x14ac:dyDescent="0.25">
      <c r="A86" s="25">
        <f>_xlfn.RANK.EQ(L86,L:L,0)</f>
        <v>84</v>
      </c>
      <c r="B86" s="5" t="s">
        <v>1496</v>
      </c>
      <c r="C86" s="5" t="s">
        <v>1488</v>
      </c>
      <c r="D86" t="s">
        <v>1504</v>
      </c>
      <c r="E86" s="3">
        <f>IF(VLOOKUP($D86,Configuration!$A$21:$C$31,3,FALSE),IFERROR((Configuration!$C$13*F86+Configuration!$C$12*H86+Configuration!$C$14*G86+Configuration!$C$16*I86+Configuration!$C$15*J86+Configuration!$C$17*K86),""),0)</f>
        <v>16.349219492692463</v>
      </c>
      <c r="F86" s="3">
        <v>0.53333333333333333</v>
      </c>
      <c r="G86" s="3">
        <v>92.8</v>
      </c>
      <c r="H86" s="3">
        <v>8</v>
      </c>
      <c r="I86" s="3">
        <v>0</v>
      </c>
      <c r="J86" s="3">
        <v>0</v>
      </c>
      <c r="K86" s="3">
        <v>6.539025365376927E-2</v>
      </c>
      <c r="L86" s="3">
        <f>MAX(IFERROR(IF(Configuration!$F$12&gt;0,$E86-LARGE($E:$E,Configuration!$F$12*Configuration!$F$16),-1000000),0),IFERROR(IF(Configuration!$F$14&gt;0,$E86-LARGE('FLEX Settings (DO NOT MODIFY)'!$J:$J,Configuration!$F$14*Configuration!$F$16),-1000000),0),IFERROR(IF(Configuration!$F$13&gt;0,$E86-LARGE('FLEX Settings (DO NOT MODIFY)'!$K:$K,Configuration!$F$13*Configuration!$F$16),-1000000),0))+IF(E86=0,0,COUNTIFS($E$2:E85,E85)*0.000001)</f>
        <v>-80.201118452712024</v>
      </c>
    </row>
    <row r="87" spans="1:12" x14ac:dyDescent="0.25">
      <c r="A87" s="25">
        <f>_xlfn.RANK.EQ(L87,L:L,0)</f>
        <v>85</v>
      </c>
      <c r="B87" s="5" t="s">
        <v>1369</v>
      </c>
      <c r="C87" s="5" t="s">
        <v>214</v>
      </c>
      <c r="D87" t="s">
        <v>132</v>
      </c>
      <c r="E87" s="3">
        <f>IF(VLOOKUP($D87,Configuration!$A$21:$C$31,3,FALSE),IFERROR((Configuration!$C$13*F87+Configuration!$C$12*H87+Configuration!$C$14*G87+Configuration!$C$16*I87+Configuration!$C$15*J87+Configuration!$C$17*K87),""),0)</f>
        <v>15.822680467327084</v>
      </c>
      <c r="F87" s="3">
        <v>0.28000000000000003</v>
      </c>
      <c r="G87" s="3">
        <v>100.79999999999998</v>
      </c>
      <c r="H87" s="3">
        <v>8.4</v>
      </c>
      <c r="I87" s="3">
        <v>0</v>
      </c>
      <c r="J87" s="3">
        <v>0</v>
      </c>
      <c r="K87" s="3">
        <v>6.8659766336457734E-2</v>
      </c>
      <c r="L87" s="3">
        <f>MAX(IFERROR(IF(Configuration!$F$12&gt;0,$E87-LARGE($E:$E,Configuration!$F$12*Configuration!$F$16),-1000000),0),IFERROR(IF(Configuration!$F$14&gt;0,$E87-LARGE('FLEX Settings (DO NOT MODIFY)'!$J:$J,Configuration!$F$14*Configuration!$F$16),-1000000),0),IFERROR(IF(Configuration!$F$13&gt;0,$E87-LARGE('FLEX Settings (DO NOT MODIFY)'!$K:$K,Configuration!$F$13*Configuration!$F$16),-1000000),0))+IF(E87=0,0,COUNTIFS($E$2:E86,E86)*0.000001)</f>
        <v>-80.72765747807739</v>
      </c>
    </row>
    <row r="88" spans="1:12" x14ac:dyDescent="0.25">
      <c r="A88" s="25">
        <f>_xlfn.RANK.EQ(L88,L:L,0)</f>
        <v>86</v>
      </c>
      <c r="B88" s="5" t="s">
        <v>1416</v>
      </c>
      <c r="C88" s="5" t="s">
        <v>216</v>
      </c>
      <c r="D88" t="s">
        <v>329</v>
      </c>
      <c r="E88" s="3">
        <f>IF(VLOOKUP($D88,Configuration!$A$21:$C$31,3,FALSE),IFERROR((Configuration!$C$13*F88+Configuration!$C$12*H88+Configuration!$C$14*G88+Configuration!$C$16*I88+Configuration!$C$15*J88+Configuration!$C$17*K88),""),0)</f>
        <v>15.801914619519346</v>
      </c>
      <c r="F88" s="3">
        <v>1</v>
      </c>
      <c r="G88" s="3">
        <v>69</v>
      </c>
      <c r="H88" s="3">
        <v>6</v>
      </c>
      <c r="I88" s="3">
        <v>0</v>
      </c>
      <c r="J88" s="3">
        <v>0</v>
      </c>
      <c r="K88" s="3">
        <v>4.9042690240326953E-2</v>
      </c>
      <c r="L88" s="3">
        <f>MAX(IFERROR(IF(Configuration!$F$12&gt;0,$E88-LARGE($E:$E,Configuration!$F$12*Configuration!$F$16),-1000000),0),IFERROR(IF(Configuration!$F$14&gt;0,$E88-LARGE('FLEX Settings (DO NOT MODIFY)'!$J:$J,Configuration!$F$14*Configuration!$F$16),-1000000),0),IFERROR(IF(Configuration!$F$13&gt;0,$E88-LARGE('FLEX Settings (DO NOT MODIFY)'!$K:$K,Configuration!$F$13*Configuration!$F$16),-1000000),0))+IF(E88=0,0,COUNTIFS($E$2:E87,E87)*0.000001)</f>
        <v>-80.748423325885128</v>
      </c>
    </row>
    <row r="89" spans="1:12" x14ac:dyDescent="0.25">
      <c r="A89" s="25">
        <f>_xlfn.RANK.EQ(L89,L:L,0)</f>
        <v>87</v>
      </c>
      <c r="B89" s="5" t="s">
        <v>1382</v>
      </c>
      <c r="C89" s="5" t="s">
        <v>260</v>
      </c>
      <c r="D89" t="s">
        <v>326</v>
      </c>
      <c r="E89" s="3">
        <f>IF(VLOOKUP($D89,Configuration!$A$21:$C$31,3,FALSE),IFERROR((Configuration!$C$13*F89+Configuration!$C$12*H89+Configuration!$C$14*G89+Configuration!$C$16*I89+Configuration!$C$15*J89+Configuration!$C$17*K89),""),0)</f>
        <v>15.402393274399182</v>
      </c>
      <c r="F89" s="3">
        <v>0.375</v>
      </c>
      <c r="G89" s="3">
        <v>95.25</v>
      </c>
      <c r="H89" s="3">
        <v>7.5</v>
      </c>
      <c r="I89" s="3">
        <v>0</v>
      </c>
      <c r="J89" s="3">
        <v>0</v>
      </c>
      <c r="K89" s="3">
        <v>6.1303362800408691E-2</v>
      </c>
      <c r="L89" s="3">
        <f>MAX(IFERROR(IF(Configuration!$F$12&gt;0,$E89-LARGE($E:$E,Configuration!$F$12*Configuration!$F$16),-1000000),0),IFERROR(IF(Configuration!$F$14&gt;0,$E89-LARGE('FLEX Settings (DO NOT MODIFY)'!$J:$J,Configuration!$F$14*Configuration!$F$16),-1000000),0),IFERROR(IF(Configuration!$F$13&gt;0,$E89-LARGE('FLEX Settings (DO NOT MODIFY)'!$K:$K,Configuration!$F$13*Configuration!$F$16),-1000000),0))+IF(E89=0,0,COUNTIFS($E$2:E88,E88)*0.000001)</f>
        <v>-81.147944671005291</v>
      </c>
    </row>
    <row r="90" spans="1:12" x14ac:dyDescent="0.25">
      <c r="A90" s="25">
        <f>_xlfn.RANK.EQ(L90,L:L,0)</f>
        <v>88</v>
      </c>
      <c r="B90" s="5" t="s">
        <v>1429</v>
      </c>
      <c r="C90" s="5" t="s">
        <v>203</v>
      </c>
      <c r="D90" t="s">
        <v>329</v>
      </c>
      <c r="E90" s="3">
        <f>IF(VLOOKUP($D90,Configuration!$A$21:$C$31,3,FALSE),IFERROR((Configuration!$C$13*F90+Configuration!$C$12*H90+Configuration!$C$14*G90+Configuration!$C$16*I90+Configuration!$C$15*J90+Configuration!$C$17*K90),""),0)</f>
        <v>14.860453644884721</v>
      </c>
      <c r="F90" s="3">
        <v>0.7</v>
      </c>
      <c r="G90" s="3">
        <v>79.52</v>
      </c>
      <c r="H90" s="3">
        <v>5.6</v>
      </c>
      <c r="I90" s="3">
        <v>0</v>
      </c>
      <c r="J90" s="3">
        <v>0</v>
      </c>
      <c r="K90" s="3">
        <v>4.5773177557638489E-2</v>
      </c>
      <c r="L90" s="3">
        <f>MAX(IFERROR(IF(Configuration!$F$12&gt;0,$E90-LARGE($E:$E,Configuration!$F$12*Configuration!$F$16),-1000000),0),IFERROR(IF(Configuration!$F$14&gt;0,$E90-LARGE('FLEX Settings (DO NOT MODIFY)'!$J:$J,Configuration!$F$14*Configuration!$F$16),-1000000),0),IFERROR(IF(Configuration!$F$13&gt;0,$E90-LARGE('FLEX Settings (DO NOT MODIFY)'!$K:$K,Configuration!$F$13*Configuration!$F$16),-1000000),0))+IF(E90=0,0,COUNTIFS($E$2:E89,E89)*0.000001)</f>
        <v>-81.689884300519765</v>
      </c>
    </row>
    <row r="91" spans="1:12" x14ac:dyDescent="0.25">
      <c r="A91" s="25">
        <f>_xlfn.RANK.EQ(L91,L:L,0)</f>
        <v>89</v>
      </c>
      <c r="B91" s="5" t="s">
        <v>1428</v>
      </c>
      <c r="C91" s="5" t="s">
        <v>210</v>
      </c>
      <c r="D91" t="s">
        <v>329</v>
      </c>
      <c r="E91" s="3">
        <f>IF(VLOOKUP($D91,Configuration!$A$21:$C$31,3,FALSE),IFERROR((Configuration!$C$13*F91+Configuration!$C$12*H91+Configuration!$C$14*G91+Configuration!$C$16*I91+Configuration!$C$15*J91+Configuration!$C$17*K91),""),0)</f>
        <v>14.497790921263892</v>
      </c>
      <c r="F91" s="3">
        <v>0.5714285714285714</v>
      </c>
      <c r="G91" s="3">
        <v>72</v>
      </c>
      <c r="H91" s="3">
        <v>8</v>
      </c>
      <c r="I91" s="3">
        <v>0</v>
      </c>
      <c r="J91" s="3">
        <v>0</v>
      </c>
      <c r="K91" s="3">
        <v>6.539025365376927E-2</v>
      </c>
      <c r="L91" s="3">
        <f>MAX(IFERROR(IF(Configuration!$F$12&gt;0,$E91-LARGE($E:$E,Configuration!$F$12*Configuration!$F$16),-1000000),0),IFERROR(IF(Configuration!$F$14&gt;0,$E91-LARGE('FLEX Settings (DO NOT MODIFY)'!$J:$J,Configuration!$F$14*Configuration!$F$16),-1000000),0),IFERROR(IF(Configuration!$F$13&gt;0,$E91-LARGE('FLEX Settings (DO NOT MODIFY)'!$K:$K,Configuration!$F$13*Configuration!$F$16),-1000000),0))+IF(E91=0,0,COUNTIFS($E$2:E90,E90)*0.000001)</f>
        <v>-82.05254702414058</v>
      </c>
    </row>
    <row r="92" spans="1:12" x14ac:dyDescent="0.25">
      <c r="A92" s="25">
        <f>_xlfn.RANK.EQ(L92,L:L,0)</f>
        <v>90</v>
      </c>
      <c r="B92" t="s">
        <v>1377</v>
      </c>
      <c r="C92" s="5" t="s">
        <v>180</v>
      </c>
      <c r="D92" t="s">
        <v>326</v>
      </c>
      <c r="E92" s="3">
        <f>IF(VLOOKUP($D92,Configuration!$A$21:$C$31,3,FALSE),IFERROR((Configuration!$C$13*F92+Configuration!$C$12*H92+Configuration!$C$14*G92+Configuration!$C$16*I92+Configuration!$C$15*J92+Configuration!$C$17*K92),""),0)</f>
        <v>13.71826218293279</v>
      </c>
      <c r="F92" s="3">
        <v>1</v>
      </c>
      <c r="G92" s="3">
        <v>53</v>
      </c>
      <c r="H92" s="3">
        <v>5</v>
      </c>
      <c r="I92" s="3">
        <v>0</v>
      </c>
      <c r="J92" s="3">
        <v>0</v>
      </c>
      <c r="K92" s="3">
        <v>4.0868908533605794E-2</v>
      </c>
      <c r="L92" s="3">
        <f>MAX(IFERROR(IF(Configuration!$F$12&gt;0,$E92-LARGE($E:$E,Configuration!$F$12*Configuration!$F$16),-1000000),0),IFERROR(IF(Configuration!$F$14&gt;0,$E92-LARGE('FLEX Settings (DO NOT MODIFY)'!$J:$J,Configuration!$F$14*Configuration!$F$16),-1000000),0),IFERROR(IF(Configuration!$F$13&gt;0,$E92-LARGE('FLEX Settings (DO NOT MODIFY)'!$K:$K,Configuration!$F$13*Configuration!$F$16),-1000000),0))+IF(E92=0,0,COUNTIFS($E$2:E91,E91)*0.000001)</f>
        <v>-82.832075762471689</v>
      </c>
    </row>
    <row r="93" spans="1:12" x14ac:dyDescent="0.25">
      <c r="A93" s="25">
        <f>_xlfn.RANK.EQ(L93,L:L,0)</f>
        <v>91</v>
      </c>
      <c r="B93" s="5" t="s">
        <v>1404</v>
      </c>
      <c r="C93" s="5" t="s">
        <v>258</v>
      </c>
      <c r="D93" t="s">
        <v>352</v>
      </c>
      <c r="E93" s="3">
        <f>IF(VLOOKUP($D93,Configuration!$A$21:$C$31,3,FALSE),IFERROR((Configuration!$C$13*F93+Configuration!$C$12*H93+Configuration!$C$14*G93+Configuration!$C$16*I93+Configuration!$C$15*J93+Configuration!$C$17*K93),""),0)</f>
        <v>11.801914619519346</v>
      </c>
      <c r="F93" s="3">
        <v>0.33333333333333331</v>
      </c>
      <c r="G93" s="3">
        <v>69</v>
      </c>
      <c r="H93" s="3">
        <v>6</v>
      </c>
      <c r="I93" s="3">
        <v>0</v>
      </c>
      <c r="J93" s="3">
        <v>0</v>
      </c>
      <c r="K93" s="3">
        <v>4.9042690240326953E-2</v>
      </c>
      <c r="L93" s="3">
        <f>MAX(IFERROR(IF(Configuration!$F$12&gt;0,$E93-LARGE($E:$E,Configuration!$F$12*Configuration!$F$16),-1000000),0),IFERROR(IF(Configuration!$F$14&gt;0,$E93-LARGE('FLEX Settings (DO NOT MODIFY)'!$J:$J,Configuration!$F$14*Configuration!$F$16),-1000000),0),IFERROR(IF(Configuration!$F$13&gt;0,$E93-LARGE('FLEX Settings (DO NOT MODIFY)'!$K:$K,Configuration!$F$13*Configuration!$F$16),-1000000),0))+IF(E93=0,0,COUNTIFS($E$2:E92,E92)*0.000001)</f>
        <v>-84.748423325885128</v>
      </c>
    </row>
    <row r="94" spans="1:12" x14ac:dyDescent="0.25">
      <c r="A94" s="25">
        <f>_xlfn.RANK.EQ(L94,L:L,0)</f>
        <v>92</v>
      </c>
      <c r="B94" s="5" t="s">
        <v>1430</v>
      </c>
      <c r="C94" t="s">
        <v>203</v>
      </c>
      <c r="D94" t="s">
        <v>329</v>
      </c>
      <c r="E94" s="3">
        <f>IF(VLOOKUP($D94,Configuration!$A$21:$C$31,3,FALSE),IFERROR((Configuration!$C$13*F94+Configuration!$C$12*H94+Configuration!$C$14*G94+Configuration!$C$16*I94+Configuration!$C$15*J94+Configuration!$C$17*K94),""),0)</f>
        <v>11.681531695615478</v>
      </c>
      <c r="F94" s="3">
        <v>0.60000000000000009</v>
      </c>
      <c r="G94" s="3">
        <v>57.600000000000009</v>
      </c>
      <c r="H94" s="3">
        <v>4.8000000000000007</v>
      </c>
      <c r="I94" s="3">
        <v>0</v>
      </c>
      <c r="J94" s="3">
        <v>0</v>
      </c>
      <c r="K94" s="3">
        <v>3.9234152192261562E-2</v>
      </c>
      <c r="L94" s="3">
        <f>MAX(IFERROR(IF(Configuration!$F$12&gt;0,$E94-LARGE($E:$E,Configuration!$F$12*Configuration!$F$16),-1000000),0),IFERROR(IF(Configuration!$F$14&gt;0,$E94-LARGE('FLEX Settings (DO NOT MODIFY)'!$J:$J,Configuration!$F$14*Configuration!$F$16),-1000000),0),IFERROR(IF(Configuration!$F$13&gt;0,$E94-LARGE('FLEX Settings (DO NOT MODIFY)'!$K:$K,Configuration!$F$13*Configuration!$F$16),-1000000),0))+IF(E94=0,0,COUNTIFS($E$2:E93,E93)*0.000001)</f>
        <v>-84.868806249789003</v>
      </c>
    </row>
    <row r="95" spans="1:12" x14ac:dyDescent="0.25">
      <c r="A95" s="25">
        <f>_xlfn.RANK.EQ(L95,L:L,0)</f>
        <v>93</v>
      </c>
      <c r="B95" s="5" t="s">
        <v>1432</v>
      </c>
      <c r="C95" t="s">
        <v>761</v>
      </c>
      <c r="D95" t="s">
        <v>329</v>
      </c>
      <c r="E95" s="3">
        <f>IF(VLOOKUP($D95,Configuration!$A$21:$C$31,3,FALSE),IFERROR((Configuration!$C$13*F95+Configuration!$C$12*H95+Configuration!$C$14*G95+Configuration!$C$16*I95+Configuration!$C$15*J95+Configuration!$C$17*K95),""),0)</f>
        <v>10.418262182932789</v>
      </c>
      <c r="F95" s="3">
        <v>0.5</v>
      </c>
      <c r="G95" s="3">
        <v>50</v>
      </c>
      <c r="H95" s="3">
        <v>5</v>
      </c>
      <c r="I95" s="3">
        <v>0</v>
      </c>
      <c r="J95" s="3">
        <v>0</v>
      </c>
      <c r="K95" s="3">
        <v>4.0868908533605794E-2</v>
      </c>
      <c r="L95" s="3">
        <f>MAX(IFERROR(IF(Configuration!$F$12&gt;0,$E95-LARGE($E:$E,Configuration!$F$12*Configuration!$F$16),-1000000),0),IFERROR(IF(Configuration!$F$14&gt;0,$E95-LARGE('FLEX Settings (DO NOT MODIFY)'!$J:$J,Configuration!$F$14*Configuration!$F$16),-1000000),0),IFERROR(IF(Configuration!$F$13&gt;0,$E95-LARGE('FLEX Settings (DO NOT MODIFY)'!$K:$K,Configuration!$F$13*Configuration!$F$16),-1000000),0))+IF(E95=0,0,COUNTIFS($E$2:E94,E94)*0.000001)</f>
        <v>-86.132075762471686</v>
      </c>
    </row>
    <row r="96" spans="1:12" x14ac:dyDescent="0.25">
      <c r="A96" s="25">
        <f>_xlfn.RANK.EQ(L96,L:L,0)</f>
        <v>94</v>
      </c>
      <c r="B96" s="5" t="s">
        <v>1400</v>
      </c>
      <c r="C96" s="5" t="s">
        <v>204</v>
      </c>
      <c r="D96" t="s">
        <v>352</v>
      </c>
      <c r="E96" s="3">
        <f>IF(VLOOKUP($D96,Configuration!$A$21:$C$31,3,FALSE),IFERROR((Configuration!$C$13*F96+Configuration!$C$12*H96+Configuration!$C$14*G96+Configuration!$C$16*I96+Configuration!$C$15*J96+Configuration!$C$17*K96),""),0)</f>
        <v>9.9346097463462311</v>
      </c>
      <c r="F96" s="3">
        <v>0.4</v>
      </c>
      <c r="G96" s="3">
        <v>56</v>
      </c>
      <c r="H96" s="3">
        <v>4</v>
      </c>
      <c r="I96" s="3">
        <v>0</v>
      </c>
      <c r="J96" s="3">
        <v>0</v>
      </c>
      <c r="K96" s="3">
        <v>3.2695126826884635E-2</v>
      </c>
      <c r="L96" s="3">
        <f>MAX(IFERROR(IF(Configuration!$F$12&gt;0,$E96-LARGE($E:$E,Configuration!$F$12*Configuration!$F$16),-1000000),0),IFERROR(IF(Configuration!$F$14&gt;0,$E96-LARGE('FLEX Settings (DO NOT MODIFY)'!$J:$J,Configuration!$F$14*Configuration!$F$16),-1000000),0),IFERROR(IF(Configuration!$F$13&gt;0,$E96-LARGE('FLEX Settings (DO NOT MODIFY)'!$K:$K,Configuration!$F$13*Configuration!$F$16),-1000000),0))+IF(E96=0,0,COUNTIFS($E$2:E95,E95)*0.000001)</f>
        <v>-86.615728199058253</v>
      </c>
    </row>
    <row r="97" spans="1:12" x14ac:dyDescent="0.25">
      <c r="A97" s="25">
        <f>_xlfn.RANK.EQ(L97,L:L,0)</f>
        <v>95</v>
      </c>
      <c r="B97" s="5" t="s">
        <v>1374</v>
      </c>
      <c r="C97" s="5" t="s">
        <v>222</v>
      </c>
      <c r="D97" t="s">
        <v>132</v>
      </c>
      <c r="E97" s="3">
        <f>IF(VLOOKUP($D97,Configuration!$A$21:$C$31,3,FALSE),IFERROR((Configuration!$C$13*F97+Configuration!$C$12*H97+Configuration!$C$14*G97+Configuration!$C$16*I97+Configuration!$C$15*J97+Configuration!$C$17*K97),""),0)</f>
        <v>7.7346097463462318</v>
      </c>
      <c r="F97" s="3">
        <v>0.4</v>
      </c>
      <c r="G97" s="3">
        <v>34</v>
      </c>
      <c r="H97" s="3">
        <v>4</v>
      </c>
      <c r="I97" s="3">
        <v>0</v>
      </c>
      <c r="J97" s="3">
        <v>0</v>
      </c>
      <c r="K97" s="3">
        <v>3.2695126826884635E-2</v>
      </c>
      <c r="L97" s="3">
        <f>MAX(IFERROR(IF(Configuration!$F$12&gt;0,$E97-LARGE($E:$E,Configuration!$F$12*Configuration!$F$16),-1000000),0),IFERROR(IF(Configuration!$F$14&gt;0,$E97-LARGE('FLEX Settings (DO NOT MODIFY)'!$J:$J,Configuration!$F$14*Configuration!$F$16),-1000000),0),IFERROR(IF(Configuration!$F$13&gt;0,$E97-LARGE('FLEX Settings (DO NOT MODIFY)'!$K:$K,Configuration!$F$13*Configuration!$F$16),-1000000),0))+IF(E97=0,0,COUNTIFS($E$2:E96,E96)*0.000001)</f>
        <v>-88.815728199058242</v>
      </c>
    </row>
    <row r="98" spans="1:12" x14ac:dyDescent="0.25">
      <c r="A98" s="25">
        <f>_xlfn.RANK.EQ(L98,L:L,0)</f>
        <v>96</v>
      </c>
      <c r="B98" s="5" t="s">
        <v>1413</v>
      </c>
      <c r="C98" t="s">
        <v>409</v>
      </c>
      <c r="D98" t="s">
        <v>1504</v>
      </c>
      <c r="E98" s="3">
        <f>IF(VLOOKUP($D98,Configuration!$A$21:$C$31,3,FALSE),IFERROR((Configuration!$C$13*F98+Configuration!$C$12*H98+Configuration!$C$14*G98+Configuration!$C$16*I98+Configuration!$C$15*J98+Configuration!$C$17*K98),""),0)</f>
        <v>7.1539087049505943</v>
      </c>
      <c r="F98" s="3">
        <v>0.3428571428571428</v>
      </c>
      <c r="G98" s="3">
        <v>39.359999999999992</v>
      </c>
      <c r="H98" s="3">
        <v>2.4</v>
      </c>
      <c r="I98" s="3">
        <v>0</v>
      </c>
      <c r="J98" s="3">
        <v>0</v>
      </c>
      <c r="K98" s="3">
        <v>1.9617076096130778E-2</v>
      </c>
      <c r="L98" s="3">
        <f>MAX(IFERROR(IF(Configuration!$F$12&gt;0,$E98-LARGE($E:$E,Configuration!$F$12*Configuration!$F$16),-1000000),0),IFERROR(IF(Configuration!$F$14&gt;0,$E98-LARGE('FLEX Settings (DO NOT MODIFY)'!$J:$J,Configuration!$F$14*Configuration!$F$16),-1000000),0),IFERROR(IF(Configuration!$F$13&gt;0,$E98-LARGE('FLEX Settings (DO NOT MODIFY)'!$K:$K,Configuration!$F$13*Configuration!$F$16),-1000000),0))+IF(E98=0,0,COUNTIFS($E$2:E97,E97)*0.000001)</f>
        <v>-89.396429240453884</v>
      </c>
    </row>
    <row r="99" spans="1:12" x14ac:dyDescent="0.25">
      <c r="A99" s="43">
        <f>_xlfn.RANK.EQ(L99,L:L,0)</f>
        <v>97</v>
      </c>
      <c r="B99" s="5" t="s">
        <v>1365</v>
      </c>
      <c r="C99" t="s">
        <v>248</v>
      </c>
      <c r="D99" t="s">
        <v>132</v>
      </c>
      <c r="E99" s="3">
        <f>IF(VLOOKUP($D99,Configuration!$A$21:$C$31,3,FALSE),IFERROR((Configuration!$C$13*F99+Configuration!$C$12*H99+Configuration!$C$14*G99+Configuration!$C$16*I99+Configuration!$C$15*J99+Configuration!$C$17*K99),""),0)</f>
        <v>3.8154786548798363</v>
      </c>
      <c r="F99" s="3">
        <v>0.24</v>
      </c>
      <c r="G99" s="3">
        <v>16.5</v>
      </c>
      <c r="H99" s="3">
        <v>1.5</v>
      </c>
      <c r="I99" s="3">
        <v>0</v>
      </c>
      <c r="J99" s="3">
        <v>0</v>
      </c>
      <c r="K99" s="3">
        <v>1.2260672560081738E-2</v>
      </c>
      <c r="L99" s="3">
        <f>MAX(IFERROR(IF(Configuration!$F$12&gt;0,$E99-LARGE($E:$E,Configuration!$F$12*Configuration!$F$16),-1000000),0),IFERROR(IF(Configuration!$F$14&gt;0,$E99-LARGE('FLEX Settings (DO NOT MODIFY)'!$J:$J,Configuration!$F$14*Configuration!$F$16),-1000000),0),IFERROR(IF(Configuration!$F$13&gt;0,$E99-LARGE('FLEX Settings (DO NOT MODIFY)'!$K:$K,Configuration!$F$13*Configuration!$F$16),-1000000),0))+IF(E99=0,0,COUNTIFS($E$2:E98,E98)*0.000001)</f>
        <v>-92.734859290524639</v>
      </c>
    </row>
    <row r="100" spans="1:12" x14ac:dyDescent="0.25">
      <c r="A100" s="43">
        <f>_xlfn.RANK.EQ(L100,L:L,0)</f>
        <v>98</v>
      </c>
      <c r="B100" s="5" t="s">
        <v>1424</v>
      </c>
      <c r="C100" t="s">
        <v>760</v>
      </c>
      <c r="D100" t="s">
        <v>329</v>
      </c>
      <c r="E100" s="3">
        <f>IF(VLOOKUP($D100,Configuration!$A$21:$C$31,3,FALSE),IFERROR((Configuration!$C$13*F100+Configuration!$C$12*H100+Configuration!$C$14*G100+Configuration!$C$16*I100+Configuration!$C$15*J100+Configuration!$C$17*K100),""),0)</f>
        <v>3.1836524365865579</v>
      </c>
      <c r="F100" s="3">
        <v>0.33333333333333331</v>
      </c>
      <c r="G100" s="3">
        <v>7</v>
      </c>
      <c r="H100" s="3">
        <v>1</v>
      </c>
      <c r="I100" s="3">
        <v>0</v>
      </c>
      <c r="J100" s="3">
        <v>0</v>
      </c>
      <c r="K100" s="3">
        <v>8.1737817067211588E-3</v>
      </c>
      <c r="L100" s="3">
        <f>MAX(IFERROR(IF(Configuration!$F$12&gt;0,$E100-LARGE($E:$E,Configuration!$F$12*Configuration!$F$16),-1000000),0),IFERROR(IF(Configuration!$F$14&gt;0,$E100-LARGE('FLEX Settings (DO NOT MODIFY)'!$J:$J,Configuration!$F$14*Configuration!$F$16),-1000000),0),IFERROR(IF(Configuration!$F$13&gt;0,$E100-LARGE('FLEX Settings (DO NOT MODIFY)'!$K:$K,Configuration!$F$13*Configuration!$F$16),-1000000),0))+IF(E100=0,0,COUNTIFS($E$2:E99,E99)*0.000001)</f>
        <v>-93.366685508817923</v>
      </c>
    </row>
    <row r="101" spans="1:12" x14ac:dyDescent="0.25">
      <c r="A101" s="43">
        <f>_xlfn.RANK.EQ(L101,L:L,0)</f>
        <v>99</v>
      </c>
      <c r="B101" s="5" t="s">
        <v>1722</v>
      </c>
      <c r="C101" t="s">
        <v>230</v>
      </c>
      <c r="D101" t="s">
        <v>1506</v>
      </c>
      <c r="E101" s="3">
        <f>IF(VLOOKUP($D101,Configuration!$A$21:$C$31,3,FALSE),IFERROR((Configuration!$C$13*F101+Configuration!$C$12*H101+Configuration!$C$14*G101+Configuration!$C$16*I101+Configuration!$C$15*J101+Configuration!$C$17*K101),""),0)</f>
        <v>0</v>
      </c>
      <c r="F101" s="3">
        <v>2.2999999999999998</v>
      </c>
      <c r="G101" s="3">
        <v>246.86666666666665</v>
      </c>
      <c r="H101" s="3">
        <v>23</v>
      </c>
      <c r="I101" s="3">
        <v>0</v>
      </c>
      <c r="J101" s="3">
        <v>0</v>
      </c>
      <c r="K101" s="3">
        <v>0.18799697925458664</v>
      </c>
      <c r="L101" s="3">
        <f>MAX(IFERROR(IF(Configuration!$F$12&gt;0,$E101-LARGE($E:$E,Configuration!$F$12*Configuration!$F$16),-1000000),0),IFERROR(IF(Configuration!$F$14&gt;0,$E101-LARGE('FLEX Settings (DO NOT MODIFY)'!$J:$J,Configuration!$F$14*Configuration!$F$16),-1000000),0),IFERROR(IF(Configuration!$F$13&gt;0,$E101-LARGE('FLEX Settings (DO NOT MODIFY)'!$K:$K,Configuration!$F$13*Configuration!$F$16),-1000000),0))+IF(E101=0,0,COUNTIFS($E$2:E100,E100)*0.000001)</f>
        <v>-96.550338945404476</v>
      </c>
    </row>
    <row r="102" spans="1:12" x14ac:dyDescent="0.25">
      <c r="A102" s="43">
        <f>_xlfn.RANK.EQ(L102,L:L,0)</f>
        <v>99</v>
      </c>
      <c r="B102" s="5" t="s">
        <v>1723</v>
      </c>
      <c r="C102" t="s">
        <v>230</v>
      </c>
      <c r="D102" t="s">
        <v>1506</v>
      </c>
      <c r="E102" s="3">
        <f>IF(VLOOKUP($D102,Configuration!$A$21:$C$31,3,FALSE),IFERROR((Configuration!$C$13*F102+Configuration!$C$12*H102+Configuration!$C$14*G102+Configuration!$C$16*I102+Configuration!$C$15*J102+Configuration!$C$17*K102),""),0)</f>
        <v>0</v>
      </c>
      <c r="F102" s="3">
        <v>0.504</v>
      </c>
      <c r="G102" s="3">
        <v>58.8</v>
      </c>
      <c r="H102" s="3">
        <v>8.3999999999999986</v>
      </c>
      <c r="I102" s="3">
        <v>0</v>
      </c>
      <c r="J102" s="3">
        <v>0</v>
      </c>
      <c r="K102" s="3">
        <v>6.8659766336457734E-2</v>
      </c>
      <c r="L102" s="3">
        <f>MAX(IFERROR(IF(Configuration!$F$12&gt;0,$E102-LARGE($E:$E,Configuration!$F$12*Configuration!$F$16),-1000000),0),IFERROR(IF(Configuration!$F$14&gt;0,$E102-LARGE('FLEX Settings (DO NOT MODIFY)'!$J:$J,Configuration!$F$14*Configuration!$F$16),-1000000),0),IFERROR(IF(Configuration!$F$13&gt;0,$E102-LARGE('FLEX Settings (DO NOT MODIFY)'!$K:$K,Configuration!$F$13*Configuration!$F$16),-1000000),0))+IF(E102=0,0,COUNTIFS($E$2:E101,E101)*0.000001)</f>
        <v>-96.550338945404476</v>
      </c>
    </row>
    <row r="103" spans="1:12" x14ac:dyDescent="0.25">
      <c r="A103" s="43">
        <f>_xlfn.RANK.EQ(L103,L:L,0)</f>
        <v>99</v>
      </c>
      <c r="B103" s="5" t="s">
        <v>1724</v>
      </c>
      <c r="C103" t="s">
        <v>230</v>
      </c>
      <c r="D103" t="s">
        <v>1506</v>
      </c>
      <c r="E103" s="3">
        <f>IF(VLOOKUP($D103,Configuration!$A$21:$C$31,3,FALSE),IFERROR((Configuration!$C$13*F103+Configuration!$C$12*H103+Configuration!$C$14*G103+Configuration!$C$16*I103+Configuration!$C$15*J103+Configuration!$C$17*K103),""),0)</f>
        <v>0</v>
      </c>
      <c r="F103" s="3">
        <v>0.75</v>
      </c>
      <c r="G103" s="3">
        <v>75</v>
      </c>
      <c r="H103" s="3">
        <v>7.5</v>
      </c>
      <c r="I103" s="3">
        <v>0</v>
      </c>
      <c r="J103" s="3">
        <v>0</v>
      </c>
      <c r="K103" s="3">
        <v>6.1303362800408691E-2</v>
      </c>
      <c r="L103" s="3">
        <f>MAX(IFERROR(IF(Configuration!$F$12&gt;0,$E103-LARGE($E:$E,Configuration!$F$12*Configuration!$F$16),-1000000),0),IFERROR(IF(Configuration!$F$14&gt;0,$E103-LARGE('FLEX Settings (DO NOT MODIFY)'!$J:$J,Configuration!$F$14*Configuration!$F$16),-1000000),0),IFERROR(IF(Configuration!$F$13&gt;0,$E103-LARGE('FLEX Settings (DO NOT MODIFY)'!$K:$K,Configuration!$F$13*Configuration!$F$16),-1000000),0))+IF(E103=0,0,COUNTIFS($E$2:E102,E102)*0.000001)</f>
        <v>-96.550338945404476</v>
      </c>
    </row>
    <row r="104" spans="1:12" x14ac:dyDescent="0.25">
      <c r="A104" s="43">
        <f>_xlfn.RANK.EQ(L104,L:L,0)</f>
        <v>99</v>
      </c>
      <c r="B104" s="5" t="s">
        <v>1725</v>
      </c>
      <c r="C104" t="s">
        <v>185</v>
      </c>
      <c r="D104" t="s">
        <v>1506</v>
      </c>
      <c r="E104" s="3">
        <f>IF(VLOOKUP($D104,Configuration!$A$21:$C$31,3,FALSE),IFERROR((Configuration!$C$13*F104+Configuration!$C$12*H104+Configuration!$C$14*G104+Configuration!$C$16*I104+Configuration!$C$15*J104+Configuration!$C$17*K104),""),0)</f>
        <v>0</v>
      </c>
      <c r="F104" s="3">
        <v>7</v>
      </c>
      <c r="G104" s="3">
        <v>611</v>
      </c>
      <c r="H104" s="3">
        <v>47</v>
      </c>
      <c r="I104" s="3">
        <v>0</v>
      </c>
      <c r="J104" s="3">
        <v>0</v>
      </c>
      <c r="K104" s="3">
        <v>0.38416774021589445</v>
      </c>
      <c r="L104" s="3">
        <f>MAX(IFERROR(IF(Configuration!$F$12&gt;0,$E104-LARGE($E:$E,Configuration!$F$12*Configuration!$F$16),-1000000),0),IFERROR(IF(Configuration!$F$14&gt;0,$E104-LARGE('FLEX Settings (DO NOT MODIFY)'!$J:$J,Configuration!$F$14*Configuration!$F$16),-1000000),0),IFERROR(IF(Configuration!$F$13&gt;0,$E104-LARGE('FLEX Settings (DO NOT MODIFY)'!$K:$K,Configuration!$F$13*Configuration!$F$16),-1000000),0))+IF(E104=0,0,COUNTIFS($E$2:E103,E103)*0.000001)</f>
        <v>-96.550338945404476</v>
      </c>
    </row>
    <row r="105" spans="1:12" x14ac:dyDescent="0.25">
      <c r="A105" s="43">
        <f>_xlfn.RANK.EQ(L105,L:L,0)</f>
        <v>99</v>
      </c>
      <c r="B105" s="5" t="s">
        <v>1726</v>
      </c>
      <c r="C105" s="5" t="s">
        <v>182</v>
      </c>
      <c r="D105" t="s">
        <v>1506</v>
      </c>
      <c r="E105" s="3">
        <f>IF(VLOOKUP($D105,Configuration!$A$21:$C$31,3,FALSE),IFERROR((Configuration!$C$13*F105+Configuration!$C$12*H105+Configuration!$C$14*G105+Configuration!$C$16*I105+Configuration!$C$15*J105+Configuration!$C$17*K105),""),0)</f>
        <v>0</v>
      </c>
      <c r="F105" s="3">
        <v>3.8</v>
      </c>
      <c r="G105" s="3">
        <v>97.089999999999989</v>
      </c>
      <c r="H105" s="3">
        <v>13.299999999999999</v>
      </c>
      <c r="I105" s="3">
        <v>0</v>
      </c>
      <c r="J105" s="3">
        <v>0</v>
      </c>
      <c r="K105" s="3">
        <v>0.10871129669939142</v>
      </c>
      <c r="L105" s="3">
        <f>MAX(IFERROR(IF(Configuration!$F$12&gt;0,$E105-LARGE($E:$E,Configuration!$F$12*Configuration!$F$16),-1000000),0),IFERROR(IF(Configuration!$F$14&gt;0,$E105-LARGE('FLEX Settings (DO NOT MODIFY)'!$J:$J,Configuration!$F$14*Configuration!$F$16),-1000000),0),IFERROR(IF(Configuration!$F$13&gt;0,$E105-LARGE('FLEX Settings (DO NOT MODIFY)'!$K:$K,Configuration!$F$13*Configuration!$F$16),-1000000),0))+IF(E105=0,0,COUNTIFS($E$2:E104,E104)*0.000001)</f>
        <v>-96.550338945404476</v>
      </c>
    </row>
    <row r="106" spans="1:12" x14ac:dyDescent="0.25">
      <c r="A106" s="43">
        <f>_xlfn.RANK.EQ(L106,L:L,0)</f>
        <v>99</v>
      </c>
      <c r="B106" s="5" t="s">
        <v>1727</v>
      </c>
      <c r="C106" s="5" t="s">
        <v>254</v>
      </c>
      <c r="D106" t="s">
        <v>1506</v>
      </c>
      <c r="E106" s="3">
        <f>IF(VLOOKUP($D106,Configuration!$A$21:$C$31,3,FALSE),IFERROR((Configuration!$C$13*F106+Configuration!$C$12*H106+Configuration!$C$14*G106+Configuration!$C$16*I106+Configuration!$C$15*J106+Configuration!$C$17*K106),""),0)</f>
        <v>0</v>
      </c>
      <c r="F106" s="3">
        <v>1.5</v>
      </c>
      <c r="G106" s="3">
        <v>234.00000000000003</v>
      </c>
      <c r="H106" s="3">
        <v>18</v>
      </c>
      <c r="I106" s="3">
        <v>0</v>
      </c>
      <c r="J106" s="3">
        <v>0</v>
      </c>
      <c r="K106" s="3">
        <v>0.14712807072098086</v>
      </c>
      <c r="L106" s="3">
        <f>MAX(IFERROR(IF(Configuration!$F$12&gt;0,$E106-LARGE($E:$E,Configuration!$F$12*Configuration!$F$16),-1000000),0),IFERROR(IF(Configuration!$F$14&gt;0,$E106-LARGE('FLEX Settings (DO NOT MODIFY)'!$J:$J,Configuration!$F$14*Configuration!$F$16),-1000000),0),IFERROR(IF(Configuration!$F$13&gt;0,$E106-LARGE('FLEX Settings (DO NOT MODIFY)'!$K:$K,Configuration!$F$13*Configuration!$F$16),-1000000),0))+IF(E106=0,0,COUNTIFS($E$2:E105,E105)*0.000001)</f>
        <v>-96.550338945404476</v>
      </c>
    </row>
    <row r="107" spans="1:12" x14ac:dyDescent="0.25">
      <c r="A107" s="43">
        <f>_xlfn.RANK.EQ(L107,L:L,0)</f>
        <v>99</v>
      </c>
      <c r="B107" s="5" t="s">
        <v>1728</v>
      </c>
      <c r="C107" t="s">
        <v>254</v>
      </c>
      <c r="D107" t="s">
        <v>1506</v>
      </c>
      <c r="E107" s="3">
        <f>IF(VLOOKUP($D107,Configuration!$A$21:$C$31,3,FALSE),IFERROR((Configuration!$C$13*F107+Configuration!$C$12*H107+Configuration!$C$14*G107+Configuration!$C$16*I107+Configuration!$C$15*J107+Configuration!$C$17*K107),""),0)</f>
        <v>0</v>
      </c>
      <c r="F107" s="3">
        <v>0.43076923076923079</v>
      </c>
      <c r="G107" s="3">
        <v>58.8</v>
      </c>
      <c r="H107" s="3">
        <v>5.6</v>
      </c>
      <c r="I107" s="3">
        <v>0</v>
      </c>
      <c r="J107" s="3">
        <v>0</v>
      </c>
      <c r="K107" s="3">
        <v>4.5773177557638489E-2</v>
      </c>
      <c r="L107" s="3">
        <f>MAX(IFERROR(IF(Configuration!$F$12&gt;0,$E107-LARGE($E:$E,Configuration!$F$12*Configuration!$F$16),-1000000),0),IFERROR(IF(Configuration!$F$14&gt;0,$E107-LARGE('FLEX Settings (DO NOT MODIFY)'!$J:$J,Configuration!$F$14*Configuration!$F$16),-1000000),0),IFERROR(IF(Configuration!$F$13&gt;0,$E107-LARGE('FLEX Settings (DO NOT MODIFY)'!$K:$K,Configuration!$F$13*Configuration!$F$16),-1000000),0))+IF(E107=0,0,COUNTIFS($E$2:E106,E106)*0.000001)</f>
        <v>-96.550338945404476</v>
      </c>
    </row>
    <row r="108" spans="1:12" x14ac:dyDescent="0.25">
      <c r="A108" s="46">
        <f>_xlfn.RANK.EQ(L108,L:L,0)</f>
        <v>99</v>
      </c>
      <c r="B108" s="5" t="s">
        <v>1729</v>
      </c>
      <c r="C108" t="s">
        <v>1471</v>
      </c>
      <c r="D108" t="s">
        <v>1506</v>
      </c>
      <c r="E108" s="3">
        <f>IF(VLOOKUP($D108,Configuration!$A$21:$C$31,3,FALSE),IFERROR((Configuration!$C$13*F108+Configuration!$C$12*H108+Configuration!$C$14*G108+Configuration!$C$16*I108+Configuration!$C$15*J108+Configuration!$C$17*K108),""),0)</f>
        <v>0</v>
      </c>
      <c r="F108" s="3">
        <v>5.9090909090909092</v>
      </c>
      <c r="G108" s="3">
        <v>435.50000000000006</v>
      </c>
      <c r="H108" s="3">
        <v>32.5</v>
      </c>
      <c r="I108" s="3">
        <v>0</v>
      </c>
      <c r="J108" s="3">
        <v>0</v>
      </c>
      <c r="K108" s="3">
        <v>0.26564790546843764</v>
      </c>
      <c r="L108" s="3">
        <f>MAX(IFERROR(IF(Configuration!$F$12&gt;0,$E108-LARGE($E:$E,Configuration!$F$12*Configuration!$F$16),-1000000),0),IFERROR(IF(Configuration!$F$14&gt;0,$E108-LARGE('FLEX Settings (DO NOT MODIFY)'!$J:$J,Configuration!$F$14*Configuration!$F$16),-1000000),0),IFERROR(IF(Configuration!$F$13&gt;0,$E108-LARGE('FLEX Settings (DO NOT MODIFY)'!$K:$K,Configuration!$F$13*Configuration!$F$16),-1000000),0))+IF(E108=0,0,COUNTIFS($E$2:E107,E107)*0.000001)</f>
        <v>-96.550338945404476</v>
      </c>
    </row>
    <row r="109" spans="1:12" x14ac:dyDescent="0.25">
      <c r="A109" s="46">
        <f>_xlfn.RANK.EQ(L109,L:L,0)</f>
        <v>99</v>
      </c>
      <c r="B109" s="5" t="s">
        <v>1730</v>
      </c>
      <c r="C109" t="s">
        <v>253</v>
      </c>
      <c r="D109" t="s">
        <v>1506</v>
      </c>
      <c r="E109" s="3">
        <f>IF(VLOOKUP($D109,Configuration!$A$21:$C$31,3,FALSE),IFERROR((Configuration!$C$13*F109+Configuration!$C$12*H109+Configuration!$C$14*G109+Configuration!$C$16*I109+Configuration!$C$15*J109+Configuration!$C$17*K109),""),0)</f>
        <v>0</v>
      </c>
      <c r="F109" s="3">
        <v>7.5384615384615383</v>
      </c>
      <c r="G109" s="3">
        <v>693</v>
      </c>
      <c r="H109" s="3">
        <v>42</v>
      </c>
      <c r="I109" s="3">
        <v>0</v>
      </c>
      <c r="J109" s="3">
        <v>0</v>
      </c>
      <c r="K109" s="3">
        <v>0.3432988316822887</v>
      </c>
      <c r="L109" s="3">
        <f>MAX(IFERROR(IF(Configuration!$F$12&gt;0,$E109-LARGE($E:$E,Configuration!$F$12*Configuration!$F$16),-1000000),0),IFERROR(IF(Configuration!$F$14&gt;0,$E109-LARGE('FLEX Settings (DO NOT MODIFY)'!$J:$J,Configuration!$F$14*Configuration!$F$16),-1000000),0),IFERROR(IF(Configuration!$F$13&gt;0,$E109-LARGE('FLEX Settings (DO NOT MODIFY)'!$K:$K,Configuration!$F$13*Configuration!$F$16),-1000000),0))+IF(E109=0,0,COUNTIFS($E$2:E108,E108)*0.000001)</f>
        <v>-96.550338945404476</v>
      </c>
    </row>
    <row r="110" spans="1:12" x14ac:dyDescent="0.25">
      <c r="A110" s="46">
        <f>_xlfn.RANK.EQ(L110,L:L,0)</f>
        <v>99</v>
      </c>
      <c r="B110" s="5" t="s">
        <v>1731</v>
      </c>
      <c r="C110" t="s">
        <v>265</v>
      </c>
      <c r="D110" t="s">
        <v>1506</v>
      </c>
      <c r="E110" s="3">
        <f>IF(VLOOKUP($D110,Configuration!$A$21:$C$31,3,FALSE),IFERROR((Configuration!$C$13*F110+Configuration!$C$12*H110+Configuration!$C$14*G110+Configuration!$C$16*I110+Configuration!$C$15*J110+Configuration!$C$17*K110),""),0)</f>
        <v>0</v>
      </c>
      <c r="F110" s="3">
        <v>0.84</v>
      </c>
      <c r="G110" s="3">
        <v>142.79999999999998</v>
      </c>
      <c r="H110" s="3">
        <v>8.4</v>
      </c>
      <c r="I110" s="3">
        <v>0</v>
      </c>
      <c r="J110" s="3">
        <v>0</v>
      </c>
      <c r="K110" s="3">
        <v>6.8659766336457734E-2</v>
      </c>
      <c r="L110" s="3">
        <f>MAX(IFERROR(IF(Configuration!$F$12&gt;0,$E110-LARGE($E:$E,Configuration!$F$12*Configuration!$F$16),-1000000),0),IFERROR(IF(Configuration!$F$14&gt;0,$E110-LARGE('FLEX Settings (DO NOT MODIFY)'!$J:$J,Configuration!$F$14*Configuration!$F$16),-1000000),0),IFERROR(IF(Configuration!$F$13&gt;0,$E110-LARGE('FLEX Settings (DO NOT MODIFY)'!$K:$K,Configuration!$F$13*Configuration!$F$16),-1000000),0))+IF(E110=0,0,COUNTIFS($E$2:E109,E109)*0.000001)</f>
        <v>-96.550338945404476</v>
      </c>
    </row>
    <row r="111" spans="1:12" x14ac:dyDescent="0.25">
      <c r="A111" s="46">
        <f>_xlfn.RANK.EQ(L111,L:L,0)</f>
        <v>99</v>
      </c>
      <c r="B111" s="5" t="s">
        <v>1732</v>
      </c>
      <c r="C111" t="s">
        <v>235</v>
      </c>
      <c r="D111" t="s">
        <v>1506</v>
      </c>
      <c r="E111" s="3">
        <f>IF(VLOOKUP($D111,Configuration!$A$21:$C$31,3,FALSE),IFERROR((Configuration!$C$13*F111+Configuration!$C$12*H111+Configuration!$C$14*G111+Configuration!$C$16*I111+Configuration!$C$15*J111+Configuration!$C$17*K111),""),0)</f>
        <v>0</v>
      </c>
      <c r="F111" s="3">
        <v>0.96250000000000013</v>
      </c>
      <c r="G111" s="3">
        <v>240.625</v>
      </c>
      <c r="H111" s="3">
        <v>19.25</v>
      </c>
      <c r="I111" s="3">
        <v>0</v>
      </c>
      <c r="J111" s="3">
        <v>0</v>
      </c>
      <c r="K111" s="3">
        <v>0.15734529785438231</v>
      </c>
      <c r="L111" s="3">
        <f>MAX(IFERROR(IF(Configuration!$F$12&gt;0,$E111-LARGE($E:$E,Configuration!$F$12*Configuration!$F$16),-1000000),0),IFERROR(IF(Configuration!$F$14&gt;0,$E111-LARGE('FLEX Settings (DO NOT MODIFY)'!$J:$J,Configuration!$F$14*Configuration!$F$16),-1000000),0),IFERROR(IF(Configuration!$F$13&gt;0,$E111-LARGE('FLEX Settings (DO NOT MODIFY)'!$K:$K,Configuration!$F$13*Configuration!$F$16),-1000000),0))+IF(E111=0,0,COUNTIFS($E$2:E110,E110)*0.000001)</f>
        <v>-96.550338945404476</v>
      </c>
    </row>
    <row r="112" spans="1:12" x14ac:dyDescent="0.25">
      <c r="A112" s="46">
        <f>_xlfn.RANK.EQ(L112,L:L,0)</f>
        <v>99</v>
      </c>
      <c r="B112" s="5" t="s">
        <v>1733</v>
      </c>
      <c r="C112" s="5" t="s">
        <v>242</v>
      </c>
      <c r="D112" t="s">
        <v>1505</v>
      </c>
      <c r="E112" s="3">
        <f>IF(VLOOKUP($D112,Configuration!$A$21:$C$31,3,FALSE),IFERROR((Configuration!$C$13*F112+Configuration!$C$12*H112+Configuration!$C$14*G112+Configuration!$C$16*I112+Configuration!$C$15*J112+Configuration!$C$17*K112),""),0)</f>
        <v>0</v>
      </c>
      <c r="F112" s="3">
        <v>0.7407407407407407</v>
      </c>
      <c r="G112" s="3">
        <v>200</v>
      </c>
      <c r="H112" s="3">
        <v>20</v>
      </c>
      <c r="I112" s="3">
        <v>0</v>
      </c>
      <c r="J112" s="3">
        <v>0</v>
      </c>
      <c r="K112" s="3">
        <v>0.16347563413442318</v>
      </c>
      <c r="L112" s="3">
        <f>MAX(IFERROR(IF(Configuration!$F$12&gt;0,$E112-LARGE($E:$E,Configuration!$F$12*Configuration!$F$16),-1000000),0),IFERROR(IF(Configuration!$F$14&gt;0,$E112-LARGE('FLEX Settings (DO NOT MODIFY)'!$J:$J,Configuration!$F$14*Configuration!$F$16),-1000000),0),IFERROR(IF(Configuration!$F$13&gt;0,$E112-LARGE('FLEX Settings (DO NOT MODIFY)'!$K:$K,Configuration!$F$13*Configuration!$F$16),-1000000),0))+IF(E112=0,0,COUNTIFS($E$2:E111,E111)*0.000001)</f>
        <v>-96.550338945404476</v>
      </c>
    </row>
    <row r="113" spans="1:12" x14ac:dyDescent="0.25">
      <c r="A113" s="46">
        <f>_xlfn.RANK.EQ(L113,L:L,0)</f>
        <v>99</v>
      </c>
      <c r="B113" s="5" t="s">
        <v>1734</v>
      </c>
      <c r="C113" t="s">
        <v>242</v>
      </c>
      <c r="D113" t="s">
        <v>1505</v>
      </c>
      <c r="E113" s="3">
        <f>IF(VLOOKUP($D113,Configuration!$A$21:$C$31,3,FALSE),IFERROR((Configuration!$C$13*F113+Configuration!$C$12*H113+Configuration!$C$14*G113+Configuration!$C$16*I113+Configuration!$C$15*J113+Configuration!$C$17*K113),""),0)</f>
        <v>0</v>
      </c>
      <c r="F113" s="3">
        <v>1.2000000000000002</v>
      </c>
      <c r="G113" s="3">
        <v>198</v>
      </c>
      <c r="H113" s="3">
        <v>12</v>
      </c>
      <c r="I113" s="3">
        <v>0</v>
      </c>
      <c r="J113" s="3">
        <v>0</v>
      </c>
      <c r="K113" s="3">
        <v>9.8085380480653905E-2</v>
      </c>
      <c r="L113" s="3">
        <f>MAX(IFERROR(IF(Configuration!$F$12&gt;0,$E113-LARGE($E:$E,Configuration!$F$12*Configuration!$F$16),-1000000),0),IFERROR(IF(Configuration!$F$14&gt;0,$E113-LARGE('FLEX Settings (DO NOT MODIFY)'!$J:$J,Configuration!$F$14*Configuration!$F$16),-1000000),0),IFERROR(IF(Configuration!$F$13&gt;0,$E113-LARGE('FLEX Settings (DO NOT MODIFY)'!$K:$K,Configuration!$F$13*Configuration!$F$16),-1000000),0))+IF(E113=0,0,COUNTIFS($E$2:E112,E112)*0.000001)</f>
        <v>-96.550338945404476</v>
      </c>
    </row>
    <row r="114" spans="1:12" x14ac:dyDescent="0.25">
      <c r="A114" s="46">
        <f>_xlfn.RANK.EQ(L114,L:L,0)</f>
        <v>99</v>
      </c>
      <c r="B114" s="5" t="s">
        <v>1563</v>
      </c>
      <c r="C114" t="s">
        <v>268</v>
      </c>
      <c r="D114" t="s">
        <v>1505</v>
      </c>
      <c r="E114" s="3">
        <f>IF(VLOOKUP($D114,Configuration!$A$21:$C$31,3,FALSE),IFERROR((Configuration!$C$13*F114+Configuration!$C$12*H114+Configuration!$C$14*G114+Configuration!$C$16*I114+Configuration!$C$15*J114+Configuration!$C$17*K114),""),0)</f>
        <v>0</v>
      </c>
      <c r="F114" s="3">
        <v>0.4285714285714286</v>
      </c>
      <c r="G114" s="3">
        <v>77.142857142857139</v>
      </c>
      <c r="H114" s="3">
        <v>4.2857142857142856</v>
      </c>
      <c r="I114" s="3">
        <v>0</v>
      </c>
      <c r="J114" s="3">
        <v>0</v>
      </c>
      <c r="K114" s="3">
        <v>3.5030493028804968E-2</v>
      </c>
      <c r="L114" s="3">
        <f>MAX(IFERROR(IF(Configuration!$F$12&gt;0,$E114-LARGE($E:$E,Configuration!$F$12*Configuration!$F$16),-1000000),0),IFERROR(IF(Configuration!$F$14&gt;0,$E114-LARGE('FLEX Settings (DO NOT MODIFY)'!$J:$J,Configuration!$F$14*Configuration!$F$16),-1000000),0),IFERROR(IF(Configuration!$F$13&gt;0,$E114-LARGE('FLEX Settings (DO NOT MODIFY)'!$K:$K,Configuration!$F$13*Configuration!$F$16),-1000000),0))+IF(E114=0,0,COUNTIFS($E$2:E113,E113)*0.000001)</f>
        <v>-96.550338945404476</v>
      </c>
    </row>
    <row r="115" spans="1:12" x14ac:dyDescent="0.25">
      <c r="A115" s="46">
        <f>_xlfn.RANK.EQ(L115,L:L,0)</f>
        <v>99</v>
      </c>
      <c r="B115" t="s">
        <v>1564</v>
      </c>
      <c r="C115" s="5" t="s">
        <v>252</v>
      </c>
      <c r="D115" t="s">
        <v>1505</v>
      </c>
      <c r="E115" s="3">
        <f>IF(VLOOKUP($D115,Configuration!$A$21:$C$31,3,FALSE),IFERROR((Configuration!$C$13*F115+Configuration!$C$12*H115+Configuration!$C$14*G115+Configuration!$C$16*I115+Configuration!$C$15*J115+Configuration!$C$17*K115),""),0)</f>
        <v>0</v>
      </c>
      <c r="F115" s="3">
        <v>2.2222222222222223</v>
      </c>
      <c r="G115" s="3">
        <v>266</v>
      </c>
      <c r="H115" s="3">
        <v>25.333333333333336</v>
      </c>
      <c r="I115" s="3">
        <v>0</v>
      </c>
      <c r="J115" s="3">
        <v>0</v>
      </c>
      <c r="K115" s="3">
        <v>0.20706913657026935</v>
      </c>
      <c r="L115" s="3">
        <f>MAX(IFERROR(IF(Configuration!$F$12&gt;0,$E115-LARGE($E:$E,Configuration!$F$12*Configuration!$F$16),-1000000),0),IFERROR(IF(Configuration!$F$14&gt;0,$E115-LARGE('FLEX Settings (DO NOT MODIFY)'!$J:$J,Configuration!$F$14*Configuration!$F$16),-1000000),0),IFERROR(IF(Configuration!$F$13&gt;0,$E115-LARGE('FLEX Settings (DO NOT MODIFY)'!$K:$K,Configuration!$F$13*Configuration!$F$16),-1000000),0))+IF(E115=0,0,COUNTIFS($E$2:E114,E114)*0.000001)</f>
        <v>-96.550338945404476</v>
      </c>
    </row>
    <row r="116" spans="1:12" x14ac:dyDescent="0.25">
      <c r="A116" s="46">
        <f>_xlfn.RANK.EQ(L116,L:L,0)</f>
        <v>99</v>
      </c>
      <c r="B116" s="5" t="s">
        <v>1565</v>
      </c>
      <c r="C116" s="5" t="s">
        <v>252</v>
      </c>
      <c r="D116" t="s">
        <v>1505</v>
      </c>
      <c r="E116" s="3">
        <f>IF(VLOOKUP($D116,Configuration!$A$21:$C$31,3,FALSE),IFERROR((Configuration!$C$13*F116+Configuration!$C$12*H116+Configuration!$C$14*G116+Configuration!$C$16*I116+Configuration!$C$15*J116+Configuration!$C$17*K116),""),0)</f>
        <v>0</v>
      </c>
      <c r="F116" s="3">
        <v>3.4285714285714284</v>
      </c>
      <c r="G116" s="3">
        <v>120</v>
      </c>
      <c r="H116" s="3">
        <v>12</v>
      </c>
      <c r="I116" s="3">
        <v>0</v>
      </c>
      <c r="J116" s="3">
        <v>0</v>
      </c>
      <c r="K116" s="3">
        <v>9.8085380480653905E-2</v>
      </c>
      <c r="L116" s="3">
        <f>MAX(IFERROR(IF(Configuration!$F$12&gt;0,$E116-LARGE($E:$E,Configuration!$F$12*Configuration!$F$16),-1000000),0),IFERROR(IF(Configuration!$F$14&gt;0,$E116-LARGE('FLEX Settings (DO NOT MODIFY)'!$J:$J,Configuration!$F$14*Configuration!$F$16),-1000000),0),IFERROR(IF(Configuration!$F$13&gt;0,$E116-LARGE('FLEX Settings (DO NOT MODIFY)'!$K:$K,Configuration!$F$13*Configuration!$F$16),-1000000),0))+IF(E116=0,0,COUNTIFS($E$2:E115,E115)*0.000001)</f>
        <v>-96.550338945404476</v>
      </c>
    </row>
    <row r="117" spans="1:12" x14ac:dyDescent="0.25">
      <c r="A117" s="46">
        <f>_xlfn.RANK.EQ(L117,L:L,0)</f>
        <v>99</v>
      </c>
      <c r="B117" s="5" t="s">
        <v>1735</v>
      </c>
      <c r="C117" s="5" t="s">
        <v>257</v>
      </c>
      <c r="D117" t="s">
        <v>1505</v>
      </c>
      <c r="E117" s="3">
        <f>IF(VLOOKUP($D117,Configuration!$A$21:$C$31,3,FALSE),IFERROR((Configuration!$C$13*F117+Configuration!$C$12*H117+Configuration!$C$14*G117+Configuration!$C$16*I117+Configuration!$C$15*J117+Configuration!$C$17*K117),""),0)</f>
        <v>0</v>
      </c>
      <c r="F117" s="3">
        <v>1.8000000000000003</v>
      </c>
      <c r="G117" s="3">
        <v>63</v>
      </c>
      <c r="H117" s="3">
        <v>9</v>
      </c>
      <c r="I117" s="3">
        <v>0</v>
      </c>
      <c r="J117" s="3">
        <v>0</v>
      </c>
      <c r="K117" s="3">
        <v>7.3564035360490429E-2</v>
      </c>
      <c r="L117" s="3">
        <f>MAX(IFERROR(IF(Configuration!$F$12&gt;0,$E117-LARGE($E:$E,Configuration!$F$12*Configuration!$F$16),-1000000),0),IFERROR(IF(Configuration!$F$14&gt;0,$E117-LARGE('FLEX Settings (DO NOT MODIFY)'!$J:$J,Configuration!$F$14*Configuration!$F$16),-1000000),0),IFERROR(IF(Configuration!$F$13&gt;0,$E117-LARGE('FLEX Settings (DO NOT MODIFY)'!$K:$K,Configuration!$F$13*Configuration!$F$16),-1000000),0))+IF(E117=0,0,COUNTIFS($E$2:E116,E116)*0.000001)</f>
        <v>-96.550338945404476</v>
      </c>
    </row>
    <row r="118" spans="1:12" x14ac:dyDescent="0.25">
      <c r="A118" s="46">
        <f>_xlfn.RANK.EQ(L118,L:L,0)</f>
        <v>99</v>
      </c>
      <c r="B118" s="5" t="s">
        <v>1736</v>
      </c>
      <c r="C118" s="5" t="s">
        <v>259</v>
      </c>
      <c r="D118" t="s">
        <v>1505</v>
      </c>
      <c r="E118" s="3">
        <f>IF(VLOOKUP($D118,Configuration!$A$21:$C$31,3,FALSE),IFERROR((Configuration!$C$13*F118+Configuration!$C$12*H118+Configuration!$C$14*G118+Configuration!$C$16*I118+Configuration!$C$15*J118+Configuration!$C$17*K118),""),0)</f>
        <v>0</v>
      </c>
      <c r="F118" s="3">
        <v>4.8</v>
      </c>
      <c r="G118" s="3">
        <v>470.4</v>
      </c>
      <c r="H118" s="3">
        <v>33.599999999999994</v>
      </c>
      <c r="I118" s="3">
        <v>60</v>
      </c>
      <c r="J118" s="3">
        <v>0.64864864864864868</v>
      </c>
      <c r="K118" s="3">
        <v>0.44045784714151359</v>
      </c>
      <c r="L118" s="3">
        <f>MAX(IFERROR(IF(Configuration!$F$12&gt;0,$E118-LARGE($E:$E,Configuration!$F$12*Configuration!$F$16),-1000000),0),IFERROR(IF(Configuration!$F$14&gt;0,$E118-LARGE('FLEX Settings (DO NOT MODIFY)'!$J:$J,Configuration!$F$14*Configuration!$F$16),-1000000),0),IFERROR(IF(Configuration!$F$13&gt;0,$E118-LARGE('FLEX Settings (DO NOT MODIFY)'!$K:$K,Configuration!$F$13*Configuration!$F$16),-1000000),0))+IF(E118=0,0,COUNTIFS($E$2:E117,E117)*0.000001)</f>
        <v>-96.550338945404476</v>
      </c>
    </row>
    <row r="119" spans="1:12" x14ac:dyDescent="0.25">
      <c r="A119" s="46">
        <f>_xlfn.RANK.EQ(L119,L:L,0)</f>
        <v>99</v>
      </c>
      <c r="B119" t="s">
        <v>1737</v>
      </c>
      <c r="C119" s="5" t="s">
        <v>256</v>
      </c>
      <c r="D119" t="s">
        <v>1507</v>
      </c>
      <c r="E119" s="3">
        <f>IF(VLOOKUP($D119,Configuration!$A$21:$C$31,3,FALSE),IFERROR((Configuration!$C$13*F119+Configuration!$C$12*H119+Configuration!$C$14*G119+Configuration!$C$16*I119+Configuration!$C$15*J119+Configuration!$C$17*K119),""),0)</f>
        <v>0</v>
      </c>
      <c r="F119" s="3">
        <v>0.8</v>
      </c>
      <c r="G119" s="3">
        <v>48</v>
      </c>
      <c r="H119" s="3">
        <v>4.8000000000000007</v>
      </c>
      <c r="I119" s="3">
        <v>0</v>
      </c>
      <c r="J119" s="3">
        <v>0</v>
      </c>
      <c r="K119" s="3">
        <v>3.9234152192261562E-2</v>
      </c>
      <c r="L119" s="3">
        <f>MAX(IFERROR(IF(Configuration!$F$12&gt;0,$E119-LARGE($E:$E,Configuration!$F$12*Configuration!$F$16),-1000000),0),IFERROR(IF(Configuration!$F$14&gt;0,$E119-LARGE('FLEX Settings (DO NOT MODIFY)'!$J:$J,Configuration!$F$14*Configuration!$F$16),-1000000),0),IFERROR(IF(Configuration!$F$13&gt;0,$E119-LARGE('FLEX Settings (DO NOT MODIFY)'!$K:$K,Configuration!$F$13*Configuration!$F$16),-1000000),0))+IF(E119=0,0,COUNTIFS($E$2:E118,E118)*0.000001)</f>
        <v>-96.550338945404476</v>
      </c>
    </row>
    <row r="120" spans="1:12" x14ac:dyDescent="0.25">
      <c r="A120" s="46">
        <f>_xlfn.RANK.EQ(L120,L:L,0)</f>
        <v>99</v>
      </c>
      <c r="B120" t="s">
        <v>1566</v>
      </c>
      <c r="C120" s="5" t="s">
        <v>266</v>
      </c>
      <c r="D120" t="s">
        <v>1503</v>
      </c>
      <c r="E120" s="3">
        <f>IF(VLOOKUP($D120,Configuration!$A$21:$C$31,3,FALSE),IFERROR((Configuration!$C$13*F120+Configuration!$C$12*H120+Configuration!$C$14*G120+Configuration!$C$16*I120+Configuration!$C$15*J120+Configuration!$C$17*K120),""),0)</f>
        <v>0</v>
      </c>
      <c r="F120" s="3">
        <v>6.875</v>
      </c>
      <c r="G120" s="3">
        <v>302.5</v>
      </c>
      <c r="H120" s="3">
        <v>27.5</v>
      </c>
      <c r="I120" s="3">
        <v>0</v>
      </c>
      <c r="J120" s="3">
        <v>0</v>
      </c>
      <c r="K120" s="3">
        <v>0.22477899693483186</v>
      </c>
      <c r="L120" s="3">
        <f>MAX(IFERROR(IF(Configuration!$F$12&gt;0,$E120-LARGE($E:$E,Configuration!$F$12*Configuration!$F$16),-1000000),0),IFERROR(IF(Configuration!$F$14&gt;0,$E120-LARGE('FLEX Settings (DO NOT MODIFY)'!$J:$J,Configuration!$F$14*Configuration!$F$16),-1000000),0),IFERROR(IF(Configuration!$F$13&gt;0,$E120-LARGE('FLEX Settings (DO NOT MODIFY)'!$K:$K,Configuration!$F$13*Configuration!$F$16),-1000000),0))+IF(E120=0,0,COUNTIFS($E$2:E119,E119)*0.000001)</f>
        <v>-96.550338945404476</v>
      </c>
    </row>
    <row r="121" spans="1:12" x14ac:dyDescent="0.25">
      <c r="A121" s="46">
        <f>_xlfn.RANK.EQ(L121,L:L,0)</f>
        <v>99</v>
      </c>
      <c r="B121" s="5" t="s">
        <v>1567</v>
      </c>
      <c r="C121" s="5" t="s">
        <v>266</v>
      </c>
      <c r="D121" t="s">
        <v>1503</v>
      </c>
      <c r="E121" s="3">
        <f>IF(VLOOKUP($D121,Configuration!$A$21:$C$31,3,FALSE),IFERROR((Configuration!$C$13*F121+Configuration!$C$12*H121+Configuration!$C$14*G121+Configuration!$C$16*I121+Configuration!$C$15*J121+Configuration!$C$17*K121),""),0)</f>
        <v>0</v>
      </c>
      <c r="F121" s="3">
        <v>1.2857142857142856</v>
      </c>
      <c r="G121" s="3">
        <v>117</v>
      </c>
      <c r="H121" s="3">
        <v>9</v>
      </c>
      <c r="I121" s="3">
        <v>0</v>
      </c>
      <c r="J121" s="3">
        <v>0</v>
      </c>
      <c r="K121" s="3">
        <v>7.3564035360490429E-2</v>
      </c>
      <c r="L121" s="3">
        <f>MAX(IFERROR(IF(Configuration!$F$12&gt;0,$E121-LARGE($E:$E,Configuration!$F$12*Configuration!$F$16),-1000000),0),IFERROR(IF(Configuration!$F$14&gt;0,$E121-LARGE('FLEX Settings (DO NOT MODIFY)'!$J:$J,Configuration!$F$14*Configuration!$F$16),-1000000),0),IFERROR(IF(Configuration!$F$13&gt;0,$E121-LARGE('FLEX Settings (DO NOT MODIFY)'!$K:$K,Configuration!$F$13*Configuration!$F$16),-1000000),0))+IF(E121=0,0,COUNTIFS($E$2:E120,E120)*0.000001)</f>
        <v>-96.550338945404476</v>
      </c>
    </row>
    <row r="122" spans="1:12" x14ac:dyDescent="0.25">
      <c r="A122" s="46">
        <f>_xlfn.RANK.EQ(L122,L:L,0)</f>
        <v>99</v>
      </c>
      <c r="B122" s="5" t="s">
        <v>1568</v>
      </c>
      <c r="C122" s="5" t="s">
        <v>205</v>
      </c>
      <c r="D122" t="s">
        <v>1503</v>
      </c>
      <c r="E122" s="3">
        <f>IF(VLOOKUP($D122,Configuration!$A$21:$C$31,3,FALSE),IFERROR((Configuration!$C$13*F122+Configuration!$C$12*H122+Configuration!$C$14*G122+Configuration!$C$16*I122+Configuration!$C$15*J122+Configuration!$C$17*K122),""),0)</f>
        <v>0</v>
      </c>
      <c r="F122" s="3">
        <v>1.3125</v>
      </c>
      <c r="G122" s="3">
        <v>84</v>
      </c>
      <c r="H122" s="3">
        <v>10.5</v>
      </c>
      <c r="I122" s="3">
        <v>0</v>
      </c>
      <c r="J122" s="3">
        <v>0</v>
      </c>
      <c r="K122" s="3">
        <v>8.5824707920572174E-2</v>
      </c>
      <c r="L122" s="3">
        <f>MAX(IFERROR(IF(Configuration!$F$12&gt;0,$E122-LARGE($E:$E,Configuration!$F$12*Configuration!$F$16),-1000000),0),IFERROR(IF(Configuration!$F$14&gt;0,$E122-LARGE('FLEX Settings (DO NOT MODIFY)'!$J:$J,Configuration!$F$14*Configuration!$F$16),-1000000),0),IFERROR(IF(Configuration!$F$13&gt;0,$E122-LARGE('FLEX Settings (DO NOT MODIFY)'!$K:$K,Configuration!$F$13*Configuration!$F$16),-1000000),0))+IF(E122=0,0,COUNTIFS($E$2:E121,E121)*0.000001)</f>
        <v>-96.550338945404476</v>
      </c>
    </row>
    <row r="123" spans="1:12" x14ac:dyDescent="0.25">
      <c r="A123" s="46">
        <f>_xlfn.RANK.EQ(L123,L:L,0)</f>
        <v>99</v>
      </c>
      <c r="B123" s="5" t="s">
        <v>1569</v>
      </c>
      <c r="C123" t="s">
        <v>205</v>
      </c>
      <c r="D123" t="s">
        <v>1503</v>
      </c>
      <c r="E123" s="3">
        <f>IF(VLOOKUP($D123,Configuration!$A$21:$C$31,3,FALSE),IFERROR((Configuration!$C$13*F123+Configuration!$C$12*H123+Configuration!$C$14*G123+Configuration!$C$16*I123+Configuration!$C$15*J123+Configuration!$C$17*K123),""),0)</f>
        <v>0</v>
      </c>
      <c r="F123" s="3">
        <v>0.19800000000000001</v>
      </c>
      <c r="G123" s="3">
        <v>15.84</v>
      </c>
      <c r="H123" s="3">
        <v>1.98</v>
      </c>
      <c r="I123" s="3">
        <v>0</v>
      </c>
      <c r="J123" s="3">
        <v>0</v>
      </c>
      <c r="K123" s="3">
        <v>1.6184087779307896E-2</v>
      </c>
      <c r="L123" s="3">
        <f>MAX(IFERROR(IF(Configuration!$F$12&gt;0,$E123-LARGE($E:$E,Configuration!$F$12*Configuration!$F$16),-1000000),0),IFERROR(IF(Configuration!$F$14&gt;0,$E123-LARGE('FLEX Settings (DO NOT MODIFY)'!$J:$J,Configuration!$F$14*Configuration!$F$16),-1000000),0),IFERROR(IF(Configuration!$F$13&gt;0,$E123-LARGE('FLEX Settings (DO NOT MODIFY)'!$K:$K,Configuration!$F$13*Configuration!$F$16),-1000000),0))+IF(E123=0,0,COUNTIFS($E$2:E122,E122)*0.000001)</f>
        <v>-96.550338945404476</v>
      </c>
    </row>
    <row r="124" spans="1:12" x14ac:dyDescent="0.25">
      <c r="A124" s="46">
        <f>_xlfn.RANK.EQ(L124,L:L,0)</f>
        <v>99</v>
      </c>
      <c r="B124" s="5" t="s">
        <v>1738</v>
      </c>
      <c r="C124" t="s">
        <v>188</v>
      </c>
      <c r="D124" t="s">
        <v>1503</v>
      </c>
      <c r="E124" s="3">
        <f>IF(VLOOKUP($D124,Configuration!$A$21:$C$31,3,FALSE),IFERROR((Configuration!$C$13*F124+Configuration!$C$12*H124+Configuration!$C$14*G124+Configuration!$C$16*I124+Configuration!$C$15*J124+Configuration!$C$17*K124),""),0)</f>
        <v>0</v>
      </c>
      <c r="F124" s="3">
        <v>1.7142857142857142</v>
      </c>
      <c r="G124" s="3">
        <v>270</v>
      </c>
      <c r="H124" s="3">
        <v>25.714285714285715</v>
      </c>
      <c r="I124" s="3">
        <v>61.714285714285708</v>
      </c>
      <c r="J124" s="3">
        <v>0.45714285714285707</v>
      </c>
      <c r="K124" s="3">
        <v>0.30493654777036272</v>
      </c>
      <c r="L124" s="3">
        <f>MAX(IFERROR(IF(Configuration!$F$12&gt;0,$E124-LARGE($E:$E,Configuration!$F$12*Configuration!$F$16),-1000000),0),IFERROR(IF(Configuration!$F$14&gt;0,$E124-LARGE('FLEX Settings (DO NOT MODIFY)'!$J:$J,Configuration!$F$14*Configuration!$F$16),-1000000),0),IFERROR(IF(Configuration!$F$13&gt;0,$E124-LARGE('FLEX Settings (DO NOT MODIFY)'!$K:$K,Configuration!$F$13*Configuration!$F$16),-1000000),0))+IF(E124=0,0,COUNTIFS($E$2:E123,E123)*0.000001)</f>
        <v>-96.550338945404476</v>
      </c>
    </row>
    <row r="125" spans="1:12" x14ac:dyDescent="0.25">
      <c r="A125" s="46">
        <f>_xlfn.RANK.EQ(L125,L:L,0)</f>
        <v>99</v>
      </c>
      <c r="B125" s="5" t="s">
        <v>1739</v>
      </c>
      <c r="C125" s="5" t="s">
        <v>188</v>
      </c>
      <c r="D125" t="s">
        <v>1503</v>
      </c>
      <c r="E125" s="3">
        <f>IF(VLOOKUP($D125,Configuration!$A$21:$C$31,3,FALSE),IFERROR((Configuration!$C$13*F125+Configuration!$C$12*H125+Configuration!$C$14*G125+Configuration!$C$16*I125+Configuration!$C$15*J125+Configuration!$C$17*K125),""),0)</f>
        <v>0</v>
      </c>
      <c r="F125" s="3">
        <v>0.26666666666666666</v>
      </c>
      <c r="G125" s="3">
        <v>40</v>
      </c>
      <c r="H125" s="3">
        <v>4</v>
      </c>
      <c r="I125" s="3">
        <v>0</v>
      </c>
      <c r="J125" s="3">
        <v>0</v>
      </c>
      <c r="K125" s="3">
        <v>3.2695126826884635E-2</v>
      </c>
      <c r="L125" s="3">
        <f>MAX(IFERROR(IF(Configuration!$F$12&gt;0,$E125-LARGE($E:$E,Configuration!$F$12*Configuration!$F$16),-1000000),0),IFERROR(IF(Configuration!$F$14&gt;0,$E125-LARGE('FLEX Settings (DO NOT MODIFY)'!$J:$J,Configuration!$F$14*Configuration!$F$16),-1000000),0),IFERROR(IF(Configuration!$F$13&gt;0,$E125-LARGE('FLEX Settings (DO NOT MODIFY)'!$K:$K,Configuration!$F$13*Configuration!$F$16),-1000000),0))+IF(E125=0,0,COUNTIFS($E$2:E124,E124)*0.000001)</f>
        <v>-96.550338945404476</v>
      </c>
    </row>
    <row r="126" spans="1:12" x14ac:dyDescent="0.25">
      <c r="A126" s="46">
        <f>_xlfn.RANK.EQ(L126,L:L,0)</f>
        <v>99</v>
      </c>
      <c r="B126" t="s">
        <v>1740</v>
      </c>
      <c r="C126" s="5" t="s">
        <v>236</v>
      </c>
      <c r="D126" t="s">
        <v>349</v>
      </c>
      <c r="E126" s="3">
        <f>IF(VLOOKUP($D126,Configuration!$A$21:$C$31,3,FALSE),IFERROR((Configuration!$C$13*F126+Configuration!$C$12*H126+Configuration!$C$14*G126+Configuration!$C$16*I126+Configuration!$C$15*J126+Configuration!$C$17*K126),""),0)</f>
        <v>0</v>
      </c>
      <c r="F126" s="3">
        <v>7.2972972972972974</v>
      </c>
      <c r="G126" s="3">
        <v>612</v>
      </c>
      <c r="H126" s="3">
        <v>36</v>
      </c>
      <c r="I126" s="3">
        <v>0</v>
      </c>
      <c r="J126" s="3">
        <v>0</v>
      </c>
      <c r="K126" s="3">
        <v>0.29425614144196172</v>
      </c>
      <c r="L126" s="3">
        <f>MAX(IFERROR(IF(Configuration!$F$12&gt;0,$E126-LARGE($E:$E,Configuration!$F$12*Configuration!$F$16),-1000000),0),IFERROR(IF(Configuration!$F$14&gt;0,$E126-LARGE('FLEX Settings (DO NOT MODIFY)'!$J:$J,Configuration!$F$14*Configuration!$F$16),-1000000),0),IFERROR(IF(Configuration!$F$13&gt;0,$E126-LARGE('FLEX Settings (DO NOT MODIFY)'!$K:$K,Configuration!$F$13*Configuration!$F$16),-1000000),0))+IF(E126=0,0,COUNTIFS($E$2:E125,E125)*0.000001)</f>
        <v>-96.550338945404476</v>
      </c>
    </row>
    <row r="127" spans="1:12" x14ac:dyDescent="0.25">
      <c r="A127" s="46">
        <f t="shared" ref="A127:A130" si="1">_xlfn.RANK.EQ(L127,L:L,0)</f>
        <v>99</v>
      </c>
      <c r="B127" t="s">
        <v>1758</v>
      </c>
      <c r="C127" s="5" t="s">
        <v>233</v>
      </c>
      <c r="D127" t="s">
        <v>1506</v>
      </c>
      <c r="E127" s="3">
        <f>IF(VLOOKUP($D127,Configuration!$A$21:$C$31,3,FALSE),IFERROR((Configuration!$C$13*F127+Configuration!$C$12*H127+Configuration!$C$14*G127+Configuration!$C$16*I127+Configuration!$C$15*J127+Configuration!$C$17*K127),""),0)</f>
        <v>0</v>
      </c>
      <c r="F127" s="3">
        <v>4.1999999999999993</v>
      </c>
      <c r="G127" s="3">
        <v>384</v>
      </c>
      <c r="H127" s="3">
        <v>30</v>
      </c>
      <c r="I127" s="3">
        <v>0</v>
      </c>
      <c r="J127" s="3">
        <v>0</v>
      </c>
      <c r="K127" s="3">
        <v>0.24521345120163476</v>
      </c>
      <c r="L127" s="3">
        <f>MAX(IFERROR(IF(Configuration!$F$12&gt;0,$E127-LARGE($E:$E,Configuration!$F$12*Configuration!$F$16),-1000000),0),IFERROR(IF(Configuration!$F$14&gt;0,$E127-LARGE('FLEX Settings (DO NOT MODIFY)'!$J:$J,Configuration!$F$14*Configuration!$F$16),-1000000),0),IFERROR(IF(Configuration!$F$13&gt;0,$E127-LARGE('FLEX Settings (DO NOT MODIFY)'!$K:$K,Configuration!$F$13*Configuration!$F$16),-1000000),0))+IF(E127=0,0,COUNTIFS($E$2:E126,E126)*0.000001)</f>
        <v>-96.550338945404476</v>
      </c>
    </row>
    <row r="128" spans="1:12" x14ac:dyDescent="0.25">
      <c r="A128" s="46">
        <f t="shared" si="1"/>
        <v>99</v>
      </c>
      <c r="B128" t="s">
        <v>1759</v>
      </c>
      <c r="C128" s="5" t="s">
        <v>233</v>
      </c>
      <c r="D128" t="s">
        <v>1506</v>
      </c>
      <c r="E128" s="3">
        <f>IF(VLOOKUP($D128,Configuration!$A$21:$C$31,3,FALSE),IFERROR((Configuration!$C$13*F128+Configuration!$C$12*H128+Configuration!$C$14*G128+Configuration!$C$16*I128+Configuration!$C$15*J128+Configuration!$C$17*K128),""),0)</f>
        <v>0</v>
      </c>
      <c r="F128" s="3">
        <v>1.1739130434782608</v>
      </c>
      <c r="G128" s="3">
        <v>162</v>
      </c>
      <c r="H128" s="3">
        <v>13.5</v>
      </c>
      <c r="I128" s="3">
        <v>0</v>
      </c>
      <c r="J128" s="3">
        <v>0</v>
      </c>
      <c r="K128" s="3">
        <v>0.11034605304073564</v>
      </c>
      <c r="L128" s="3">
        <f>MAX(IFERROR(IF(Configuration!$F$12&gt;0,$E128-LARGE($E:$E,Configuration!$F$12*Configuration!$F$16),-1000000),0),IFERROR(IF(Configuration!$F$14&gt;0,$E128-LARGE('FLEX Settings (DO NOT MODIFY)'!$J:$J,Configuration!$F$14*Configuration!$F$16),-1000000),0),IFERROR(IF(Configuration!$F$13&gt;0,$E128-LARGE('FLEX Settings (DO NOT MODIFY)'!$K:$K,Configuration!$F$13*Configuration!$F$16),-1000000),0))+IF(E128=0,0,COUNTIFS($E$2:E127,E127)*0.000001)</f>
        <v>-96.550338945404476</v>
      </c>
    </row>
    <row r="129" spans="1:12" x14ac:dyDescent="0.25">
      <c r="A129" s="46">
        <f t="shared" si="1"/>
        <v>99</v>
      </c>
      <c r="B129" t="s">
        <v>1753</v>
      </c>
      <c r="C129" s="5" t="s">
        <v>255</v>
      </c>
      <c r="D129" t="s">
        <v>1506</v>
      </c>
      <c r="E129" s="3">
        <f>IF(VLOOKUP($D129,Configuration!$A$21:$C$31,3,FALSE),IFERROR((Configuration!$C$13*F129+Configuration!$C$12*H129+Configuration!$C$14*G129+Configuration!$C$16*I129+Configuration!$C$15*J129+Configuration!$C$17*K129),""),0)</f>
        <v>0</v>
      </c>
      <c r="F129" s="3">
        <v>0.4</v>
      </c>
      <c r="G129" s="3">
        <v>40</v>
      </c>
      <c r="H129" s="3">
        <v>4</v>
      </c>
      <c r="I129" s="3">
        <v>0</v>
      </c>
      <c r="J129" s="3">
        <v>0</v>
      </c>
      <c r="K129" s="3">
        <v>3.2695126826884635E-2</v>
      </c>
      <c r="L129" s="3">
        <f>MAX(IFERROR(IF(Configuration!$F$12&gt;0,$E129-LARGE($E:$E,Configuration!$F$12*Configuration!$F$16),-1000000),0),IFERROR(IF(Configuration!$F$14&gt;0,$E129-LARGE('FLEX Settings (DO NOT MODIFY)'!$J:$J,Configuration!$F$14*Configuration!$F$16),-1000000),0),IFERROR(IF(Configuration!$F$13&gt;0,$E129-LARGE('FLEX Settings (DO NOT MODIFY)'!$K:$K,Configuration!$F$13*Configuration!$F$16),-1000000),0))+IF(E129=0,0,COUNTIFS($E$2:E128,E128)*0.000001)</f>
        <v>-96.550338945404476</v>
      </c>
    </row>
    <row r="130" spans="1:12" x14ac:dyDescent="0.25">
      <c r="A130" s="46">
        <f t="shared" si="1"/>
        <v>99</v>
      </c>
      <c r="B130" t="s">
        <v>1754</v>
      </c>
      <c r="C130" s="5" t="s">
        <v>255</v>
      </c>
      <c r="D130" t="s">
        <v>1506</v>
      </c>
      <c r="E130" s="3">
        <f>IF(VLOOKUP($D130,Configuration!$A$21:$C$31,3,FALSE),IFERROR((Configuration!$C$13*F130+Configuration!$C$12*H130+Configuration!$C$14*G130+Configuration!$C$16*I130+Configuration!$C$15*J130+Configuration!$C$17*K130),""),0)</f>
        <v>0</v>
      </c>
      <c r="F130" s="3">
        <v>0.25</v>
      </c>
      <c r="G130" s="3">
        <v>30</v>
      </c>
      <c r="H130" s="3">
        <v>3</v>
      </c>
      <c r="I130" s="3">
        <v>0</v>
      </c>
      <c r="J130" s="3">
        <v>0</v>
      </c>
      <c r="K130" s="3">
        <v>2.4521345120163476E-2</v>
      </c>
      <c r="L130" s="3">
        <f>MAX(IFERROR(IF(Configuration!$F$12&gt;0,$E130-LARGE($E:$E,Configuration!$F$12*Configuration!$F$16),-1000000),0),IFERROR(IF(Configuration!$F$14&gt;0,$E130-LARGE('FLEX Settings (DO NOT MODIFY)'!$J:$J,Configuration!$F$14*Configuration!$F$16),-1000000),0),IFERROR(IF(Configuration!$F$13&gt;0,$E130-LARGE('FLEX Settings (DO NOT MODIFY)'!$K:$K,Configuration!$F$13*Configuration!$F$16),-1000000),0))+IF(E130=0,0,COUNTIFS($E$2:E129,E129)*0.000001)</f>
        <v>-96.550338945404476</v>
      </c>
    </row>
  </sheetData>
  <mergeCells count="1">
    <mergeCell ref="A1:L1"/>
  </mergeCells>
  <conditionalFormatting sqref="E2:E1048576">
    <cfRule type="colorScale" priority="2">
      <colorScale>
        <cfvo type="min"/>
        <cfvo type="percentile" val="50"/>
        <cfvo type="max"/>
        <color rgb="FFF8696B"/>
        <color rgb="FFFFEB84"/>
        <color rgb="FF63BE7B"/>
      </colorScale>
    </cfRule>
  </conditionalFormatting>
  <conditionalFormatting sqref="L3:L130">
    <cfRule type="colorScale" priority="21">
      <colorScale>
        <cfvo type="min"/>
        <cfvo type="percentile" val="50"/>
        <cfvo type="max"/>
        <color rgb="FFF8696B"/>
        <color rgb="FFFFEB84"/>
        <color rgb="FF63BE7B"/>
      </colorScale>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7CBC98-1B36-4E25-8717-91276A378F0F}">
  <sheetPr codeName="Sheet8"/>
  <dimension ref="A1:AF252"/>
  <sheetViews>
    <sheetView workbookViewId="0">
      <selection activeCell="M28" sqref="M28"/>
    </sheetView>
  </sheetViews>
  <sheetFormatPr defaultRowHeight="15" x14ac:dyDescent="0.25"/>
  <cols>
    <col min="1" max="1" width="5.42578125" bestFit="1" customWidth="1"/>
    <col min="2" max="2" width="19.42578125" bestFit="1" customWidth="1"/>
    <col min="3" max="3" width="22.7109375" bestFit="1" customWidth="1"/>
    <col min="4" max="4" width="9.42578125" bestFit="1" customWidth="1"/>
    <col min="5" max="5" width="4.5703125" bestFit="1" customWidth="1"/>
    <col min="6" max="6" width="7.28515625" bestFit="1" customWidth="1"/>
    <col min="7" max="7" width="6.85546875" bestFit="1" customWidth="1"/>
    <col min="8" max="8" width="7.140625" bestFit="1" customWidth="1"/>
    <col min="9" max="9" width="7.28515625" bestFit="1" customWidth="1"/>
    <col min="10" max="10" width="6.85546875" bestFit="1" customWidth="1"/>
    <col min="11" max="11" width="7.140625" bestFit="1" customWidth="1"/>
    <col min="12" max="12" width="6" bestFit="1" customWidth="1"/>
    <col min="13" max="13" width="8.140625" style="3" bestFit="1" customWidth="1"/>
    <col min="14" max="14" width="13" style="3" bestFit="1" customWidth="1"/>
    <col min="15" max="15" width="8" bestFit="1" customWidth="1"/>
    <col min="16" max="16" width="7.7109375" customWidth="1"/>
    <col min="17" max="17" width="32.85546875" bestFit="1" customWidth="1"/>
    <col min="18" max="18" width="19.42578125" bestFit="1" customWidth="1"/>
    <col min="19" max="21" width="7.7109375" bestFit="1" customWidth="1"/>
    <col min="22" max="22" width="6.28515625" bestFit="1" customWidth="1"/>
    <col min="23" max="25" width="7.7109375" bestFit="1" customWidth="1"/>
    <col min="26" max="26" width="6.28515625" bestFit="1" customWidth="1"/>
    <col min="27" max="29" width="7.7109375" style="4" bestFit="1" customWidth="1"/>
    <col min="30" max="30" width="6.28515625" style="4" bestFit="1" customWidth="1"/>
    <col min="31" max="31" width="8.85546875" bestFit="1" customWidth="1"/>
    <col min="32" max="32" width="10.28515625" bestFit="1" customWidth="1"/>
  </cols>
  <sheetData>
    <row r="1" spans="1:32" x14ac:dyDescent="0.25">
      <c r="A1" t="s">
        <v>157</v>
      </c>
      <c r="B1" t="s">
        <v>159</v>
      </c>
      <c r="C1" t="s">
        <v>314</v>
      </c>
      <c r="D1" t="s">
        <v>158</v>
      </c>
      <c r="E1" t="s">
        <v>315</v>
      </c>
      <c r="F1" t="s">
        <v>316</v>
      </c>
      <c r="G1" t="s">
        <v>317</v>
      </c>
      <c r="H1" t="s">
        <v>318</v>
      </c>
      <c r="I1" t="s">
        <v>319</v>
      </c>
      <c r="J1" t="s">
        <v>320</v>
      </c>
      <c r="K1" t="s">
        <v>321</v>
      </c>
      <c r="L1" t="s">
        <v>160</v>
      </c>
      <c r="M1" s="3" t="s">
        <v>664</v>
      </c>
      <c r="N1" s="3" t="s">
        <v>665</v>
      </c>
      <c r="O1" t="s">
        <v>666</v>
      </c>
      <c r="Q1" t="s">
        <v>0</v>
      </c>
      <c r="R1" t="s">
        <v>443</v>
      </c>
      <c r="S1" t="s">
        <v>444</v>
      </c>
      <c r="T1" t="s">
        <v>445</v>
      </c>
      <c r="U1" t="s">
        <v>446</v>
      </c>
      <c r="V1" t="s">
        <v>447</v>
      </c>
      <c r="W1" t="s">
        <v>444</v>
      </c>
      <c r="X1" t="s">
        <v>445</v>
      </c>
      <c r="Y1" t="s">
        <v>446</v>
      </c>
      <c r="Z1" t="s">
        <v>447</v>
      </c>
      <c r="AA1" s="4" t="s">
        <v>444</v>
      </c>
      <c r="AB1" s="4" t="s">
        <v>445</v>
      </c>
      <c r="AC1" s="4" t="s">
        <v>446</v>
      </c>
      <c r="AD1" s="4" t="s">
        <v>447</v>
      </c>
      <c r="AE1" t="s">
        <v>448</v>
      </c>
      <c r="AF1" t="s">
        <v>449</v>
      </c>
    </row>
    <row r="2" spans="1:32" x14ac:dyDescent="0.25">
      <c r="A2">
        <v>1</v>
      </c>
      <c r="B2" t="s">
        <v>322</v>
      </c>
      <c r="C2" t="s">
        <v>211</v>
      </c>
      <c r="D2" t="s">
        <v>132</v>
      </c>
      <c r="E2">
        <v>13</v>
      </c>
      <c r="F2">
        <v>61</v>
      </c>
      <c r="G2">
        <v>61</v>
      </c>
      <c r="H2">
        <v>100</v>
      </c>
      <c r="I2">
        <v>30</v>
      </c>
      <c r="J2">
        <v>34</v>
      </c>
      <c r="K2">
        <v>88.2</v>
      </c>
      <c r="L2">
        <v>151</v>
      </c>
      <c r="M2" s="3">
        <f t="shared" ref="M2:M33" si="0">IF(E2&gt;=5,L2/E2,0)</f>
        <v>11.615384615384615</v>
      </c>
      <c r="N2" s="3">
        <f t="shared" ref="N2:N33" si="1">(G2+J2*3)/E2</f>
        <v>12.538461538461538</v>
      </c>
      <c r="O2" s="4">
        <f t="shared" ref="O2:O33" si="2">M2/N2</f>
        <v>0.92638036809815949</v>
      </c>
      <c r="P2" s="4"/>
      <c r="Q2" t="s">
        <v>625</v>
      </c>
      <c r="R2" t="s">
        <v>626</v>
      </c>
      <c r="S2">
        <v>0</v>
      </c>
      <c r="T2">
        <v>1</v>
      </c>
      <c r="U2">
        <v>1</v>
      </c>
      <c r="V2">
        <v>0</v>
      </c>
      <c r="W2">
        <v>0</v>
      </c>
      <c r="X2">
        <v>1</v>
      </c>
      <c r="Y2">
        <v>1</v>
      </c>
      <c r="Z2">
        <v>0</v>
      </c>
      <c r="AA2" s="4">
        <v>1</v>
      </c>
      <c r="AB2" s="4">
        <v>1</v>
      </c>
      <c r="AC2" s="4">
        <v>1</v>
      </c>
      <c r="AD2" s="4">
        <v>0</v>
      </c>
      <c r="AE2">
        <v>9</v>
      </c>
      <c r="AF2">
        <v>2</v>
      </c>
    </row>
    <row r="3" spans="1:32" x14ac:dyDescent="0.25">
      <c r="A3">
        <v>2</v>
      </c>
      <c r="B3" t="s">
        <v>323</v>
      </c>
      <c r="C3" t="s">
        <v>191</v>
      </c>
      <c r="D3" t="s">
        <v>324</v>
      </c>
      <c r="E3">
        <v>13</v>
      </c>
      <c r="F3">
        <v>75</v>
      </c>
      <c r="G3">
        <v>75</v>
      </c>
      <c r="H3">
        <v>100</v>
      </c>
      <c r="I3">
        <v>22</v>
      </c>
      <c r="J3">
        <v>28</v>
      </c>
      <c r="K3">
        <v>78.599999999999994</v>
      </c>
      <c r="L3">
        <v>141</v>
      </c>
      <c r="M3" s="3">
        <f t="shared" si="0"/>
        <v>10.846153846153847</v>
      </c>
      <c r="N3" s="3">
        <f t="shared" si="1"/>
        <v>12.23076923076923</v>
      </c>
      <c r="O3" s="4">
        <f t="shared" si="2"/>
        <v>0.88679245283018882</v>
      </c>
      <c r="P3" s="4"/>
      <c r="Q3" t="s">
        <v>59</v>
      </c>
      <c r="R3" t="s">
        <v>436</v>
      </c>
      <c r="S3">
        <v>4</v>
      </c>
      <c r="T3">
        <v>5</v>
      </c>
      <c r="U3">
        <v>2</v>
      </c>
      <c r="V3">
        <v>1</v>
      </c>
      <c r="W3">
        <v>4</v>
      </c>
      <c r="X3">
        <v>4</v>
      </c>
      <c r="Y3">
        <v>1</v>
      </c>
      <c r="Z3">
        <v>0</v>
      </c>
      <c r="AA3" s="4">
        <v>1</v>
      </c>
      <c r="AB3" s="4">
        <v>0.8</v>
      </c>
      <c r="AC3" s="4">
        <v>0.5</v>
      </c>
      <c r="AD3" s="4">
        <v>0</v>
      </c>
      <c r="AE3">
        <v>33</v>
      </c>
      <c r="AF3">
        <v>12</v>
      </c>
    </row>
    <row r="4" spans="1:32" x14ac:dyDescent="0.25">
      <c r="A4">
        <v>6</v>
      </c>
      <c r="B4" t="s">
        <v>330</v>
      </c>
      <c r="C4" t="s">
        <v>179</v>
      </c>
      <c r="D4" t="s">
        <v>131</v>
      </c>
      <c r="E4">
        <v>13</v>
      </c>
      <c r="F4">
        <v>51</v>
      </c>
      <c r="G4">
        <v>54</v>
      </c>
      <c r="H4">
        <v>94.4</v>
      </c>
      <c r="I4">
        <v>24</v>
      </c>
      <c r="J4">
        <v>33</v>
      </c>
      <c r="K4">
        <v>72.7</v>
      </c>
      <c r="L4">
        <v>123</v>
      </c>
      <c r="M4" s="3">
        <f t="shared" si="0"/>
        <v>9.4615384615384617</v>
      </c>
      <c r="N4" s="3">
        <f t="shared" si="1"/>
        <v>11.76923076923077</v>
      </c>
      <c r="O4" s="4">
        <f t="shared" si="2"/>
        <v>0.8039215686274509</v>
      </c>
      <c r="P4" s="4"/>
      <c r="Q4" t="s">
        <v>59</v>
      </c>
      <c r="R4" t="s">
        <v>606</v>
      </c>
      <c r="S4">
        <v>0</v>
      </c>
      <c r="T4">
        <v>0</v>
      </c>
      <c r="U4">
        <v>1</v>
      </c>
      <c r="V4">
        <v>1</v>
      </c>
      <c r="W4">
        <v>0</v>
      </c>
      <c r="X4">
        <v>0</v>
      </c>
      <c r="Y4">
        <v>1</v>
      </c>
      <c r="Z4">
        <v>0</v>
      </c>
      <c r="AA4" s="4">
        <v>1</v>
      </c>
      <c r="AB4" s="4">
        <v>1</v>
      </c>
      <c r="AC4" s="4">
        <v>1</v>
      </c>
      <c r="AD4" s="4">
        <v>0</v>
      </c>
      <c r="AE4">
        <v>5</v>
      </c>
      <c r="AF4">
        <v>2</v>
      </c>
    </row>
    <row r="5" spans="1:32" x14ac:dyDescent="0.25">
      <c r="A5">
        <v>25</v>
      </c>
      <c r="B5" t="s">
        <v>353</v>
      </c>
      <c r="C5" t="s">
        <v>181</v>
      </c>
      <c r="D5" t="s">
        <v>131</v>
      </c>
      <c r="E5">
        <v>11</v>
      </c>
      <c r="F5">
        <v>40</v>
      </c>
      <c r="G5">
        <v>40</v>
      </c>
      <c r="H5">
        <v>100</v>
      </c>
      <c r="I5">
        <v>20</v>
      </c>
      <c r="J5">
        <v>28</v>
      </c>
      <c r="K5">
        <v>71.400000000000006</v>
      </c>
      <c r="L5">
        <v>100</v>
      </c>
      <c r="M5" s="3">
        <f t="shared" si="0"/>
        <v>9.0909090909090917</v>
      </c>
      <c r="N5" s="3">
        <f t="shared" si="1"/>
        <v>11.272727272727273</v>
      </c>
      <c r="O5" s="4">
        <f t="shared" si="2"/>
        <v>0.80645161290322587</v>
      </c>
      <c r="P5" s="4"/>
      <c r="Q5" t="s">
        <v>99</v>
      </c>
      <c r="R5" t="s">
        <v>418</v>
      </c>
      <c r="S5">
        <v>6</v>
      </c>
      <c r="T5">
        <v>5</v>
      </c>
      <c r="U5">
        <v>10</v>
      </c>
      <c r="V5">
        <v>1</v>
      </c>
      <c r="W5">
        <v>6</v>
      </c>
      <c r="X5">
        <v>4</v>
      </c>
      <c r="Y5">
        <v>6</v>
      </c>
      <c r="Z5">
        <v>0</v>
      </c>
      <c r="AA5" s="4">
        <v>1</v>
      </c>
      <c r="AB5" s="4">
        <v>0.8</v>
      </c>
      <c r="AC5" s="4">
        <v>0.6</v>
      </c>
      <c r="AD5" s="4">
        <v>0</v>
      </c>
      <c r="AE5">
        <v>64</v>
      </c>
      <c r="AF5">
        <v>22</v>
      </c>
    </row>
    <row r="6" spans="1:32" x14ac:dyDescent="0.25">
      <c r="A6">
        <v>104</v>
      </c>
      <c r="B6" t="s">
        <v>439</v>
      </c>
      <c r="C6" t="s">
        <v>210</v>
      </c>
      <c r="D6" t="s">
        <v>329</v>
      </c>
      <c r="E6">
        <v>6</v>
      </c>
      <c r="F6">
        <v>17</v>
      </c>
      <c r="G6">
        <v>18</v>
      </c>
      <c r="H6">
        <v>94.4</v>
      </c>
      <c r="I6">
        <v>13</v>
      </c>
      <c r="J6">
        <v>16</v>
      </c>
      <c r="K6">
        <v>81.3</v>
      </c>
      <c r="L6">
        <v>56</v>
      </c>
      <c r="M6" s="3">
        <f t="shared" si="0"/>
        <v>9.3333333333333339</v>
      </c>
      <c r="N6" s="3">
        <f t="shared" si="1"/>
        <v>11</v>
      </c>
      <c r="O6" s="4">
        <f t="shared" si="2"/>
        <v>0.84848484848484851</v>
      </c>
      <c r="P6" s="4"/>
      <c r="Q6" t="s">
        <v>54</v>
      </c>
      <c r="R6" t="s">
        <v>336</v>
      </c>
      <c r="S6">
        <v>10</v>
      </c>
      <c r="T6">
        <v>4</v>
      </c>
      <c r="U6">
        <v>3</v>
      </c>
      <c r="V6">
        <v>1</v>
      </c>
      <c r="W6">
        <v>9</v>
      </c>
      <c r="X6">
        <v>2</v>
      </c>
      <c r="Y6">
        <v>3</v>
      </c>
      <c r="Z6">
        <v>0</v>
      </c>
      <c r="AA6" s="4">
        <v>0.9</v>
      </c>
      <c r="AB6" s="4">
        <v>0.5</v>
      </c>
      <c r="AC6" s="4">
        <v>1</v>
      </c>
      <c r="AD6" s="4">
        <v>0</v>
      </c>
      <c r="AE6">
        <v>50</v>
      </c>
      <c r="AF6">
        <v>18</v>
      </c>
    </row>
    <row r="7" spans="1:32" x14ac:dyDescent="0.25">
      <c r="A7">
        <v>4</v>
      </c>
      <c r="B7" t="s">
        <v>327</v>
      </c>
      <c r="C7" t="s">
        <v>198</v>
      </c>
      <c r="D7" t="s">
        <v>131</v>
      </c>
      <c r="E7">
        <v>13</v>
      </c>
      <c r="F7">
        <v>42</v>
      </c>
      <c r="G7">
        <v>42</v>
      </c>
      <c r="H7">
        <v>100</v>
      </c>
      <c r="I7">
        <v>29</v>
      </c>
      <c r="J7">
        <v>33</v>
      </c>
      <c r="K7">
        <v>87.9</v>
      </c>
      <c r="L7">
        <v>129</v>
      </c>
      <c r="M7" s="3">
        <f t="shared" si="0"/>
        <v>9.9230769230769234</v>
      </c>
      <c r="N7" s="3">
        <f t="shared" si="1"/>
        <v>10.846153846153847</v>
      </c>
      <c r="O7" s="4">
        <f t="shared" si="2"/>
        <v>0.91489361702127658</v>
      </c>
      <c r="P7" s="4"/>
      <c r="Q7" t="s">
        <v>54</v>
      </c>
      <c r="R7" t="s">
        <v>468</v>
      </c>
      <c r="S7">
        <v>1</v>
      </c>
      <c r="T7">
        <v>1</v>
      </c>
      <c r="U7">
        <v>0</v>
      </c>
      <c r="V7">
        <v>0</v>
      </c>
      <c r="W7">
        <v>0</v>
      </c>
      <c r="X7">
        <v>1</v>
      </c>
      <c r="Y7">
        <v>0</v>
      </c>
      <c r="Z7">
        <v>0</v>
      </c>
      <c r="AA7" s="4">
        <v>0</v>
      </c>
      <c r="AB7" s="4">
        <v>1</v>
      </c>
      <c r="AC7" s="4">
        <v>1</v>
      </c>
      <c r="AD7" s="4">
        <v>0</v>
      </c>
      <c r="AE7">
        <v>4</v>
      </c>
      <c r="AF7">
        <v>2</v>
      </c>
    </row>
    <row r="8" spans="1:32" x14ac:dyDescent="0.25">
      <c r="A8">
        <v>11</v>
      </c>
      <c r="B8" t="s">
        <v>337</v>
      </c>
      <c r="C8" t="s">
        <v>177</v>
      </c>
      <c r="D8" t="s">
        <v>131</v>
      </c>
      <c r="E8">
        <v>12</v>
      </c>
      <c r="F8">
        <v>45</v>
      </c>
      <c r="G8">
        <v>46</v>
      </c>
      <c r="H8">
        <v>97.8</v>
      </c>
      <c r="I8">
        <v>22</v>
      </c>
      <c r="J8">
        <v>27</v>
      </c>
      <c r="K8">
        <v>81.5</v>
      </c>
      <c r="L8">
        <v>111</v>
      </c>
      <c r="M8" s="3">
        <f t="shared" si="0"/>
        <v>9.25</v>
      </c>
      <c r="N8" s="3">
        <f t="shared" si="1"/>
        <v>10.583333333333334</v>
      </c>
      <c r="O8" s="4">
        <f t="shared" si="2"/>
        <v>0.87401574803149606</v>
      </c>
      <c r="P8" s="4"/>
      <c r="Q8" t="s">
        <v>545</v>
      </c>
      <c r="R8" t="s">
        <v>546</v>
      </c>
      <c r="S8">
        <v>0</v>
      </c>
      <c r="T8">
        <v>0</v>
      </c>
      <c r="U8">
        <v>1</v>
      </c>
      <c r="V8">
        <v>0</v>
      </c>
      <c r="W8">
        <v>0</v>
      </c>
      <c r="X8">
        <v>0</v>
      </c>
      <c r="Y8">
        <v>0</v>
      </c>
      <c r="Z8">
        <v>0</v>
      </c>
      <c r="AA8" s="4">
        <v>1</v>
      </c>
      <c r="AB8" s="4">
        <v>1</v>
      </c>
      <c r="AC8" s="4">
        <v>0</v>
      </c>
      <c r="AD8" s="4">
        <v>0</v>
      </c>
      <c r="AE8">
        <v>0</v>
      </c>
      <c r="AF8">
        <v>1</v>
      </c>
    </row>
    <row r="9" spans="1:32" x14ac:dyDescent="0.25">
      <c r="A9">
        <v>49</v>
      </c>
      <c r="B9" t="s">
        <v>380</v>
      </c>
      <c r="C9" t="s">
        <v>222</v>
      </c>
      <c r="D9" t="s">
        <v>132</v>
      </c>
      <c r="E9">
        <v>11</v>
      </c>
      <c r="F9">
        <v>31</v>
      </c>
      <c r="G9">
        <v>31</v>
      </c>
      <c r="H9">
        <v>100</v>
      </c>
      <c r="I9">
        <v>18</v>
      </c>
      <c r="J9">
        <v>28</v>
      </c>
      <c r="K9">
        <v>64.3</v>
      </c>
      <c r="L9">
        <v>85</v>
      </c>
      <c r="M9" s="3">
        <f t="shared" si="0"/>
        <v>7.7272727272727275</v>
      </c>
      <c r="N9" s="3">
        <f t="shared" si="1"/>
        <v>10.454545454545455</v>
      </c>
      <c r="O9" s="4">
        <f t="shared" si="2"/>
        <v>0.73913043478260865</v>
      </c>
      <c r="P9" s="4"/>
      <c r="Q9" t="s">
        <v>125</v>
      </c>
      <c r="R9" t="s">
        <v>360</v>
      </c>
      <c r="S9">
        <v>5</v>
      </c>
      <c r="T9">
        <v>7</v>
      </c>
      <c r="U9">
        <v>3</v>
      </c>
      <c r="V9">
        <v>1</v>
      </c>
      <c r="W9">
        <v>5</v>
      </c>
      <c r="X9">
        <v>4</v>
      </c>
      <c r="Y9">
        <v>3</v>
      </c>
      <c r="Z9">
        <v>0</v>
      </c>
      <c r="AA9" s="4">
        <v>1</v>
      </c>
      <c r="AB9" s="4">
        <v>0.5714285714285714</v>
      </c>
      <c r="AC9" s="4">
        <v>1</v>
      </c>
      <c r="AD9" s="4">
        <v>0</v>
      </c>
      <c r="AE9">
        <v>46</v>
      </c>
      <c r="AF9">
        <v>16</v>
      </c>
    </row>
    <row r="10" spans="1:32" x14ac:dyDescent="0.25">
      <c r="A10">
        <v>3</v>
      </c>
      <c r="B10" t="s">
        <v>325</v>
      </c>
      <c r="C10" t="s">
        <v>173</v>
      </c>
      <c r="D10" t="s">
        <v>326</v>
      </c>
      <c r="E10">
        <v>14</v>
      </c>
      <c r="F10">
        <v>87</v>
      </c>
      <c r="G10">
        <v>88</v>
      </c>
      <c r="H10">
        <v>98.9</v>
      </c>
      <c r="I10">
        <v>17</v>
      </c>
      <c r="J10">
        <v>19</v>
      </c>
      <c r="K10">
        <v>89.5</v>
      </c>
      <c r="L10">
        <v>138</v>
      </c>
      <c r="M10" s="3">
        <f t="shared" si="0"/>
        <v>9.8571428571428577</v>
      </c>
      <c r="N10" s="3">
        <f t="shared" si="1"/>
        <v>10.357142857142858</v>
      </c>
      <c r="O10" s="4">
        <f t="shared" si="2"/>
        <v>0.9517241379310345</v>
      </c>
      <c r="P10" s="4"/>
      <c r="Q10" t="s">
        <v>108</v>
      </c>
      <c r="R10" t="s">
        <v>356</v>
      </c>
      <c r="S10">
        <v>9</v>
      </c>
      <c r="T10">
        <v>6</v>
      </c>
      <c r="U10">
        <v>6</v>
      </c>
      <c r="V10">
        <v>1</v>
      </c>
      <c r="W10">
        <v>9</v>
      </c>
      <c r="X10">
        <v>5</v>
      </c>
      <c r="Y10">
        <v>4</v>
      </c>
      <c r="Z10">
        <v>0</v>
      </c>
      <c r="AA10" s="4">
        <v>1</v>
      </c>
      <c r="AB10" s="4">
        <v>0.83333333333333337</v>
      </c>
      <c r="AC10" s="4">
        <v>0.66666666666666663</v>
      </c>
      <c r="AD10" s="4">
        <v>0</v>
      </c>
      <c r="AE10">
        <v>67</v>
      </c>
      <c r="AF10">
        <v>22</v>
      </c>
    </row>
    <row r="11" spans="1:32" x14ac:dyDescent="0.25">
      <c r="A11">
        <v>32</v>
      </c>
      <c r="B11" t="s">
        <v>361</v>
      </c>
      <c r="C11" t="s">
        <v>231</v>
      </c>
      <c r="D11" t="s">
        <v>352</v>
      </c>
      <c r="E11">
        <v>11</v>
      </c>
      <c r="F11">
        <v>36</v>
      </c>
      <c r="G11">
        <v>36</v>
      </c>
      <c r="H11">
        <v>100</v>
      </c>
      <c r="I11">
        <v>20</v>
      </c>
      <c r="J11">
        <v>25</v>
      </c>
      <c r="K11">
        <v>80</v>
      </c>
      <c r="L11">
        <v>96</v>
      </c>
      <c r="M11" s="3">
        <f t="shared" si="0"/>
        <v>8.7272727272727266</v>
      </c>
      <c r="N11" s="3">
        <f t="shared" si="1"/>
        <v>10.090909090909092</v>
      </c>
      <c r="O11" s="4">
        <f t="shared" si="2"/>
        <v>0.86486486486486469</v>
      </c>
      <c r="P11" s="4"/>
      <c r="Q11" t="s">
        <v>72</v>
      </c>
      <c r="R11" t="s">
        <v>439</v>
      </c>
      <c r="S11">
        <v>5</v>
      </c>
      <c r="T11">
        <v>8</v>
      </c>
      <c r="U11">
        <v>3</v>
      </c>
      <c r="V11">
        <v>0</v>
      </c>
      <c r="W11">
        <v>5</v>
      </c>
      <c r="X11">
        <v>6</v>
      </c>
      <c r="Y11">
        <v>2</v>
      </c>
      <c r="Z11">
        <v>0</v>
      </c>
      <c r="AA11" s="4">
        <v>1</v>
      </c>
      <c r="AB11" s="4">
        <v>0.75</v>
      </c>
      <c r="AC11" s="4">
        <v>0.66666666666666663</v>
      </c>
      <c r="AD11" s="4">
        <v>0</v>
      </c>
      <c r="AE11">
        <v>49</v>
      </c>
      <c r="AF11">
        <v>16</v>
      </c>
    </row>
    <row r="12" spans="1:32" x14ac:dyDescent="0.25">
      <c r="A12">
        <v>18</v>
      </c>
      <c r="B12" t="s">
        <v>344</v>
      </c>
      <c r="C12" t="s">
        <v>180</v>
      </c>
      <c r="D12" t="s">
        <v>326</v>
      </c>
      <c r="E12">
        <v>12</v>
      </c>
      <c r="F12">
        <v>59</v>
      </c>
      <c r="G12">
        <v>60</v>
      </c>
      <c r="H12">
        <v>98.3</v>
      </c>
      <c r="I12">
        <v>16</v>
      </c>
      <c r="J12">
        <v>20</v>
      </c>
      <c r="K12">
        <v>80</v>
      </c>
      <c r="L12">
        <v>107</v>
      </c>
      <c r="M12" s="3">
        <f t="shared" si="0"/>
        <v>8.9166666666666661</v>
      </c>
      <c r="N12" s="3">
        <f t="shared" si="1"/>
        <v>10</v>
      </c>
      <c r="O12" s="4">
        <f t="shared" si="2"/>
        <v>0.89166666666666661</v>
      </c>
      <c r="P12" s="4"/>
      <c r="Q12" t="s">
        <v>72</v>
      </c>
      <c r="R12" t="s">
        <v>592</v>
      </c>
      <c r="S12">
        <v>1</v>
      </c>
      <c r="T12">
        <v>3</v>
      </c>
      <c r="U12">
        <v>5</v>
      </c>
      <c r="V12">
        <v>2</v>
      </c>
      <c r="W12">
        <v>1</v>
      </c>
      <c r="X12">
        <v>2</v>
      </c>
      <c r="Y12">
        <v>2</v>
      </c>
      <c r="Z12">
        <v>1</v>
      </c>
      <c r="AA12" s="4">
        <v>1</v>
      </c>
      <c r="AB12" s="4">
        <v>0.66666666666666663</v>
      </c>
      <c r="AC12" s="4">
        <v>0.4</v>
      </c>
      <c r="AD12" s="4">
        <v>0.5</v>
      </c>
      <c r="AE12">
        <v>27</v>
      </c>
      <c r="AF12">
        <v>11</v>
      </c>
    </row>
    <row r="13" spans="1:32" x14ac:dyDescent="0.25">
      <c r="A13">
        <v>8</v>
      </c>
      <c r="B13" t="s">
        <v>332</v>
      </c>
      <c r="C13" t="s">
        <v>185</v>
      </c>
      <c r="D13" t="s">
        <v>333</v>
      </c>
      <c r="E13">
        <v>14</v>
      </c>
      <c r="F13">
        <v>76</v>
      </c>
      <c r="G13">
        <v>79</v>
      </c>
      <c r="H13">
        <v>96.2</v>
      </c>
      <c r="I13">
        <v>15</v>
      </c>
      <c r="J13">
        <v>20</v>
      </c>
      <c r="K13">
        <v>75</v>
      </c>
      <c r="L13">
        <v>121</v>
      </c>
      <c r="M13" s="3">
        <f t="shared" si="0"/>
        <v>8.6428571428571423</v>
      </c>
      <c r="N13" s="3">
        <f t="shared" si="1"/>
        <v>9.9285714285714288</v>
      </c>
      <c r="O13" s="4">
        <f t="shared" si="2"/>
        <v>0.87050359712230208</v>
      </c>
      <c r="P13" s="4"/>
      <c r="Q13" t="s">
        <v>44</v>
      </c>
      <c r="R13" t="s">
        <v>377</v>
      </c>
      <c r="S13">
        <v>5</v>
      </c>
      <c r="T13">
        <v>11</v>
      </c>
      <c r="U13">
        <v>5</v>
      </c>
      <c r="V13">
        <v>3</v>
      </c>
      <c r="W13">
        <v>5</v>
      </c>
      <c r="X13">
        <v>9</v>
      </c>
      <c r="Y13">
        <v>3</v>
      </c>
      <c r="Z13">
        <v>2</v>
      </c>
      <c r="AA13" s="4">
        <v>1</v>
      </c>
      <c r="AB13" s="4">
        <v>0.81818181818181823</v>
      </c>
      <c r="AC13" s="4">
        <v>0.6</v>
      </c>
      <c r="AD13" s="4">
        <v>0.66666666666666663</v>
      </c>
      <c r="AE13">
        <v>78</v>
      </c>
      <c r="AF13">
        <v>24</v>
      </c>
    </row>
    <row r="14" spans="1:32" x14ac:dyDescent="0.25">
      <c r="A14">
        <v>9</v>
      </c>
      <c r="B14" t="s">
        <v>334</v>
      </c>
      <c r="C14" t="s">
        <v>335</v>
      </c>
      <c r="D14" t="s">
        <v>132</v>
      </c>
      <c r="E14">
        <v>13</v>
      </c>
      <c r="F14">
        <v>51</v>
      </c>
      <c r="G14">
        <v>51</v>
      </c>
      <c r="H14">
        <v>100</v>
      </c>
      <c r="I14">
        <v>23</v>
      </c>
      <c r="J14">
        <v>26</v>
      </c>
      <c r="K14">
        <v>88.5</v>
      </c>
      <c r="L14">
        <v>120</v>
      </c>
      <c r="M14" s="3">
        <f t="shared" si="0"/>
        <v>9.2307692307692299</v>
      </c>
      <c r="N14" s="3">
        <f t="shared" si="1"/>
        <v>9.9230769230769234</v>
      </c>
      <c r="O14" s="4">
        <f t="shared" si="2"/>
        <v>0.93023255813953476</v>
      </c>
      <c r="P14" s="4"/>
      <c r="Q14" t="s">
        <v>67</v>
      </c>
      <c r="R14" t="s">
        <v>401</v>
      </c>
      <c r="S14">
        <v>7</v>
      </c>
      <c r="T14">
        <v>10</v>
      </c>
      <c r="U14">
        <v>4</v>
      </c>
      <c r="V14">
        <v>0</v>
      </c>
      <c r="W14">
        <v>6</v>
      </c>
      <c r="X14">
        <v>6</v>
      </c>
      <c r="Y14">
        <v>2</v>
      </c>
      <c r="Z14">
        <v>0</v>
      </c>
      <c r="AA14" s="4">
        <v>0.8571428571428571</v>
      </c>
      <c r="AB14" s="4">
        <v>0.6</v>
      </c>
      <c r="AC14" s="4">
        <v>0.5</v>
      </c>
      <c r="AD14" s="4">
        <v>0</v>
      </c>
      <c r="AE14">
        <v>52</v>
      </c>
      <c r="AF14">
        <v>21</v>
      </c>
    </row>
    <row r="15" spans="1:32" x14ac:dyDescent="0.25">
      <c r="A15">
        <v>14</v>
      </c>
      <c r="B15" t="s">
        <v>340</v>
      </c>
      <c r="C15" t="s">
        <v>178</v>
      </c>
      <c r="D15" t="s">
        <v>326</v>
      </c>
      <c r="E15">
        <v>13</v>
      </c>
      <c r="F15">
        <v>61</v>
      </c>
      <c r="G15">
        <v>63</v>
      </c>
      <c r="H15">
        <v>96.8</v>
      </c>
      <c r="I15">
        <v>16</v>
      </c>
      <c r="J15">
        <v>22</v>
      </c>
      <c r="K15">
        <v>72.7</v>
      </c>
      <c r="L15">
        <v>109</v>
      </c>
      <c r="M15" s="3">
        <f t="shared" si="0"/>
        <v>8.384615384615385</v>
      </c>
      <c r="N15" s="3">
        <f t="shared" si="1"/>
        <v>9.9230769230769234</v>
      </c>
      <c r="O15" s="4">
        <f t="shared" si="2"/>
        <v>0.84496124031007758</v>
      </c>
      <c r="P15" s="4"/>
      <c r="Q15" t="s">
        <v>67</v>
      </c>
      <c r="R15" t="s">
        <v>638</v>
      </c>
      <c r="S15">
        <v>1</v>
      </c>
      <c r="T15">
        <v>0</v>
      </c>
      <c r="U15">
        <v>1</v>
      </c>
      <c r="V15">
        <v>0</v>
      </c>
      <c r="W15">
        <v>0</v>
      </c>
      <c r="X15">
        <v>0</v>
      </c>
      <c r="Y15">
        <v>0</v>
      </c>
      <c r="Z15">
        <v>0</v>
      </c>
      <c r="AA15" s="4">
        <v>0</v>
      </c>
      <c r="AB15" s="4">
        <v>1</v>
      </c>
      <c r="AC15" s="4">
        <v>0</v>
      </c>
      <c r="AD15" s="4">
        <v>0</v>
      </c>
      <c r="AE15">
        <v>0</v>
      </c>
      <c r="AF15">
        <v>2</v>
      </c>
    </row>
    <row r="16" spans="1:32" x14ac:dyDescent="0.25">
      <c r="A16">
        <v>5</v>
      </c>
      <c r="B16" t="s">
        <v>328</v>
      </c>
      <c r="C16" t="s">
        <v>212</v>
      </c>
      <c r="D16" t="s">
        <v>329</v>
      </c>
      <c r="E16">
        <v>14</v>
      </c>
      <c r="F16">
        <v>45</v>
      </c>
      <c r="G16">
        <v>45</v>
      </c>
      <c r="H16">
        <v>100</v>
      </c>
      <c r="I16">
        <v>26</v>
      </c>
      <c r="J16">
        <v>31</v>
      </c>
      <c r="K16">
        <v>83.9</v>
      </c>
      <c r="L16">
        <v>123</v>
      </c>
      <c r="M16" s="3">
        <f t="shared" si="0"/>
        <v>8.7857142857142865</v>
      </c>
      <c r="N16" s="3">
        <f t="shared" si="1"/>
        <v>9.8571428571428577</v>
      </c>
      <c r="O16" s="4">
        <f t="shared" si="2"/>
        <v>0.89130434782608703</v>
      </c>
      <c r="P16" s="4"/>
      <c r="Q16" t="s">
        <v>558</v>
      </c>
      <c r="R16" t="s">
        <v>559</v>
      </c>
      <c r="S16">
        <v>0</v>
      </c>
      <c r="T16">
        <v>2</v>
      </c>
      <c r="U16">
        <v>2</v>
      </c>
      <c r="V16">
        <v>0</v>
      </c>
      <c r="W16">
        <v>0</v>
      </c>
      <c r="X16">
        <v>2</v>
      </c>
      <c r="Y16">
        <v>1</v>
      </c>
      <c r="Z16">
        <v>0</v>
      </c>
      <c r="AA16" s="4">
        <v>1</v>
      </c>
      <c r="AB16" s="4">
        <v>1</v>
      </c>
      <c r="AC16" s="4">
        <v>0.5</v>
      </c>
      <c r="AD16" s="4">
        <v>0</v>
      </c>
      <c r="AE16">
        <v>13</v>
      </c>
      <c r="AF16">
        <v>4</v>
      </c>
    </row>
    <row r="17" spans="1:32" x14ac:dyDescent="0.25">
      <c r="A17">
        <v>38</v>
      </c>
      <c r="B17" t="s">
        <v>368</v>
      </c>
      <c r="C17" t="s">
        <v>188</v>
      </c>
      <c r="D17" t="s">
        <v>324</v>
      </c>
      <c r="E17">
        <v>12</v>
      </c>
      <c r="F17">
        <v>57</v>
      </c>
      <c r="G17">
        <v>58</v>
      </c>
      <c r="H17">
        <v>98.3</v>
      </c>
      <c r="I17">
        <v>12</v>
      </c>
      <c r="J17">
        <v>20</v>
      </c>
      <c r="K17">
        <v>60</v>
      </c>
      <c r="L17">
        <v>93</v>
      </c>
      <c r="M17" s="3">
        <f t="shared" si="0"/>
        <v>7.75</v>
      </c>
      <c r="N17" s="3">
        <f t="shared" si="1"/>
        <v>9.8333333333333339</v>
      </c>
      <c r="O17" s="4">
        <f t="shared" si="2"/>
        <v>0.78813559322033888</v>
      </c>
      <c r="P17" s="4"/>
      <c r="Q17" t="s">
        <v>93</v>
      </c>
      <c r="R17" t="s">
        <v>567</v>
      </c>
      <c r="S17">
        <v>5</v>
      </c>
      <c r="T17">
        <v>4</v>
      </c>
      <c r="U17">
        <v>0</v>
      </c>
      <c r="V17">
        <v>0</v>
      </c>
      <c r="W17">
        <v>5</v>
      </c>
      <c r="X17">
        <v>3</v>
      </c>
      <c r="Y17">
        <v>0</v>
      </c>
      <c r="Z17">
        <v>0</v>
      </c>
      <c r="AA17" s="4">
        <v>1</v>
      </c>
      <c r="AB17" s="4">
        <v>0.75</v>
      </c>
      <c r="AC17" s="4">
        <v>1</v>
      </c>
      <c r="AD17" s="4">
        <v>0</v>
      </c>
      <c r="AE17">
        <v>27</v>
      </c>
      <c r="AF17">
        <v>9</v>
      </c>
    </row>
    <row r="18" spans="1:32" x14ac:dyDescent="0.25">
      <c r="A18">
        <v>24</v>
      </c>
      <c r="B18" t="s">
        <v>351</v>
      </c>
      <c r="C18" t="s">
        <v>204</v>
      </c>
      <c r="D18" t="s">
        <v>352</v>
      </c>
      <c r="E18">
        <v>13</v>
      </c>
      <c r="F18">
        <v>53</v>
      </c>
      <c r="G18">
        <v>55</v>
      </c>
      <c r="H18">
        <v>96.4</v>
      </c>
      <c r="I18">
        <v>16</v>
      </c>
      <c r="J18">
        <v>24</v>
      </c>
      <c r="K18">
        <v>66.7</v>
      </c>
      <c r="L18">
        <v>101</v>
      </c>
      <c r="M18" s="3">
        <f t="shared" si="0"/>
        <v>7.7692307692307692</v>
      </c>
      <c r="N18" s="3">
        <f t="shared" si="1"/>
        <v>9.7692307692307701</v>
      </c>
      <c r="O18" s="4">
        <f t="shared" si="2"/>
        <v>0.79527559055118102</v>
      </c>
      <c r="P18" s="4"/>
      <c r="Q18" t="s">
        <v>93</v>
      </c>
      <c r="R18" t="s">
        <v>587</v>
      </c>
      <c r="S18">
        <v>1</v>
      </c>
      <c r="T18">
        <v>1</v>
      </c>
      <c r="U18">
        <v>2</v>
      </c>
      <c r="V18">
        <v>0</v>
      </c>
      <c r="W18">
        <v>0</v>
      </c>
      <c r="X18">
        <v>0</v>
      </c>
      <c r="Y18">
        <v>1</v>
      </c>
      <c r="Z18">
        <v>0</v>
      </c>
      <c r="AA18" s="4">
        <v>0</v>
      </c>
      <c r="AB18" s="4">
        <v>0</v>
      </c>
      <c r="AC18" s="4">
        <v>0.5</v>
      </c>
      <c r="AD18" s="4">
        <v>0</v>
      </c>
      <c r="AE18">
        <v>5</v>
      </c>
      <c r="AF18">
        <v>4</v>
      </c>
    </row>
    <row r="19" spans="1:32" x14ac:dyDescent="0.25">
      <c r="A19">
        <v>13</v>
      </c>
      <c r="B19" t="s">
        <v>339</v>
      </c>
      <c r="C19" t="s">
        <v>197</v>
      </c>
      <c r="D19" t="s">
        <v>133</v>
      </c>
      <c r="E19">
        <v>13</v>
      </c>
      <c r="F19">
        <v>64</v>
      </c>
      <c r="G19">
        <v>66</v>
      </c>
      <c r="H19">
        <v>97</v>
      </c>
      <c r="I19">
        <v>15</v>
      </c>
      <c r="J19">
        <v>20</v>
      </c>
      <c r="K19">
        <v>75</v>
      </c>
      <c r="L19">
        <v>109</v>
      </c>
      <c r="M19" s="3">
        <f t="shared" si="0"/>
        <v>8.384615384615385</v>
      </c>
      <c r="N19" s="3">
        <f t="shared" si="1"/>
        <v>9.6923076923076916</v>
      </c>
      <c r="O19" s="4">
        <f t="shared" si="2"/>
        <v>0.86507936507936523</v>
      </c>
      <c r="P19" s="4"/>
      <c r="Q19" t="s">
        <v>76</v>
      </c>
      <c r="R19" t="s">
        <v>375</v>
      </c>
      <c r="S19">
        <v>8</v>
      </c>
      <c r="T19">
        <v>3</v>
      </c>
      <c r="U19">
        <v>7</v>
      </c>
      <c r="V19">
        <v>7</v>
      </c>
      <c r="W19">
        <v>8</v>
      </c>
      <c r="X19">
        <v>2</v>
      </c>
      <c r="Y19">
        <v>3</v>
      </c>
      <c r="Z19">
        <v>2</v>
      </c>
      <c r="AA19" s="4">
        <v>1</v>
      </c>
      <c r="AB19" s="4">
        <v>0.66666666666666663</v>
      </c>
      <c r="AC19" s="4">
        <v>0.42857142857142855</v>
      </c>
      <c r="AD19" s="4">
        <v>0.2857142857142857</v>
      </c>
      <c r="AE19">
        <v>59</v>
      </c>
      <c r="AF19">
        <v>25</v>
      </c>
    </row>
    <row r="20" spans="1:32" x14ac:dyDescent="0.25">
      <c r="A20">
        <v>10</v>
      </c>
      <c r="B20" t="s">
        <v>336</v>
      </c>
      <c r="C20" t="s">
        <v>174</v>
      </c>
      <c r="D20" t="s">
        <v>131</v>
      </c>
      <c r="E20">
        <v>14</v>
      </c>
      <c r="F20">
        <v>75</v>
      </c>
      <c r="G20">
        <v>81</v>
      </c>
      <c r="H20">
        <v>92.6</v>
      </c>
      <c r="I20">
        <v>14</v>
      </c>
      <c r="J20">
        <v>18</v>
      </c>
      <c r="K20">
        <v>77.8</v>
      </c>
      <c r="L20">
        <v>117</v>
      </c>
      <c r="M20" s="3">
        <f t="shared" si="0"/>
        <v>8.3571428571428577</v>
      </c>
      <c r="N20" s="3">
        <f t="shared" si="1"/>
        <v>9.6428571428571423</v>
      </c>
      <c r="O20" s="4">
        <f t="shared" si="2"/>
        <v>0.86666666666666681</v>
      </c>
      <c r="P20" s="4"/>
      <c r="Q20" t="s">
        <v>76</v>
      </c>
      <c r="R20" t="s">
        <v>548</v>
      </c>
      <c r="S20">
        <v>0</v>
      </c>
      <c r="T20">
        <v>1</v>
      </c>
      <c r="U20">
        <v>0</v>
      </c>
      <c r="V20">
        <v>0</v>
      </c>
      <c r="W20">
        <v>0</v>
      </c>
      <c r="X20">
        <v>0</v>
      </c>
      <c r="Y20">
        <v>0</v>
      </c>
      <c r="Z20">
        <v>0</v>
      </c>
      <c r="AA20" s="4">
        <v>1</v>
      </c>
      <c r="AB20" s="4">
        <v>0</v>
      </c>
      <c r="AC20" s="4">
        <v>1</v>
      </c>
      <c r="AD20" s="4">
        <v>0</v>
      </c>
      <c r="AE20">
        <v>0</v>
      </c>
      <c r="AF20">
        <v>1</v>
      </c>
    </row>
    <row r="21" spans="1:32" x14ac:dyDescent="0.25">
      <c r="A21">
        <v>7</v>
      </c>
      <c r="B21" t="s">
        <v>331</v>
      </c>
      <c r="C21" t="s">
        <v>175</v>
      </c>
      <c r="D21" t="s">
        <v>131</v>
      </c>
      <c r="E21">
        <v>14</v>
      </c>
      <c r="F21">
        <v>65</v>
      </c>
      <c r="G21">
        <v>65</v>
      </c>
      <c r="H21">
        <v>100</v>
      </c>
      <c r="I21">
        <v>19</v>
      </c>
      <c r="J21">
        <v>23</v>
      </c>
      <c r="K21">
        <v>82.6</v>
      </c>
      <c r="L21">
        <v>122</v>
      </c>
      <c r="M21" s="3">
        <f t="shared" si="0"/>
        <v>8.7142857142857135</v>
      </c>
      <c r="N21" s="3">
        <f t="shared" si="1"/>
        <v>9.5714285714285712</v>
      </c>
      <c r="O21" s="4">
        <f t="shared" si="2"/>
        <v>0.91044776119402981</v>
      </c>
      <c r="P21" s="4"/>
      <c r="Q21" t="s">
        <v>588</v>
      </c>
      <c r="R21" t="s">
        <v>589</v>
      </c>
      <c r="S21">
        <v>0</v>
      </c>
      <c r="T21">
        <v>1</v>
      </c>
      <c r="U21">
        <v>0</v>
      </c>
      <c r="V21">
        <v>0</v>
      </c>
      <c r="W21">
        <v>0</v>
      </c>
      <c r="X21">
        <v>0</v>
      </c>
      <c r="Y21">
        <v>0</v>
      </c>
      <c r="Z21">
        <v>0</v>
      </c>
      <c r="AA21" s="4">
        <v>1</v>
      </c>
      <c r="AB21" s="4">
        <v>0</v>
      </c>
      <c r="AC21" s="4">
        <v>1</v>
      </c>
      <c r="AD21" s="4">
        <v>0</v>
      </c>
      <c r="AE21">
        <v>0</v>
      </c>
      <c r="AF21">
        <v>1</v>
      </c>
    </row>
    <row r="22" spans="1:32" x14ac:dyDescent="0.25">
      <c r="A22">
        <v>78</v>
      </c>
      <c r="B22" t="s">
        <v>411</v>
      </c>
      <c r="C22" t="s">
        <v>412</v>
      </c>
      <c r="D22" t="s">
        <v>134</v>
      </c>
      <c r="E22">
        <v>9</v>
      </c>
      <c r="F22">
        <v>24</v>
      </c>
      <c r="G22">
        <v>25</v>
      </c>
      <c r="H22">
        <v>96</v>
      </c>
      <c r="I22">
        <v>16</v>
      </c>
      <c r="J22">
        <v>20</v>
      </c>
      <c r="K22">
        <v>80</v>
      </c>
      <c r="L22">
        <v>72</v>
      </c>
      <c r="M22" s="3">
        <f t="shared" si="0"/>
        <v>8</v>
      </c>
      <c r="N22" s="3">
        <f t="shared" si="1"/>
        <v>9.4444444444444446</v>
      </c>
      <c r="O22" s="4">
        <f t="shared" si="2"/>
        <v>0.84705882352941175</v>
      </c>
      <c r="P22" s="4"/>
      <c r="Q22" t="s">
        <v>78</v>
      </c>
      <c r="R22" t="s">
        <v>423</v>
      </c>
      <c r="S22">
        <v>5</v>
      </c>
      <c r="T22">
        <v>4</v>
      </c>
      <c r="U22">
        <v>6</v>
      </c>
      <c r="V22">
        <v>1</v>
      </c>
      <c r="W22">
        <v>5</v>
      </c>
      <c r="X22">
        <v>2</v>
      </c>
      <c r="Y22">
        <v>3</v>
      </c>
      <c r="Z22">
        <v>1</v>
      </c>
      <c r="AA22" s="4">
        <v>1</v>
      </c>
      <c r="AB22" s="4">
        <v>0.5</v>
      </c>
      <c r="AC22" s="4">
        <v>0.5</v>
      </c>
      <c r="AD22" s="4">
        <v>1</v>
      </c>
      <c r="AE22">
        <v>44</v>
      </c>
      <c r="AF22">
        <v>16</v>
      </c>
    </row>
    <row r="23" spans="1:32" x14ac:dyDescent="0.25">
      <c r="A23">
        <v>63</v>
      </c>
      <c r="B23" t="s">
        <v>395</v>
      </c>
      <c r="C23" t="s">
        <v>194</v>
      </c>
      <c r="D23" t="s">
        <v>352</v>
      </c>
      <c r="E23">
        <v>10</v>
      </c>
      <c r="F23">
        <v>45</v>
      </c>
      <c r="G23">
        <v>46</v>
      </c>
      <c r="H23">
        <v>97.8</v>
      </c>
      <c r="I23">
        <v>11</v>
      </c>
      <c r="J23">
        <v>16</v>
      </c>
      <c r="K23">
        <v>68.8</v>
      </c>
      <c r="L23">
        <v>78</v>
      </c>
      <c r="M23" s="3">
        <f t="shared" si="0"/>
        <v>7.8</v>
      </c>
      <c r="N23" s="3">
        <f t="shared" si="1"/>
        <v>9.4</v>
      </c>
      <c r="O23" s="4">
        <f t="shared" si="2"/>
        <v>0.82978723404255317</v>
      </c>
      <c r="P23" s="4"/>
      <c r="Q23" t="s">
        <v>104</v>
      </c>
      <c r="R23" t="s">
        <v>381</v>
      </c>
      <c r="S23">
        <v>7</v>
      </c>
      <c r="T23">
        <v>9</v>
      </c>
      <c r="U23">
        <v>8</v>
      </c>
      <c r="V23">
        <v>0</v>
      </c>
      <c r="W23">
        <v>4</v>
      </c>
      <c r="X23">
        <v>7</v>
      </c>
      <c r="Y23">
        <v>4</v>
      </c>
      <c r="Z23">
        <v>0</v>
      </c>
      <c r="AA23" s="4">
        <v>0.5714285714285714</v>
      </c>
      <c r="AB23" s="4">
        <v>0.77777777777777779</v>
      </c>
      <c r="AC23" s="4">
        <v>0.5</v>
      </c>
      <c r="AD23" s="4">
        <v>0</v>
      </c>
      <c r="AE23">
        <v>60</v>
      </c>
      <c r="AF23">
        <v>24</v>
      </c>
    </row>
    <row r="24" spans="1:32" x14ac:dyDescent="0.25">
      <c r="A24">
        <v>20</v>
      </c>
      <c r="B24" t="s">
        <v>346</v>
      </c>
      <c r="C24" t="s">
        <v>192</v>
      </c>
      <c r="D24" t="s">
        <v>326</v>
      </c>
      <c r="E24">
        <v>12</v>
      </c>
      <c r="F24">
        <v>55</v>
      </c>
      <c r="G24">
        <v>55</v>
      </c>
      <c r="H24">
        <v>100</v>
      </c>
      <c r="I24">
        <v>17</v>
      </c>
      <c r="J24">
        <v>19</v>
      </c>
      <c r="K24">
        <v>89.5</v>
      </c>
      <c r="L24">
        <v>106</v>
      </c>
      <c r="M24" s="3">
        <f t="shared" si="0"/>
        <v>8.8333333333333339</v>
      </c>
      <c r="N24" s="3">
        <f t="shared" si="1"/>
        <v>9.3333333333333339</v>
      </c>
      <c r="O24" s="4">
        <f t="shared" si="2"/>
        <v>0.9464285714285714</v>
      </c>
      <c r="P24" s="4"/>
      <c r="Q24" t="s">
        <v>648</v>
      </c>
      <c r="R24" t="s">
        <v>649</v>
      </c>
      <c r="S24">
        <v>1</v>
      </c>
      <c r="T24">
        <v>0</v>
      </c>
      <c r="U24">
        <v>0</v>
      </c>
      <c r="V24">
        <v>0</v>
      </c>
      <c r="W24">
        <v>1</v>
      </c>
      <c r="X24">
        <v>0</v>
      </c>
      <c r="Y24">
        <v>0</v>
      </c>
      <c r="Z24">
        <v>0</v>
      </c>
      <c r="AA24" s="4">
        <v>1</v>
      </c>
      <c r="AB24" s="4">
        <v>1</v>
      </c>
      <c r="AC24" s="4">
        <v>1</v>
      </c>
      <c r="AD24" s="4">
        <v>0</v>
      </c>
      <c r="AE24">
        <v>3</v>
      </c>
      <c r="AF24">
        <v>1</v>
      </c>
    </row>
    <row r="25" spans="1:32" x14ac:dyDescent="0.25">
      <c r="A25">
        <v>16</v>
      </c>
      <c r="B25" t="s">
        <v>342</v>
      </c>
      <c r="C25" t="s">
        <v>228</v>
      </c>
      <c r="D25" t="s">
        <v>134</v>
      </c>
      <c r="E25">
        <v>13</v>
      </c>
      <c r="F25">
        <v>51</v>
      </c>
      <c r="G25">
        <v>54</v>
      </c>
      <c r="H25">
        <v>94.4</v>
      </c>
      <c r="I25">
        <v>19</v>
      </c>
      <c r="J25">
        <v>22</v>
      </c>
      <c r="K25">
        <v>86.4</v>
      </c>
      <c r="L25">
        <v>108</v>
      </c>
      <c r="M25" s="3">
        <f t="shared" si="0"/>
        <v>8.3076923076923084</v>
      </c>
      <c r="N25" s="3">
        <f t="shared" si="1"/>
        <v>9.2307692307692299</v>
      </c>
      <c r="O25" s="4">
        <f t="shared" si="2"/>
        <v>0.90000000000000013</v>
      </c>
      <c r="P25" s="4"/>
      <c r="Q25" t="s">
        <v>107</v>
      </c>
      <c r="R25" t="s">
        <v>368</v>
      </c>
      <c r="S25">
        <v>7</v>
      </c>
      <c r="T25">
        <v>6</v>
      </c>
      <c r="U25">
        <v>7</v>
      </c>
      <c r="V25">
        <v>0</v>
      </c>
      <c r="W25">
        <v>6</v>
      </c>
      <c r="X25">
        <v>4</v>
      </c>
      <c r="Y25">
        <v>2</v>
      </c>
      <c r="Z25">
        <v>0</v>
      </c>
      <c r="AA25" s="4">
        <v>0.8571428571428571</v>
      </c>
      <c r="AB25" s="4">
        <v>0.66666666666666663</v>
      </c>
      <c r="AC25" s="4">
        <v>0.2857142857142857</v>
      </c>
      <c r="AD25" s="4">
        <v>0</v>
      </c>
      <c r="AE25">
        <v>44</v>
      </c>
      <c r="AF25">
        <v>20</v>
      </c>
    </row>
    <row r="26" spans="1:32" x14ac:dyDescent="0.25">
      <c r="A26">
        <v>46</v>
      </c>
      <c r="B26" t="s">
        <v>377</v>
      </c>
      <c r="C26" t="s">
        <v>225</v>
      </c>
      <c r="D26" t="s">
        <v>131</v>
      </c>
      <c r="E26">
        <v>11</v>
      </c>
      <c r="F26">
        <v>29</v>
      </c>
      <c r="G26">
        <v>29</v>
      </c>
      <c r="H26">
        <v>100</v>
      </c>
      <c r="I26">
        <v>19</v>
      </c>
      <c r="J26">
        <v>24</v>
      </c>
      <c r="K26">
        <v>79.2</v>
      </c>
      <c r="L26">
        <v>86</v>
      </c>
      <c r="M26" s="3">
        <f t="shared" si="0"/>
        <v>7.8181818181818183</v>
      </c>
      <c r="N26" s="3">
        <f t="shared" si="1"/>
        <v>9.1818181818181817</v>
      </c>
      <c r="O26" s="4">
        <f t="shared" si="2"/>
        <v>0.85148514851485146</v>
      </c>
      <c r="P26" s="4"/>
      <c r="Q26" t="s">
        <v>36</v>
      </c>
      <c r="R26" t="s">
        <v>504</v>
      </c>
      <c r="S26">
        <v>4</v>
      </c>
      <c r="T26">
        <v>3</v>
      </c>
      <c r="U26">
        <v>1</v>
      </c>
      <c r="V26">
        <v>0</v>
      </c>
      <c r="W26">
        <v>3</v>
      </c>
      <c r="X26">
        <v>2</v>
      </c>
      <c r="Y26">
        <v>0</v>
      </c>
      <c r="Z26">
        <v>0</v>
      </c>
      <c r="AA26" s="4">
        <v>0.75</v>
      </c>
      <c r="AB26" s="4">
        <v>0.66666666666666663</v>
      </c>
      <c r="AC26" s="4">
        <v>0</v>
      </c>
      <c r="AD26" s="4">
        <v>0</v>
      </c>
      <c r="AE26">
        <v>17</v>
      </c>
      <c r="AF26">
        <v>8</v>
      </c>
    </row>
    <row r="27" spans="1:32" x14ac:dyDescent="0.25">
      <c r="A27">
        <v>69</v>
      </c>
      <c r="B27" t="s">
        <v>401</v>
      </c>
      <c r="C27" t="s">
        <v>221</v>
      </c>
      <c r="D27" t="s">
        <v>349</v>
      </c>
      <c r="E27">
        <v>11</v>
      </c>
      <c r="F27">
        <v>35</v>
      </c>
      <c r="G27">
        <v>38</v>
      </c>
      <c r="H27">
        <v>92.1</v>
      </c>
      <c r="I27">
        <v>14</v>
      </c>
      <c r="J27">
        <v>21</v>
      </c>
      <c r="K27">
        <v>66.7</v>
      </c>
      <c r="L27">
        <v>77</v>
      </c>
      <c r="M27" s="3">
        <f t="shared" si="0"/>
        <v>7</v>
      </c>
      <c r="N27" s="3">
        <f t="shared" si="1"/>
        <v>9.1818181818181817</v>
      </c>
      <c r="O27" s="4">
        <f t="shared" si="2"/>
        <v>0.76237623762376239</v>
      </c>
      <c r="P27" s="4"/>
      <c r="Q27" t="s">
        <v>36</v>
      </c>
      <c r="R27" t="s">
        <v>513</v>
      </c>
      <c r="S27">
        <v>1</v>
      </c>
      <c r="T27">
        <v>0</v>
      </c>
      <c r="U27">
        <v>0</v>
      </c>
      <c r="V27">
        <v>0</v>
      </c>
      <c r="W27">
        <v>1</v>
      </c>
      <c r="X27">
        <v>0</v>
      </c>
      <c r="Y27">
        <v>0</v>
      </c>
      <c r="Z27">
        <v>0</v>
      </c>
      <c r="AA27" s="4">
        <v>1</v>
      </c>
      <c r="AB27" s="4">
        <v>1</v>
      </c>
      <c r="AC27" s="4">
        <v>1</v>
      </c>
      <c r="AD27" s="4">
        <v>0</v>
      </c>
      <c r="AE27">
        <v>3</v>
      </c>
      <c r="AF27">
        <v>1</v>
      </c>
    </row>
    <row r="28" spans="1:32" x14ac:dyDescent="0.25">
      <c r="A28">
        <v>44</v>
      </c>
      <c r="B28" t="s">
        <v>375</v>
      </c>
      <c r="C28" t="s">
        <v>189</v>
      </c>
      <c r="D28" t="s">
        <v>131</v>
      </c>
      <c r="E28">
        <v>13</v>
      </c>
      <c r="F28">
        <v>44</v>
      </c>
      <c r="G28">
        <v>44</v>
      </c>
      <c r="H28">
        <v>100</v>
      </c>
      <c r="I28">
        <v>15</v>
      </c>
      <c r="J28">
        <v>25</v>
      </c>
      <c r="K28">
        <v>60</v>
      </c>
      <c r="L28">
        <v>89</v>
      </c>
      <c r="M28" s="3">
        <f t="shared" si="0"/>
        <v>6.8461538461538458</v>
      </c>
      <c r="N28" s="3">
        <f t="shared" si="1"/>
        <v>9.1538461538461533</v>
      </c>
      <c r="O28" s="4">
        <f t="shared" si="2"/>
        <v>0.74789915966386555</v>
      </c>
      <c r="P28" s="4"/>
      <c r="Q28" t="s">
        <v>31</v>
      </c>
      <c r="R28" t="s">
        <v>617</v>
      </c>
      <c r="S28">
        <v>2</v>
      </c>
      <c r="T28">
        <v>4</v>
      </c>
      <c r="U28">
        <v>3</v>
      </c>
      <c r="V28">
        <v>0</v>
      </c>
      <c r="W28">
        <v>2</v>
      </c>
      <c r="X28">
        <v>2</v>
      </c>
      <c r="Y28">
        <v>1</v>
      </c>
      <c r="Z28">
        <v>0</v>
      </c>
      <c r="AA28" s="4">
        <v>1</v>
      </c>
      <c r="AB28" s="4">
        <v>0.5</v>
      </c>
      <c r="AC28" s="4">
        <v>0.33333333333333331</v>
      </c>
      <c r="AD28" s="4">
        <v>0</v>
      </c>
      <c r="AE28">
        <v>19</v>
      </c>
      <c r="AF28">
        <v>9</v>
      </c>
    </row>
    <row r="29" spans="1:32" x14ac:dyDescent="0.25">
      <c r="A29">
        <v>19</v>
      </c>
      <c r="B29" t="s">
        <v>345</v>
      </c>
      <c r="C29" t="s">
        <v>170</v>
      </c>
      <c r="D29" t="s">
        <v>133</v>
      </c>
      <c r="E29">
        <v>13</v>
      </c>
      <c r="F29">
        <v>68</v>
      </c>
      <c r="G29">
        <v>68</v>
      </c>
      <c r="H29">
        <v>100</v>
      </c>
      <c r="I29">
        <v>13</v>
      </c>
      <c r="J29">
        <v>17</v>
      </c>
      <c r="K29">
        <v>76.5</v>
      </c>
      <c r="L29">
        <v>107</v>
      </c>
      <c r="M29" s="3">
        <f t="shared" si="0"/>
        <v>8.2307692307692299</v>
      </c>
      <c r="N29" s="3">
        <f t="shared" si="1"/>
        <v>9.1538461538461533</v>
      </c>
      <c r="O29" s="4">
        <f t="shared" si="2"/>
        <v>0.89915966386554613</v>
      </c>
      <c r="P29" s="4"/>
      <c r="Q29" t="s">
        <v>79</v>
      </c>
      <c r="R29" t="s">
        <v>396</v>
      </c>
      <c r="S29">
        <v>4</v>
      </c>
      <c r="T29">
        <v>7</v>
      </c>
      <c r="U29">
        <v>2</v>
      </c>
      <c r="V29">
        <v>0</v>
      </c>
      <c r="W29">
        <v>4</v>
      </c>
      <c r="X29">
        <v>3</v>
      </c>
      <c r="Y29">
        <v>2</v>
      </c>
      <c r="Z29">
        <v>0</v>
      </c>
      <c r="AA29" s="4">
        <v>1</v>
      </c>
      <c r="AB29" s="4">
        <v>0.42857142857142855</v>
      </c>
      <c r="AC29" s="4">
        <v>1</v>
      </c>
      <c r="AD29" s="4">
        <v>0</v>
      </c>
      <c r="AE29">
        <v>34</v>
      </c>
      <c r="AF29">
        <v>13</v>
      </c>
    </row>
    <row r="30" spans="1:32" x14ac:dyDescent="0.25">
      <c r="A30">
        <v>29</v>
      </c>
      <c r="B30" t="s">
        <v>358</v>
      </c>
      <c r="C30" t="s">
        <v>205</v>
      </c>
      <c r="D30" t="s">
        <v>324</v>
      </c>
      <c r="E30">
        <v>14</v>
      </c>
      <c r="F30">
        <v>57</v>
      </c>
      <c r="G30">
        <v>62</v>
      </c>
      <c r="H30">
        <v>91.9</v>
      </c>
      <c r="I30">
        <v>14</v>
      </c>
      <c r="J30">
        <v>22</v>
      </c>
      <c r="K30">
        <v>63.6</v>
      </c>
      <c r="L30">
        <v>99</v>
      </c>
      <c r="M30" s="3">
        <f t="shared" si="0"/>
        <v>7.0714285714285712</v>
      </c>
      <c r="N30" s="3">
        <f t="shared" si="1"/>
        <v>9.1428571428571423</v>
      </c>
      <c r="O30" s="4">
        <f t="shared" si="2"/>
        <v>0.7734375</v>
      </c>
      <c r="P30" s="4"/>
      <c r="Q30" t="s">
        <v>79</v>
      </c>
      <c r="R30" t="s">
        <v>456</v>
      </c>
      <c r="S30">
        <v>1</v>
      </c>
      <c r="T30">
        <v>0</v>
      </c>
      <c r="U30">
        <v>0</v>
      </c>
      <c r="V30">
        <v>0</v>
      </c>
      <c r="W30">
        <v>1</v>
      </c>
      <c r="X30">
        <v>0</v>
      </c>
      <c r="Y30">
        <v>0</v>
      </c>
      <c r="Z30">
        <v>0</v>
      </c>
      <c r="AA30" s="4">
        <v>1</v>
      </c>
      <c r="AB30" s="4">
        <v>1</v>
      </c>
      <c r="AC30" s="4">
        <v>1</v>
      </c>
      <c r="AD30" s="4">
        <v>0</v>
      </c>
      <c r="AE30">
        <v>3</v>
      </c>
      <c r="AF30">
        <v>1</v>
      </c>
    </row>
    <row r="31" spans="1:32" x14ac:dyDescent="0.25">
      <c r="A31">
        <v>99</v>
      </c>
      <c r="B31" t="s">
        <v>434</v>
      </c>
      <c r="C31" t="s">
        <v>226</v>
      </c>
      <c r="D31" t="s">
        <v>132</v>
      </c>
      <c r="E31">
        <v>8</v>
      </c>
      <c r="F31">
        <v>25</v>
      </c>
      <c r="G31">
        <v>25</v>
      </c>
      <c r="H31">
        <v>100</v>
      </c>
      <c r="I31">
        <v>12</v>
      </c>
      <c r="J31">
        <v>16</v>
      </c>
      <c r="K31">
        <v>75</v>
      </c>
      <c r="L31">
        <v>61</v>
      </c>
      <c r="M31" s="3">
        <f t="shared" si="0"/>
        <v>7.625</v>
      </c>
      <c r="N31" s="3">
        <f t="shared" si="1"/>
        <v>9.125</v>
      </c>
      <c r="O31" s="4">
        <f t="shared" si="2"/>
        <v>0.83561643835616439</v>
      </c>
      <c r="P31" s="4"/>
      <c r="Q31" t="s">
        <v>92</v>
      </c>
      <c r="R31" t="s">
        <v>408</v>
      </c>
      <c r="S31">
        <v>5</v>
      </c>
      <c r="T31">
        <v>2</v>
      </c>
      <c r="U31">
        <v>7</v>
      </c>
      <c r="V31">
        <v>2</v>
      </c>
      <c r="W31">
        <v>5</v>
      </c>
      <c r="X31">
        <v>2</v>
      </c>
      <c r="Y31">
        <v>4</v>
      </c>
      <c r="Z31">
        <v>0</v>
      </c>
      <c r="AA31" s="4">
        <v>1</v>
      </c>
      <c r="AB31" s="4">
        <v>1</v>
      </c>
      <c r="AC31" s="4">
        <v>0.5714285714285714</v>
      </c>
      <c r="AD31" s="4">
        <v>0</v>
      </c>
      <c r="AE31">
        <v>43</v>
      </c>
      <c r="AF31">
        <v>16</v>
      </c>
    </row>
    <row r="32" spans="1:32" x14ac:dyDescent="0.25">
      <c r="A32">
        <v>21</v>
      </c>
      <c r="B32" t="s">
        <v>347</v>
      </c>
      <c r="C32" t="s">
        <v>196</v>
      </c>
      <c r="D32" t="s">
        <v>326</v>
      </c>
      <c r="E32">
        <v>14</v>
      </c>
      <c r="F32">
        <v>51</v>
      </c>
      <c r="G32">
        <v>52</v>
      </c>
      <c r="H32">
        <v>98.1</v>
      </c>
      <c r="I32">
        <v>18</v>
      </c>
      <c r="J32">
        <v>25</v>
      </c>
      <c r="K32">
        <v>72</v>
      </c>
      <c r="L32">
        <v>105</v>
      </c>
      <c r="M32" s="3">
        <f t="shared" si="0"/>
        <v>7.5</v>
      </c>
      <c r="N32" s="3">
        <f t="shared" si="1"/>
        <v>9.0714285714285712</v>
      </c>
      <c r="O32" s="4">
        <f t="shared" si="2"/>
        <v>0.82677165354330706</v>
      </c>
      <c r="P32" s="4"/>
      <c r="Q32" t="s">
        <v>68</v>
      </c>
      <c r="R32" t="s">
        <v>422</v>
      </c>
      <c r="S32">
        <v>4</v>
      </c>
      <c r="T32">
        <v>7</v>
      </c>
      <c r="U32">
        <v>6</v>
      </c>
      <c r="V32">
        <v>0</v>
      </c>
      <c r="W32">
        <v>4</v>
      </c>
      <c r="X32">
        <v>5</v>
      </c>
      <c r="Y32">
        <v>3</v>
      </c>
      <c r="Z32">
        <v>0</v>
      </c>
      <c r="AA32" s="4">
        <v>1</v>
      </c>
      <c r="AB32" s="4">
        <v>0.7142857142857143</v>
      </c>
      <c r="AC32" s="4">
        <v>0.5</v>
      </c>
      <c r="AD32" s="4">
        <v>0</v>
      </c>
      <c r="AE32">
        <v>47</v>
      </c>
      <c r="AF32">
        <v>17</v>
      </c>
    </row>
    <row r="33" spans="1:32" x14ac:dyDescent="0.25">
      <c r="A33">
        <v>28</v>
      </c>
      <c r="B33" t="s">
        <v>357</v>
      </c>
      <c r="C33" t="s">
        <v>243</v>
      </c>
      <c r="D33" t="s">
        <v>349</v>
      </c>
      <c r="E33">
        <v>13</v>
      </c>
      <c r="F33">
        <v>45</v>
      </c>
      <c r="G33">
        <v>45</v>
      </c>
      <c r="H33">
        <v>100</v>
      </c>
      <c r="I33">
        <v>18</v>
      </c>
      <c r="J33">
        <v>24</v>
      </c>
      <c r="K33">
        <v>75</v>
      </c>
      <c r="L33">
        <v>99</v>
      </c>
      <c r="M33" s="3">
        <f t="shared" si="0"/>
        <v>7.615384615384615</v>
      </c>
      <c r="N33" s="3">
        <f t="shared" si="1"/>
        <v>9</v>
      </c>
      <c r="O33" s="4">
        <f t="shared" si="2"/>
        <v>0.84615384615384615</v>
      </c>
      <c r="P33" s="4"/>
      <c r="Q33" t="s">
        <v>501</v>
      </c>
      <c r="R33" t="s">
        <v>502</v>
      </c>
      <c r="S33">
        <v>1</v>
      </c>
      <c r="T33">
        <v>0</v>
      </c>
      <c r="U33">
        <v>0</v>
      </c>
      <c r="V33">
        <v>0</v>
      </c>
      <c r="W33">
        <v>0</v>
      </c>
      <c r="X33">
        <v>0</v>
      </c>
      <c r="Y33">
        <v>0</v>
      </c>
      <c r="Z33">
        <v>0</v>
      </c>
      <c r="AA33" s="4">
        <v>0</v>
      </c>
      <c r="AB33" s="4">
        <v>1</v>
      </c>
      <c r="AC33" s="4">
        <v>1</v>
      </c>
      <c r="AD33" s="4">
        <v>0</v>
      </c>
      <c r="AE33">
        <v>0</v>
      </c>
      <c r="AF33">
        <v>1</v>
      </c>
    </row>
    <row r="34" spans="1:32" x14ac:dyDescent="0.25">
      <c r="A34">
        <v>50</v>
      </c>
      <c r="B34" t="s">
        <v>381</v>
      </c>
      <c r="C34" t="s">
        <v>207</v>
      </c>
      <c r="D34" t="s">
        <v>326</v>
      </c>
      <c r="E34">
        <v>13</v>
      </c>
      <c r="F34">
        <v>40</v>
      </c>
      <c r="G34">
        <v>44</v>
      </c>
      <c r="H34">
        <v>90.9</v>
      </c>
      <c r="I34">
        <v>15</v>
      </c>
      <c r="J34">
        <v>24</v>
      </c>
      <c r="K34">
        <v>62.5</v>
      </c>
      <c r="L34">
        <v>85</v>
      </c>
      <c r="M34" s="3">
        <f t="shared" ref="M34:M65" si="3">IF(E34&gt;=5,L34/E34,0)</f>
        <v>6.5384615384615383</v>
      </c>
      <c r="N34" s="3">
        <f t="shared" ref="N34:N65" si="4">(G34+J34*3)/E34</f>
        <v>8.9230769230769234</v>
      </c>
      <c r="O34" s="4">
        <f t="shared" ref="O34:O65" si="5">M34/N34</f>
        <v>0.73275862068965514</v>
      </c>
      <c r="P34" s="4"/>
      <c r="Q34" t="s">
        <v>600</v>
      </c>
      <c r="R34" t="s">
        <v>601</v>
      </c>
      <c r="S34">
        <v>1</v>
      </c>
      <c r="T34">
        <v>1</v>
      </c>
      <c r="U34">
        <v>0</v>
      </c>
      <c r="V34">
        <v>0</v>
      </c>
      <c r="W34">
        <v>1</v>
      </c>
      <c r="X34">
        <v>1</v>
      </c>
      <c r="Y34">
        <v>0</v>
      </c>
      <c r="Z34">
        <v>0</v>
      </c>
      <c r="AA34" s="4">
        <v>1</v>
      </c>
      <c r="AB34" s="4">
        <v>1</v>
      </c>
      <c r="AC34" s="4">
        <v>1</v>
      </c>
      <c r="AD34" s="4">
        <v>0</v>
      </c>
      <c r="AE34">
        <v>7</v>
      </c>
      <c r="AF34">
        <v>2</v>
      </c>
    </row>
    <row r="35" spans="1:32" x14ac:dyDescent="0.25">
      <c r="A35">
        <v>12</v>
      </c>
      <c r="B35" t="s">
        <v>338</v>
      </c>
      <c r="C35" t="s">
        <v>182</v>
      </c>
      <c r="D35" t="s">
        <v>333</v>
      </c>
      <c r="E35">
        <v>13</v>
      </c>
      <c r="F35">
        <v>74</v>
      </c>
      <c r="G35">
        <v>74</v>
      </c>
      <c r="H35">
        <v>100</v>
      </c>
      <c r="I35">
        <v>12</v>
      </c>
      <c r="J35">
        <v>14</v>
      </c>
      <c r="K35">
        <v>85.7</v>
      </c>
      <c r="L35">
        <v>110</v>
      </c>
      <c r="M35" s="3">
        <f t="shared" si="3"/>
        <v>8.4615384615384617</v>
      </c>
      <c r="N35" s="3">
        <f t="shared" si="4"/>
        <v>8.9230769230769234</v>
      </c>
      <c r="O35" s="4">
        <f t="shared" si="5"/>
        <v>0.94827586206896552</v>
      </c>
      <c r="P35" s="4"/>
      <c r="Q35" t="s">
        <v>529</v>
      </c>
      <c r="R35" t="s">
        <v>530</v>
      </c>
      <c r="S35">
        <v>0</v>
      </c>
      <c r="T35">
        <v>1</v>
      </c>
      <c r="U35">
        <v>0</v>
      </c>
      <c r="V35">
        <v>0</v>
      </c>
      <c r="W35">
        <v>0</v>
      </c>
      <c r="X35">
        <v>0</v>
      </c>
      <c r="Y35">
        <v>0</v>
      </c>
      <c r="Z35">
        <v>0</v>
      </c>
      <c r="AA35" s="4">
        <v>1</v>
      </c>
      <c r="AB35" s="4">
        <v>0</v>
      </c>
      <c r="AC35" s="4">
        <v>1</v>
      </c>
      <c r="AD35" s="4">
        <v>0</v>
      </c>
      <c r="AE35">
        <v>0</v>
      </c>
      <c r="AF35">
        <v>1</v>
      </c>
    </row>
    <row r="36" spans="1:32" x14ac:dyDescent="0.25">
      <c r="A36">
        <v>17</v>
      </c>
      <c r="B36" t="s">
        <v>343</v>
      </c>
      <c r="C36" t="s">
        <v>214</v>
      </c>
      <c r="D36" t="s">
        <v>132</v>
      </c>
      <c r="E36">
        <v>13</v>
      </c>
      <c r="F36">
        <v>50</v>
      </c>
      <c r="G36">
        <v>50</v>
      </c>
      <c r="H36">
        <v>100</v>
      </c>
      <c r="I36">
        <v>19</v>
      </c>
      <c r="J36">
        <v>22</v>
      </c>
      <c r="K36">
        <v>86.4</v>
      </c>
      <c r="L36">
        <v>107</v>
      </c>
      <c r="M36" s="3">
        <f t="shared" si="3"/>
        <v>8.2307692307692299</v>
      </c>
      <c r="N36" s="3">
        <f t="shared" si="4"/>
        <v>8.9230769230769234</v>
      </c>
      <c r="O36" s="4">
        <f t="shared" si="5"/>
        <v>0.92241379310344818</v>
      </c>
      <c r="P36" s="4"/>
      <c r="Q36" t="s">
        <v>100</v>
      </c>
      <c r="R36" t="s">
        <v>441</v>
      </c>
      <c r="S36">
        <v>4</v>
      </c>
      <c r="T36">
        <v>4</v>
      </c>
      <c r="U36">
        <v>3</v>
      </c>
      <c r="V36">
        <v>1</v>
      </c>
      <c r="W36">
        <v>3</v>
      </c>
      <c r="X36">
        <v>4</v>
      </c>
      <c r="Y36">
        <v>2</v>
      </c>
      <c r="Z36">
        <v>1</v>
      </c>
      <c r="AA36" s="4">
        <v>0.75</v>
      </c>
      <c r="AB36" s="4">
        <v>1</v>
      </c>
      <c r="AC36" s="4">
        <v>0.66666666666666663</v>
      </c>
      <c r="AD36" s="4">
        <v>1</v>
      </c>
      <c r="AE36">
        <v>41</v>
      </c>
      <c r="AF36">
        <v>12</v>
      </c>
    </row>
    <row r="37" spans="1:32" x14ac:dyDescent="0.25">
      <c r="A37">
        <v>35</v>
      </c>
      <c r="B37" t="s">
        <v>364</v>
      </c>
      <c r="C37" t="s">
        <v>252</v>
      </c>
      <c r="D37" t="s">
        <v>134</v>
      </c>
      <c r="E37">
        <v>14</v>
      </c>
      <c r="F37">
        <v>51</v>
      </c>
      <c r="G37">
        <v>52</v>
      </c>
      <c r="H37">
        <v>98.1</v>
      </c>
      <c r="I37">
        <v>15</v>
      </c>
      <c r="J37">
        <v>24</v>
      </c>
      <c r="K37">
        <v>62.5</v>
      </c>
      <c r="L37">
        <v>96</v>
      </c>
      <c r="M37" s="3">
        <f t="shared" si="3"/>
        <v>6.8571428571428568</v>
      </c>
      <c r="N37" s="3">
        <f t="shared" si="4"/>
        <v>8.8571428571428577</v>
      </c>
      <c r="O37" s="4">
        <f t="shared" si="5"/>
        <v>0.77419354838709664</v>
      </c>
      <c r="P37" s="4"/>
      <c r="Q37" t="s">
        <v>100</v>
      </c>
      <c r="R37" t="s">
        <v>608</v>
      </c>
      <c r="S37">
        <v>3</v>
      </c>
      <c r="T37">
        <v>0</v>
      </c>
      <c r="U37">
        <v>0</v>
      </c>
      <c r="V37">
        <v>0</v>
      </c>
      <c r="W37">
        <v>2</v>
      </c>
      <c r="X37">
        <v>0</v>
      </c>
      <c r="Y37">
        <v>0</v>
      </c>
      <c r="Z37">
        <v>0</v>
      </c>
      <c r="AA37" s="4">
        <v>0.66666666666666663</v>
      </c>
      <c r="AB37" s="4">
        <v>1</v>
      </c>
      <c r="AC37" s="4">
        <v>1</v>
      </c>
      <c r="AD37" s="4">
        <v>0</v>
      </c>
      <c r="AE37">
        <v>6</v>
      </c>
      <c r="AF37">
        <v>3</v>
      </c>
    </row>
    <row r="38" spans="1:32" x14ac:dyDescent="0.25">
      <c r="A38">
        <v>39</v>
      </c>
      <c r="B38" t="s">
        <v>369</v>
      </c>
      <c r="C38" t="s">
        <v>201</v>
      </c>
      <c r="D38" t="s">
        <v>370</v>
      </c>
      <c r="E38">
        <v>12</v>
      </c>
      <c r="F38">
        <v>41</v>
      </c>
      <c r="G38">
        <v>43</v>
      </c>
      <c r="H38">
        <v>95.3</v>
      </c>
      <c r="I38">
        <v>17</v>
      </c>
      <c r="J38">
        <v>21</v>
      </c>
      <c r="K38">
        <v>81</v>
      </c>
      <c r="L38">
        <v>92</v>
      </c>
      <c r="M38" s="3">
        <f t="shared" si="3"/>
        <v>7.666666666666667</v>
      </c>
      <c r="N38" s="3">
        <f t="shared" si="4"/>
        <v>8.8333333333333339</v>
      </c>
      <c r="O38" s="4">
        <f t="shared" si="5"/>
        <v>0.86792452830188682</v>
      </c>
      <c r="P38" s="4"/>
      <c r="Q38" t="s">
        <v>646</v>
      </c>
      <c r="R38" t="s">
        <v>647</v>
      </c>
      <c r="S38">
        <v>1</v>
      </c>
      <c r="T38">
        <v>0</v>
      </c>
      <c r="U38">
        <v>0</v>
      </c>
      <c r="V38">
        <v>0</v>
      </c>
      <c r="W38">
        <v>0</v>
      </c>
      <c r="X38">
        <v>0</v>
      </c>
      <c r="Y38">
        <v>0</v>
      </c>
      <c r="Z38">
        <v>0</v>
      </c>
      <c r="AA38" s="4">
        <v>0</v>
      </c>
      <c r="AB38" s="4">
        <v>1</v>
      </c>
      <c r="AC38" s="4">
        <v>1</v>
      </c>
      <c r="AD38" s="4">
        <v>0</v>
      </c>
      <c r="AE38">
        <v>0</v>
      </c>
      <c r="AF38">
        <v>1</v>
      </c>
    </row>
    <row r="39" spans="1:32" x14ac:dyDescent="0.25">
      <c r="A39">
        <v>33</v>
      </c>
      <c r="B39" t="s">
        <v>362</v>
      </c>
      <c r="C39" t="s">
        <v>187</v>
      </c>
      <c r="D39" t="s">
        <v>352</v>
      </c>
      <c r="E39">
        <v>13</v>
      </c>
      <c r="F39">
        <v>42</v>
      </c>
      <c r="G39">
        <v>45</v>
      </c>
      <c r="H39">
        <v>93.3</v>
      </c>
      <c r="I39">
        <v>18</v>
      </c>
      <c r="J39">
        <v>23</v>
      </c>
      <c r="K39">
        <v>78.3</v>
      </c>
      <c r="L39">
        <v>96</v>
      </c>
      <c r="M39" s="3">
        <f t="shared" si="3"/>
        <v>7.384615384615385</v>
      </c>
      <c r="N39" s="3">
        <f t="shared" si="4"/>
        <v>8.7692307692307701</v>
      </c>
      <c r="O39" s="4">
        <f t="shared" si="5"/>
        <v>0.84210526315789469</v>
      </c>
      <c r="P39" s="4"/>
      <c r="Q39" t="s">
        <v>70</v>
      </c>
      <c r="R39" t="s">
        <v>394</v>
      </c>
      <c r="S39">
        <v>3</v>
      </c>
      <c r="T39">
        <v>10</v>
      </c>
      <c r="U39">
        <v>4</v>
      </c>
      <c r="V39">
        <v>3</v>
      </c>
      <c r="W39">
        <v>2</v>
      </c>
      <c r="X39">
        <v>8</v>
      </c>
      <c r="Y39">
        <v>3</v>
      </c>
      <c r="Z39">
        <v>2</v>
      </c>
      <c r="AA39" s="4">
        <v>0.66666666666666663</v>
      </c>
      <c r="AB39" s="4">
        <v>0.8</v>
      </c>
      <c r="AC39" s="4">
        <v>0.75</v>
      </c>
      <c r="AD39" s="4">
        <v>0.66666666666666663</v>
      </c>
      <c r="AE39">
        <v>65</v>
      </c>
      <c r="AF39">
        <v>20</v>
      </c>
    </row>
    <row r="40" spans="1:32" x14ac:dyDescent="0.25">
      <c r="A40">
        <v>30</v>
      </c>
      <c r="B40" t="s">
        <v>359</v>
      </c>
      <c r="C40" t="s">
        <v>218</v>
      </c>
      <c r="D40" t="s">
        <v>352</v>
      </c>
      <c r="E40">
        <v>13</v>
      </c>
      <c r="F40">
        <v>47</v>
      </c>
      <c r="G40">
        <v>47</v>
      </c>
      <c r="H40">
        <v>100</v>
      </c>
      <c r="I40">
        <v>17</v>
      </c>
      <c r="J40">
        <v>22</v>
      </c>
      <c r="K40">
        <v>77.3</v>
      </c>
      <c r="L40">
        <v>98</v>
      </c>
      <c r="M40" s="3">
        <f t="shared" si="3"/>
        <v>7.5384615384615383</v>
      </c>
      <c r="N40" s="3">
        <f t="shared" si="4"/>
        <v>8.6923076923076916</v>
      </c>
      <c r="O40" s="4">
        <f t="shared" si="5"/>
        <v>0.86725663716814161</v>
      </c>
      <c r="P40" s="4"/>
      <c r="Q40" t="s">
        <v>650</v>
      </c>
      <c r="R40" t="s">
        <v>651</v>
      </c>
      <c r="S40">
        <v>0</v>
      </c>
      <c r="T40">
        <v>2</v>
      </c>
      <c r="U40">
        <v>1</v>
      </c>
      <c r="V40">
        <v>0</v>
      </c>
      <c r="W40">
        <v>0</v>
      </c>
      <c r="X40">
        <v>1</v>
      </c>
      <c r="Y40">
        <v>0</v>
      </c>
      <c r="Z40">
        <v>0</v>
      </c>
      <c r="AA40" s="4">
        <v>1</v>
      </c>
      <c r="AB40" s="4">
        <v>0.5</v>
      </c>
      <c r="AC40" s="4">
        <v>0</v>
      </c>
      <c r="AD40" s="4">
        <v>0</v>
      </c>
      <c r="AE40">
        <v>4</v>
      </c>
      <c r="AF40">
        <v>3</v>
      </c>
    </row>
    <row r="41" spans="1:32" x14ac:dyDescent="0.25">
      <c r="A41">
        <v>47</v>
      </c>
      <c r="B41" t="s">
        <v>378</v>
      </c>
      <c r="C41" t="s">
        <v>193</v>
      </c>
      <c r="D41" t="s">
        <v>131</v>
      </c>
      <c r="E41">
        <v>13</v>
      </c>
      <c r="F41">
        <v>47</v>
      </c>
      <c r="G41">
        <v>47</v>
      </c>
      <c r="H41">
        <v>100</v>
      </c>
      <c r="I41">
        <v>13</v>
      </c>
      <c r="J41">
        <v>22</v>
      </c>
      <c r="K41">
        <v>59.1</v>
      </c>
      <c r="L41">
        <v>86</v>
      </c>
      <c r="M41" s="3">
        <f t="shared" si="3"/>
        <v>6.615384615384615</v>
      </c>
      <c r="N41" s="3">
        <f t="shared" si="4"/>
        <v>8.6923076923076916</v>
      </c>
      <c r="O41" s="4">
        <f t="shared" si="5"/>
        <v>0.76106194690265483</v>
      </c>
      <c r="P41" s="4"/>
      <c r="Q41" t="s">
        <v>22</v>
      </c>
      <c r="R41" t="s">
        <v>500</v>
      </c>
      <c r="S41">
        <v>3</v>
      </c>
      <c r="T41">
        <v>4</v>
      </c>
      <c r="U41">
        <v>5</v>
      </c>
      <c r="V41">
        <v>0</v>
      </c>
      <c r="W41">
        <v>3</v>
      </c>
      <c r="X41">
        <v>0</v>
      </c>
      <c r="Y41">
        <v>2</v>
      </c>
      <c r="Z41">
        <v>0</v>
      </c>
      <c r="AA41" s="4">
        <v>1</v>
      </c>
      <c r="AB41" s="4">
        <v>0</v>
      </c>
      <c r="AC41" s="4">
        <v>0.4</v>
      </c>
      <c r="AD41" s="4">
        <v>0</v>
      </c>
      <c r="AE41">
        <v>19</v>
      </c>
      <c r="AF41">
        <v>12</v>
      </c>
    </row>
    <row r="42" spans="1:32" x14ac:dyDescent="0.25">
      <c r="A42">
        <v>34</v>
      </c>
      <c r="B42" t="s">
        <v>363</v>
      </c>
      <c r="C42" t="s">
        <v>242</v>
      </c>
      <c r="D42" t="s">
        <v>134</v>
      </c>
      <c r="E42">
        <v>13</v>
      </c>
      <c r="F42">
        <v>54</v>
      </c>
      <c r="G42">
        <v>55</v>
      </c>
      <c r="H42">
        <v>98.2</v>
      </c>
      <c r="I42">
        <v>14</v>
      </c>
      <c r="J42">
        <v>19</v>
      </c>
      <c r="K42">
        <v>73.7</v>
      </c>
      <c r="L42">
        <v>96</v>
      </c>
      <c r="M42" s="3">
        <f t="shared" si="3"/>
        <v>7.384615384615385</v>
      </c>
      <c r="N42" s="3">
        <f t="shared" si="4"/>
        <v>8.615384615384615</v>
      </c>
      <c r="O42" s="4">
        <f t="shared" si="5"/>
        <v>0.85714285714285721</v>
      </c>
      <c r="P42" s="4"/>
      <c r="Q42" t="s">
        <v>86</v>
      </c>
      <c r="R42" t="s">
        <v>341</v>
      </c>
      <c r="S42">
        <v>4</v>
      </c>
      <c r="T42">
        <v>7</v>
      </c>
      <c r="U42">
        <v>5</v>
      </c>
      <c r="V42">
        <v>0</v>
      </c>
      <c r="W42">
        <v>4</v>
      </c>
      <c r="X42">
        <v>5</v>
      </c>
      <c r="Y42">
        <v>2</v>
      </c>
      <c r="Z42">
        <v>0</v>
      </c>
      <c r="AA42" s="4">
        <v>1</v>
      </c>
      <c r="AB42" s="4">
        <v>0.7142857142857143</v>
      </c>
      <c r="AC42" s="4">
        <v>0.4</v>
      </c>
      <c r="AD42" s="4">
        <v>0</v>
      </c>
      <c r="AE42">
        <v>42</v>
      </c>
      <c r="AF42">
        <v>16</v>
      </c>
    </row>
    <row r="43" spans="1:32" x14ac:dyDescent="0.25">
      <c r="A43">
        <v>37</v>
      </c>
      <c r="B43" t="s">
        <v>367</v>
      </c>
      <c r="C43" t="s">
        <v>234</v>
      </c>
      <c r="D43" t="s">
        <v>352</v>
      </c>
      <c r="E43">
        <v>13</v>
      </c>
      <c r="F43">
        <v>43</v>
      </c>
      <c r="G43">
        <v>43</v>
      </c>
      <c r="H43">
        <v>100</v>
      </c>
      <c r="I43">
        <v>17</v>
      </c>
      <c r="J43">
        <v>23</v>
      </c>
      <c r="K43">
        <v>73.900000000000006</v>
      </c>
      <c r="L43">
        <v>94</v>
      </c>
      <c r="M43" s="3">
        <f t="shared" si="3"/>
        <v>7.2307692307692308</v>
      </c>
      <c r="N43" s="3">
        <f t="shared" si="4"/>
        <v>8.615384615384615</v>
      </c>
      <c r="O43" s="4">
        <f t="shared" si="5"/>
        <v>0.8392857142857143</v>
      </c>
      <c r="P43" s="4"/>
      <c r="Q43" t="s">
        <v>86</v>
      </c>
      <c r="R43" t="s">
        <v>459</v>
      </c>
      <c r="S43">
        <v>0</v>
      </c>
      <c r="T43">
        <v>1</v>
      </c>
      <c r="U43">
        <v>0</v>
      </c>
      <c r="V43">
        <v>0</v>
      </c>
      <c r="W43">
        <v>0</v>
      </c>
      <c r="X43">
        <v>0</v>
      </c>
      <c r="Y43">
        <v>0</v>
      </c>
      <c r="Z43">
        <v>0</v>
      </c>
      <c r="AA43" s="4">
        <v>1</v>
      </c>
      <c r="AB43" s="4">
        <v>0</v>
      </c>
      <c r="AC43" s="4">
        <v>1</v>
      </c>
      <c r="AD43" s="4">
        <v>0</v>
      </c>
      <c r="AE43">
        <v>0</v>
      </c>
      <c r="AF43">
        <v>1</v>
      </c>
    </row>
    <row r="44" spans="1:32" x14ac:dyDescent="0.25">
      <c r="A44">
        <v>27</v>
      </c>
      <c r="B44" t="s">
        <v>356</v>
      </c>
      <c r="C44" t="s">
        <v>203</v>
      </c>
      <c r="D44" t="s">
        <v>329</v>
      </c>
      <c r="E44">
        <v>13</v>
      </c>
      <c r="F44">
        <v>45</v>
      </c>
      <c r="G44">
        <v>45</v>
      </c>
      <c r="H44">
        <v>100</v>
      </c>
      <c r="I44">
        <v>18</v>
      </c>
      <c r="J44">
        <v>22</v>
      </c>
      <c r="K44">
        <v>81.8</v>
      </c>
      <c r="L44">
        <v>99</v>
      </c>
      <c r="M44" s="3">
        <f t="shared" si="3"/>
        <v>7.615384615384615</v>
      </c>
      <c r="N44" s="3">
        <f t="shared" si="4"/>
        <v>8.5384615384615383</v>
      </c>
      <c r="O44" s="4">
        <f t="shared" si="5"/>
        <v>0.89189189189189189</v>
      </c>
      <c r="P44" s="4"/>
      <c r="Q44" t="s">
        <v>53</v>
      </c>
      <c r="R44" t="s">
        <v>410</v>
      </c>
      <c r="S44">
        <v>5</v>
      </c>
      <c r="T44">
        <v>7</v>
      </c>
      <c r="U44">
        <v>4</v>
      </c>
      <c r="V44">
        <v>0</v>
      </c>
      <c r="W44">
        <v>5</v>
      </c>
      <c r="X44">
        <v>6</v>
      </c>
      <c r="Y44">
        <v>2</v>
      </c>
      <c r="Z44">
        <v>0</v>
      </c>
      <c r="AA44" s="4">
        <v>1</v>
      </c>
      <c r="AB44" s="4">
        <v>0.8571428571428571</v>
      </c>
      <c r="AC44" s="4">
        <v>0.5</v>
      </c>
      <c r="AD44" s="4">
        <v>0</v>
      </c>
      <c r="AE44">
        <v>49</v>
      </c>
      <c r="AF44">
        <v>16</v>
      </c>
    </row>
    <row r="45" spans="1:32" x14ac:dyDescent="0.25">
      <c r="A45">
        <v>70</v>
      </c>
      <c r="B45" t="s">
        <v>402</v>
      </c>
      <c r="C45" t="s">
        <v>246</v>
      </c>
      <c r="D45" t="s">
        <v>133</v>
      </c>
      <c r="E45">
        <v>12</v>
      </c>
      <c r="F45">
        <v>41</v>
      </c>
      <c r="G45">
        <v>41</v>
      </c>
      <c r="H45">
        <v>100</v>
      </c>
      <c r="I45">
        <v>12</v>
      </c>
      <c r="J45">
        <v>20</v>
      </c>
      <c r="K45">
        <v>60</v>
      </c>
      <c r="L45">
        <v>77</v>
      </c>
      <c r="M45" s="3">
        <f t="shared" si="3"/>
        <v>6.416666666666667</v>
      </c>
      <c r="N45" s="3">
        <f t="shared" si="4"/>
        <v>8.4166666666666661</v>
      </c>
      <c r="O45" s="4">
        <f t="shared" si="5"/>
        <v>0.7623762376237625</v>
      </c>
      <c r="P45" s="4"/>
      <c r="Q45" t="s">
        <v>26</v>
      </c>
      <c r="R45" t="s">
        <v>557</v>
      </c>
      <c r="S45">
        <v>1</v>
      </c>
      <c r="T45">
        <v>5</v>
      </c>
      <c r="U45">
        <v>2</v>
      </c>
      <c r="V45">
        <v>0</v>
      </c>
      <c r="W45">
        <v>1</v>
      </c>
      <c r="X45">
        <v>3</v>
      </c>
      <c r="Y45">
        <v>1</v>
      </c>
      <c r="Z45">
        <v>0</v>
      </c>
      <c r="AA45" s="4">
        <v>1</v>
      </c>
      <c r="AB45" s="4">
        <v>0.6</v>
      </c>
      <c r="AC45" s="4">
        <v>0.5</v>
      </c>
      <c r="AD45" s="4">
        <v>0</v>
      </c>
      <c r="AE45">
        <v>20</v>
      </c>
      <c r="AF45">
        <v>8</v>
      </c>
    </row>
    <row r="46" spans="1:32" x14ac:dyDescent="0.25">
      <c r="A46">
        <v>15</v>
      </c>
      <c r="B46" t="s">
        <v>341</v>
      </c>
      <c r="C46" t="s">
        <v>176</v>
      </c>
      <c r="D46" t="s">
        <v>132</v>
      </c>
      <c r="E46">
        <v>15</v>
      </c>
      <c r="F46">
        <v>76</v>
      </c>
      <c r="G46">
        <v>78</v>
      </c>
      <c r="H46">
        <v>97.4</v>
      </c>
      <c r="I46">
        <v>11</v>
      </c>
      <c r="J46">
        <v>16</v>
      </c>
      <c r="K46">
        <v>68.8</v>
      </c>
      <c r="L46">
        <v>109</v>
      </c>
      <c r="M46" s="3">
        <f t="shared" si="3"/>
        <v>7.2666666666666666</v>
      </c>
      <c r="N46" s="3">
        <f t="shared" si="4"/>
        <v>8.4</v>
      </c>
      <c r="O46" s="4">
        <f t="shared" si="5"/>
        <v>0.865079365079365</v>
      </c>
      <c r="P46" s="4"/>
      <c r="Q46" t="s">
        <v>26</v>
      </c>
      <c r="R46" t="s">
        <v>527</v>
      </c>
      <c r="S46">
        <v>2</v>
      </c>
      <c r="T46">
        <v>2</v>
      </c>
      <c r="U46">
        <v>1</v>
      </c>
      <c r="V46">
        <v>0</v>
      </c>
      <c r="W46">
        <v>2</v>
      </c>
      <c r="X46">
        <v>2</v>
      </c>
      <c r="Y46">
        <v>0</v>
      </c>
      <c r="Z46">
        <v>0</v>
      </c>
      <c r="AA46" s="4">
        <v>1</v>
      </c>
      <c r="AB46" s="4">
        <v>1</v>
      </c>
      <c r="AC46" s="4">
        <v>0</v>
      </c>
      <c r="AD46" s="4">
        <v>0</v>
      </c>
      <c r="AE46">
        <v>14</v>
      </c>
      <c r="AF46">
        <v>5</v>
      </c>
    </row>
    <row r="47" spans="1:32" x14ac:dyDescent="0.25">
      <c r="A47">
        <v>31</v>
      </c>
      <c r="B47" t="s">
        <v>360</v>
      </c>
      <c r="C47" t="s">
        <v>220</v>
      </c>
      <c r="D47" t="s">
        <v>349</v>
      </c>
      <c r="E47">
        <v>13</v>
      </c>
      <c r="F47">
        <v>61</v>
      </c>
      <c r="G47">
        <v>61</v>
      </c>
      <c r="H47">
        <v>100</v>
      </c>
      <c r="I47">
        <v>12</v>
      </c>
      <c r="J47">
        <v>16</v>
      </c>
      <c r="K47">
        <v>75</v>
      </c>
      <c r="L47">
        <v>97</v>
      </c>
      <c r="M47" s="3">
        <f t="shared" si="3"/>
        <v>7.4615384615384617</v>
      </c>
      <c r="N47" s="3">
        <f t="shared" si="4"/>
        <v>8.384615384615385</v>
      </c>
      <c r="O47" s="4">
        <f t="shared" si="5"/>
        <v>0.88990825688073394</v>
      </c>
      <c r="P47" s="4"/>
      <c r="Q47" t="s">
        <v>26</v>
      </c>
      <c r="R47" t="s">
        <v>645</v>
      </c>
      <c r="S47">
        <v>1</v>
      </c>
      <c r="T47">
        <v>0</v>
      </c>
      <c r="U47">
        <v>1</v>
      </c>
      <c r="V47">
        <v>0</v>
      </c>
      <c r="W47">
        <v>1</v>
      </c>
      <c r="X47">
        <v>0</v>
      </c>
      <c r="Y47">
        <v>1</v>
      </c>
      <c r="Z47">
        <v>0</v>
      </c>
      <c r="AA47" s="4">
        <v>1</v>
      </c>
      <c r="AB47" s="4">
        <v>1</v>
      </c>
      <c r="AC47" s="4">
        <v>1</v>
      </c>
      <c r="AD47" s="4">
        <v>0</v>
      </c>
      <c r="AE47">
        <v>8</v>
      </c>
      <c r="AF47">
        <v>2</v>
      </c>
    </row>
    <row r="48" spans="1:32" x14ac:dyDescent="0.25">
      <c r="A48">
        <v>43</v>
      </c>
      <c r="B48" t="s">
        <v>374</v>
      </c>
      <c r="C48" t="s">
        <v>259</v>
      </c>
      <c r="D48" t="s">
        <v>134</v>
      </c>
      <c r="E48">
        <v>13</v>
      </c>
      <c r="F48">
        <v>44</v>
      </c>
      <c r="G48">
        <v>46</v>
      </c>
      <c r="H48">
        <v>95.7</v>
      </c>
      <c r="I48">
        <v>15</v>
      </c>
      <c r="J48">
        <v>21</v>
      </c>
      <c r="K48">
        <v>71.400000000000006</v>
      </c>
      <c r="L48">
        <v>89</v>
      </c>
      <c r="M48" s="3">
        <f t="shared" si="3"/>
        <v>6.8461538461538458</v>
      </c>
      <c r="N48" s="3">
        <f t="shared" si="4"/>
        <v>8.384615384615385</v>
      </c>
      <c r="O48" s="4">
        <f t="shared" si="5"/>
        <v>0.81651376146788979</v>
      </c>
      <c r="P48" s="4"/>
      <c r="Q48" t="s">
        <v>26</v>
      </c>
      <c r="R48" t="s">
        <v>514</v>
      </c>
      <c r="S48">
        <v>0</v>
      </c>
      <c r="T48">
        <v>0</v>
      </c>
      <c r="U48">
        <v>0</v>
      </c>
      <c r="V48">
        <v>1</v>
      </c>
      <c r="W48">
        <v>0</v>
      </c>
      <c r="X48">
        <v>0</v>
      </c>
      <c r="Y48">
        <v>0</v>
      </c>
      <c r="Z48">
        <v>0</v>
      </c>
      <c r="AA48" s="4">
        <v>1</v>
      </c>
      <c r="AB48" s="4">
        <v>1</v>
      </c>
      <c r="AC48" s="4">
        <v>1</v>
      </c>
      <c r="AD48" s="4">
        <v>0</v>
      </c>
      <c r="AE48">
        <v>0</v>
      </c>
      <c r="AF48">
        <v>1</v>
      </c>
    </row>
    <row r="49" spans="1:32" x14ac:dyDescent="0.25">
      <c r="A49">
        <v>36</v>
      </c>
      <c r="B49" t="s">
        <v>365</v>
      </c>
      <c r="C49" t="s">
        <v>366</v>
      </c>
      <c r="D49" t="s">
        <v>134</v>
      </c>
      <c r="E49">
        <v>14</v>
      </c>
      <c r="F49">
        <v>40</v>
      </c>
      <c r="G49">
        <v>45</v>
      </c>
      <c r="H49">
        <v>88.9</v>
      </c>
      <c r="I49">
        <v>18</v>
      </c>
      <c r="J49">
        <v>24</v>
      </c>
      <c r="K49">
        <v>75</v>
      </c>
      <c r="L49">
        <v>94</v>
      </c>
      <c r="M49" s="3">
        <f t="shared" si="3"/>
        <v>6.7142857142857144</v>
      </c>
      <c r="N49" s="3">
        <f t="shared" si="4"/>
        <v>8.3571428571428577</v>
      </c>
      <c r="O49" s="4">
        <f t="shared" si="5"/>
        <v>0.80341880341880334</v>
      </c>
      <c r="P49" s="4"/>
      <c r="Q49" t="s">
        <v>40</v>
      </c>
      <c r="R49" t="s">
        <v>431</v>
      </c>
      <c r="S49">
        <v>6</v>
      </c>
      <c r="T49">
        <v>1</v>
      </c>
      <c r="U49">
        <v>6</v>
      </c>
      <c r="V49">
        <v>5</v>
      </c>
      <c r="W49">
        <v>5</v>
      </c>
      <c r="X49">
        <v>1</v>
      </c>
      <c r="Y49">
        <v>2</v>
      </c>
      <c r="Z49">
        <v>3</v>
      </c>
      <c r="AA49" s="4">
        <v>0.83333333333333337</v>
      </c>
      <c r="AB49" s="4">
        <v>1</v>
      </c>
      <c r="AC49" s="4">
        <v>0.33333333333333331</v>
      </c>
      <c r="AD49" s="4">
        <v>0.6</v>
      </c>
      <c r="AE49">
        <v>47</v>
      </c>
      <c r="AF49">
        <v>18</v>
      </c>
    </row>
    <row r="50" spans="1:32" x14ac:dyDescent="0.25">
      <c r="A50">
        <v>45</v>
      </c>
      <c r="B50" t="s">
        <v>376</v>
      </c>
      <c r="C50" t="s">
        <v>235</v>
      </c>
      <c r="D50" t="s">
        <v>333</v>
      </c>
      <c r="E50">
        <v>12</v>
      </c>
      <c r="F50">
        <v>54</v>
      </c>
      <c r="G50">
        <v>55</v>
      </c>
      <c r="H50">
        <v>98.2</v>
      </c>
      <c r="I50">
        <v>11</v>
      </c>
      <c r="J50">
        <v>15</v>
      </c>
      <c r="K50">
        <v>73.3</v>
      </c>
      <c r="L50">
        <v>87</v>
      </c>
      <c r="M50" s="3">
        <f t="shared" si="3"/>
        <v>7.25</v>
      </c>
      <c r="N50" s="3">
        <f t="shared" si="4"/>
        <v>8.3333333333333339</v>
      </c>
      <c r="O50" s="4">
        <f t="shared" si="5"/>
        <v>0.86999999999999988</v>
      </c>
      <c r="P50" s="4"/>
      <c r="Q50" t="s">
        <v>575</v>
      </c>
      <c r="R50" t="s">
        <v>576</v>
      </c>
      <c r="S50">
        <v>1</v>
      </c>
      <c r="T50">
        <v>1</v>
      </c>
      <c r="U50">
        <v>1</v>
      </c>
      <c r="V50">
        <v>0</v>
      </c>
      <c r="W50">
        <v>1</v>
      </c>
      <c r="X50">
        <v>0</v>
      </c>
      <c r="Y50">
        <v>0</v>
      </c>
      <c r="Z50">
        <v>0</v>
      </c>
      <c r="AA50" s="4">
        <v>1</v>
      </c>
      <c r="AB50" s="4">
        <v>0</v>
      </c>
      <c r="AC50" s="4">
        <v>0</v>
      </c>
      <c r="AD50" s="4">
        <v>0</v>
      </c>
      <c r="AE50">
        <v>3</v>
      </c>
      <c r="AF50">
        <v>3</v>
      </c>
    </row>
    <row r="51" spans="1:32" x14ac:dyDescent="0.25">
      <c r="A51">
        <v>22</v>
      </c>
      <c r="B51" t="s">
        <v>348</v>
      </c>
      <c r="C51" t="s">
        <v>237</v>
      </c>
      <c r="D51" t="s">
        <v>349</v>
      </c>
      <c r="E51">
        <v>13</v>
      </c>
      <c r="F51">
        <v>45</v>
      </c>
      <c r="G51">
        <v>45</v>
      </c>
      <c r="H51">
        <v>100</v>
      </c>
      <c r="I51">
        <v>19</v>
      </c>
      <c r="J51">
        <v>21</v>
      </c>
      <c r="K51">
        <v>90.5</v>
      </c>
      <c r="L51">
        <v>102</v>
      </c>
      <c r="M51" s="3">
        <f t="shared" si="3"/>
        <v>7.8461538461538458</v>
      </c>
      <c r="N51" s="3">
        <f t="shared" si="4"/>
        <v>8.3076923076923084</v>
      </c>
      <c r="O51" s="4">
        <f t="shared" si="5"/>
        <v>0.94444444444444431</v>
      </c>
      <c r="P51" s="4"/>
      <c r="Q51" t="s">
        <v>511</v>
      </c>
      <c r="R51" t="s">
        <v>512</v>
      </c>
      <c r="S51">
        <v>1</v>
      </c>
      <c r="T51">
        <v>0</v>
      </c>
      <c r="U51">
        <v>0</v>
      </c>
      <c r="V51">
        <v>0</v>
      </c>
      <c r="W51">
        <v>1</v>
      </c>
      <c r="X51">
        <v>0</v>
      </c>
      <c r="Y51">
        <v>0</v>
      </c>
      <c r="Z51">
        <v>0</v>
      </c>
      <c r="AA51" s="4">
        <v>1</v>
      </c>
      <c r="AB51" s="4">
        <v>1</v>
      </c>
      <c r="AC51" s="4">
        <v>1</v>
      </c>
      <c r="AD51" s="4">
        <v>0</v>
      </c>
      <c r="AE51">
        <v>3</v>
      </c>
      <c r="AF51">
        <v>1</v>
      </c>
    </row>
    <row r="52" spans="1:32" x14ac:dyDescent="0.25">
      <c r="A52">
        <v>51</v>
      </c>
      <c r="B52" t="s">
        <v>382</v>
      </c>
      <c r="C52" t="s">
        <v>265</v>
      </c>
      <c r="D52" t="s">
        <v>333</v>
      </c>
      <c r="E52">
        <v>11</v>
      </c>
      <c r="F52">
        <v>27</v>
      </c>
      <c r="G52">
        <v>28</v>
      </c>
      <c r="H52">
        <v>96.4</v>
      </c>
      <c r="I52">
        <v>19</v>
      </c>
      <c r="J52">
        <v>21</v>
      </c>
      <c r="K52">
        <v>90.5</v>
      </c>
      <c r="L52">
        <v>84</v>
      </c>
      <c r="M52" s="3">
        <f t="shared" si="3"/>
        <v>7.6363636363636367</v>
      </c>
      <c r="N52" s="3">
        <f t="shared" si="4"/>
        <v>8.2727272727272734</v>
      </c>
      <c r="O52" s="4">
        <f t="shared" si="5"/>
        <v>0.92307692307692302</v>
      </c>
      <c r="P52" s="4"/>
      <c r="Q52" t="s">
        <v>41</v>
      </c>
      <c r="R52" t="s">
        <v>406</v>
      </c>
      <c r="S52">
        <v>5</v>
      </c>
      <c r="T52">
        <v>6</v>
      </c>
      <c r="U52">
        <v>2</v>
      </c>
      <c r="V52">
        <v>0</v>
      </c>
      <c r="W52">
        <v>4</v>
      </c>
      <c r="X52">
        <v>5</v>
      </c>
      <c r="Y52">
        <v>0</v>
      </c>
      <c r="Z52">
        <v>0</v>
      </c>
      <c r="AA52" s="4">
        <v>0.8</v>
      </c>
      <c r="AB52" s="4">
        <v>0.83333333333333337</v>
      </c>
      <c r="AC52" s="4">
        <v>0</v>
      </c>
      <c r="AD52" s="4">
        <v>0</v>
      </c>
      <c r="AE52">
        <v>32</v>
      </c>
      <c r="AF52">
        <v>13</v>
      </c>
    </row>
    <row r="53" spans="1:32" x14ac:dyDescent="0.25">
      <c r="A53">
        <v>23</v>
      </c>
      <c r="B53" t="s">
        <v>350</v>
      </c>
      <c r="C53" t="s">
        <v>186</v>
      </c>
      <c r="D53" t="s">
        <v>131</v>
      </c>
      <c r="E53">
        <v>13</v>
      </c>
      <c r="F53">
        <v>50</v>
      </c>
      <c r="G53">
        <v>50</v>
      </c>
      <c r="H53">
        <v>100</v>
      </c>
      <c r="I53">
        <v>17</v>
      </c>
      <c r="J53">
        <v>19</v>
      </c>
      <c r="K53">
        <v>89.5</v>
      </c>
      <c r="L53">
        <v>101</v>
      </c>
      <c r="M53" s="3">
        <f t="shared" si="3"/>
        <v>7.7692307692307692</v>
      </c>
      <c r="N53" s="3">
        <f t="shared" si="4"/>
        <v>8.2307692307692299</v>
      </c>
      <c r="O53" s="4">
        <f t="shared" si="5"/>
        <v>0.94392523364485992</v>
      </c>
      <c r="P53" s="4"/>
      <c r="Q53" t="s">
        <v>613</v>
      </c>
      <c r="R53" t="s">
        <v>614</v>
      </c>
      <c r="S53">
        <v>0</v>
      </c>
      <c r="T53">
        <v>1</v>
      </c>
      <c r="U53">
        <v>0</v>
      </c>
      <c r="V53">
        <v>0</v>
      </c>
      <c r="W53">
        <v>0</v>
      </c>
      <c r="X53">
        <v>1</v>
      </c>
      <c r="Y53">
        <v>0</v>
      </c>
      <c r="Z53">
        <v>0</v>
      </c>
      <c r="AA53" s="4">
        <v>1</v>
      </c>
      <c r="AB53" s="4">
        <v>1</v>
      </c>
      <c r="AC53" s="4">
        <v>1</v>
      </c>
      <c r="AD53" s="4">
        <v>0</v>
      </c>
      <c r="AE53">
        <v>4</v>
      </c>
      <c r="AF53">
        <v>1</v>
      </c>
    </row>
    <row r="54" spans="1:32" x14ac:dyDescent="0.25">
      <c r="A54">
        <v>53</v>
      </c>
      <c r="B54" t="s">
        <v>384</v>
      </c>
      <c r="C54" t="s">
        <v>223</v>
      </c>
      <c r="D54" t="s">
        <v>326</v>
      </c>
      <c r="E54">
        <v>13</v>
      </c>
      <c r="F54">
        <v>36</v>
      </c>
      <c r="G54">
        <v>38</v>
      </c>
      <c r="H54">
        <v>94.7</v>
      </c>
      <c r="I54">
        <v>16</v>
      </c>
      <c r="J54">
        <v>23</v>
      </c>
      <c r="K54">
        <v>69.599999999999994</v>
      </c>
      <c r="L54">
        <v>84</v>
      </c>
      <c r="M54" s="3">
        <f t="shared" si="3"/>
        <v>6.4615384615384617</v>
      </c>
      <c r="N54" s="3">
        <f t="shared" si="4"/>
        <v>8.2307692307692299</v>
      </c>
      <c r="O54" s="4">
        <f t="shared" si="5"/>
        <v>0.7850467289719627</v>
      </c>
      <c r="P54" s="4"/>
      <c r="Q54" t="s">
        <v>89</v>
      </c>
      <c r="R54" t="s">
        <v>382</v>
      </c>
      <c r="S54">
        <v>7</v>
      </c>
      <c r="T54">
        <v>6</v>
      </c>
      <c r="U54">
        <v>7</v>
      </c>
      <c r="V54">
        <v>1</v>
      </c>
      <c r="W54">
        <v>7</v>
      </c>
      <c r="X54">
        <v>6</v>
      </c>
      <c r="Y54">
        <v>5</v>
      </c>
      <c r="Z54">
        <v>1</v>
      </c>
      <c r="AA54" s="4">
        <v>1</v>
      </c>
      <c r="AB54" s="4">
        <v>1</v>
      </c>
      <c r="AC54" s="4">
        <v>0.7142857142857143</v>
      </c>
      <c r="AD54" s="4">
        <v>1</v>
      </c>
      <c r="AE54">
        <v>76</v>
      </c>
      <c r="AF54">
        <v>21</v>
      </c>
    </row>
    <row r="55" spans="1:32" x14ac:dyDescent="0.25">
      <c r="A55">
        <v>42</v>
      </c>
      <c r="B55" t="s">
        <v>373</v>
      </c>
      <c r="C55" t="s">
        <v>184</v>
      </c>
      <c r="D55" t="s">
        <v>329</v>
      </c>
      <c r="E55">
        <v>13</v>
      </c>
      <c r="F55">
        <v>60</v>
      </c>
      <c r="G55">
        <v>62</v>
      </c>
      <c r="H55">
        <v>96.8</v>
      </c>
      <c r="I55">
        <v>10</v>
      </c>
      <c r="J55">
        <v>15</v>
      </c>
      <c r="K55">
        <v>66.7</v>
      </c>
      <c r="L55">
        <v>90</v>
      </c>
      <c r="M55" s="3">
        <f t="shared" si="3"/>
        <v>6.9230769230769234</v>
      </c>
      <c r="N55" s="3">
        <f t="shared" si="4"/>
        <v>8.2307692307692299</v>
      </c>
      <c r="O55" s="4">
        <f t="shared" si="5"/>
        <v>0.8411214953271029</v>
      </c>
      <c r="P55" s="4"/>
      <c r="Q55" t="s">
        <v>565</v>
      </c>
      <c r="R55" t="s">
        <v>566</v>
      </c>
      <c r="S55">
        <v>0</v>
      </c>
      <c r="T55">
        <v>1</v>
      </c>
      <c r="U55">
        <v>0</v>
      </c>
      <c r="V55">
        <v>0</v>
      </c>
      <c r="W55">
        <v>0</v>
      </c>
      <c r="X55">
        <v>1</v>
      </c>
      <c r="Y55">
        <v>0</v>
      </c>
      <c r="Z55">
        <v>0</v>
      </c>
      <c r="AA55" s="4">
        <v>1</v>
      </c>
      <c r="AB55" s="4">
        <v>1</v>
      </c>
      <c r="AC55" s="4">
        <v>1</v>
      </c>
      <c r="AD55" s="4">
        <v>0</v>
      </c>
      <c r="AE55">
        <v>4</v>
      </c>
      <c r="AF55">
        <v>1</v>
      </c>
    </row>
    <row r="56" spans="1:32" x14ac:dyDescent="0.25">
      <c r="A56">
        <v>81</v>
      </c>
      <c r="B56" t="s">
        <v>416</v>
      </c>
      <c r="C56" t="s">
        <v>232</v>
      </c>
      <c r="D56" t="s">
        <v>329</v>
      </c>
      <c r="E56">
        <v>12</v>
      </c>
      <c r="F56">
        <v>35</v>
      </c>
      <c r="G56">
        <v>38</v>
      </c>
      <c r="H56">
        <v>92.1</v>
      </c>
      <c r="I56">
        <v>12</v>
      </c>
      <c r="J56">
        <v>20</v>
      </c>
      <c r="K56">
        <v>60</v>
      </c>
      <c r="L56">
        <v>71</v>
      </c>
      <c r="M56" s="3">
        <f t="shared" si="3"/>
        <v>5.916666666666667</v>
      </c>
      <c r="N56" s="3">
        <f t="shared" si="4"/>
        <v>8.1666666666666661</v>
      </c>
      <c r="O56" s="4">
        <f t="shared" si="5"/>
        <v>0.72448979591836749</v>
      </c>
      <c r="P56" s="4"/>
      <c r="Q56" t="s">
        <v>604</v>
      </c>
      <c r="R56" t="s">
        <v>605</v>
      </c>
      <c r="S56">
        <v>1</v>
      </c>
      <c r="T56">
        <v>0</v>
      </c>
      <c r="U56">
        <v>1</v>
      </c>
      <c r="V56">
        <v>0</v>
      </c>
      <c r="W56">
        <v>0</v>
      </c>
      <c r="X56">
        <v>0</v>
      </c>
      <c r="Y56">
        <v>0</v>
      </c>
      <c r="Z56">
        <v>0</v>
      </c>
      <c r="AA56" s="4">
        <v>0</v>
      </c>
      <c r="AB56" s="4">
        <v>1</v>
      </c>
      <c r="AC56" s="4">
        <v>0</v>
      </c>
      <c r="AD56" s="4">
        <v>0</v>
      </c>
      <c r="AE56">
        <v>0</v>
      </c>
      <c r="AF56">
        <v>2</v>
      </c>
    </row>
    <row r="57" spans="1:32" x14ac:dyDescent="0.25">
      <c r="A57">
        <v>105</v>
      </c>
      <c r="B57" t="s">
        <v>440</v>
      </c>
      <c r="C57" t="s">
        <v>255</v>
      </c>
      <c r="D57" t="s">
        <v>333</v>
      </c>
      <c r="E57">
        <v>8</v>
      </c>
      <c r="F57">
        <v>17</v>
      </c>
      <c r="G57">
        <v>17</v>
      </c>
      <c r="H57">
        <v>100</v>
      </c>
      <c r="I57">
        <v>10</v>
      </c>
      <c r="J57">
        <v>16</v>
      </c>
      <c r="K57">
        <v>62.5</v>
      </c>
      <c r="L57">
        <v>47</v>
      </c>
      <c r="M57" s="3">
        <f t="shared" si="3"/>
        <v>5.875</v>
      </c>
      <c r="N57" s="3">
        <f t="shared" si="4"/>
        <v>8.125</v>
      </c>
      <c r="O57" s="4">
        <f t="shared" si="5"/>
        <v>0.72307692307692306</v>
      </c>
      <c r="P57" s="4"/>
      <c r="Q57" t="s">
        <v>636</v>
      </c>
      <c r="R57" t="s">
        <v>637</v>
      </c>
      <c r="S57">
        <v>1</v>
      </c>
      <c r="T57">
        <v>1</v>
      </c>
      <c r="U57">
        <v>1</v>
      </c>
      <c r="V57">
        <v>0</v>
      </c>
      <c r="W57">
        <v>1</v>
      </c>
      <c r="X57">
        <v>0</v>
      </c>
      <c r="Y57">
        <v>0</v>
      </c>
      <c r="Z57">
        <v>0</v>
      </c>
      <c r="AA57" s="4">
        <v>1</v>
      </c>
      <c r="AB57" s="4">
        <v>0</v>
      </c>
      <c r="AC57" s="4">
        <v>0</v>
      </c>
      <c r="AD57" s="4">
        <v>0</v>
      </c>
      <c r="AE57">
        <v>3</v>
      </c>
      <c r="AF57">
        <v>3</v>
      </c>
    </row>
    <row r="58" spans="1:32" x14ac:dyDescent="0.25">
      <c r="A58">
        <v>54</v>
      </c>
      <c r="B58" t="s">
        <v>385</v>
      </c>
      <c r="C58" t="s">
        <v>257</v>
      </c>
      <c r="D58" t="s">
        <v>134</v>
      </c>
      <c r="E58">
        <v>13</v>
      </c>
      <c r="F58">
        <v>38</v>
      </c>
      <c r="G58">
        <v>39</v>
      </c>
      <c r="H58">
        <v>97.4</v>
      </c>
      <c r="I58">
        <v>15</v>
      </c>
      <c r="J58">
        <v>22</v>
      </c>
      <c r="K58">
        <v>68.2</v>
      </c>
      <c r="L58">
        <v>83</v>
      </c>
      <c r="M58" s="3">
        <f t="shared" si="3"/>
        <v>6.384615384615385</v>
      </c>
      <c r="N58" s="3">
        <f t="shared" si="4"/>
        <v>8.0769230769230766</v>
      </c>
      <c r="O58" s="4">
        <f t="shared" si="5"/>
        <v>0.79047619047619055</v>
      </c>
      <c r="P58" s="4"/>
      <c r="Q58" t="s">
        <v>129</v>
      </c>
      <c r="R58" t="s">
        <v>402</v>
      </c>
      <c r="S58">
        <v>7</v>
      </c>
      <c r="T58">
        <v>8</v>
      </c>
      <c r="U58">
        <v>4</v>
      </c>
      <c r="V58">
        <v>1</v>
      </c>
      <c r="W58">
        <v>6</v>
      </c>
      <c r="X58">
        <v>2</v>
      </c>
      <c r="Y58">
        <v>2</v>
      </c>
      <c r="Z58">
        <v>1</v>
      </c>
      <c r="AA58" s="4">
        <v>0.8571428571428571</v>
      </c>
      <c r="AB58" s="4">
        <v>0.25</v>
      </c>
      <c r="AC58" s="4">
        <v>0.5</v>
      </c>
      <c r="AD58" s="4">
        <v>1</v>
      </c>
      <c r="AE58">
        <v>42</v>
      </c>
      <c r="AF58">
        <v>20</v>
      </c>
    </row>
    <row r="59" spans="1:32" x14ac:dyDescent="0.25">
      <c r="A59">
        <v>48</v>
      </c>
      <c r="B59" t="s">
        <v>379</v>
      </c>
      <c r="C59" t="s">
        <v>241</v>
      </c>
      <c r="D59" t="s">
        <v>324</v>
      </c>
      <c r="E59">
        <v>13</v>
      </c>
      <c r="F59">
        <v>40</v>
      </c>
      <c r="G59">
        <v>44</v>
      </c>
      <c r="H59">
        <v>90.9</v>
      </c>
      <c r="I59">
        <v>15</v>
      </c>
      <c r="J59">
        <v>20</v>
      </c>
      <c r="K59">
        <v>75</v>
      </c>
      <c r="L59">
        <v>85</v>
      </c>
      <c r="M59" s="3">
        <f t="shared" si="3"/>
        <v>6.5384615384615383</v>
      </c>
      <c r="N59" s="3">
        <f t="shared" si="4"/>
        <v>8</v>
      </c>
      <c r="O59" s="4">
        <f t="shared" si="5"/>
        <v>0.81730769230769229</v>
      </c>
      <c r="P59" s="4"/>
      <c r="Q59" t="s">
        <v>172</v>
      </c>
      <c r="R59" t="s">
        <v>631</v>
      </c>
      <c r="S59">
        <v>0</v>
      </c>
      <c r="T59">
        <v>1</v>
      </c>
      <c r="U59">
        <v>0</v>
      </c>
      <c r="V59">
        <v>0</v>
      </c>
      <c r="W59">
        <v>0</v>
      </c>
      <c r="X59">
        <v>1</v>
      </c>
      <c r="Y59">
        <v>0</v>
      </c>
      <c r="Z59">
        <v>0</v>
      </c>
      <c r="AA59" s="4">
        <v>1</v>
      </c>
      <c r="AB59" s="4">
        <v>1</v>
      </c>
      <c r="AC59" s="4">
        <v>1</v>
      </c>
      <c r="AD59" s="4">
        <v>0</v>
      </c>
      <c r="AE59">
        <v>4</v>
      </c>
      <c r="AF59">
        <v>1</v>
      </c>
    </row>
    <row r="60" spans="1:32" x14ac:dyDescent="0.25">
      <c r="A60">
        <v>55</v>
      </c>
      <c r="B60" t="s">
        <v>386</v>
      </c>
      <c r="C60" t="s">
        <v>209</v>
      </c>
      <c r="D60" t="s">
        <v>352</v>
      </c>
      <c r="E60">
        <v>12</v>
      </c>
      <c r="F60">
        <v>40</v>
      </c>
      <c r="G60">
        <v>41</v>
      </c>
      <c r="H60">
        <v>97.6</v>
      </c>
      <c r="I60">
        <v>14</v>
      </c>
      <c r="J60">
        <v>18</v>
      </c>
      <c r="K60">
        <v>77.8</v>
      </c>
      <c r="L60">
        <v>82</v>
      </c>
      <c r="M60" s="3">
        <f t="shared" si="3"/>
        <v>6.833333333333333</v>
      </c>
      <c r="N60" s="3">
        <f t="shared" si="4"/>
        <v>7.916666666666667</v>
      </c>
      <c r="O60" s="4">
        <f t="shared" si="5"/>
        <v>0.86315789473684201</v>
      </c>
      <c r="P60" s="4"/>
      <c r="Q60" t="s">
        <v>656</v>
      </c>
      <c r="R60" t="s">
        <v>657</v>
      </c>
      <c r="S60">
        <v>1</v>
      </c>
      <c r="T60">
        <v>0</v>
      </c>
      <c r="U60">
        <v>1</v>
      </c>
      <c r="V60">
        <v>0</v>
      </c>
      <c r="W60">
        <v>0</v>
      </c>
      <c r="X60">
        <v>0</v>
      </c>
      <c r="Y60">
        <v>0</v>
      </c>
      <c r="Z60">
        <v>0</v>
      </c>
      <c r="AA60" s="4">
        <v>0</v>
      </c>
      <c r="AB60" s="4">
        <v>1</v>
      </c>
      <c r="AC60" s="4">
        <v>0</v>
      </c>
      <c r="AD60" s="4">
        <v>0</v>
      </c>
      <c r="AE60">
        <v>0</v>
      </c>
      <c r="AF60">
        <v>2</v>
      </c>
    </row>
    <row r="61" spans="1:32" x14ac:dyDescent="0.25">
      <c r="A61">
        <v>56</v>
      </c>
      <c r="B61" t="s">
        <v>387</v>
      </c>
      <c r="C61" t="s">
        <v>249</v>
      </c>
      <c r="D61" t="s">
        <v>134</v>
      </c>
      <c r="E61">
        <v>12</v>
      </c>
      <c r="F61">
        <v>40</v>
      </c>
      <c r="G61">
        <v>41</v>
      </c>
      <c r="H61">
        <v>97.6</v>
      </c>
      <c r="I61">
        <v>14</v>
      </c>
      <c r="J61">
        <v>18</v>
      </c>
      <c r="K61">
        <v>77.8</v>
      </c>
      <c r="L61">
        <v>82</v>
      </c>
      <c r="M61" s="3">
        <f t="shared" si="3"/>
        <v>6.833333333333333</v>
      </c>
      <c r="N61" s="3">
        <f t="shared" si="4"/>
        <v>7.916666666666667</v>
      </c>
      <c r="O61" s="4">
        <f t="shared" si="5"/>
        <v>0.86315789473684201</v>
      </c>
      <c r="P61" s="4"/>
      <c r="Q61" t="s">
        <v>61</v>
      </c>
      <c r="R61" t="s">
        <v>652</v>
      </c>
      <c r="S61">
        <v>7</v>
      </c>
      <c r="T61">
        <v>5</v>
      </c>
      <c r="U61">
        <v>3</v>
      </c>
      <c r="V61">
        <v>0</v>
      </c>
      <c r="W61">
        <v>5</v>
      </c>
      <c r="X61">
        <v>3</v>
      </c>
      <c r="Y61">
        <v>1</v>
      </c>
      <c r="Z61">
        <v>0</v>
      </c>
      <c r="AA61" s="4">
        <v>0.7142857142857143</v>
      </c>
      <c r="AB61" s="4">
        <v>0.6</v>
      </c>
      <c r="AC61" s="4">
        <v>0.33333333333333331</v>
      </c>
      <c r="AD61" s="4">
        <v>0</v>
      </c>
      <c r="AE61">
        <v>32</v>
      </c>
      <c r="AF61">
        <v>15</v>
      </c>
    </row>
    <row r="62" spans="1:32" x14ac:dyDescent="0.25">
      <c r="A62">
        <v>41</v>
      </c>
      <c r="B62" t="s">
        <v>372</v>
      </c>
      <c r="C62" t="s">
        <v>202</v>
      </c>
      <c r="D62" t="s">
        <v>329</v>
      </c>
      <c r="E62">
        <v>14</v>
      </c>
      <c r="F62">
        <v>43</v>
      </c>
      <c r="G62">
        <v>44</v>
      </c>
      <c r="H62">
        <v>97.7</v>
      </c>
      <c r="I62">
        <v>16</v>
      </c>
      <c r="J62">
        <v>22</v>
      </c>
      <c r="K62">
        <v>72.7</v>
      </c>
      <c r="L62">
        <v>91</v>
      </c>
      <c r="M62" s="3">
        <f t="shared" si="3"/>
        <v>6.5</v>
      </c>
      <c r="N62" s="3">
        <f t="shared" si="4"/>
        <v>7.8571428571428568</v>
      </c>
      <c r="O62" s="4">
        <f t="shared" si="5"/>
        <v>0.82727272727272727</v>
      </c>
      <c r="P62" s="4"/>
      <c r="Q62" t="s">
        <v>11</v>
      </c>
      <c r="R62" t="s">
        <v>350</v>
      </c>
      <c r="S62">
        <v>11</v>
      </c>
      <c r="T62">
        <v>4</v>
      </c>
      <c r="U62">
        <v>4</v>
      </c>
      <c r="V62">
        <v>0</v>
      </c>
      <c r="W62">
        <v>11</v>
      </c>
      <c r="X62">
        <v>3</v>
      </c>
      <c r="Y62">
        <v>3</v>
      </c>
      <c r="Z62">
        <v>0</v>
      </c>
      <c r="AA62" s="4">
        <v>1</v>
      </c>
      <c r="AB62" s="4">
        <v>0.75</v>
      </c>
      <c r="AC62" s="4">
        <v>0.75</v>
      </c>
      <c r="AD62" s="4">
        <v>0</v>
      </c>
      <c r="AE62">
        <v>60</v>
      </c>
      <c r="AF62">
        <v>19</v>
      </c>
    </row>
    <row r="63" spans="1:32" x14ac:dyDescent="0.25">
      <c r="A63">
        <v>26</v>
      </c>
      <c r="B63" t="s">
        <v>354</v>
      </c>
      <c r="C63" t="s">
        <v>355</v>
      </c>
      <c r="D63" t="s">
        <v>349</v>
      </c>
      <c r="E63">
        <v>14</v>
      </c>
      <c r="F63">
        <v>54</v>
      </c>
      <c r="G63">
        <v>55</v>
      </c>
      <c r="H63">
        <v>98.2</v>
      </c>
      <c r="I63">
        <v>15</v>
      </c>
      <c r="J63">
        <v>18</v>
      </c>
      <c r="K63">
        <v>83.3</v>
      </c>
      <c r="L63">
        <v>99</v>
      </c>
      <c r="M63" s="3">
        <f t="shared" si="3"/>
        <v>7.0714285714285712</v>
      </c>
      <c r="N63" s="3">
        <f t="shared" si="4"/>
        <v>7.7857142857142856</v>
      </c>
      <c r="O63" s="4">
        <f t="shared" si="5"/>
        <v>0.90825688073394495</v>
      </c>
      <c r="P63" s="4"/>
      <c r="Q63" t="s">
        <v>11</v>
      </c>
      <c r="R63" t="s">
        <v>574</v>
      </c>
      <c r="S63">
        <v>0</v>
      </c>
      <c r="T63">
        <v>1</v>
      </c>
      <c r="U63">
        <v>0</v>
      </c>
      <c r="V63">
        <v>0</v>
      </c>
      <c r="W63">
        <v>0</v>
      </c>
      <c r="X63">
        <v>1</v>
      </c>
      <c r="Y63">
        <v>0</v>
      </c>
      <c r="Z63">
        <v>0</v>
      </c>
      <c r="AA63" s="4">
        <v>1</v>
      </c>
      <c r="AB63" s="4">
        <v>1</v>
      </c>
      <c r="AC63" s="4">
        <v>1</v>
      </c>
      <c r="AD63" s="4">
        <v>0</v>
      </c>
      <c r="AE63">
        <v>4</v>
      </c>
      <c r="AF63">
        <v>1</v>
      </c>
    </row>
    <row r="64" spans="1:32" x14ac:dyDescent="0.25">
      <c r="A64">
        <v>62</v>
      </c>
      <c r="B64" t="s">
        <v>394</v>
      </c>
      <c r="C64" t="s">
        <v>267</v>
      </c>
      <c r="D64" t="s">
        <v>134</v>
      </c>
      <c r="E64">
        <v>12</v>
      </c>
      <c r="F64">
        <v>27</v>
      </c>
      <c r="G64">
        <v>27</v>
      </c>
      <c r="H64">
        <v>100</v>
      </c>
      <c r="I64">
        <v>17</v>
      </c>
      <c r="J64">
        <v>22</v>
      </c>
      <c r="K64">
        <v>77.3</v>
      </c>
      <c r="L64">
        <v>78</v>
      </c>
      <c r="M64" s="3">
        <f t="shared" si="3"/>
        <v>6.5</v>
      </c>
      <c r="N64" s="3">
        <f t="shared" si="4"/>
        <v>7.75</v>
      </c>
      <c r="O64" s="4">
        <f t="shared" si="5"/>
        <v>0.83870967741935487</v>
      </c>
      <c r="P64" s="4"/>
      <c r="Q64" t="s">
        <v>34</v>
      </c>
      <c r="R64" t="s">
        <v>363</v>
      </c>
      <c r="S64">
        <v>7</v>
      </c>
      <c r="T64">
        <v>6</v>
      </c>
      <c r="U64">
        <v>5</v>
      </c>
      <c r="V64">
        <v>1</v>
      </c>
      <c r="W64">
        <v>6</v>
      </c>
      <c r="X64">
        <v>4</v>
      </c>
      <c r="Y64">
        <v>3</v>
      </c>
      <c r="Z64">
        <v>1</v>
      </c>
      <c r="AA64" s="4">
        <v>0.8571428571428571</v>
      </c>
      <c r="AB64" s="4">
        <v>0.66666666666666663</v>
      </c>
      <c r="AC64" s="4">
        <v>0.6</v>
      </c>
      <c r="AD64" s="4">
        <v>1</v>
      </c>
      <c r="AE64">
        <v>55</v>
      </c>
      <c r="AF64">
        <v>19</v>
      </c>
    </row>
    <row r="65" spans="1:32" x14ac:dyDescent="0.25">
      <c r="A65">
        <v>61</v>
      </c>
      <c r="B65" t="s">
        <v>393</v>
      </c>
      <c r="C65" t="s">
        <v>245</v>
      </c>
      <c r="D65" t="s">
        <v>324</v>
      </c>
      <c r="E65">
        <v>12</v>
      </c>
      <c r="F65">
        <v>27</v>
      </c>
      <c r="G65">
        <v>27</v>
      </c>
      <c r="H65">
        <v>100</v>
      </c>
      <c r="I65">
        <v>17</v>
      </c>
      <c r="J65">
        <v>22</v>
      </c>
      <c r="K65">
        <v>77.3</v>
      </c>
      <c r="L65">
        <v>78</v>
      </c>
      <c r="M65" s="3">
        <f t="shared" si="3"/>
        <v>6.5</v>
      </c>
      <c r="N65" s="3">
        <f t="shared" si="4"/>
        <v>7.75</v>
      </c>
      <c r="O65" s="4">
        <f t="shared" si="5"/>
        <v>0.83870967741935487</v>
      </c>
      <c r="P65" s="4"/>
      <c r="Q65" t="s">
        <v>128</v>
      </c>
      <c r="R65" t="s">
        <v>430</v>
      </c>
      <c r="S65">
        <v>2</v>
      </c>
      <c r="T65">
        <v>5</v>
      </c>
      <c r="U65">
        <v>8</v>
      </c>
      <c r="V65">
        <v>1</v>
      </c>
      <c r="W65">
        <v>2</v>
      </c>
      <c r="X65">
        <v>2</v>
      </c>
      <c r="Y65">
        <v>5</v>
      </c>
      <c r="Z65">
        <v>1</v>
      </c>
      <c r="AA65" s="4">
        <v>1</v>
      </c>
      <c r="AB65" s="4">
        <v>0.4</v>
      </c>
      <c r="AC65" s="4">
        <v>0.625</v>
      </c>
      <c r="AD65" s="4">
        <v>1</v>
      </c>
      <c r="AE65">
        <v>45</v>
      </c>
      <c r="AF65">
        <v>16</v>
      </c>
    </row>
    <row r="66" spans="1:32" x14ac:dyDescent="0.25">
      <c r="A66">
        <v>57</v>
      </c>
      <c r="B66" t="s">
        <v>388</v>
      </c>
      <c r="C66" t="s">
        <v>230</v>
      </c>
      <c r="D66" t="s">
        <v>333</v>
      </c>
      <c r="E66">
        <v>12</v>
      </c>
      <c r="F66">
        <v>35</v>
      </c>
      <c r="G66">
        <v>39</v>
      </c>
      <c r="H66">
        <v>89.7</v>
      </c>
      <c r="I66">
        <v>15</v>
      </c>
      <c r="J66">
        <v>18</v>
      </c>
      <c r="K66">
        <v>83.3</v>
      </c>
      <c r="L66">
        <v>80</v>
      </c>
      <c r="M66" s="3">
        <f t="shared" ref="M66:M97" si="6">IF(E66&gt;=5,L66/E66,0)</f>
        <v>6.666666666666667</v>
      </c>
      <c r="N66" s="3">
        <f t="shared" ref="N66:N97" si="7">(G66+J66*3)/E66</f>
        <v>7.75</v>
      </c>
      <c r="O66" s="4">
        <f t="shared" ref="O66:O97" si="8">M66/N66</f>
        <v>0.86021505376344087</v>
      </c>
      <c r="P66" s="4"/>
      <c r="Q66" t="s">
        <v>461</v>
      </c>
      <c r="R66" t="s">
        <v>462</v>
      </c>
      <c r="S66">
        <v>0</v>
      </c>
      <c r="T66">
        <v>1</v>
      </c>
      <c r="U66">
        <v>0</v>
      </c>
      <c r="V66">
        <v>0</v>
      </c>
      <c r="W66">
        <v>0</v>
      </c>
      <c r="X66">
        <v>1</v>
      </c>
      <c r="Y66">
        <v>0</v>
      </c>
      <c r="Z66">
        <v>0</v>
      </c>
      <c r="AA66" s="4">
        <v>1</v>
      </c>
      <c r="AB66" s="4">
        <v>1</v>
      </c>
      <c r="AC66" s="4">
        <v>1</v>
      </c>
      <c r="AD66" s="4">
        <v>0</v>
      </c>
      <c r="AE66">
        <v>4</v>
      </c>
      <c r="AF66">
        <v>1</v>
      </c>
    </row>
    <row r="67" spans="1:32" x14ac:dyDescent="0.25">
      <c r="A67">
        <v>85</v>
      </c>
      <c r="B67" t="s">
        <v>420</v>
      </c>
      <c r="C67" t="s">
        <v>215</v>
      </c>
      <c r="D67" t="s">
        <v>134</v>
      </c>
      <c r="E67">
        <v>12</v>
      </c>
      <c r="F67">
        <v>39</v>
      </c>
      <c r="G67">
        <v>41</v>
      </c>
      <c r="H67">
        <v>95.1</v>
      </c>
      <c r="I67">
        <v>10</v>
      </c>
      <c r="J67">
        <v>17</v>
      </c>
      <c r="K67">
        <v>58.8</v>
      </c>
      <c r="L67">
        <v>69</v>
      </c>
      <c r="M67" s="3">
        <f t="shared" si="6"/>
        <v>5.75</v>
      </c>
      <c r="N67" s="3">
        <f t="shared" si="7"/>
        <v>7.666666666666667</v>
      </c>
      <c r="O67" s="4">
        <f t="shared" si="8"/>
        <v>0.75</v>
      </c>
      <c r="P67" s="4"/>
      <c r="Q67" t="s">
        <v>80</v>
      </c>
      <c r="R67" t="s">
        <v>358</v>
      </c>
      <c r="S67">
        <v>5</v>
      </c>
      <c r="T67">
        <v>9</v>
      </c>
      <c r="U67">
        <v>8</v>
      </c>
      <c r="V67">
        <v>0</v>
      </c>
      <c r="W67">
        <v>5</v>
      </c>
      <c r="X67">
        <v>6</v>
      </c>
      <c r="Y67">
        <v>3</v>
      </c>
      <c r="Z67">
        <v>0</v>
      </c>
      <c r="AA67" s="4">
        <v>1</v>
      </c>
      <c r="AB67" s="4">
        <v>0.66666666666666663</v>
      </c>
      <c r="AC67" s="4">
        <v>0.375</v>
      </c>
      <c r="AD67" s="4">
        <v>0</v>
      </c>
      <c r="AE67">
        <v>54</v>
      </c>
      <c r="AF67">
        <v>22</v>
      </c>
    </row>
    <row r="68" spans="1:32" x14ac:dyDescent="0.25">
      <c r="A68">
        <v>68</v>
      </c>
      <c r="B68" t="s">
        <v>400</v>
      </c>
      <c r="C68" t="s">
        <v>216</v>
      </c>
      <c r="D68" t="s">
        <v>329</v>
      </c>
      <c r="E68">
        <v>12</v>
      </c>
      <c r="F68">
        <v>35</v>
      </c>
      <c r="G68">
        <v>35</v>
      </c>
      <c r="H68">
        <v>100</v>
      </c>
      <c r="I68">
        <v>14</v>
      </c>
      <c r="J68">
        <v>19</v>
      </c>
      <c r="K68">
        <v>73.7</v>
      </c>
      <c r="L68">
        <v>77</v>
      </c>
      <c r="M68" s="3">
        <f t="shared" si="6"/>
        <v>6.416666666666667</v>
      </c>
      <c r="N68" s="3">
        <f t="shared" si="7"/>
        <v>7.666666666666667</v>
      </c>
      <c r="O68" s="4">
        <f t="shared" si="8"/>
        <v>0.83695652173913049</v>
      </c>
      <c r="P68" s="4"/>
      <c r="Q68" t="s">
        <v>33</v>
      </c>
      <c r="R68" t="s">
        <v>331</v>
      </c>
      <c r="S68">
        <v>10</v>
      </c>
      <c r="T68">
        <v>6</v>
      </c>
      <c r="U68">
        <v>6</v>
      </c>
      <c r="V68">
        <v>1</v>
      </c>
      <c r="W68">
        <v>9</v>
      </c>
      <c r="X68">
        <v>5</v>
      </c>
      <c r="Y68">
        <v>4</v>
      </c>
      <c r="Z68">
        <v>1</v>
      </c>
      <c r="AA68" s="4">
        <v>0.9</v>
      </c>
      <c r="AB68" s="4">
        <v>0.83333333333333337</v>
      </c>
      <c r="AC68" s="4">
        <v>0.66666666666666663</v>
      </c>
      <c r="AD68" s="4">
        <v>1</v>
      </c>
      <c r="AE68">
        <v>73</v>
      </c>
      <c r="AF68">
        <v>23</v>
      </c>
    </row>
    <row r="69" spans="1:32" x14ac:dyDescent="0.25">
      <c r="A69">
        <v>65</v>
      </c>
      <c r="B69" t="s">
        <v>397</v>
      </c>
      <c r="C69" t="s">
        <v>183</v>
      </c>
      <c r="D69" t="s">
        <v>352</v>
      </c>
      <c r="E69">
        <v>13</v>
      </c>
      <c r="F69">
        <v>48</v>
      </c>
      <c r="G69">
        <v>48</v>
      </c>
      <c r="H69">
        <v>100</v>
      </c>
      <c r="I69">
        <v>10</v>
      </c>
      <c r="J69">
        <v>17</v>
      </c>
      <c r="K69">
        <v>58.8</v>
      </c>
      <c r="L69">
        <v>78</v>
      </c>
      <c r="M69" s="3">
        <f t="shared" si="6"/>
        <v>6</v>
      </c>
      <c r="N69" s="3">
        <f t="shared" si="7"/>
        <v>7.615384615384615</v>
      </c>
      <c r="O69" s="4">
        <f t="shared" si="8"/>
        <v>0.78787878787878796</v>
      </c>
      <c r="P69" s="4"/>
      <c r="Q69" t="s">
        <v>43</v>
      </c>
      <c r="R69" t="s">
        <v>348</v>
      </c>
      <c r="S69">
        <v>6</v>
      </c>
      <c r="T69">
        <v>5</v>
      </c>
      <c r="U69">
        <v>9</v>
      </c>
      <c r="V69">
        <v>1</v>
      </c>
      <c r="W69">
        <v>5</v>
      </c>
      <c r="X69">
        <v>5</v>
      </c>
      <c r="Y69">
        <v>9</v>
      </c>
      <c r="Z69">
        <v>0</v>
      </c>
      <c r="AA69" s="4">
        <v>0.83333333333333337</v>
      </c>
      <c r="AB69" s="4">
        <v>1</v>
      </c>
      <c r="AC69" s="4">
        <v>1</v>
      </c>
      <c r="AD69" s="4">
        <v>0</v>
      </c>
      <c r="AE69">
        <v>80</v>
      </c>
      <c r="AF69">
        <v>21</v>
      </c>
    </row>
    <row r="70" spans="1:32" x14ac:dyDescent="0.25">
      <c r="A70">
        <v>73</v>
      </c>
      <c r="B70" t="s">
        <v>405</v>
      </c>
      <c r="C70" t="s">
        <v>238</v>
      </c>
      <c r="D70" t="s">
        <v>352</v>
      </c>
      <c r="E70">
        <v>11</v>
      </c>
      <c r="F70">
        <v>40</v>
      </c>
      <c r="G70">
        <v>41</v>
      </c>
      <c r="H70">
        <v>97.6</v>
      </c>
      <c r="I70">
        <v>12</v>
      </c>
      <c r="J70">
        <v>14</v>
      </c>
      <c r="K70">
        <v>85.7</v>
      </c>
      <c r="L70">
        <v>76</v>
      </c>
      <c r="M70" s="3">
        <f t="shared" si="6"/>
        <v>6.9090909090909092</v>
      </c>
      <c r="N70" s="3">
        <f t="shared" si="7"/>
        <v>7.5454545454545459</v>
      </c>
      <c r="O70" s="4">
        <f t="shared" si="8"/>
        <v>0.91566265060240959</v>
      </c>
      <c r="P70" s="4"/>
      <c r="Q70" t="s">
        <v>66</v>
      </c>
      <c r="R70" t="s">
        <v>476</v>
      </c>
      <c r="S70">
        <v>3</v>
      </c>
      <c r="T70">
        <v>4</v>
      </c>
      <c r="U70">
        <v>3</v>
      </c>
      <c r="V70">
        <v>1</v>
      </c>
      <c r="W70">
        <v>2</v>
      </c>
      <c r="X70">
        <v>3</v>
      </c>
      <c r="Y70">
        <v>1</v>
      </c>
      <c r="Z70">
        <v>1</v>
      </c>
      <c r="AA70" s="4">
        <v>0.66666666666666663</v>
      </c>
      <c r="AB70" s="4">
        <v>0.75</v>
      </c>
      <c r="AC70" s="4">
        <v>0.33333333333333331</v>
      </c>
      <c r="AD70" s="4">
        <v>1</v>
      </c>
      <c r="AE70">
        <v>29</v>
      </c>
      <c r="AF70">
        <v>11</v>
      </c>
    </row>
    <row r="71" spans="1:32" x14ac:dyDescent="0.25">
      <c r="A71">
        <v>58</v>
      </c>
      <c r="B71" t="s">
        <v>389</v>
      </c>
      <c r="C71" t="s">
        <v>208</v>
      </c>
      <c r="D71" t="s">
        <v>132</v>
      </c>
      <c r="E71">
        <v>13</v>
      </c>
      <c r="F71">
        <v>44</v>
      </c>
      <c r="G71">
        <v>44</v>
      </c>
      <c r="H71">
        <v>100</v>
      </c>
      <c r="I71">
        <v>12</v>
      </c>
      <c r="J71">
        <v>18</v>
      </c>
      <c r="K71">
        <v>66.7</v>
      </c>
      <c r="L71">
        <v>80</v>
      </c>
      <c r="M71" s="3">
        <f t="shared" si="6"/>
        <v>6.1538461538461542</v>
      </c>
      <c r="N71" s="3">
        <f t="shared" si="7"/>
        <v>7.5384615384615383</v>
      </c>
      <c r="O71" s="4">
        <f t="shared" si="8"/>
        <v>0.81632653061224492</v>
      </c>
      <c r="P71" s="4"/>
      <c r="Q71" t="s">
        <v>66</v>
      </c>
      <c r="R71" t="s">
        <v>471</v>
      </c>
      <c r="S71">
        <v>0</v>
      </c>
      <c r="T71">
        <v>3</v>
      </c>
      <c r="U71">
        <v>0</v>
      </c>
      <c r="V71">
        <v>0</v>
      </c>
      <c r="W71">
        <v>0</v>
      </c>
      <c r="X71">
        <v>2</v>
      </c>
      <c r="Y71">
        <v>0</v>
      </c>
      <c r="Z71">
        <v>0</v>
      </c>
      <c r="AA71" s="4">
        <v>1</v>
      </c>
      <c r="AB71" s="4">
        <v>0.66666666666666663</v>
      </c>
      <c r="AC71" s="4">
        <v>1</v>
      </c>
      <c r="AD71" s="4">
        <v>0</v>
      </c>
      <c r="AE71">
        <v>8</v>
      </c>
      <c r="AF71">
        <v>3</v>
      </c>
    </row>
    <row r="72" spans="1:32" x14ac:dyDescent="0.25">
      <c r="A72">
        <v>83</v>
      </c>
      <c r="B72" t="s">
        <v>418</v>
      </c>
      <c r="C72" t="s">
        <v>269</v>
      </c>
      <c r="D72" t="s">
        <v>133</v>
      </c>
      <c r="E72">
        <v>12</v>
      </c>
      <c r="F72">
        <v>22</v>
      </c>
      <c r="G72">
        <v>23</v>
      </c>
      <c r="H72">
        <v>95.7</v>
      </c>
      <c r="I72">
        <v>16</v>
      </c>
      <c r="J72">
        <v>22</v>
      </c>
      <c r="K72">
        <v>72.7</v>
      </c>
      <c r="L72">
        <v>70</v>
      </c>
      <c r="M72" s="3">
        <f t="shared" si="6"/>
        <v>5.833333333333333</v>
      </c>
      <c r="N72" s="3">
        <f t="shared" si="7"/>
        <v>7.416666666666667</v>
      </c>
      <c r="O72" s="4">
        <f t="shared" si="8"/>
        <v>0.78651685393258419</v>
      </c>
      <c r="P72" s="4"/>
      <c r="Q72" t="s">
        <v>19</v>
      </c>
      <c r="R72" t="s">
        <v>653</v>
      </c>
      <c r="S72">
        <v>4</v>
      </c>
      <c r="T72">
        <v>2</v>
      </c>
      <c r="U72">
        <v>3</v>
      </c>
      <c r="V72">
        <v>0</v>
      </c>
      <c r="W72">
        <v>4</v>
      </c>
      <c r="X72">
        <v>2</v>
      </c>
      <c r="Y72">
        <v>3</v>
      </c>
      <c r="Z72">
        <v>0</v>
      </c>
      <c r="AA72" s="4">
        <v>1</v>
      </c>
      <c r="AB72" s="4">
        <v>1</v>
      </c>
      <c r="AC72" s="4">
        <v>1</v>
      </c>
      <c r="AD72" s="4">
        <v>0</v>
      </c>
      <c r="AE72">
        <v>35</v>
      </c>
      <c r="AF72">
        <v>9</v>
      </c>
    </row>
    <row r="73" spans="1:32" x14ac:dyDescent="0.25">
      <c r="A73">
        <v>84</v>
      </c>
      <c r="B73" t="s">
        <v>419</v>
      </c>
      <c r="C73" t="s">
        <v>224</v>
      </c>
      <c r="D73" t="s">
        <v>133</v>
      </c>
      <c r="E73">
        <v>11</v>
      </c>
      <c r="F73">
        <v>39</v>
      </c>
      <c r="G73">
        <v>42</v>
      </c>
      <c r="H73">
        <v>92.9</v>
      </c>
      <c r="I73">
        <v>10</v>
      </c>
      <c r="J73">
        <v>13</v>
      </c>
      <c r="K73">
        <v>76.900000000000006</v>
      </c>
      <c r="L73">
        <v>69</v>
      </c>
      <c r="M73" s="3">
        <f t="shared" si="6"/>
        <v>6.2727272727272725</v>
      </c>
      <c r="N73" s="3">
        <f t="shared" si="7"/>
        <v>7.3636363636363633</v>
      </c>
      <c r="O73" s="4">
        <f t="shared" si="8"/>
        <v>0.85185185185185186</v>
      </c>
      <c r="P73" s="4"/>
      <c r="Q73" t="s">
        <v>19</v>
      </c>
      <c r="R73" t="s">
        <v>477</v>
      </c>
      <c r="S73">
        <v>0</v>
      </c>
      <c r="T73">
        <v>1</v>
      </c>
      <c r="U73">
        <v>2</v>
      </c>
      <c r="V73">
        <v>1</v>
      </c>
      <c r="W73">
        <v>0</v>
      </c>
      <c r="X73">
        <v>1</v>
      </c>
      <c r="Y73">
        <v>0</v>
      </c>
      <c r="Z73">
        <v>0</v>
      </c>
      <c r="AA73" s="4">
        <v>1</v>
      </c>
      <c r="AB73" s="4">
        <v>1</v>
      </c>
      <c r="AC73" s="4">
        <v>0</v>
      </c>
      <c r="AD73" s="4">
        <v>0</v>
      </c>
      <c r="AE73">
        <v>4</v>
      </c>
      <c r="AF73">
        <v>4</v>
      </c>
    </row>
    <row r="74" spans="1:32" x14ac:dyDescent="0.25">
      <c r="A74">
        <v>91</v>
      </c>
      <c r="B74" t="s">
        <v>426</v>
      </c>
      <c r="C74" t="s">
        <v>262</v>
      </c>
      <c r="D74" t="s">
        <v>370</v>
      </c>
      <c r="E74">
        <v>11</v>
      </c>
      <c r="F74">
        <v>35</v>
      </c>
      <c r="G74">
        <v>35</v>
      </c>
      <c r="H74">
        <v>100</v>
      </c>
      <c r="I74">
        <v>10</v>
      </c>
      <c r="J74">
        <v>15</v>
      </c>
      <c r="K74">
        <v>66.7</v>
      </c>
      <c r="L74">
        <v>65</v>
      </c>
      <c r="M74" s="3">
        <f t="shared" si="6"/>
        <v>5.9090909090909092</v>
      </c>
      <c r="N74" s="3">
        <f t="shared" si="7"/>
        <v>7.2727272727272725</v>
      </c>
      <c r="O74" s="4">
        <f t="shared" si="8"/>
        <v>0.8125</v>
      </c>
      <c r="P74" s="4"/>
      <c r="Q74" t="s">
        <v>533</v>
      </c>
      <c r="R74" t="s">
        <v>534</v>
      </c>
      <c r="S74">
        <v>1</v>
      </c>
      <c r="T74">
        <v>0</v>
      </c>
      <c r="U74">
        <v>1</v>
      </c>
      <c r="V74">
        <v>0</v>
      </c>
      <c r="W74">
        <v>1</v>
      </c>
      <c r="X74">
        <v>0</v>
      </c>
      <c r="Y74">
        <v>0</v>
      </c>
      <c r="Z74">
        <v>0</v>
      </c>
      <c r="AA74" s="4">
        <v>1</v>
      </c>
      <c r="AB74" s="4">
        <v>1</v>
      </c>
      <c r="AC74" s="4">
        <v>0</v>
      </c>
      <c r="AD74" s="4">
        <v>0</v>
      </c>
      <c r="AE74">
        <v>3</v>
      </c>
      <c r="AF74">
        <v>2</v>
      </c>
    </row>
    <row r="75" spans="1:32" x14ac:dyDescent="0.25">
      <c r="A75">
        <v>82</v>
      </c>
      <c r="B75" t="s">
        <v>417</v>
      </c>
      <c r="C75" t="s">
        <v>253</v>
      </c>
      <c r="D75" t="s">
        <v>333</v>
      </c>
      <c r="E75">
        <v>11</v>
      </c>
      <c r="F75">
        <v>37</v>
      </c>
      <c r="G75">
        <v>38</v>
      </c>
      <c r="H75">
        <v>97.4</v>
      </c>
      <c r="I75">
        <v>11</v>
      </c>
      <c r="J75">
        <v>14</v>
      </c>
      <c r="K75">
        <v>78.599999999999994</v>
      </c>
      <c r="L75">
        <v>70</v>
      </c>
      <c r="M75" s="3">
        <f t="shared" si="6"/>
        <v>6.3636363636363633</v>
      </c>
      <c r="N75" s="3">
        <f t="shared" si="7"/>
        <v>7.2727272727272725</v>
      </c>
      <c r="O75" s="4">
        <f t="shared" si="8"/>
        <v>0.875</v>
      </c>
      <c r="P75" s="4"/>
      <c r="Q75" t="s">
        <v>39</v>
      </c>
      <c r="R75" t="s">
        <v>371</v>
      </c>
      <c r="S75">
        <v>6</v>
      </c>
      <c r="T75">
        <v>7</v>
      </c>
      <c r="U75">
        <v>4</v>
      </c>
      <c r="V75">
        <v>1</v>
      </c>
      <c r="W75">
        <v>6</v>
      </c>
      <c r="X75">
        <v>6</v>
      </c>
      <c r="Y75">
        <v>3</v>
      </c>
      <c r="Z75">
        <v>0</v>
      </c>
      <c r="AA75" s="4">
        <v>1</v>
      </c>
      <c r="AB75" s="4">
        <v>0.8571428571428571</v>
      </c>
      <c r="AC75" s="4">
        <v>0.75</v>
      </c>
      <c r="AD75" s="4">
        <v>0</v>
      </c>
      <c r="AE75">
        <v>57</v>
      </c>
      <c r="AF75">
        <v>18</v>
      </c>
    </row>
    <row r="76" spans="1:32" x14ac:dyDescent="0.25">
      <c r="A76">
        <v>66</v>
      </c>
      <c r="B76" t="s">
        <v>398</v>
      </c>
      <c r="C76" t="s">
        <v>219</v>
      </c>
      <c r="D76" t="s">
        <v>352</v>
      </c>
      <c r="E76">
        <v>12</v>
      </c>
      <c r="F76">
        <v>32</v>
      </c>
      <c r="G76">
        <v>33</v>
      </c>
      <c r="H76">
        <v>97</v>
      </c>
      <c r="I76">
        <v>15</v>
      </c>
      <c r="J76">
        <v>18</v>
      </c>
      <c r="K76">
        <v>83.3</v>
      </c>
      <c r="L76">
        <v>77</v>
      </c>
      <c r="M76" s="3">
        <f t="shared" si="6"/>
        <v>6.416666666666667</v>
      </c>
      <c r="N76" s="3">
        <f t="shared" si="7"/>
        <v>7.25</v>
      </c>
      <c r="O76" s="4">
        <f t="shared" si="8"/>
        <v>0.88505747126436785</v>
      </c>
      <c r="P76" s="4"/>
      <c r="Q76" t="s">
        <v>515</v>
      </c>
      <c r="R76" t="s">
        <v>516</v>
      </c>
      <c r="S76">
        <v>0</v>
      </c>
      <c r="T76">
        <v>1</v>
      </c>
      <c r="U76">
        <v>0</v>
      </c>
      <c r="V76">
        <v>0</v>
      </c>
      <c r="W76">
        <v>0</v>
      </c>
      <c r="X76">
        <v>0</v>
      </c>
      <c r="Y76">
        <v>0</v>
      </c>
      <c r="Z76">
        <v>0</v>
      </c>
      <c r="AA76" s="4">
        <v>1</v>
      </c>
      <c r="AB76" s="4">
        <v>0</v>
      </c>
      <c r="AC76" s="4">
        <v>1</v>
      </c>
      <c r="AD76" s="4">
        <v>0</v>
      </c>
      <c r="AE76">
        <v>0</v>
      </c>
      <c r="AF76">
        <v>1</v>
      </c>
    </row>
    <row r="77" spans="1:32" x14ac:dyDescent="0.25">
      <c r="A77">
        <v>52</v>
      </c>
      <c r="B77" t="s">
        <v>383</v>
      </c>
      <c r="C77" t="s">
        <v>190</v>
      </c>
      <c r="D77" t="s">
        <v>131</v>
      </c>
      <c r="E77">
        <v>13</v>
      </c>
      <c r="F77">
        <v>45</v>
      </c>
      <c r="G77">
        <v>46</v>
      </c>
      <c r="H77">
        <v>97.8</v>
      </c>
      <c r="I77">
        <v>13</v>
      </c>
      <c r="J77">
        <v>16</v>
      </c>
      <c r="K77">
        <v>81.3</v>
      </c>
      <c r="L77">
        <v>84</v>
      </c>
      <c r="M77" s="3">
        <f t="shared" si="6"/>
        <v>6.4615384615384617</v>
      </c>
      <c r="N77" s="3">
        <f t="shared" si="7"/>
        <v>7.2307692307692308</v>
      </c>
      <c r="O77" s="4">
        <f t="shared" si="8"/>
        <v>0.8936170212765957</v>
      </c>
      <c r="P77" s="4"/>
      <c r="Q77" t="s">
        <v>454</v>
      </c>
      <c r="R77" t="s">
        <v>455</v>
      </c>
      <c r="S77">
        <v>1</v>
      </c>
      <c r="T77">
        <v>1</v>
      </c>
      <c r="U77">
        <v>0</v>
      </c>
      <c r="V77">
        <v>0</v>
      </c>
      <c r="W77">
        <v>1</v>
      </c>
      <c r="X77">
        <v>1</v>
      </c>
      <c r="Y77">
        <v>0</v>
      </c>
      <c r="Z77">
        <v>0</v>
      </c>
      <c r="AA77" s="4">
        <v>1</v>
      </c>
      <c r="AB77" s="4">
        <v>1</v>
      </c>
      <c r="AC77" s="4">
        <v>1</v>
      </c>
      <c r="AD77" s="4">
        <v>0</v>
      </c>
      <c r="AE77">
        <v>7</v>
      </c>
      <c r="AF77">
        <v>2</v>
      </c>
    </row>
    <row r="78" spans="1:32" x14ac:dyDescent="0.25">
      <c r="A78">
        <v>40</v>
      </c>
      <c r="B78" t="s">
        <v>371</v>
      </c>
      <c r="C78" t="s">
        <v>167</v>
      </c>
      <c r="D78" t="s">
        <v>324</v>
      </c>
      <c r="E78">
        <v>14</v>
      </c>
      <c r="F78">
        <v>46</v>
      </c>
      <c r="G78">
        <v>47</v>
      </c>
      <c r="H78">
        <v>97.9</v>
      </c>
      <c r="I78">
        <v>15</v>
      </c>
      <c r="J78">
        <v>18</v>
      </c>
      <c r="K78">
        <v>83.3</v>
      </c>
      <c r="L78">
        <v>91</v>
      </c>
      <c r="M78" s="3">
        <f t="shared" si="6"/>
        <v>6.5</v>
      </c>
      <c r="N78" s="3">
        <f t="shared" si="7"/>
        <v>7.2142857142857144</v>
      </c>
      <c r="O78" s="4">
        <f t="shared" si="8"/>
        <v>0.90099009900990101</v>
      </c>
      <c r="P78" s="4"/>
      <c r="Q78" t="s">
        <v>56</v>
      </c>
      <c r="R78" t="s">
        <v>508</v>
      </c>
      <c r="S78">
        <v>3</v>
      </c>
      <c r="T78">
        <v>4</v>
      </c>
      <c r="U78">
        <v>2</v>
      </c>
      <c r="V78">
        <v>0</v>
      </c>
      <c r="W78">
        <v>3</v>
      </c>
      <c r="X78">
        <v>3</v>
      </c>
      <c r="Y78">
        <v>1</v>
      </c>
      <c r="Z78">
        <v>0</v>
      </c>
      <c r="AA78" s="4">
        <v>1</v>
      </c>
      <c r="AB78" s="4">
        <v>0.75</v>
      </c>
      <c r="AC78" s="4">
        <v>0.5</v>
      </c>
      <c r="AD78" s="4">
        <v>0</v>
      </c>
      <c r="AE78">
        <v>26</v>
      </c>
      <c r="AF78">
        <v>9</v>
      </c>
    </row>
    <row r="79" spans="1:32" x14ac:dyDescent="0.25">
      <c r="A79">
        <v>72</v>
      </c>
      <c r="B79" t="s">
        <v>404</v>
      </c>
      <c r="C79" t="s">
        <v>195</v>
      </c>
      <c r="D79" t="s">
        <v>329</v>
      </c>
      <c r="E79">
        <v>11</v>
      </c>
      <c r="F79">
        <v>34</v>
      </c>
      <c r="G79">
        <v>34</v>
      </c>
      <c r="H79">
        <v>100</v>
      </c>
      <c r="I79">
        <v>14</v>
      </c>
      <c r="J79">
        <v>15</v>
      </c>
      <c r="K79">
        <v>93.3</v>
      </c>
      <c r="L79">
        <v>76</v>
      </c>
      <c r="M79" s="3">
        <f t="shared" si="6"/>
        <v>6.9090909090909092</v>
      </c>
      <c r="N79" s="3">
        <f t="shared" si="7"/>
        <v>7.1818181818181817</v>
      </c>
      <c r="O79" s="4">
        <f t="shared" si="8"/>
        <v>0.96202531645569622</v>
      </c>
      <c r="P79" s="4"/>
      <c r="Q79" t="s">
        <v>56</v>
      </c>
      <c r="R79" t="s">
        <v>482</v>
      </c>
      <c r="S79">
        <v>0</v>
      </c>
      <c r="T79">
        <v>1</v>
      </c>
      <c r="U79">
        <v>1</v>
      </c>
      <c r="V79">
        <v>0</v>
      </c>
      <c r="W79">
        <v>0</v>
      </c>
      <c r="X79">
        <v>0</v>
      </c>
      <c r="Y79">
        <v>1</v>
      </c>
      <c r="Z79">
        <v>0</v>
      </c>
      <c r="AA79" s="4">
        <v>1</v>
      </c>
      <c r="AB79" s="4">
        <v>0</v>
      </c>
      <c r="AC79" s="4">
        <v>1</v>
      </c>
      <c r="AD79" s="4">
        <v>0</v>
      </c>
      <c r="AE79">
        <v>5</v>
      </c>
      <c r="AF79">
        <v>2</v>
      </c>
    </row>
    <row r="80" spans="1:32" x14ac:dyDescent="0.25">
      <c r="A80">
        <v>95</v>
      </c>
      <c r="B80" t="s">
        <v>431</v>
      </c>
      <c r="C80" t="s">
        <v>239</v>
      </c>
      <c r="D80" t="s">
        <v>324</v>
      </c>
      <c r="E80">
        <v>12</v>
      </c>
      <c r="F80">
        <v>29</v>
      </c>
      <c r="G80">
        <v>32</v>
      </c>
      <c r="H80">
        <v>90.6</v>
      </c>
      <c r="I80">
        <v>11</v>
      </c>
      <c r="J80">
        <v>18</v>
      </c>
      <c r="K80">
        <v>61.1</v>
      </c>
      <c r="L80">
        <v>62</v>
      </c>
      <c r="M80" s="3">
        <f t="shared" si="6"/>
        <v>5.166666666666667</v>
      </c>
      <c r="N80" s="3">
        <f t="shared" si="7"/>
        <v>7.166666666666667</v>
      </c>
      <c r="O80" s="4">
        <f t="shared" si="8"/>
        <v>0.72093023255813959</v>
      </c>
      <c r="P80" s="4"/>
      <c r="Q80" t="s">
        <v>506</v>
      </c>
      <c r="R80" t="s">
        <v>507</v>
      </c>
      <c r="S80">
        <v>0</v>
      </c>
      <c r="T80">
        <v>1</v>
      </c>
      <c r="U80">
        <v>0</v>
      </c>
      <c r="V80">
        <v>0</v>
      </c>
      <c r="W80">
        <v>0</v>
      </c>
      <c r="X80">
        <v>1</v>
      </c>
      <c r="Y80">
        <v>0</v>
      </c>
      <c r="Z80">
        <v>0</v>
      </c>
      <c r="AA80" s="4">
        <v>1</v>
      </c>
      <c r="AB80" s="4">
        <v>1</v>
      </c>
      <c r="AC80" s="4">
        <v>1</v>
      </c>
      <c r="AD80" s="4">
        <v>0</v>
      </c>
      <c r="AE80">
        <v>4</v>
      </c>
      <c r="AF80">
        <v>1</v>
      </c>
    </row>
    <row r="81" spans="1:32" x14ac:dyDescent="0.25">
      <c r="A81">
        <v>64</v>
      </c>
      <c r="B81" t="s">
        <v>396</v>
      </c>
      <c r="C81" t="s">
        <v>213</v>
      </c>
      <c r="D81" t="s">
        <v>133</v>
      </c>
      <c r="E81">
        <v>14</v>
      </c>
      <c r="F81">
        <v>51</v>
      </c>
      <c r="G81">
        <v>58</v>
      </c>
      <c r="H81">
        <v>87.9</v>
      </c>
      <c r="I81">
        <v>9</v>
      </c>
      <c r="J81">
        <v>14</v>
      </c>
      <c r="K81">
        <v>64.3</v>
      </c>
      <c r="L81">
        <v>78</v>
      </c>
      <c r="M81" s="3">
        <f t="shared" si="6"/>
        <v>5.5714285714285712</v>
      </c>
      <c r="N81" s="3">
        <f t="shared" si="7"/>
        <v>7.1428571428571432</v>
      </c>
      <c r="O81" s="4">
        <f t="shared" si="8"/>
        <v>0.77999999999999992</v>
      </c>
      <c r="P81" s="4"/>
      <c r="Q81" t="s">
        <v>506</v>
      </c>
      <c r="R81" t="s">
        <v>528</v>
      </c>
      <c r="S81">
        <v>1</v>
      </c>
      <c r="T81">
        <v>0</v>
      </c>
      <c r="U81">
        <v>0</v>
      </c>
      <c r="V81">
        <v>0</v>
      </c>
      <c r="W81">
        <v>1</v>
      </c>
      <c r="X81">
        <v>0</v>
      </c>
      <c r="Y81">
        <v>0</v>
      </c>
      <c r="Z81">
        <v>0</v>
      </c>
      <c r="AA81" s="4">
        <v>1</v>
      </c>
      <c r="AB81" s="4">
        <v>1</v>
      </c>
      <c r="AC81" s="4">
        <v>1</v>
      </c>
      <c r="AD81" s="4">
        <v>0</v>
      </c>
      <c r="AE81">
        <v>3</v>
      </c>
      <c r="AF81">
        <v>1</v>
      </c>
    </row>
    <row r="82" spans="1:32" x14ac:dyDescent="0.25">
      <c r="A82">
        <v>75</v>
      </c>
      <c r="B82" t="s">
        <v>407</v>
      </c>
      <c r="C82" t="s">
        <v>261</v>
      </c>
      <c r="D82" t="s">
        <v>133</v>
      </c>
      <c r="E82">
        <v>12</v>
      </c>
      <c r="F82">
        <v>33</v>
      </c>
      <c r="G82">
        <v>34</v>
      </c>
      <c r="H82">
        <v>97.1</v>
      </c>
      <c r="I82">
        <v>14</v>
      </c>
      <c r="J82">
        <v>17</v>
      </c>
      <c r="K82">
        <v>82.4</v>
      </c>
      <c r="L82">
        <v>75</v>
      </c>
      <c r="M82" s="3">
        <f t="shared" si="6"/>
        <v>6.25</v>
      </c>
      <c r="N82" s="3">
        <f t="shared" si="7"/>
        <v>7.083333333333333</v>
      </c>
      <c r="O82" s="4">
        <f t="shared" si="8"/>
        <v>0.88235294117647067</v>
      </c>
      <c r="P82" s="4"/>
      <c r="Q82" t="s">
        <v>483</v>
      </c>
      <c r="R82" t="s">
        <v>484</v>
      </c>
      <c r="S82">
        <v>2</v>
      </c>
      <c r="T82">
        <v>1</v>
      </c>
      <c r="U82">
        <v>1</v>
      </c>
      <c r="V82">
        <v>0</v>
      </c>
      <c r="W82">
        <v>2</v>
      </c>
      <c r="X82">
        <v>1</v>
      </c>
      <c r="Y82">
        <v>0</v>
      </c>
      <c r="Z82">
        <v>0</v>
      </c>
      <c r="AA82" s="4">
        <v>1</v>
      </c>
      <c r="AB82" s="4">
        <v>1</v>
      </c>
      <c r="AC82" s="4">
        <v>0</v>
      </c>
      <c r="AD82" s="4">
        <v>0</v>
      </c>
      <c r="AE82">
        <v>10</v>
      </c>
      <c r="AF82">
        <v>4</v>
      </c>
    </row>
    <row r="83" spans="1:32" x14ac:dyDescent="0.25">
      <c r="A83">
        <v>76</v>
      </c>
      <c r="B83" t="s">
        <v>408</v>
      </c>
      <c r="C83" t="s">
        <v>409</v>
      </c>
      <c r="D83" t="s">
        <v>370</v>
      </c>
      <c r="E83">
        <v>13</v>
      </c>
      <c r="F83">
        <v>42</v>
      </c>
      <c r="G83">
        <v>44</v>
      </c>
      <c r="H83">
        <v>95.5</v>
      </c>
      <c r="I83">
        <v>11</v>
      </c>
      <c r="J83">
        <v>16</v>
      </c>
      <c r="K83">
        <v>68.8</v>
      </c>
      <c r="L83">
        <v>75</v>
      </c>
      <c r="M83" s="3">
        <f t="shared" si="6"/>
        <v>5.7692307692307692</v>
      </c>
      <c r="N83" s="3">
        <f t="shared" si="7"/>
        <v>7.0769230769230766</v>
      </c>
      <c r="O83" s="4">
        <f t="shared" si="8"/>
        <v>0.81521739130434789</v>
      </c>
      <c r="P83" s="4"/>
      <c r="Q83" t="s">
        <v>480</v>
      </c>
      <c r="R83" t="s">
        <v>481</v>
      </c>
      <c r="S83">
        <v>0</v>
      </c>
      <c r="T83">
        <v>1</v>
      </c>
      <c r="U83">
        <v>1</v>
      </c>
      <c r="V83">
        <v>0</v>
      </c>
      <c r="W83">
        <v>0</v>
      </c>
      <c r="X83">
        <v>1</v>
      </c>
      <c r="Y83">
        <v>0</v>
      </c>
      <c r="Z83">
        <v>0</v>
      </c>
      <c r="AA83" s="4">
        <v>1</v>
      </c>
      <c r="AB83" s="4">
        <v>1</v>
      </c>
      <c r="AC83" s="4">
        <v>0</v>
      </c>
      <c r="AD83" s="4">
        <v>0</v>
      </c>
      <c r="AE83">
        <v>4</v>
      </c>
      <c r="AF83">
        <v>2</v>
      </c>
    </row>
    <row r="84" spans="1:32" x14ac:dyDescent="0.25">
      <c r="A84">
        <v>77</v>
      </c>
      <c r="B84" t="s">
        <v>410</v>
      </c>
      <c r="C84" t="s">
        <v>236</v>
      </c>
      <c r="D84" t="s">
        <v>349</v>
      </c>
      <c r="E84">
        <v>12</v>
      </c>
      <c r="F84">
        <v>33</v>
      </c>
      <c r="G84">
        <v>36</v>
      </c>
      <c r="H84">
        <v>91.7</v>
      </c>
      <c r="I84">
        <v>13</v>
      </c>
      <c r="J84">
        <v>16</v>
      </c>
      <c r="K84">
        <v>81.3</v>
      </c>
      <c r="L84">
        <v>72</v>
      </c>
      <c r="M84" s="3">
        <f t="shared" si="6"/>
        <v>6</v>
      </c>
      <c r="N84" s="3">
        <f t="shared" si="7"/>
        <v>7</v>
      </c>
      <c r="O84" s="4">
        <f t="shared" si="8"/>
        <v>0.8571428571428571</v>
      </c>
      <c r="P84" s="4"/>
      <c r="Q84" t="s">
        <v>15</v>
      </c>
      <c r="R84" t="s">
        <v>361</v>
      </c>
      <c r="S84">
        <v>6</v>
      </c>
      <c r="T84">
        <v>6</v>
      </c>
      <c r="U84">
        <v>8</v>
      </c>
      <c r="V84">
        <v>5</v>
      </c>
      <c r="W84">
        <v>6</v>
      </c>
      <c r="X84">
        <v>5</v>
      </c>
      <c r="Y84">
        <v>6</v>
      </c>
      <c r="Z84">
        <v>3</v>
      </c>
      <c r="AA84" s="4">
        <v>1</v>
      </c>
      <c r="AB84" s="4">
        <v>0.83333333333333337</v>
      </c>
      <c r="AC84" s="4">
        <v>0.75</v>
      </c>
      <c r="AD84" s="4">
        <v>0.6</v>
      </c>
      <c r="AE84">
        <v>86</v>
      </c>
      <c r="AF84">
        <v>25</v>
      </c>
    </row>
    <row r="85" spans="1:32" x14ac:dyDescent="0.25">
      <c r="A85">
        <v>59</v>
      </c>
      <c r="B85" t="s">
        <v>390</v>
      </c>
      <c r="C85" t="s">
        <v>258</v>
      </c>
      <c r="D85" t="s">
        <v>352</v>
      </c>
      <c r="E85">
        <v>13</v>
      </c>
      <c r="F85">
        <v>25</v>
      </c>
      <c r="G85">
        <v>25</v>
      </c>
      <c r="H85">
        <v>100</v>
      </c>
      <c r="I85">
        <v>18</v>
      </c>
      <c r="J85">
        <v>22</v>
      </c>
      <c r="K85">
        <v>81.8</v>
      </c>
      <c r="L85">
        <v>79</v>
      </c>
      <c r="M85" s="3">
        <f t="shared" si="6"/>
        <v>6.0769230769230766</v>
      </c>
      <c r="N85" s="3">
        <f t="shared" si="7"/>
        <v>7</v>
      </c>
      <c r="O85" s="4">
        <f t="shared" si="8"/>
        <v>0.86813186813186805</v>
      </c>
      <c r="P85" s="4"/>
      <c r="Q85" t="s">
        <v>495</v>
      </c>
      <c r="R85" t="s">
        <v>496</v>
      </c>
      <c r="S85">
        <v>2</v>
      </c>
      <c r="T85">
        <v>0</v>
      </c>
      <c r="U85">
        <v>0</v>
      </c>
      <c r="V85">
        <v>0</v>
      </c>
      <c r="W85">
        <v>2</v>
      </c>
      <c r="X85">
        <v>0</v>
      </c>
      <c r="Y85">
        <v>0</v>
      </c>
      <c r="Z85">
        <v>0</v>
      </c>
      <c r="AA85" s="4">
        <v>1</v>
      </c>
      <c r="AB85" s="4">
        <v>1</v>
      </c>
      <c r="AC85" s="4">
        <v>1</v>
      </c>
      <c r="AD85" s="4">
        <v>0</v>
      </c>
      <c r="AE85">
        <v>6</v>
      </c>
      <c r="AF85">
        <v>2</v>
      </c>
    </row>
    <row r="86" spans="1:32" x14ac:dyDescent="0.25">
      <c r="A86">
        <v>90</v>
      </c>
      <c r="B86" t="s">
        <v>425</v>
      </c>
      <c r="C86" t="s">
        <v>266</v>
      </c>
      <c r="D86" t="s">
        <v>324</v>
      </c>
      <c r="E86">
        <v>12</v>
      </c>
      <c r="F86">
        <v>25</v>
      </c>
      <c r="G86">
        <v>27</v>
      </c>
      <c r="H86">
        <v>92.6</v>
      </c>
      <c r="I86">
        <v>14</v>
      </c>
      <c r="J86">
        <v>19</v>
      </c>
      <c r="K86">
        <v>73.7</v>
      </c>
      <c r="L86">
        <v>67</v>
      </c>
      <c r="M86" s="3">
        <f t="shared" si="6"/>
        <v>5.583333333333333</v>
      </c>
      <c r="N86" s="3">
        <f t="shared" si="7"/>
        <v>7</v>
      </c>
      <c r="O86" s="4">
        <f t="shared" si="8"/>
        <v>0.79761904761904756</v>
      </c>
      <c r="P86" s="4"/>
      <c r="Q86" t="s">
        <v>105</v>
      </c>
      <c r="R86" t="s">
        <v>398</v>
      </c>
      <c r="S86">
        <v>4</v>
      </c>
      <c r="T86">
        <v>7</v>
      </c>
      <c r="U86">
        <v>7</v>
      </c>
      <c r="V86">
        <v>0</v>
      </c>
      <c r="W86">
        <v>4</v>
      </c>
      <c r="X86">
        <v>7</v>
      </c>
      <c r="Y86">
        <v>4</v>
      </c>
      <c r="Z86">
        <v>0</v>
      </c>
      <c r="AA86" s="4">
        <v>1</v>
      </c>
      <c r="AB86" s="4">
        <v>1</v>
      </c>
      <c r="AC86" s="4">
        <v>0.5714285714285714</v>
      </c>
      <c r="AD86" s="4">
        <v>0</v>
      </c>
      <c r="AE86">
        <v>60</v>
      </c>
      <c r="AF86">
        <v>18</v>
      </c>
    </row>
    <row r="87" spans="1:32" x14ac:dyDescent="0.25">
      <c r="A87">
        <v>74</v>
      </c>
      <c r="B87" t="s">
        <v>406</v>
      </c>
      <c r="C87" t="s">
        <v>217</v>
      </c>
      <c r="D87" t="s">
        <v>132</v>
      </c>
      <c r="E87">
        <v>13</v>
      </c>
      <c r="F87">
        <v>49</v>
      </c>
      <c r="G87">
        <v>51</v>
      </c>
      <c r="H87">
        <v>96.1</v>
      </c>
      <c r="I87">
        <v>9</v>
      </c>
      <c r="J87">
        <v>13</v>
      </c>
      <c r="K87">
        <v>69.2</v>
      </c>
      <c r="L87">
        <v>76</v>
      </c>
      <c r="M87" s="3">
        <f t="shared" si="6"/>
        <v>5.8461538461538458</v>
      </c>
      <c r="N87" s="3">
        <f t="shared" si="7"/>
        <v>6.9230769230769234</v>
      </c>
      <c r="O87" s="4">
        <f t="shared" si="8"/>
        <v>0.84444444444444433</v>
      </c>
      <c r="P87" s="4"/>
      <c r="Q87" t="s">
        <v>17</v>
      </c>
      <c r="R87" t="s">
        <v>359</v>
      </c>
      <c r="S87">
        <v>6</v>
      </c>
      <c r="T87">
        <v>9</v>
      </c>
      <c r="U87">
        <v>7</v>
      </c>
      <c r="V87">
        <v>0</v>
      </c>
      <c r="W87">
        <v>5</v>
      </c>
      <c r="X87">
        <v>6</v>
      </c>
      <c r="Y87">
        <v>6</v>
      </c>
      <c r="Z87">
        <v>0</v>
      </c>
      <c r="AA87" s="4">
        <v>0.83333333333333337</v>
      </c>
      <c r="AB87" s="4">
        <v>0.66666666666666663</v>
      </c>
      <c r="AC87" s="4">
        <v>0.8571428571428571</v>
      </c>
      <c r="AD87" s="4">
        <v>0</v>
      </c>
      <c r="AE87">
        <v>69</v>
      </c>
      <c r="AF87">
        <v>22</v>
      </c>
    </row>
    <row r="88" spans="1:32" x14ac:dyDescent="0.25">
      <c r="A88">
        <v>88</v>
      </c>
      <c r="B88" t="s">
        <v>423</v>
      </c>
      <c r="C88" t="s">
        <v>256</v>
      </c>
      <c r="D88" t="s">
        <v>133</v>
      </c>
      <c r="E88">
        <v>12</v>
      </c>
      <c r="F88">
        <v>35</v>
      </c>
      <c r="G88">
        <v>35</v>
      </c>
      <c r="H88">
        <v>100</v>
      </c>
      <c r="I88">
        <v>11</v>
      </c>
      <c r="J88">
        <v>16</v>
      </c>
      <c r="K88">
        <v>68.8</v>
      </c>
      <c r="L88">
        <v>68</v>
      </c>
      <c r="M88" s="3">
        <f t="shared" si="6"/>
        <v>5.666666666666667</v>
      </c>
      <c r="N88" s="3">
        <f t="shared" si="7"/>
        <v>6.916666666666667</v>
      </c>
      <c r="O88" s="4">
        <f t="shared" si="8"/>
        <v>0.81927710843373491</v>
      </c>
      <c r="P88" s="4"/>
      <c r="Q88" t="s">
        <v>29</v>
      </c>
      <c r="R88" t="s">
        <v>384</v>
      </c>
      <c r="S88">
        <v>8</v>
      </c>
      <c r="T88">
        <v>8</v>
      </c>
      <c r="U88">
        <v>6</v>
      </c>
      <c r="V88">
        <v>0</v>
      </c>
      <c r="W88">
        <v>8</v>
      </c>
      <c r="X88">
        <v>6</v>
      </c>
      <c r="Y88">
        <v>2</v>
      </c>
      <c r="Z88">
        <v>0</v>
      </c>
      <c r="AA88" s="4">
        <v>1</v>
      </c>
      <c r="AB88" s="4">
        <v>0.75</v>
      </c>
      <c r="AC88" s="4">
        <v>0.33333333333333331</v>
      </c>
      <c r="AD88" s="4">
        <v>0</v>
      </c>
      <c r="AE88">
        <v>58</v>
      </c>
      <c r="AF88">
        <v>22</v>
      </c>
    </row>
    <row r="89" spans="1:32" x14ac:dyDescent="0.25">
      <c r="A89">
        <v>92</v>
      </c>
      <c r="B89" t="s">
        <v>427</v>
      </c>
      <c r="C89" t="s">
        <v>428</v>
      </c>
      <c r="D89" t="s">
        <v>349</v>
      </c>
      <c r="E89">
        <v>12</v>
      </c>
      <c r="F89">
        <v>38</v>
      </c>
      <c r="G89">
        <v>41</v>
      </c>
      <c r="H89">
        <v>92.7</v>
      </c>
      <c r="I89">
        <v>9</v>
      </c>
      <c r="J89">
        <v>14</v>
      </c>
      <c r="K89">
        <v>64.3</v>
      </c>
      <c r="L89">
        <v>65</v>
      </c>
      <c r="M89" s="3">
        <f t="shared" si="6"/>
        <v>5.416666666666667</v>
      </c>
      <c r="N89" s="3">
        <f t="shared" si="7"/>
        <v>6.916666666666667</v>
      </c>
      <c r="O89" s="4">
        <f t="shared" si="8"/>
        <v>0.7831325301204819</v>
      </c>
      <c r="P89" s="4"/>
      <c r="Q89" t="s">
        <v>491</v>
      </c>
      <c r="R89" t="s">
        <v>492</v>
      </c>
      <c r="S89">
        <v>0</v>
      </c>
      <c r="T89">
        <v>1</v>
      </c>
      <c r="U89">
        <v>0</v>
      </c>
      <c r="V89">
        <v>0</v>
      </c>
      <c r="W89">
        <v>0</v>
      </c>
      <c r="X89">
        <v>0</v>
      </c>
      <c r="Y89">
        <v>0</v>
      </c>
      <c r="Z89">
        <v>0</v>
      </c>
      <c r="AA89" s="4">
        <v>1</v>
      </c>
      <c r="AB89" s="4">
        <v>0</v>
      </c>
      <c r="AC89" s="4">
        <v>1</v>
      </c>
      <c r="AD89" s="4">
        <v>0</v>
      </c>
      <c r="AE89">
        <v>0</v>
      </c>
      <c r="AF89">
        <v>1</v>
      </c>
    </row>
    <row r="90" spans="1:32" x14ac:dyDescent="0.25">
      <c r="A90">
        <v>67</v>
      </c>
      <c r="B90" t="s">
        <v>399</v>
      </c>
      <c r="C90" t="s">
        <v>200</v>
      </c>
      <c r="D90" t="s">
        <v>131</v>
      </c>
      <c r="E90">
        <v>13</v>
      </c>
      <c r="F90">
        <v>41</v>
      </c>
      <c r="G90">
        <v>41</v>
      </c>
      <c r="H90">
        <v>100</v>
      </c>
      <c r="I90">
        <v>12</v>
      </c>
      <c r="J90">
        <v>16</v>
      </c>
      <c r="K90">
        <v>75</v>
      </c>
      <c r="L90">
        <v>77</v>
      </c>
      <c r="M90" s="3">
        <f t="shared" si="6"/>
        <v>5.9230769230769234</v>
      </c>
      <c r="N90" s="3">
        <f t="shared" si="7"/>
        <v>6.8461538461538458</v>
      </c>
      <c r="O90" s="4">
        <f t="shared" si="8"/>
        <v>0.86516853932584281</v>
      </c>
      <c r="P90" s="4"/>
      <c r="Q90" t="s">
        <v>524</v>
      </c>
      <c r="R90" t="s">
        <v>525</v>
      </c>
      <c r="S90">
        <v>2</v>
      </c>
      <c r="T90">
        <v>0</v>
      </c>
      <c r="U90">
        <v>0</v>
      </c>
      <c r="V90">
        <v>0</v>
      </c>
      <c r="W90">
        <v>2</v>
      </c>
      <c r="X90">
        <v>0</v>
      </c>
      <c r="Y90">
        <v>0</v>
      </c>
      <c r="Z90">
        <v>0</v>
      </c>
      <c r="AA90" s="4">
        <v>1</v>
      </c>
      <c r="AB90" s="4">
        <v>1</v>
      </c>
      <c r="AC90" s="4">
        <v>1</v>
      </c>
      <c r="AD90" s="4">
        <v>0</v>
      </c>
      <c r="AE90">
        <v>6</v>
      </c>
      <c r="AF90">
        <v>2</v>
      </c>
    </row>
    <row r="91" spans="1:32" x14ac:dyDescent="0.25">
      <c r="A91">
        <v>94</v>
      </c>
      <c r="B91" t="s">
        <v>430</v>
      </c>
      <c r="C91" t="s">
        <v>248</v>
      </c>
      <c r="D91" t="s">
        <v>132</v>
      </c>
      <c r="E91">
        <v>12</v>
      </c>
      <c r="F91">
        <v>30</v>
      </c>
      <c r="G91">
        <v>31</v>
      </c>
      <c r="H91">
        <v>96.8</v>
      </c>
      <c r="I91">
        <v>11</v>
      </c>
      <c r="J91">
        <v>17</v>
      </c>
      <c r="K91">
        <v>64.7</v>
      </c>
      <c r="L91">
        <v>63</v>
      </c>
      <c r="M91" s="3">
        <f t="shared" si="6"/>
        <v>5.25</v>
      </c>
      <c r="N91" s="3">
        <f t="shared" si="7"/>
        <v>6.833333333333333</v>
      </c>
      <c r="O91" s="4">
        <f t="shared" si="8"/>
        <v>0.76829268292682928</v>
      </c>
      <c r="P91" s="4"/>
      <c r="Q91" t="s">
        <v>85</v>
      </c>
      <c r="R91" t="s">
        <v>429</v>
      </c>
      <c r="S91">
        <v>4</v>
      </c>
      <c r="T91">
        <v>4</v>
      </c>
      <c r="U91">
        <v>6</v>
      </c>
      <c r="V91">
        <v>2</v>
      </c>
      <c r="W91">
        <v>3</v>
      </c>
      <c r="X91">
        <v>3</v>
      </c>
      <c r="Y91">
        <v>5</v>
      </c>
      <c r="Z91">
        <v>1</v>
      </c>
      <c r="AA91" s="4">
        <v>0.75</v>
      </c>
      <c r="AB91" s="4">
        <v>0.75</v>
      </c>
      <c r="AC91" s="4">
        <v>0.83333333333333337</v>
      </c>
      <c r="AD91" s="4">
        <v>0.5</v>
      </c>
      <c r="AE91">
        <v>52</v>
      </c>
      <c r="AF91">
        <v>16</v>
      </c>
    </row>
    <row r="92" spans="1:32" x14ac:dyDescent="0.25">
      <c r="A92">
        <v>100</v>
      </c>
      <c r="B92" t="s">
        <v>435</v>
      </c>
      <c r="C92" t="s">
        <v>270</v>
      </c>
      <c r="D92" t="s">
        <v>134</v>
      </c>
      <c r="E92">
        <v>11</v>
      </c>
      <c r="F92">
        <v>18</v>
      </c>
      <c r="G92">
        <v>18</v>
      </c>
      <c r="H92">
        <v>100</v>
      </c>
      <c r="I92">
        <v>14</v>
      </c>
      <c r="J92">
        <v>19</v>
      </c>
      <c r="K92">
        <v>73.7</v>
      </c>
      <c r="L92">
        <v>60</v>
      </c>
      <c r="M92" s="3">
        <f t="shared" si="6"/>
        <v>5.4545454545454541</v>
      </c>
      <c r="N92" s="3">
        <f t="shared" si="7"/>
        <v>6.8181818181818183</v>
      </c>
      <c r="O92" s="4">
        <f t="shared" si="8"/>
        <v>0.79999999999999993</v>
      </c>
      <c r="P92" s="4"/>
      <c r="Q92" t="s">
        <v>81</v>
      </c>
      <c r="R92" t="s">
        <v>432</v>
      </c>
      <c r="S92">
        <v>6</v>
      </c>
      <c r="T92">
        <v>5</v>
      </c>
      <c r="U92">
        <v>4</v>
      </c>
      <c r="V92">
        <v>1</v>
      </c>
      <c r="W92">
        <v>6</v>
      </c>
      <c r="X92">
        <v>5</v>
      </c>
      <c r="Y92">
        <v>3</v>
      </c>
      <c r="Z92">
        <v>0</v>
      </c>
      <c r="AA92" s="4">
        <v>1</v>
      </c>
      <c r="AB92" s="4">
        <v>1</v>
      </c>
      <c r="AC92" s="4">
        <v>0.75</v>
      </c>
      <c r="AD92" s="4">
        <v>0</v>
      </c>
      <c r="AE92">
        <v>53</v>
      </c>
      <c r="AF92">
        <v>16</v>
      </c>
    </row>
    <row r="93" spans="1:32" x14ac:dyDescent="0.25">
      <c r="A93">
        <v>80</v>
      </c>
      <c r="B93" t="s">
        <v>414</v>
      </c>
      <c r="C93" t="s">
        <v>415</v>
      </c>
      <c r="D93" t="s">
        <v>133</v>
      </c>
      <c r="E93">
        <v>12</v>
      </c>
      <c r="F93">
        <v>41</v>
      </c>
      <c r="G93">
        <v>42</v>
      </c>
      <c r="H93">
        <v>97.6</v>
      </c>
      <c r="I93">
        <v>10</v>
      </c>
      <c r="J93">
        <v>13</v>
      </c>
      <c r="K93">
        <v>76.900000000000006</v>
      </c>
      <c r="L93">
        <v>71</v>
      </c>
      <c r="M93" s="3">
        <f t="shared" si="6"/>
        <v>5.916666666666667</v>
      </c>
      <c r="N93" s="3">
        <f t="shared" si="7"/>
        <v>6.75</v>
      </c>
      <c r="O93" s="4">
        <f t="shared" si="8"/>
        <v>0.87654320987654322</v>
      </c>
      <c r="P93" s="4"/>
      <c r="Q93" t="s">
        <v>81</v>
      </c>
      <c r="R93" t="s">
        <v>460</v>
      </c>
      <c r="S93">
        <v>0</v>
      </c>
      <c r="T93">
        <v>1</v>
      </c>
      <c r="U93">
        <v>0</v>
      </c>
      <c r="V93">
        <v>2</v>
      </c>
      <c r="W93">
        <v>0</v>
      </c>
      <c r="X93">
        <v>1</v>
      </c>
      <c r="Y93">
        <v>0</v>
      </c>
      <c r="Z93">
        <v>0</v>
      </c>
      <c r="AA93" s="4">
        <v>1</v>
      </c>
      <c r="AB93" s="4">
        <v>1</v>
      </c>
      <c r="AC93" s="4">
        <v>1</v>
      </c>
      <c r="AD93" s="4">
        <v>0</v>
      </c>
      <c r="AE93">
        <v>4</v>
      </c>
      <c r="AF93">
        <v>3</v>
      </c>
    </row>
    <row r="94" spans="1:32" x14ac:dyDescent="0.25">
      <c r="A94">
        <v>60</v>
      </c>
      <c r="B94" t="s">
        <v>391</v>
      </c>
      <c r="C94" t="s">
        <v>392</v>
      </c>
      <c r="D94" t="s">
        <v>132</v>
      </c>
      <c r="E94">
        <v>14</v>
      </c>
      <c r="F94">
        <v>40</v>
      </c>
      <c r="G94">
        <v>43</v>
      </c>
      <c r="H94">
        <v>93</v>
      </c>
      <c r="I94">
        <v>13</v>
      </c>
      <c r="J94">
        <v>17</v>
      </c>
      <c r="K94">
        <v>76.5</v>
      </c>
      <c r="L94">
        <v>79</v>
      </c>
      <c r="M94" s="3">
        <f t="shared" si="6"/>
        <v>5.6428571428571432</v>
      </c>
      <c r="N94" s="3">
        <f t="shared" si="7"/>
        <v>6.7142857142857144</v>
      </c>
      <c r="O94" s="4">
        <f t="shared" si="8"/>
        <v>0.84042553191489366</v>
      </c>
      <c r="P94" s="4"/>
      <c r="Q94" t="s">
        <v>81</v>
      </c>
      <c r="R94" t="s">
        <v>622</v>
      </c>
      <c r="S94">
        <v>0</v>
      </c>
      <c r="T94">
        <v>1</v>
      </c>
      <c r="U94">
        <v>0</v>
      </c>
      <c r="V94">
        <v>0</v>
      </c>
      <c r="W94">
        <v>0</v>
      </c>
      <c r="X94">
        <v>0</v>
      </c>
      <c r="Y94">
        <v>0</v>
      </c>
      <c r="Z94">
        <v>0</v>
      </c>
      <c r="AA94" s="4">
        <v>1</v>
      </c>
      <c r="AB94" s="4">
        <v>0</v>
      </c>
      <c r="AC94" s="4">
        <v>1</v>
      </c>
      <c r="AD94" s="4">
        <v>0</v>
      </c>
      <c r="AE94">
        <v>0</v>
      </c>
      <c r="AF94">
        <v>1</v>
      </c>
    </row>
    <row r="95" spans="1:32" x14ac:dyDescent="0.25">
      <c r="A95">
        <v>93</v>
      </c>
      <c r="B95" t="s">
        <v>429</v>
      </c>
      <c r="C95" t="s">
        <v>260</v>
      </c>
      <c r="D95" t="s">
        <v>326</v>
      </c>
      <c r="E95">
        <v>12</v>
      </c>
      <c r="F95">
        <v>28</v>
      </c>
      <c r="G95">
        <v>28</v>
      </c>
      <c r="H95">
        <v>100</v>
      </c>
      <c r="I95">
        <v>12</v>
      </c>
      <c r="J95">
        <v>17</v>
      </c>
      <c r="K95">
        <v>70.599999999999994</v>
      </c>
      <c r="L95">
        <v>64</v>
      </c>
      <c r="M95" s="3">
        <f t="shared" si="6"/>
        <v>5.333333333333333</v>
      </c>
      <c r="N95" s="3">
        <f t="shared" si="7"/>
        <v>6.583333333333333</v>
      </c>
      <c r="O95" s="4">
        <f t="shared" si="8"/>
        <v>0.810126582278481</v>
      </c>
      <c r="P95" s="4"/>
      <c r="Q95" t="s">
        <v>581</v>
      </c>
      <c r="R95" t="s">
        <v>582</v>
      </c>
      <c r="S95">
        <v>1</v>
      </c>
      <c r="T95">
        <v>1</v>
      </c>
      <c r="U95">
        <v>0</v>
      </c>
      <c r="V95">
        <v>0</v>
      </c>
      <c r="W95">
        <v>1</v>
      </c>
      <c r="X95">
        <v>1</v>
      </c>
      <c r="Y95">
        <v>0</v>
      </c>
      <c r="Z95">
        <v>0</v>
      </c>
      <c r="AA95" s="4">
        <v>1</v>
      </c>
      <c r="AB95" s="4">
        <v>1</v>
      </c>
      <c r="AC95" s="4">
        <v>1</v>
      </c>
      <c r="AD95" s="4">
        <v>0</v>
      </c>
      <c r="AE95">
        <v>7</v>
      </c>
      <c r="AF95">
        <v>2</v>
      </c>
    </row>
    <row r="96" spans="1:32" x14ac:dyDescent="0.25">
      <c r="A96">
        <v>71</v>
      </c>
      <c r="B96" t="s">
        <v>403</v>
      </c>
      <c r="C96" t="s">
        <v>247</v>
      </c>
      <c r="D96" t="s">
        <v>324</v>
      </c>
      <c r="E96">
        <v>12</v>
      </c>
      <c r="F96">
        <v>28</v>
      </c>
      <c r="G96">
        <v>28</v>
      </c>
      <c r="H96">
        <v>100</v>
      </c>
      <c r="I96">
        <v>16</v>
      </c>
      <c r="J96">
        <v>17</v>
      </c>
      <c r="K96">
        <v>94.1</v>
      </c>
      <c r="L96">
        <v>76</v>
      </c>
      <c r="M96" s="3">
        <f t="shared" si="6"/>
        <v>6.333333333333333</v>
      </c>
      <c r="N96" s="3">
        <f t="shared" si="7"/>
        <v>6.583333333333333</v>
      </c>
      <c r="O96" s="4">
        <f t="shared" si="8"/>
        <v>0.96202531645569622</v>
      </c>
      <c r="P96" s="4"/>
      <c r="Q96" t="s">
        <v>28</v>
      </c>
      <c r="R96" t="s">
        <v>407</v>
      </c>
      <c r="S96">
        <v>7</v>
      </c>
      <c r="T96">
        <v>7</v>
      </c>
      <c r="U96">
        <v>3</v>
      </c>
      <c r="V96">
        <v>0</v>
      </c>
      <c r="W96">
        <v>6</v>
      </c>
      <c r="X96">
        <v>7</v>
      </c>
      <c r="Y96">
        <v>1</v>
      </c>
      <c r="Z96">
        <v>0</v>
      </c>
      <c r="AA96" s="4">
        <v>0.8571428571428571</v>
      </c>
      <c r="AB96" s="4">
        <v>1</v>
      </c>
      <c r="AC96" s="4">
        <v>0.33333333333333331</v>
      </c>
      <c r="AD96" s="4">
        <v>0</v>
      </c>
      <c r="AE96">
        <v>51</v>
      </c>
      <c r="AF96">
        <v>17</v>
      </c>
    </row>
    <row r="97" spans="1:32" x14ac:dyDescent="0.25">
      <c r="A97">
        <v>87</v>
      </c>
      <c r="B97" t="s">
        <v>422</v>
      </c>
      <c r="C97" t="s">
        <v>264</v>
      </c>
      <c r="D97" t="s">
        <v>329</v>
      </c>
      <c r="E97">
        <v>13</v>
      </c>
      <c r="F97">
        <v>32</v>
      </c>
      <c r="G97">
        <v>32</v>
      </c>
      <c r="H97">
        <v>100</v>
      </c>
      <c r="I97">
        <v>12</v>
      </c>
      <c r="J97">
        <v>17</v>
      </c>
      <c r="K97">
        <v>70.599999999999994</v>
      </c>
      <c r="L97">
        <v>68</v>
      </c>
      <c r="M97" s="3">
        <f t="shared" si="6"/>
        <v>5.2307692307692308</v>
      </c>
      <c r="N97" s="3">
        <f t="shared" si="7"/>
        <v>6.384615384615385</v>
      </c>
      <c r="O97" s="4">
        <f t="shared" si="8"/>
        <v>0.81927710843373491</v>
      </c>
      <c r="P97" s="4"/>
      <c r="Q97" t="s">
        <v>83</v>
      </c>
      <c r="R97" t="s">
        <v>612</v>
      </c>
      <c r="S97">
        <v>3</v>
      </c>
      <c r="T97">
        <v>6</v>
      </c>
      <c r="U97">
        <v>2</v>
      </c>
      <c r="V97">
        <v>0</v>
      </c>
      <c r="W97">
        <v>3</v>
      </c>
      <c r="X97">
        <v>4</v>
      </c>
      <c r="Y97">
        <v>0</v>
      </c>
      <c r="Z97">
        <v>0</v>
      </c>
      <c r="AA97" s="4">
        <v>1</v>
      </c>
      <c r="AB97" s="4">
        <v>0.66666666666666663</v>
      </c>
      <c r="AC97" s="4">
        <v>0</v>
      </c>
      <c r="AD97" s="4">
        <v>0</v>
      </c>
      <c r="AE97">
        <v>25</v>
      </c>
      <c r="AF97">
        <v>11</v>
      </c>
    </row>
    <row r="98" spans="1:32" x14ac:dyDescent="0.25">
      <c r="A98">
        <v>98</v>
      </c>
      <c r="B98" t="s">
        <v>433</v>
      </c>
      <c r="C98" t="s">
        <v>206</v>
      </c>
      <c r="D98" t="s">
        <v>131</v>
      </c>
      <c r="E98">
        <v>11</v>
      </c>
      <c r="F98">
        <v>31</v>
      </c>
      <c r="G98">
        <v>31</v>
      </c>
      <c r="H98">
        <v>100</v>
      </c>
      <c r="I98">
        <v>10</v>
      </c>
      <c r="J98">
        <v>13</v>
      </c>
      <c r="K98">
        <v>76.900000000000006</v>
      </c>
      <c r="L98">
        <v>61</v>
      </c>
      <c r="M98" s="3">
        <f t="shared" ref="M98:M106" si="9">IF(E98&gt;=5,L98/E98,0)</f>
        <v>5.5454545454545459</v>
      </c>
      <c r="N98" s="3">
        <f t="shared" ref="N98:N106" si="10">(G98+J98*3)/E98</f>
        <v>6.3636363636363633</v>
      </c>
      <c r="O98" s="4">
        <f t="shared" ref="O98:O106" si="11">M98/N98</f>
        <v>0.87142857142857155</v>
      </c>
      <c r="P98" s="4"/>
      <c r="Q98" t="s">
        <v>83</v>
      </c>
      <c r="R98" t="s">
        <v>487</v>
      </c>
      <c r="S98">
        <v>1</v>
      </c>
      <c r="T98">
        <v>2</v>
      </c>
      <c r="U98">
        <v>0</v>
      </c>
      <c r="V98">
        <v>1</v>
      </c>
      <c r="W98">
        <v>0</v>
      </c>
      <c r="X98">
        <v>2</v>
      </c>
      <c r="Y98">
        <v>0</v>
      </c>
      <c r="Z98">
        <v>0</v>
      </c>
      <c r="AA98" s="4">
        <v>0</v>
      </c>
      <c r="AB98" s="4">
        <v>1</v>
      </c>
      <c r="AC98" s="4">
        <v>1</v>
      </c>
      <c r="AD98" s="4">
        <v>0</v>
      </c>
      <c r="AE98">
        <v>8</v>
      </c>
      <c r="AF98">
        <v>4</v>
      </c>
    </row>
    <row r="99" spans="1:32" x14ac:dyDescent="0.25">
      <c r="A99">
        <v>79</v>
      </c>
      <c r="B99" t="s">
        <v>413</v>
      </c>
      <c r="C99" t="s">
        <v>254</v>
      </c>
      <c r="D99" t="s">
        <v>333</v>
      </c>
      <c r="E99">
        <v>13</v>
      </c>
      <c r="F99">
        <v>41</v>
      </c>
      <c r="G99">
        <v>43</v>
      </c>
      <c r="H99">
        <v>95.3</v>
      </c>
      <c r="I99">
        <v>10</v>
      </c>
      <c r="J99">
        <v>13</v>
      </c>
      <c r="K99">
        <v>76.900000000000006</v>
      </c>
      <c r="L99">
        <v>71</v>
      </c>
      <c r="M99" s="3">
        <f t="shared" si="9"/>
        <v>5.4615384615384617</v>
      </c>
      <c r="N99" s="3">
        <f t="shared" si="10"/>
        <v>6.3076923076923075</v>
      </c>
      <c r="O99" s="4">
        <f t="shared" si="11"/>
        <v>0.86585365853658547</v>
      </c>
      <c r="P99" s="4"/>
      <c r="Q99" t="s">
        <v>563</v>
      </c>
      <c r="R99" t="s">
        <v>564</v>
      </c>
      <c r="S99">
        <v>0</v>
      </c>
      <c r="T99">
        <v>0</v>
      </c>
      <c r="U99">
        <v>2</v>
      </c>
      <c r="V99">
        <v>0</v>
      </c>
      <c r="W99">
        <v>0</v>
      </c>
      <c r="X99">
        <v>0</v>
      </c>
      <c r="Y99">
        <v>2</v>
      </c>
      <c r="Z99">
        <v>0</v>
      </c>
      <c r="AA99" s="4">
        <v>1</v>
      </c>
      <c r="AB99" s="4">
        <v>1</v>
      </c>
      <c r="AC99" s="4">
        <v>1</v>
      </c>
      <c r="AD99" s="4">
        <v>0</v>
      </c>
      <c r="AE99">
        <v>10</v>
      </c>
      <c r="AF99">
        <v>2</v>
      </c>
    </row>
    <row r="100" spans="1:32" x14ac:dyDescent="0.25">
      <c r="A100">
        <v>101</v>
      </c>
      <c r="B100" t="s">
        <v>436</v>
      </c>
      <c r="C100" t="s">
        <v>229</v>
      </c>
      <c r="D100" t="s">
        <v>324</v>
      </c>
      <c r="E100">
        <v>11</v>
      </c>
      <c r="F100">
        <v>32</v>
      </c>
      <c r="G100">
        <v>33</v>
      </c>
      <c r="H100">
        <v>97</v>
      </c>
      <c r="I100">
        <v>9</v>
      </c>
      <c r="J100">
        <v>12</v>
      </c>
      <c r="K100">
        <v>75</v>
      </c>
      <c r="L100">
        <v>59</v>
      </c>
      <c r="M100" s="3">
        <f t="shared" si="9"/>
        <v>5.3636363636363633</v>
      </c>
      <c r="N100" s="3">
        <f t="shared" si="10"/>
        <v>6.2727272727272725</v>
      </c>
      <c r="O100" s="4">
        <f t="shared" si="11"/>
        <v>0.85507246376811596</v>
      </c>
      <c r="P100" s="4"/>
      <c r="Q100" t="s">
        <v>49</v>
      </c>
      <c r="R100" t="s">
        <v>457</v>
      </c>
      <c r="S100">
        <v>2</v>
      </c>
      <c r="T100">
        <v>1</v>
      </c>
      <c r="U100">
        <v>0</v>
      </c>
      <c r="V100">
        <v>2</v>
      </c>
      <c r="W100">
        <v>2</v>
      </c>
      <c r="X100">
        <v>1</v>
      </c>
      <c r="Y100">
        <v>0</v>
      </c>
      <c r="Z100">
        <v>1</v>
      </c>
      <c r="AA100" s="4">
        <v>1</v>
      </c>
      <c r="AB100" s="4">
        <v>1</v>
      </c>
      <c r="AC100" s="4">
        <v>1</v>
      </c>
      <c r="AD100" s="4">
        <v>0.5</v>
      </c>
      <c r="AE100">
        <v>16</v>
      </c>
      <c r="AF100">
        <v>5</v>
      </c>
    </row>
    <row r="101" spans="1:32" x14ac:dyDescent="0.25">
      <c r="A101">
        <v>89</v>
      </c>
      <c r="B101" t="s">
        <v>424</v>
      </c>
      <c r="C101" t="s">
        <v>240</v>
      </c>
      <c r="D101" t="s">
        <v>333</v>
      </c>
      <c r="E101">
        <v>12</v>
      </c>
      <c r="F101">
        <v>34</v>
      </c>
      <c r="G101">
        <v>35</v>
      </c>
      <c r="H101">
        <v>97.1</v>
      </c>
      <c r="I101">
        <v>11</v>
      </c>
      <c r="J101">
        <v>13</v>
      </c>
      <c r="K101">
        <v>84.6</v>
      </c>
      <c r="L101">
        <v>67</v>
      </c>
      <c r="M101" s="3">
        <f t="shared" si="9"/>
        <v>5.583333333333333</v>
      </c>
      <c r="N101" s="3">
        <f t="shared" si="10"/>
        <v>6.166666666666667</v>
      </c>
      <c r="O101" s="4">
        <f t="shared" si="11"/>
        <v>0.90540540540540526</v>
      </c>
      <c r="P101" s="4"/>
      <c r="Q101" t="s">
        <v>49</v>
      </c>
      <c r="R101" t="s">
        <v>451</v>
      </c>
      <c r="S101">
        <v>4</v>
      </c>
      <c r="T101">
        <v>1</v>
      </c>
      <c r="U101">
        <v>1</v>
      </c>
      <c r="V101">
        <v>0</v>
      </c>
      <c r="W101">
        <v>3</v>
      </c>
      <c r="X101">
        <v>0</v>
      </c>
      <c r="Y101">
        <v>0</v>
      </c>
      <c r="Z101">
        <v>0</v>
      </c>
      <c r="AA101" s="4">
        <v>0.75</v>
      </c>
      <c r="AB101" s="4">
        <v>0</v>
      </c>
      <c r="AC101" s="4">
        <v>0</v>
      </c>
      <c r="AD101" s="4">
        <v>0</v>
      </c>
      <c r="AE101">
        <v>9</v>
      </c>
      <c r="AF101">
        <v>6</v>
      </c>
    </row>
    <row r="102" spans="1:32" x14ac:dyDescent="0.25">
      <c r="A102">
        <v>102</v>
      </c>
      <c r="B102" t="s">
        <v>437</v>
      </c>
      <c r="C102" t="s">
        <v>250</v>
      </c>
      <c r="D102" t="s">
        <v>349</v>
      </c>
      <c r="E102">
        <v>12</v>
      </c>
      <c r="F102">
        <v>31</v>
      </c>
      <c r="G102">
        <v>35</v>
      </c>
      <c r="H102">
        <v>88.6</v>
      </c>
      <c r="I102">
        <v>9</v>
      </c>
      <c r="J102">
        <v>13</v>
      </c>
      <c r="K102">
        <v>69.2</v>
      </c>
      <c r="L102">
        <v>58</v>
      </c>
      <c r="M102" s="3">
        <f t="shared" si="9"/>
        <v>4.833333333333333</v>
      </c>
      <c r="N102" s="3">
        <f t="shared" si="10"/>
        <v>6.166666666666667</v>
      </c>
      <c r="O102" s="4">
        <f t="shared" si="11"/>
        <v>0.78378378378378366</v>
      </c>
      <c r="P102" s="4"/>
      <c r="Q102" t="s">
        <v>122</v>
      </c>
      <c r="R102" t="s">
        <v>354</v>
      </c>
      <c r="S102">
        <v>5</v>
      </c>
      <c r="T102">
        <v>5</v>
      </c>
      <c r="U102">
        <v>7</v>
      </c>
      <c r="V102">
        <v>1</v>
      </c>
      <c r="W102">
        <v>5</v>
      </c>
      <c r="X102">
        <v>4</v>
      </c>
      <c r="Y102">
        <v>5</v>
      </c>
      <c r="Z102">
        <v>1</v>
      </c>
      <c r="AA102" s="4">
        <v>1</v>
      </c>
      <c r="AB102" s="4">
        <v>0.8</v>
      </c>
      <c r="AC102" s="4">
        <v>0.7142857142857143</v>
      </c>
      <c r="AD102" s="4">
        <v>1</v>
      </c>
      <c r="AE102">
        <v>62</v>
      </c>
      <c r="AF102">
        <v>18</v>
      </c>
    </row>
    <row r="103" spans="1:32" x14ac:dyDescent="0.25">
      <c r="A103">
        <v>107</v>
      </c>
      <c r="B103" t="s">
        <v>442</v>
      </c>
      <c r="C103" t="s">
        <v>268</v>
      </c>
      <c r="D103" t="s">
        <v>134</v>
      </c>
      <c r="E103">
        <v>10</v>
      </c>
      <c r="F103">
        <v>21</v>
      </c>
      <c r="G103">
        <v>22</v>
      </c>
      <c r="H103">
        <v>95.5</v>
      </c>
      <c r="I103">
        <v>7</v>
      </c>
      <c r="J103">
        <v>13</v>
      </c>
      <c r="K103">
        <v>53.8</v>
      </c>
      <c r="L103">
        <v>42</v>
      </c>
      <c r="M103" s="3">
        <f t="shared" si="9"/>
        <v>4.2</v>
      </c>
      <c r="N103" s="3">
        <f t="shared" si="10"/>
        <v>6.1</v>
      </c>
      <c r="O103" s="4">
        <f t="shared" si="11"/>
        <v>0.68852459016393452</v>
      </c>
      <c r="P103" s="4"/>
      <c r="Q103" t="s">
        <v>112</v>
      </c>
      <c r="R103" t="s">
        <v>385</v>
      </c>
      <c r="S103">
        <v>11</v>
      </c>
      <c r="T103">
        <v>4</v>
      </c>
      <c r="U103">
        <v>7</v>
      </c>
      <c r="V103">
        <v>0</v>
      </c>
      <c r="W103">
        <v>10</v>
      </c>
      <c r="X103">
        <v>2</v>
      </c>
      <c r="Y103">
        <v>3</v>
      </c>
      <c r="Z103">
        <v>0</v>
      </c>
      <c r="AA103" s="4">
        <v>0.90909090909090906</v>
      </c>
      <c r="AB103" s="4">
        <v>0.5</v>
      </c>
      <c r="AC103" s="4">
        <v>0.42857142857142855</v>
      </c>
      <c r="AD103" s="4">
        <v>0</v>
      </c>
      <c r="AE103">
        <v>53</v>
      </c>
      <c r="AF103">
        <v>22</v>
      </c>
    </row>
    <row r="104" spans="1:32" x14ac:dyDescent="0.25">
      <c r="A104">
        <v>86</v>
      </c>
      <c r="B104" t="s">
        <v>421</v>
      </c>
      <c r="C104" t="s">
        <v>263</v>
      </c>
      <c r="D104" t="s">
        <v>133</v>
      </c>
      <c r="E104">
        <v>14</v>
      </c>
      <c r="F104">
        <v>29</v>
      </c>
      <c r="G104">
        <v>29</v>
      </c>
      <c r="H104">
        <v>100</v>
      </c>
      <c r="I104">
        <v>13</v>
      </c>
      <c r="J104">
        <v>18</v>
      </c>
      <c r="K104">
        <v>72.2</v>
      </c>
      <c r="L104">
        <v>68</v>
      </c>
      <c r="M104" s="3">
        <f t="shared" si="9"/>
        <v>4.8571428571428568</v>
      </c>
      <c r="N104" s="3">
        <f t="shared" si="10"/>
        <v>5.9285714285714288</v>
      </c>
      <c r="O104" s="4">
        <f t="shared" si="11"/>
        <v>0.8192771084337348</v>
      </c>
      <c r="P104" s="4"/>
      <c r="Q104" t="s">
        <v>1</v>
      </c>
      <c r="R104" t="s">
        <v>473</v>
      </c>
      <c r="S104">
        <v>4</v>
      </c>
      <c r="T104">
        <v>4</v>
      </c>
      <c r="U104">
        <v>4</v>
      </c>
      <c r="V104">
        <v>0</v>
      </c>
      <c r="W104">
        <v>4</v>
      </c>
      <c r="X104">
        <v>3</v>
      </c>
      <c r="Y104">
        <v>3</v>
      </c>
      <c r="Z104">
        <v>0</v>
      </c>
      <c r="AA104" s="4">
        <v>1</v>
      </c>
      <c r="AB104" s="4">
        <v>0.75</v>
      </c>
      <c r="AC104" s="4">
        <v>0.75</v>
      </c>
      <c r="AD104" s="4">
        <v>0</v>
      </c>
      <c r="AE104">
        <v>39</v>
      </c>
      <c r="AF104">
        <v>12</v>
      </c>
    </row>
    <row r="105" spans="1:32" x14ac:dyDescent="0.25">
      <c r="A105">
        <v>106</v>
      </c>
      <c r="B105" t="s">
        <v>441</v>
      </c>
      <c r="C105" t="s">
        <v>271</v>
      </c>
      <c r="D105" t="s">
        <v>133</v>
      </c>
      <c r="E105">
        <v>9</v>
      </c>
      <c r="F105">
        <v>14</v>
      </c>
      <c r="G105">
        <v>15</v>
      </c>
      <c r="H105">
        <v>93.3</v>
      </c>
      <c r="I105">
        <v>10</v>
      </c>
      <c r="J105">
        <v>12</v>
      </c>
      <c r="K105">
        <v>83.3</v>
      </c>
      <c r="L105">
        <v>44</v>
      </c>
      <c r="M105" s="3">
        <f t="shared" si="9"/>
        <v>4.8888888888888893</v>
      </c>
      <c r="N105" s="3">
        <f t="shared" si="10"/>
        <v>5.666666666666667</v>
      </c>
      <c r="O105" s="4">
        <f t="shared" si="11"/>
        <v>0.86274509803921573</v>
      </c>
      <c r="P105" s="4"/>
      <c r="Q105" t="s">
        <v>74</v>
      </c>
      <c r="R105" t="s">
        <v>327</v>
      </c>
      <c r="S105">
        <v>14</v>
      </c>
      <c r="T105">
        <v>9</v>
      </c>
      <c r="U105">
        <v>7</v>
      </c>
      <c r="V105">
        <v>3</v>
      </c>
      <c r="W105">
        <v>14</v>
      </c>
      <c r="X105">
        <v>8</v>
      </c>
      <c r="Y105">
        <v>6</v>
      </c>
      <c r="Z105">
        <v>1</v>
      </c>
      <c r="AA105" s="4">
        <v>1</v>
      </c>
      <c r="AB105" s="4">
        <v>0.88888888888888884</v>
      </c>
      <c r="AC105" s="4">
        <v>0.8571428571428571</v>
      </c>
      <c r="AD105" s="4">
        <v>0.33333333333333331</v>
      </c>
      <c r="AE105">
        <v>110</v>
      </c>
      <c r="AF105">
        <v>33</v>
      </c>
    </row>
    <row r="106" spans="1:32" x14ac:dyDescent="0.25">
      <c r="A106">
        <v>103</v>
      </c>
      <c r="B106" t="s">
        <v>438</v>
      </c>
      <c r="C106" t="s">
        <v>251</v>
      </c>
      <c r="D106" t="s">
        <v>132</v>
      </c>
      <c r="E106">
        <v>12</v>
      </c>
      <c r="F106">
        <v>27</v>
      </c>
      <c r="G106">
        <v>30</v>
      </c>
      <c r="H106">
        <v>90</v>
      </c>
      <c r="I106">
        <v>10</v>
      </c>
      <c r="J106">
        <v>12</v>
      </c>
      <c r="K106">
        <v>83.3</v>
      </c>
      <c r="L106">
        <v>57</v>
      </c>
      <c r="M106" s="3">
        <f t="shared" si="9"/>
        <v>4.75</v>
      </c>
      <c r="N106" s="3">
        <f t="shared" si="10"/>
        <v>5.5</v>
      </c>
      <c r="O106" s="4">
        <f t="shared" si="11"/>
        <v>0.86363636363636365</v>
      </c>
      <c r="P106" s="4"/>
      <c r="Q106" t="s">
        <v>583</v>
      </c>
      <c r="R106" t="s">
        <v>584</v>
      </c>
      <c r="S106">
        <v>0</v>
      </c>
      <c r="T106">
        <v>2</v>
      </c>
      <c r="U106">
        <v>1</v>
      </c>
      <c r="V106">
        <v>0</v>
      </c>
      <c r="W106">
        <v>0</v>
      </c>
      <c r="X106">
        <v>2</v>
      </c>
      <c r="Y106">
        <v>0</v>
      </c>
      <c r="Z106">
        <v>0</v>
      </c>
      <c r="AA106" s="4">
        <v>1</v>
      </c>
      <c r="AB106" s="4">
        <v>1</v>
      </c>
      <c r="AC106" s="4">
        <v>0</v>
      </c>
      <c r="AD106" s="4">
        <v>0</v>
      </c>
      <c r="AE106">
        <v>8</v>
      </c>
      <c r="AF106">
        <v>3</v>
      </c>
    </row>
    <row r="107" spans="1:32" x14ac:dyDescent="0.25">
      <c r="O107" s="4"/>
      <c r="P107" s="4"/>
      <c r="Q107" t="s">
        <v>101</v>
      </c>
      <c r="R107" t="s">
        <v>374</v>
      </c>
      <c r="S107">
        <v>10</v>
      </c>
      <c r="T107">
        <v>9</v>
      </c>
      <c r="U107">
        <v>2</v>
      </c>
      <c r="V107">
        <v>0</v>
      </c>
      <c r="W107">
        <v>9</v>
      </c>
      <c r="X107">
        <v>6</v>
      </c>
      <c r="Y107">
        <v>0</v>
      </c>
      <c r="Z107">
        <v>0</v>
      </c>
      <c r="AA107" s="4">
        <v>0.9</v>
      </c>
      <c r="AB107" s="4">
        <v>0.66666666666666663</v>
      </c>
      <c r="AC107" s="4">
        <v>0</v>
      </c>
      <c r="AD107" s="4">
        <v>0</v>
      </c>
      <c r="AE107">
        <v>51</v>
      </c>
      <c r="AF107">
        <v>21</v>
      </c>
    </row>
    <row r="108" spans="1:32" x14ac:dyDescent="0.25">
      <c r="O108" s="4"/>
      <c r="P108" s="4"/>
      <c r="Q108" t="s">
        <v>96</v>
      </c>
      <c r="R108" t="s">
        <v>405</v>
      </c>
      <c r="S108">
        <v>5</v>
      </c>
      <c r="T108">
        <v>8</v>
      </c>
      <c r="U108">
        <v>1</v>
      </c>
      <c r="V108">
        <v>0</v>
      </c>
      <c r="W108">
        <v>5</v>
      </c>
      <c r="X108">
        <v>7</v>
      </c>
      <c r="Y108">
        <v>0</v>
      </c>
      <c r="Z108">
        <v>0</v>
      </c>
      <c r="AA108" s="4">
        <v>1</v>
      </c>
      <c r="AB108" s="4">
        <v>0.875</v>
      </c>
      <c r="AC108" s="4">
        <v>0</v>
      </c>
      <c r="AD108" s="4">
        <v>0</v>
      </c>
      <c r="AE108">
        <v>43</v>
      </c>
      <c r="AF108">
        <v>14</v>
      </c>
    </row>
    <row r="109" spans="1:32" x14ac:dyDescent="0.25">
      <c r="O109" s="4"/>
      <c r="P109" s="4"/>
      <c r="Q109" t="s">
        <v>542</v>
      </c>
      <c r="R109" t="s">
        <v>543</v>
      </c>
      <c r="S109">
        <v>1</v>
      </c>
      <c r="T109">
        <v>2</v>
      </c>
      <c r="U109">
        <v>0</v>
      </c>
      <c r="V109">
        <v>0</v>
      </c>
      <c r="W109">
        <v>1</v>
      </c>
      <c r="X109">
        <v>0</v>
      </c>
      <c r="Y109">
        <v>0</v>
      </c>
      <c r="Z109">
        <v>0</v>
      </c>
      <c r="AA109" s="4">
        <v>1</v>
      </c>
      <c r="AB109" s="4">
        <v>0</v>
      </c>
      <c r="AC109" s="4">
        <v>1</v>
      </c>
      <c r="AD109" s="4">
        <v>0</v>
      </c>
      <c r="AE109">
        <v>3</v>
      </c>
      <c r="AF109">
        <v>3</v>
      </c>
    </row>
    <row r="110" spans="1:32" x14ac:dyDescent="0.25">
      <c r="O110" s="4"/>
      <c r="P110" s="4"/>
      <c r="Q110" t="s">
        <v>12</v>
      </c>
      <c r="R110" t="s">
        <v>332</v>
      </c>
      <c r="S110">
        <v>9</v>
      </c>
      <c r="T110">
        <v>3</v>
      </c>
      <c r="U110">
        <v>6</v>
      </c>
      <c r="V110">
        <v>2</v>
      </c>
      <c r="W110">
        <v>8</v>
      </c>
      <c r="X110">
        <v>2</v>
      </c>
      <c r="Y110">
        <v>4</v>
      </c>
      <c r="Z110">
        <v>1</v>
      </c>
      <c r="AA110" s="4">
        <v>0.88888888888888884</v>
      </c>
      <c r="AB110" s="4">
        <v>0.66666666666666663</v>
      </c>
      <c r="AC110" s="4">
        <v>0.66666666666666663</v>
      </c>
      <c r="AD110" s="4">
        <v>0.5</v>
      </c>
      <c r="AE110">
        <v>58</v>
      </c>
      <c r="AF110">
        <v>20</v>
      </c>
    </row>
    <row r="111" spans="1:32" x14ac:dyDescent="0.25">
      <c r="O111" s="4"/>
      <c r="P111" s="4"/>
      <c r="Q111" t="s">
        <v>130</v>
      </c>
      <c r="R111" t="s">
        <v>414</v>
      </c>
      <c r="S111">
        <v>4</v>
      </c>
      <c r="T111">
        <v>5</v>
      </c>
      <c r="U111">
        <v>4</v>
      </c>
      <c r="V111">
        <v>0</v>
      </c>
      <c r="W111">
        <v>4</v>
      </c>
      <c r="X111">
        <v>4</v>
      </c>
      <c r="Y111">
        <v>2</v>
      </c>
      <c r="Z111">
        <v>0</v>
      </c>
      <c r="AA111" s="4">
        <v>1</v>
      </c>
      <c r="AB111" s="4">
        <v>0.8</v>
      </c>
      <c r="AC111" s="4">
        <v>0.5</v>
      </c>
      <c r="AD111" s="4">
        <v>0</v>
      </c>
      <c r="AE111">
        <v>38</v>
      </c>
      <c r="AF111">
        <v>13</v>
      </c>
    </row>
    <row r="112" spans="1:32" x14ac:dyDescent="0.25">
      <c r="O112" s="4"/>
      <c r="P112" s="4"/>
      <c r="Q112" t="s">
        <v>82</v>
      </c>
      <c r="R112" t="s">
        <v>479</v>
      </c>
      <c r="S112">
        <v>4</v>
      </c>
      <c r="T112">
        <v>5</v>
      </c>
      <c r="U112">
        <v>3</v>
      </c>
      <c r="V112">
        <v>0</v>
      </c>
      <c r="W112">
        <v>3</v>
      </c>
      <c r="X112">
        <v>5</v>
      </c>
      <c r="Y112">
        <v>1</v>
      </c>
      <c r="Z112">
        <v>0</v>
      </c>
      <c r="AA112" s="4">
        <v>0.75</v>
      </c>
      <c r="AB112" s="4">
        <v>1</v>
      </c>
      <c r="AC112" s="4">
        <v>0.33333333333333331</v>
      </c>
      <c r="AD112" s="4">
        <v>0</v>
      </c>
      <c r="AE112">
        <v>34</v>
      </c>
      <c r="AF112">
        <v>12</v>
      </c>
    </row>
    <row r="113" spans="15:32" x14ac:dyDescent="0.25">
      <c r="O113" s="4"/>
      <c r="P113" s="4"/>
      <c r="Q113" t="s">
        <v>118</v>
      </c>
      <c r="R113" t="s">
        <v>390</v>
      </c>
      <c r="S113">
        <v>5</v>
      </c>
      <c r="T113">
        <v>10</v>
      </c>
      <c r="U113">
        <v>6</v>
      </c>
      <c r="V113">
        <v>1</v>
      </c>
      <c r="W113">
        <v>5</v>
      </c>
      <c r="X113">
        <v>9</v>
      </c>
      <c r="Y113">
        <v>4</v>
      </c>
      <c r="Z113">
        <v>0</v>
      </c>
      <c r="AA113" s="4">
        <v>1</v>
      </c>
      <c r="AB113" s="4">
        <v>0.9</v>
      </c>
      <c r="AC113" s="4">
        <v>0.66666666666666663</v>
      </c>
      <c r="AD113" s="4">
        <v>0</v>
      </c>
      <c r="AE113">
        <v>71</v>
      </c>
      <c r="AF113">
        <v>22</v>
      </c>
    </row>
    <row r="114" spans="15:32" x14ac:dyDescent="0.25">
      <c r="O114" s="4"/>
      <c r="P114" s="4"/>
      <c r="Q114" t="s">
        <v>57</v>
      </c>
      <c r="R114" t="s">
        <v>395</v>
      </c>
      <c r="S114">
        <v>3</v>
      </c>
      <c r="T114">
        <v>7</v>
      </c>
      <c r="U114">
        <v>5</v>
      </c>
      <c r="V114">
        <v>1</v>
      </c>
      <c r="W114">
        <v>3</v>
      </c>
      <c r="X114">
        <v>5</v>
      </c>
      <c r="Y114">
        <v>3</v>
      </c>
      <c r="Z114">
        <v>0</v>
      </c>
      <c r="AA114" s="4">
        <v>1</v>
      </c>
      <c r="AB114" s="4">
        <v>0.7142857142857143</v>
      </c>
      <c r="AC114" s="4">
        <v>0.6</v>
      </c>
      <c r="AD114" s="4">
        <v>0</v>
      </c>
      <c r="AE114">
        <v>44</v>
      </c>
      <c r="AF114">
        <v>16</v>
      </c>
    </row>
    <row r="115" spans="15:32" x14ac:dyDescent="0.25">
      <c r="O115" s="4"/>
      <c r="P115" s="4"/>
      <c r="Q115" t="s">
        <v>57</v>
      </c>
      <c r="R115" t="s">
        <v>554</v>
      </c>
      <c r="S115">
        <v>4</v>
      </c>
      <c r="T115">
        <v>5</v>
      </c>
      <c r="U115">
        <v>1</v>
      </c>
      <c r="V115">
        <v>1</v>
      </c>
      <c r="W115">
        <v>4</v>
      </c>
      <c r="X115">
        <v>5</v>
      </c>
      <c r="Y115">
        <v>1</v>
      </c>
      <c r="Z115">
        <v>0</v>
      </c>
      <c r="AA115" s="4">
        <v>1</v>
      </c>
      <c r="AB115" s="4">
        <v>1</v>
      </c>
      <c r="AC115" s="4">
        <v>1</v>
      </c>
      <c r="AD115" s="4">
        <v>0</v>
      </c>
      <c r="AE115">
        <v>37</v>
      </c>
      <c r="AF115">
        <v>11</v>
      </c>
    </row>
    <row r="116" spans="15:32" x14ac:dyDescent="0.25">
      <c r="O116" s="4"/>
      <c r="P116" s="4"/>
      <c r="Q116" t="s">
        <v>95</v>
      </c>
      <c r="R116" t="s">
        <v>365</v>
      </c>
      <c r="S116">
        <v>9</v>
      </c>
      <c r="T116">
        <v>9</v>
      </c>
      <c r="U116">
        <v>6</v>
      </c>
      <c r="V116">
        <v>0</v>
      </c>
      <c r="W116">
        <v>9</v>
      </c>
      <c r="X116">
        <v>8</v>
      </c>
      <c r="Y116">
        <v>1</v>
      </c>
      <c r="Z116">
        <v>0</v>
      </c>
      <c r="AA116" s="4">
        <v>1</v>
      </c>
      <c r="AB116" s="4">
        <v>0.88888888888888884</v>
      </c>
      <c r="AC116" s="4">
        <v>0.16666666666666666</v>
      </c>
      <c r="AD116" s="4">
        <v>0</v>
      </c>
      <c r="AE116">
        <v>64</v>
      </c>
      <c r="AF116">
        <v>24</v>
      </c>
    </row>
    <row r="117" spans="15:32" x14ac:dyDescent="0.25">
      <c r="O117" s="4"/>
      <c r="P117" s="4"/>
      <c r="Q117" t="s">
        <v>3</v>
      </c>
      <c r="R117" t="s">
        <v>367</v>
      </c>
      <c r="S117">
        <v>8</v>
      </c>
      <c r="T117">
        <v>7</v>
      </c>
      <c r="U117">
        <v>6</v>
      </c>
      <c r="V117">
        <v>2</v>
      </c>
      <c r="W117">
        <v>7</v>
      </c>
      <c r="X117">
        <v>4</v>
      </c>
      <c r="Y117">
        <v>5</v>
      </c>
      <c r="Z117">
        <v>1</v>
      </c>
      <c r="AA117" s="4">
        <v>0.875</v>
      </c>
      <c r="AB117" s="4">
        <v>0.5714285714285714</v>
      </c>
      <c r="AC117" s="4">
        <v>0.83333333333333337</v>
      </c>
      <c r="AD117" s="4">
        <v>0.5</v>
      </c>
      <c r="AE117">
        <v>68</v>
      </c>
      <c r="AF117">
        <v>23</v>
      </c>
    </row>
    <row r="118" spans="15:32" x14ac:dyDescent="0.25">
      <c r="O118" s="4"/>
      <c r="P118" s="4"/>
      <c r="Q118" t="s">
        <v>73</v>
      </c>
      <c r="R118" t="s">
        <v>549</v>
      </c>
      <c r="S118">
        <v>5</v>
      </c>
      <c r="T118">
        <v>5</v>
      </c>
      <c r="U118">
        <v>6</v>
      </c>
      <c r="V118">
        <v>0</v>
      </c>
      <c r="W118">
        <v>5</v>
      </c>
      <c r="X118">
        <v>3</v>
      </c>
      <c r="Y118">
        <v>4</v>
      </c>
      <c r="Z118">
        <v>0</v>
      </c>
      <c r="AA118" s="4">
        <v>1</v>
      </c>
      <c r="AB118" s="4">
        <v>0.6</v>
      </c>
      <c r="AC118" s="4">
        <v>0.66666666666666663</v>
      </c>
      <c r="AD118" s="4">
        <v>0</v>
      </c>
      <c r="AE118">
        <v>47</v>
      </c>
      <c r="AF118">
        <v>16</v>
      </c>
    </row>
    <row r="119" spans="15:32" x14ac:dyDescent="0.25">
      <c r="O119" s="4"/>
      <c r="P119" s="4"/>
      <c r="Q119" t="s">
        <v>628</v>
      </c>
      <c r="R119" t="s">
        <v>629</v>
      </c>
      <c r="S119">
        <v>0</v>
      </c>
      <c r="T119">
        <v>1</v>
      </c>
      <c r="U119">
        <v>0</v>
      </c>
      <c r="V119">
        <v>0</v>
      </c>
      <c r="W119">
        <v>0</v>
      </c>
      <c r="X119">
        <v>1</v>
      </c>
      <c r="Y119">
        <v>0</v>
      </c>
      <c r="Z119">
        <v>0</v>
      </c>
      <c r="AA119" s="4">
        <v>1</v>
      </c>
      <c r="AB119" s="4">
        <v>1</v>
      </c>
      <c r="AC119" s="4">
        <v>1</v>
      </c>
      <c r="AD119" s="4">
        <v>0</v>
      </c>
      <c r="AE119">
        <v>4</v>
      </c>
      <c r="AF119">
        <v>1</v>
      </c>
    </row>
    <row r="120" spans="15:32" x14ac:dyDescent="0.25">
      <c r="O120" s="4"/>
      <c r="P120" s="4"/>
      <c r="Q120" t="s">
        <v>90</v>
      </c>
      <c r="R120" t="s">
        <v>330</v>
      </c>
      <c r="S120">
        <v>9</v>
      </c>
      <c r="T120">
        <v>12</v>
      </c>
      <c r="U120">
        <v>11</v>
      </c>
      <c r="V120">
        <v>1</v>
      </c>
      <c r="W120">
        <v>8</v>
      </c>
      <c r="X120">
        <v>10</v>
      </c>
      <c r="Y120">
        <v>5</v>
      </c>
      <c r="Z120">
        <v>1</v>
      </c>
      <c r="AA120" s="4">
        <v>0.88888888888888884</v>
      </c>
      <c r="AB120" s="4">
        <v>0.83333333333333337</v>
      </c>
      <c r="AC120" s="4">
        <v>0.45454545454545453</v>
      </c>
      <c r="AD120" s="4">
        <v>1</v>
      </c>
      <c r="AE120">
        <v>95</v>
      </c>
      <c r="AF120">
        <v>33</v>
      </c>
    </row>
    <row r="121" spans="15:32" x14ac:dyDescent="0.25">
      <c r="O121" s="4"/>
      <c r="P121" s="4"/>
      <c r="Q121" t="s">
        <v>90</v>
      </c>
      <c r="R121" t="s">
        <v>639</v>
      </c>
      <c r="S121">
        <v>0</v>
      </c>
      <c r="T121">
        <v>1</v>
      </c>
      <c r="U121">
        <v>0</v>
      </c>
      <c r="V121">
        <v>0</v>
      </c>
      <c r="W121">
        <v>0</v>
      </c>
      <c r="X121">
        <v>1</v>
      </c>
      <c r="Y121">
        <v>0</v>
      </c>
      <c r="Z121">
        <v>0</v>
      </c>
      <c r="AA121" s="4">
        <v>1</v>
      </c>
      <c r="AB121" s="4">
        <v>1</v>
      </c>
      <c r="AC121" s="4">
        <v>1</v>
      </c>
      <c r="AD121" s="4">
        <v>0</v>
      </c>
      <c r="AE121">
        <v>4</v>
      </c>
      <c r="AF121">
        <v>1</v>
      </c>
    </row>
    <row r="122" spans="15:32" x14ac:dyDescent="0.25">
      <c r="O122" s="4"/>
      <c r="P122" s="4"/>
      <c r="Q122" t="s">
        <v>602</v>
      </c>
      <c r="R122" t="s">
        <v>603</v>
      </c>
      <c r="S122">
        <v>0</v>
      </c>
      <c r="T122">
        <v>1</v>
      </c>
      <c r="U122">
        <v>1</v>
      </c>
      <c r="V122">
        <v>0</v>
      </c>
      <c r="W122">
        <v>0</v>
      </c>
      <c r="X122">
        <v>0</v>
      </c>
      <c r="Y122">
        <v>1</v>
      </c>
      <c r="Z122">
        <v>0</v>
      </c>
      <c r="AA122" s="4">
        <v>1</v>
      </c>
      <c r="AB122" s="4">
        <v>0</v>
      </c>
      <c r="AC122" s="4">
        <v>1</v>
      </c>
      <c r="AD122" s="4">
        <v>0</v>
      </c>
      <c r="AE122">
        <v>5</v>
      </c>
      <c r="AF122">
        <v>2</v>
      </c>
    </row>
    <row r="123" spans="15:32" x14ac:dyDescent="0.25">
      <c r="O123" s="4"/>
      <c r="P123" s="4"/>
      <c r="Q123" t="s">
        <v>531</v>
      </c>
      <c r="R123" t="s">
        <v>532</v>
      </c>
      <c r="S123">
        <v>1</v>
      </c>
      <c r="T123">
        <v>0</v>
      </c>
      <c r="U123">
        <v>0</v>
      </c>
      <c r="V123">
        <v>0</v>
      </c>
      <c r="W123">
        <v>1</v>
      </c>
      <c r="X123">
        <v>0</v>
      </c>
      <c r="Y123">
        <v>0</v>
      </c>
      <c r="Z123">
        <v>0</v>
      </c>
      <c r="AA123" s="4">
        <v>1</v>
      </c>
      <c r="AB123" s="4">
        <v>1</v>
      </c>
      <c r="AC123" s="4">
        <v>1</v>
      </c>
      <c r="AD123" s="4">
        <v>0</v>
      </c>
      <c r="AE123">
        <v>3</v>
      </c>
      <c r="AF123">
        <v>1</v>
      </c>
    </row>
    <row r="124" spans="15:32" x14ac:dyDescent="0.25">
      <c r="O124" s="4"/>
      <c r="P124" s="4"/>
      <c r="Q124" t="s">
        <v>111</v>
      </c>
      <c r="R124" t="s">
        <v>424</v>
      </c>
      <c r="S124">
        <v>7</v>
      </c>
      <c r="T124">
        <v>1</v>
      </c>
      <c r="U124">
        <v>4</v>
      </c>
      <c r="V124">
        <v>1</v>
      </c>
      <c r="W124">
        <v>6</v>
      </c>
      <c r="X124">
        <v>1</v>
      </c>
      <c r="Y124">
        <v>4</v>
      </c>
      <c r="Z124">
        <v>0</v>
      </c>
      <c r="AA124" s="4">
        <v>0.8571428571428571</v>
      </c>
      <c r="AB124" s="4">
        <v>1</v>
      </c>
      <c r="AC124" s="4">
        <v>1</v>
      </c>
      <c r="AD124" s="4">
        <v>0</v>
      </c>
      <c r="AE124">
        <v>42</v>
      </c>
      <c r="AF124">
        <v>13</v>
      </c>
    </row>
    <row r="125" spans="15:32" x14ac:dyDescent="0.25">
      <c r="O125" s="4"/>
      <c r="P125" s="4"/>
      <c r="Q125" t="s">
        <v>103</v>
      </c>
      <c r="R125" t="s">
        <v>334</v>
      </c>
      <c r="S125">
        <v>17</v>
      </c>
      <c r="T125">
        <v>5</v>
      </c>
      <c r="U125">
        <v>4</v>
      </c>
      <c r="V125">
        <v>0</v>
      </c>
      <c r="W125">
        <v>16</v>
      </c>
      <c r="X125">
        <v>4</v>
      </c>
      <c r="Y125">
        <v>3</v>
      </c>
      <c r="Z125">
        <v>0</v>
      </c>
      <c r="AA125" s="4">
        <v>0.94117647058823528</v>
      </c>
      <c r="AB125" s="4">
        <v>0.8</v>
      </c>
      <c r="AC125" s="4">
        <v>0.75</v>
      </c>
      <c r="AD125" s="4">
        <v>0</v>
      </c>
      <c r="AE125">
        <v>79</v>
      </c>
      <c r="AF125">
        <v>26</v>
      </c>
    </row>
    <row r="126" spans="15:32" x14ac:dyDescent="0.25">
      <c r="O126" s="4"/>
      <c r="P126" s="4"/>
      <c r="Q126" t="s">
        <v>87</v>
      </c>
      <c r="R126" t="s">
        <v>386</v>
      </c>
      <c r="S126">
        <v>6</v>
      </c>
      <c r="T126">
        <v>7</v>
      </c>
      <c r="U126">
        <v>4</v>
      </c>
      <c r="V126">
        <v>1</v>
      </c>
      <c r="W126">
        <v>6</v>
      </c>
      <c r="X126">
        <v>6</v>
      </c>
      <c r="Y126">
        <v>2</v>
      </c>
      <c r="Z126">
        <v>0</v>
      </c>
      <c r="AA126" s="4">
        <v>1</v>
      </c>
      <c r="AB126" s="4">
        <v>0.8571428571428571</v>
      </c>
      <c r="AC126" s="4">
        <v>0.5</v>
      </c>
      <c r="AD126" s="4">
        <v>0</v>
      </c>
      <c r="AE126">
        <v>52</v>
      </c>
      <c r="AF126">
        <v>18</v>
      </c>
    </row>
    <row r="127" spans="15:32" x14ac:dyDescent="0.25">
      <c r="O127" s="4"/>
      <c r="P127" s="4"/>
      <c r="Q127" t="s">
        <v>2</v>
      </c>
      <c r="R127" t="s">
        <v>379</v>
      </c>
      <c r="S127">
        <v>7</v>
      </c>
      <c r="T127">
        <v>7</v>
      </c>
      <c r="U127">
        <v>4</v>
      </c>
      <c r="V127">
        <v>3</v>
      </c>
      <c r="W127">
        <v>6</v>
      </c>
      <c r="X127">
        <v>6</v>
      </c>
      <c r="Y127">
        <v>3</v>
      </c>
      <c r="Z127">
        <v>0</v>
      </c>
      <c r="AA127" s="4">
        <v>0.8571428571428571</v>
      </c>
      <c r="AB127" s="4">
        <v>0.8571428571428571</v>
      </c>
      <c r="AC127" s="4">
        <v>0.75</v>
      </c>
      <c r="AD127" s="4">
        <v>0</v>
      </c>
      <c r="AE127">
        <v>57</v>
      </c>
      <c r="AF127">
        <v>21</v>
      </c>
    </row>
    <row r="128" spans="15:32" x14ac:dyDescent="0.25">
      <c r="O128" s="4"/>
      <c r="P128" s="4"/>
      <c r="Q128" t="s">
        <v>560</v>
      </c>
      <c r="R128" t="s">
        <v>561</v>
      </c>
      <c r="S128">
        <v>0</v>
      </c>
      <c r="T128">
        <v>0</v>
      </c>
      <c r="U128">
        <v>1</v>
      </c>
      <c r="V128">
        <v>0</v>
      </c>
      <c r="W128">
        <v>0</v>
      </c>
      <c r="X128">
        <v>0</v>
      </c>
      <c r="Y128">
        <v>0</v>
      </c>
      <c r="Z128">
        <v>0</v>
      </c>
      <c r="AA128" s="4">
        <v>1</v>
      </c>
      <c r="AB128" s="4">
        <v>1</v>
      </c>
      <c r="AC128" s="4">
        <v>0</v>
      </c>
      <c r="AD128" s="4">
        <v>0</v>
      </c>
      <c r="AE128">
        <v>0</v>
      </c>
      <c r="AF128">
        <v>1</v>
      </c>
    </row>
    <row r="129" spans="15:32" x14ac:dyDescent="0.25">
      <c r="O129" s="4"/>
      <c r="P129" s="4"/>
      <c r="Q129" t="s">
        <v>127</v>
      </c>
      <c r="R129" t="s">
        <v>463</v>
      </c>
      <c r="S129">
        <v>3</v>
      </c>
      <c r="T129">
        <v>2</v>
      </c>
      <c r="U129">
        <v>2</v>
      </c>
      <c r="V129">
        <v>1</v>
      </c>
      <c r="W129">
        <v>3</v>
      </c>
      <c r="X129">
        <v>1</v>
      </c>
      <c r="Y129">
        <v>2</v>
      </c>
      <c r="Z129">
        <v>1</v>
      </c>
      <c r="AA129" s="4">
        <v>1</v>
      </c>
      <c r="AB129" s="4">
        <v>0.5</v>
      </c>
      <c r="AC129" s="4">
        <v>1</v>
      </c>
      <c r="AD129" s="4">
        <v>1</v>
      </c>
      <c r="AE129">
        <v>29</v>
      </c>
      <c r="AF129">
        <v>8</v>
      </c>
    </row>
    <row r="130" spans="15:32" x14ac:dyDescent="0.25">
      <c r="O130" s="4"/>
      <c r="P130" s="4"/>
      <c r="Q130" t="s">
        <v>25</v>
      </c>
      <c r="R130" t="s">
        <v>426</v>
      </c>
      <c r="S130">
        <v>4</v>
      </c>
      <c r="T130">
        <v>6</v>
      </c>
      <c r="U130">
        <v>4</v>
      </c>
      <c r="V130">
        <v>1</v>
      </c>
      <c r="W130">
        <v>4</v>
      </c>
      <c r="X130">
        <v>3</v>
      </c>
      <c r="Y130">
        <v>3</v>
      </c>
      <c r="Z130">
        <v>0</v>
      </c>
      <c r="AA130" s="4">
        <v>1</v>
      </c>
      <c r="AB130" s="4">
        <v>0.5</v>
      </c>
      <c r="AC130" s="4">
        <v>0.75</v>
      </c>
      <c r="AD130" s="4">
        <v>0</v>
      </c>
      <c r="AE130">
        <v>39</v>
      </c>
      <c r="AF130">
        <v>15</v>
      </c>
    </row>
    <row r="131" spans="15:32" x14ac:dyDescent="0.25">
      <c r="O131" s="4"/>
      <c r="P131" s="4"/>
      <c r="Q131" t="s">
        <v>25</v>
      </c>
      <c r="R131" t="s">
        <v>627</v>
      </c>
      <c r="S131">
        <v>2</v>
      </c>
      <c r="T131">
        <v>1</v>
      </c>
      <c r="U131">
        <v>0</v>
      </c>
      <c r="V131">
        <v>0</v>
      </c>
      <c r="W131">
        <v>2</v>
      </c>
      <c r="X131">
        <v>0</v>
      </c>
      <c r="Y131">
        <v>0</v>
      </c>
      <c r="Z131">
        <v>0</v>
      </c>
      <c r="AA131" s="4">
        <v>1</v>
      </c>
      <c r="AB131" s="4">
        <v>0</v>
      </c>
      <c r="AC131" s="4">
        <v>1</v>
      </c>
      <c r="AD131" s="4">
        <v>0</v>
      </c>
      <c r="AE131">
        <v>6</v>
      </c>
      <c r="AF131">
        <v>3</v>
      </c>
    </row>
    <row r="132" spans="15:32" x14ac:dyDescent="0.25">
      <c r="O132" s="4"/>
      <c r="P132" s="4"/>
      <c r="Q132" t="s">
        <v>590</v>
      </c>
      <c r="R132" t="s">
        <v>591</v>
      </c>
      <c r="S132">
        <v>2</v>
      </c>
      <c r="T132">
        <v>0</v>
      </c>
      <c r="U132">
        <v>3</v>
      </c>
      <c r="V132">
        <v>0</v>
      </c>
      <c r="W132">
        <v>2</v>
      </c>
      <c r="X132">
        <v>0</v>
      </c>
      <c r="Y132">
        <v>1</v>
      </c>
      <c r="Z132">
        <v>0</v>
      </c>
      <c r="AA132" s="4">
        <v>1</v>
      </c>
      <c r="AB132" s="4">
        <v>1</v>
      </c>
      <c r="AC132" s="4">
        <v>0.33333333333333331</v>
      </c>
      <c r="AD132" s="4">
        <v>0</v>
      </c>
      <c r="AE132">
        <v>11</v>
      </c>
      <c r="AF132">
        <v>5</v>
      </c>
    </row>
    <row r="133" spans="15:32" x14ac:dyDescent="0.25">
      <c r="O133" s="4"/>
      <c r="P133" s="4"/>
      <c r="Q133" t="s">
        <v>578</v>
      </c>
      <c r="R133" t="s">
        <v>579</v>
      </c>
      <c r="S133">
        <v>1</v>
      </c>
      <c r="T133">
        <v>0</v>
      </c>
      <c r="U133">
        <v>0</v>
      </c>
      <c r="V133">
        <v>0</v>
      </c>
      <c r="W133">
        <v>1</v>
      </c>
      <c r="X133">
        <v>0</v>
      </c>
      <c r="Y133">
        <v>0</v>
      </c>
      <c r="Z133">
        <v>0</v>
      </c>
      <c r="AA133" s="4">
        <v>1</v>
      </c>
      <c r="AB133" s="4">
        <v>1</v>
      </c>
      <c r="AC133" s="4">
        <v>1</v>
      </c>
      <c r="AD133" s="4">
        <v>0</v>
      </c>
      <c r="AE133">
        <v>3</v>
      </c>
      <c r="AF133">
        <v>1</v>
      </c>
    </row>
    <row r="134" spans="15:32" x14ac:dyDescent="0.25">
      <c r="O134" s="4"/>
      <c r="P134" s="4"/>
      <c r="Q134" t="s">
        <v>18</v>
      </c>
      <c r="R134" t="s">
        <v>380</v>
      </c>
      <c r="S134">
        <v>7</v>
      </c>
      <c r="T134">
        <v>9</v>
      </c>
      <c r="U134">
        <v>12</v>
      </c>
      <c r="V134">
        <v>0</v>
      </c>
      <c r="W134">
        <v>7</v>
      </c>
      <c r="X134">
        <v>5</v>
      </c>
      <c r="Y134">
        <v>6</v>
      </c>
      <c r="Z134">
        <v>0</v>
      </c>
      <c r="AA134" s="4">
        <v>1</v>
      </c>
      <c r="AB134" s="4">
        <v>0.55555555555555558</v>
      </c>
      <c r="AC134" s="4">
        <v>0.5</v>
      </c>
      <c r="AD134" s="4">
        <v>0</v>
      </c>
      <c r="AE134">
        <v>71</v>
      </c>
      <c r="AF134">
        <v>28</v>
      </c>
    </row>
    <row r="135" spans="15:32" x14ac:dyDescent="0.25">
      <c r="O135" s="4"/>
      <c r="P135" s="4"/>
      <c r="Q135" t="s">
        <v>474</v>
      </c>
      <c r="R135" t="s">
        <v>475</v>
      </c>
      <c r="S135">
        <v>1</v>
      </c>
      <c r="T135">
        <v>0</v>
      </c>
      <c r="U135">
        <v>1</v>
      </c>
      <c r="V135">
        <v>0</v>
      </c>
      <c r="W135">
        <v>1</v>
      </c>
      <c r="X135">
        <v>0</v>
      </c>
      <c r="Y135">
        <v>0</v>
      </c>
      <c r="Z135">
        <v>0</v>
      </c>
      <c r="AA135" s="4">
        <v>1</v>
      </c>
      <c r="AB135" s="4">
        <v>1</v>
      </c>
      <c r="AC135" s="4">
        <v>0</v>
      </c>
      <c r="AD135" s="4">
        <v>0</v>
      </c>
      <c r="AE135">
        <v>3</v>
      </c>
      <c r="AF135">
        <v>2</v>
      </c>
    </row>
    <row r="136" spans="15:32" x14ac:dyDescent="0.25">
      <c r="O136" s="4"/>
      <c r="P136" s="4"/>
      <c r="Q136" t="s">
        <v>7</v>
      </c>
      <c r="R136" t="s">
        <v>342</v>
      </c>
      <c r="S136">
        <v>11</v>
      </c>
      <c r="T136">
        <v>3</v>
      </c>
      <c r="U136">
        <v>6</v>
      </c>
      <c r="V136">
        <v>2</v>
      </c>
      <c r="W136">
        <v>11</v>
      </c>
      <c r="X136">
        <v>3</v>
      </c>
      <c r="Y136">
        <v>3</v>
      </c>
      <c r="Z136">
        <v>2</v>
      </c>
      <c r="AA136" s="4">
        <v>1</v>
      </c>
      <c r="AB136" s="4">
        <v>1</v>
      </c>
      <c r="AC136" s="4">
        <v>0.5</v>
      </c>
      <c r="AD136" s="4">
        <v>1</v>
      </c>
      <c r="AE136">
        <v>72</v>
      </c>
      <c r="AF136">
        <v>22</v>
      </c>
    </row>
    <row r="137" spans="15:32" x14ac:dyDescent="0.25">
      <c r="O137" s="4"/>
      <c r="P137" s="4"/>
      <c r="Q137" t="s">
        <v>538</v>
      </c>
      <c r="R137" t="s">
        <v>539</v>
      </c>
      <c r="S137">
        <v>1</v>
      </c>
      <c r="T137">
        <v>0</v>
      </c>
      <c r="U137">
        <v>0</v>
      </c>
      <c r="V137">
        <v>0</v>
      </c>
      <c r="W137">
        <v>1</v>
      </c>
      <c r="X137">
        <v>0</v>
      </c>
      <c r="Y137">
        <v>0</v>
      </c>
      <c r="Z137">
        <v>0</v>
      </c>
      <c r="AA137" s="4">
        <v>1</v>
      </c>
      <c r="AB137" s="4">
        <v>1</v>
      </c>
      <c r="AC137" s="4">
        <v>1</v>
      </c>
      <c r="AD137" s="4">
        <v>0</v>
      </c>
      <c r="AE137">
        <v>3</v>
      </c>
      <c r="AF137">
        <v>1</v>
      </c>
    </row>
    <row r="138" spans="15:32" x14ac:dyDescent="0.25">
      <c r="O138" s="4"/>
      <c r="P138" s="4"/>
      <c r="Q138" t="s">
        <v>538</v>
      </c>
      <c r="R138" t="s">
        <v>593</v>
      </c>
      <c r="S138">
        <v>0</v>
      </c>
      <c r="T138">
        <v>0</v>
      </c>
      <c r="U138">
        <v>1</v>
      </c>
      <c r="V138">
        <v>0</v>
      </c>
      <c r="W138">
        <v>0</v>
      </c>
      <c r="X138">
        <v>0</v>
      </c>
      <c r="Y138">
        <v>0</v>
      </c>
      <c r="Z138">
        <v>0</v>
      </c>
      <c r="AA138" s="4">
        <v>1</v>
      </c>
      <c r="AB138" s="4">
        <v>1</v>
      </c>
      <c r="AC138" s="4">
        <v>0</v>
      </c>
      <c r="AD138" s="4">
        <v>0</v>
      </c>
      <c r="AE138">
        <v>0</v>
      </c>
      <c r="AF138">
        <v>1</v>
      </c>
    </row>
    <row r="139" spans="15:32" x14ac:dyDescent="0.25">
      <c r="O139" s="4"/>
      <c r="P139" s="4"/>
      <c r="Q139" t="s">
        <v>110</v>
      </c>
      <c r="R139" t="s">
        <v>421</v>
      </c>
      <c r="S139">
        <v>6</v>
      </c>
      <c r="T139">
        <v>6</v>
      </c>
      <c r="U139">
        <v>6</v>
      </c>
      <c r="V139">
        <v>0</v>
      </c>
      <c r="W139">
        <v>6</v>
      </c>
      <c r="X139">
        <v>4</v>
      </c>
      <c r="Y139">
        <v>3</v>
      </c>
      <c r="Z139">
        <v>0</v>
      </c>
      <c r="AA139" s="4">
        <v>1</v>
      </c>
      <c r="AB139" s="4">
        <v>0.66666666666666663</v>
      </c>
      <c r="AC139" s="4">
        <v>0.5</v>
      </c>
      <c r="AD139" s="4">
        <v>0</v>
      </c>
      <c r="AE139">
        <v>49</v>
      </c>
      <c r="AF139">
        <v>18</v>
      </c>
    </row>
    <row r="140" spans="15:32" x14ac:dyDescent="0.25">
      <c r="O140" s="4"/>
      <c r="P140" s="4"/>
      <c r="Q140" t="s">
        <v>466</v>
      </c>
      <c r="R140" t="s">
        <v>467</v>
      </c>
      <c r="S140">
        <v>0</v>
      </c>
      <c r="T140">
        <v>0</v>
      </c>
      <c r="U140">
        <v>1</v>
      </c>
      <c r="V140">
        <v>0</v>
      </c>
      <c r="W140">
        <v>0</v>
      </c>
      <c r="X140">
        <v>0</v>
      </c>
      <c r="Y140">
        <v>0</v>
      </c>
      <c r="Z140">
        <v>0</v>
      </c>
      <c r="AA140" s="4">
        <v>1</v>
      </c>
      <c r="AB140" s="4">
        <v>1</v>
      </c>
      <c r="AC140" s="4">
        <v>0</v>
      </c>
      <c r="AD140" s="4">
        <v>0</v>
      </c>
      <c r="AE140">
        <v>0</v>
      </c>
      <c r="AF140">
        <v>1</v>
      </c>
    </row>
    <row r="141" spans="15:32" x14ac:dyDescent="0.25">
      <c r="O141" s="4"/>
      <c r="P141" s="4"/>
      <c r="Q141" t="s">
        <v>469</v>
      </c>
      <c r="R141" t="s">
        <v>470</v>
      </c>
      <c r="S141">
        <v>0</v>
      </c>
      <c r="T141">
        <v>1</v>
      </c>
      <c r="U141">
        <v>1</v>
      </c>
      <c r="V141">
        <v>0</v>
      </c>
      <c r="W141">
        <v>0</v>
      </c>
      <c r="X141">
        <v>0</v>
      </c>
      <c r="Y141">
        <v>0</v>
      </c>
      <c r="Z141">
        <v>0</v>
      </c>
      <c r="AA141" s="4">
        <v>1</v>
      </c>
      <c r="AB141" s="4">
        <v>0</v>
      </c>
      <c r="AC141" s="4">
        <v>0</v>
      </c>
      <c r="AD141" s="4">
        <v>0</v>
      </c>
      <c r="AE141">
        <v>0</v>
      </c>
      <c r="AF141">
        <v>2</v>
      </c>
    </row>
    <row r="142" spans="15:32" x14ac:dyDescent="0.25">
      <c r="O142" s="4"/>
      <c r="P142" s="4"/>
      <c r="Q142" t="s">
        <v>106</v>
      </c>
      <c r="R142" t="s">
        <v>488</v>
      </c>
      <c r="S142">
        <v>3</v>
      </c>
      <c r="T142">
        <v>4</v>
      </c>
      <c r="U142">
        <v>2</v>
      </c>
      <c r="V142">
        <v>0</v>
      </c>
      <c r="W142">
        <v>3</v>
      </c>
      <c r="X142">
        <v>1</v>
      </c>
      <c r="Y142">
        <v>1</v>
      </c>
      <c r="Z142">
        <v>0</v>
      </c>
      <c r="AA142" s="4">
        <v>1</v>
      </c>
      <c r="AB142" s="4">
        <v>0.25</v>
      </c>
      <c r="AC142" s="4">
        <v>0.5</v>
      </c>
      <c r="AD142" s="4">
        <v>0</v>
      </c>
      <c r="AE142">
        <v>18</v>
      </c>
      <c r="AF142">
        <v>9</v>
      </c>
    </row>
    <row r="143" spans="15:32" x14ac:dyDescent="0.25">
      <c r="O143" s="4"/>
      <c r="P143" s="4"/>
      <c r="Q143" t="s">
        <v>106</v>
      </c>
      <c r="R143" t="s">
        <v>521</v>
      </c>
      <c r="S143">
        <v>1</v>
      </c>
      <c r="T143">
        <v>2</v>
      </c>
      <c r="U143">
        <v>1</v>
      </c>
      <c r="V143">
        <v>0</v>
      </c>
      <c r="W143">
        <v>1</v>
      </c>
      <c r="X143">
        <v>2</v>
      </c>
      <c r="Y143">
        <v>0</v>
      </c>
      <c r="Z143">
        <v>0</v>
      </c>
      <c r="AA143" s="4">
        <v>1</v>
      </c>
      <c r="AB143" s="4">
        <v>1</v>
      </c>
      <c r="AC143" s="4">
        <v>0</v>
      </c>
      <c r="AD143" s="4">
        <v>0</v>
      </c>
      <c r="AE143">
        <v>11</v>
      </c>
      <c r="AF143">
        <v>4</v>
      </c>
    </row>
    <row r="144" spans="15:32" x14ac:dyDescent="0.25">
      <c r="O144" s="4"/>
      <c r="P144" s="4"/>
      <c r="Q144" t="s">
        <v>106</v>
      </c>
      <c r="R144" t="s">
        <v>553</v>
      </c>
      <c r="S144">
        <v>2</v>
      </c>
      <c r="T144">
        <v>1</v>
      </c>
      <c r="U144">
        <v>0</v>
      </c>
      <c r="V144">
        <v>0</v>
      </c>
      <c r="W144">
        <v>2</v>
      </c>
      <c r="X144">
        <v>0</v>
      </c>
      <c r="Y144">
        <v>0</v>
      </c>
      <c r="Z144">
        <v>0</v>
      </c>
      <c r="AA144" s="4">
        <v>1</v>
      </c>
      <c r="AB144" s="4">
        <v>0</v>
      </c>
      <c r="AC144" s="4">
        <v>1</v>
      </c>
      <c r="AD144" s="4">
        <v>0</v>
      </c>
      <c r="AE144">
        <v>6</v>
      </c>
      <c r="AF144">
        <v>3</v>
      </c>
    </row>
    <row r="145" spans="15:32" x14ac:dyDescent="0.25">
      <c r="O145" s="4"/>
      <c r="P145" s="4"/>
      <c r="Q145" t="s">
        <v>65</v>
      </c>
      <c r="R145" t="s">
        <v>369</v>
      </c>
      <c r="S145">
        <v>7</v>
      </c>
      <c r="T145">
        <v>5</v>
      </c>
      <c r="U145">
        <v>9</v>
      </c>
      <c r="V145">
        <v>0</v>
      </c>
      <c r="W145">
        <v>7</v>
      </c>
      <c r="X145">
        <v>4</v>
      </c>
      <c r="Y145">
        <v>6</v>
      </c>
      <c r="Z145">
        <v>0</v>
      </c>
      <c r="AA145" s="4">
        <v>1</v>
      </c>
      <c r="AB145" s="4">
        <v>0.8</v>
      </c>
      <c r="AC145" s="4">
        <v>0.66666666666666663</v>
      </c>
      <c r="AD145" s="4">
        <v>0</v>
      </c>
      <c r="AE145">
        <v>67</v>
      </c>
      <c r="AF145">
        <v>21</v>
      </c>
    </row>
    <row r="146" spans="15:32" x14ac:dyDescent="0.25">
      <c r="O146" s="4"/>
      <c r="P146" s="4"/>
      <c r="Q146" t="s">
        <v>65</v>
      </c>
      <c r="R146" t="s">
        <v>569</v>
      </c>
      <c r="S146">
        <v>1</v>
      </c>
      <c r="T146">
        <v>0</v>
      </c>
      <c r="U146">
        <v>0</v>
      </c>
      <c r="V146">
        <v>0</v>
      </c>
      <c r="W146">
        <v>1</v>
      </c>
      <c r="X146">
        <v>0</v>
      </c>
      <c r="Y146">
        <v>0</v>
      </c>
      <c r="Z146">
        <v>0</v>
      </c>
      <c r="AA146" s="4">
        <v>1</v>
      </c>
      <c r="AB146" s="4">
        <v>1</v>
      </c>
      <c r="AC146" s="4">
        <v>1</v>
      </c>
      <c r="AD146" s="4">
        <v>0</v>
      </c>
      <c r="AE146">
        <v>3</v>
      </c>
      <c r="AF146">
        <v>1</v>
      </c>
    </row>
    <row r="147" spans="15:32" x14ac:dyDescent="0.25">
      <c r="O147" s="4"/>
      <c r="P147" s="4"/>
      <c r="Q147" t="s">
        <v>60</v>
      </c>
      <c r="R147" t="s">
        <v>345</v>
      </c>
      <c r="S147">
        <v>10</v>
      </c>
      <c r="T147">
        <v>3</v>
      </c>
      <c r="U147">
        <v>4</v>
      </c>
      <c r="V147">
        <v>0</v>
      </c>
      <c r="W147">
        <v>9</v>
      </c>
      <c r="X147">
        <v>2</v>
      </c>
      <c r="Y147">
        <v>2</v>
      </c>
      <c r="Z147">
        <v>0</v>
      </c>
      <c r="AA147" s="4">
        <v>0.9</v>
      </c>
      <c r="AB147" s="4">
        <v>0.66666666666666663</v>
      </c>
      <c r="AC147" s="4">
        <v>0.5</v>
      </c>
      <c r="AD147" s="4">
        <v>0</v>
      </c>
      <c r="AE147">
        <v>45</v>
      </c>
      <c r="AF147">
        <v>17</v>
      </c>
    </row>
    <row r="148" spans="15:32" x14ac:dyDescent="0.25">
      <c r="O148" s="4"/>
      <c r="P148" s="4"/>
      <c r="Q148" t="s">
        <v>6</v>
      </c>
      <c r="R148" t="s">
        <v>472</v>
      </c>
      <c r="S148">
        <v>7</v>
      </c>
      <c r="T148">
        <v>3</v>
      </c>
      <c r="U148">
        <v>3</v>
      </c>
      <c r="V148">
        <v>0</v>
      </c>
      <c r="W148">
        <v>6</v>
      </c>
      <c r="X148">
        <v>2</v>
      </c>
      <c r="Y148">
        <v>2</v>
      </c>
      <c r="Z148">
        <v>0</v>
      </c>
      <c r="AA148" s="4">
        <v>0.8571428571428571</v>
      </c>
      <c r="AB148" s="4">
        <v>0.66666666666666663</v>
      </c>
      <c r="AC148" s="4">
        <v>0.66666666666666663</v>
      </c>
      <c r="AD148" s="4">
        <v>0</v>
      </c>
      <c r="AE148">
        <v>36</v>
      </c>
      <c r="AF148">
        <v>13</v>
      </c>
    </row>
    <row r="149" spans="15:32" x14ac:dyDescent="0.25">
      <c r="O149" s="4"/>
      <c r="P149" s="4"/>
      <c r="Q149" t="s">
        <v>6</v>
      </c>
      <c r="R149" t="s">
        <v>640</v>
      </c>
      <c r="S149">
        <v>3</v>
      </c>
      <c r="T149">
        <v>1</v>
      </c>
      <c r="U149">
        <v>1</v>
      </c>
      <c r="V149">
        <v>0</v>
      </c>
      <c r="W149">
        <v>3</v>
      </c>
      <c r="X149">
        <v>0</v>
      </c>
      <c r="Y149">
        <v>0</v>
      </c>
      <c r="Z149">
        <v>0</v>
      </c>
      <c r="AA149" s="4">
        <v>1</v>
      </c>
      <c r="AB149" s="4">
        <v>0</v>
      </c>
      <c r="AC149" s="4">
        <v>0</v>
      </c>
      <c r="AD149" s="4">
        <v>0</v>
      </c>
      <c r="AE149">
        <v>9</v>
      </c>
      <c r="AF149">
        <v>5</v>
      </c>
    </row>
    <row r="150" spans="15:32" x14ac:dyDescent="0.25">
      <c r="O150" s="4"/>
      <c r="P150" s="4"/>
      <c r="Q150" t="s">
        <v>113</v>
      </c>
      <c r="R150" t="s">
        <v>325</v>
      </c>
      <c r="S150">
        <v>9</v>
      </c>
      <c r="T150">
        <v>8</v>
      </c>
      <c r="U150">
        <v>1</v>
      </c>
      <c r="V150">
        <v>1</v>
      </c>
      <c r="W150">
        <v>9</v>
      </c>
      <c r="X150">
        <v>7</v>
      </c>
      <c r="Y150">
        <v>1</v>
      </c>
      <c r="Z150">
        <v>0</v>
      </c>
      <c r="AA150" s="4">
        <v>1</v>
      </c>
      <c r="AB150" s="4">
        <v>0.875</v>
      </c>
      <c r="AC150" s="4">
        <v>1</v>
      </c>
      <c r="AD150" s="4">
        <v>0</v>
      </c>
      <c r="AE150">
        <v>60</v>
      </c>
      <c r="AF150">
        <v>19</v>
      </c>
    </row>
    <row r="151" spans="15:32" x14ac:dyDescent="0.25">
      <c r="O151" s="4"/>
      <c r="P151" s="4"/>
      <c r="Q151" t="s">
        <v>84</v>
      </c>
      <c r="R151" t="s">
        <v>340</v>
      </c>
      <c r="S151">
        <v>9</v>
      </c>
      <c r="T151">
        <v>6</v>
      </c>
      <c r="U151">
        <v>7</v>
      </c>
      <c r="V151">
        <v>0</v>
      </c>
      <c r="W151">
        <v>9</v>
      </c>
      <c r="X151">
        <v>4</v>
      </c>
      <c r="Y151">
        <v>3</v>
      </c>
      <c r="Z151">
        <v>0</v>
      </c>
      <c r="AA151" s="4">
        <v>1</v>
      </c>
      <c r="AB151" s="4">
        <v>0.66666666666666663</v>
      </c>
      <c r="AC151" s="4">
        <v>0.42857142857142855</v>
      </c>
      <c r="AD151" s="4">
        <v>0</v>
      </c>
      <c r="AE151">
        <v>58</v>
      </c>
      <c r="AF151">
        <v>22</v>
      </c>
    </row>
    <row r="152" spans="15:32" x14ac:dyDescent="0.25">
      <c r="O152" s="4"/>
      <c r="P152" s="4"/>
      <c r="Q152" t="s">
        <v>10</v>
      </c>
      <c r="R152" t="s">
        <v>387</v>
      </c>
      <c r="S152">
        <v>7</v>
      </c>
      <c r="T152">
        <v>6</v>
      </c>
      <c r="U152">
        <v>5</v>
      </c>
      <c r="V152">
        <v>0</v>
      </c>
      <c r="W152">
        <v>7</v>
      </c>
      <c r="X152">
        <v>3</v>
      </c>
      <c r="Y152">
        <v>4</v>
      </c>
      <c r="Z152">
        <v>0</v>
      </c>
      <c r="AA152" s="4">
        <v>1</v>
      </c>
      <c r="AB152" s="4">
        <v>0.5</v>
      </c>
      <c r="AC152" s="4">
        <v>0.8</v>
      </c>
      <c r="AD152" s="4">
        <v>0</v>
      </c>
      <c r="AE152">
        <v>53</v>
      </c>
      <c r="AF152">
        <v>18</v>
      </c>
    </row>
    <row r="153" spans="15:32" x14ac:dyDescent="0.25">
      <c r="O153" s="4"/>
      <c r="P153" s="4"/>
      <c r="Q153" t="s">
        <v>4</v>
      </c>
      <c r="R153" t="s">
        <v>337</v>
      </c>
      <c r="S153">
        <v>13</v>
      </c>
      <c r="T153">
        <v>13</v>
      </c>
      <c r="U153">
        <v>1</v>
      </c>
      <c r="V153">
        <v>0</v>
      </c>
      <c r="W153">
        <v>11</v>
      </c>
      <c r="X153">
        <v>11</v>
      </c>
      <c r="Y153">
        <v>0</v>
      </c>
      <c r="Z153">
        <v>0</v>
      </c>
      <c r="AA153" s="4">
        <v>0.84615384615384615</v>
      </c>
      <c r="AB153" s="4">
        <v>0.84615384615384615</v>
      </c>
      <c r="AC153" s="4">
        <v>0</v>
      </c>
      <c r="AD153" s="4">
        <v>0</v>
      </c>
      <c r="AE153">
        <v>77</v>
      </c>
      <c r="AF153">
        <v>27</v>
      </c>
    </row>
    <row r="154" spans="15:32" x14ac:dyDescent="0.25">
      <c r="O154" s="4"/>
      <c r="P154" s="4"/>
      <c r="Q154" t="s">
        <v>13</v>
      </c>
      <c r="R154" t="s">
        <v>452</v>
      </c>
      <c r="S154">
        <v>3</v>
      </c>
      <c r="T154">
        <v>5</v>
      </c>
      <c r="U154">
        <v>2</v>
      </c>
      <c r="V154">
        <v>0</v>
      </c>
      <c r="W154">
        <v>2</v>
      </c>
      <c r="X154">
        <v>4</v>
      </c>
      <c r="Y154">
        <v>0</v>
      </c>
      <c r="Z154">
        <v>0</v>
      </c>
      <c r="AA154" s="4">
        <v>0.66666666666666663</v>
      </c>
      <c r="AB154" s="4">
        <v>0.8</v>
      </c>
      <c r="AC154" s="4">
        <v>0</v>
      </c>
      <c r="AD154" s="4">
        <v>0</v>
      </c>
      <c r="AE154">
        <v>22</v>
      </c>
      <c r="AF154">
        <v>10</v>
      </c>
    </row>
    <row r="155" spans="15:32" x14ac:dyDescent="0.25">
      <c r="O155" s="4"/>
      <c r="P155" s="4"/>
      <c r="Q155" t="s">
        <v>13</v>
      </c>
      <c r="R155" t="s">
        <v>660</v>
      </c>
      <c r="S155">
        <v>0</v>
      </c>
      <c r="T155">
        <v>0</v>
      </c>
      <c r="U155">
        <v>1</v>
      </c>
      <c r="V155">
        <v>0</v>
      </c>
      <c r="W155">
        <v>0</v>
      </c>
      <c r="X155">
        <v>0</v>
      </c>
      <c r="Y155">
        <v>0</v>
      </c>
      <c r="Z155">
        <v>0</v>
      </c>
      <c r="AA155" s="4">
        <v>1</v>
      </c>
      <c r="AB155" s="4">
        <v>1</v>
      </c>
      <c r="AC155" s="4">
        <v>0</v>
      </c>
      <c r="AD155" s="4">
        <v>0</v>
      </c>
      <c r="AE155">
        <v>0</v>
      </c>
      <c r="AF155">
        <v>1</v>
      </c>
    </row>
    <row r="156" spans="15:32" x14ac:dyDescent="0.25">
      <c r="O156" s="4"/>
      <c r="P156" s="4"/>
      <c r="Q156" t="s">
        <v>123</v>
      </c>
      <c r="R156" t="s">
        <v>416</v>
      </c>
      <c r="S156">
        <v>4</v>
      </c>
      <c r="T156">
        <v>8</v>
      </c>
      <c r="U156">
        <v>8</v>
      </c>
      <c r="V156">
        <v>0</v>
      </c>
      <c r="W156">
        <v>3</v>
      </c>
      <c r="X156">
        <v>6</v>
      </c>
      <c r="Y156">
        <v>3</v>
      </c>
      <c r="Z156">
        <v>0</v>
      </c>
      <c r="AA156" s="4">
        <v>0.75</v>
      </c>
      <c r="AB156" s="4">
        <v>0.75</v>
      </c>
      <c r="AC156" s="4">
        <v>0.375</v>
      </c>
      <c r="AD156" s="4">
        <v>0</v>
      </c>
      <c r="AE156">
        <v>48</v>
      </c>
      <c r="AF156">
        <v>20</v>
      </c>
    </row>
    <row r="157" spans="15:32" x14ac:dyDescent="0.25">
      <c r="O157" s="4"/>
      <c r="P157" s="4"/>
      <c r="Q157" t="s">
        <v>126</v>
      </c>
      <c r="R157" t="s">
        <v>351</v>
      </c>
      <c r="S157">
        <v>6</v>
      </c>
      <c r="T157">
        <v>8</v>
      </c>
      <c r="U157">
        <v>10</v>
      </c>
      <c r="V157">
        <v>0</v>
      </c>
      <c r="W157">
        <v>6</v>
      </c>
      <c r="X157">
        <v>5</v>
      </c>
      <c r="Y157">
        <v>5</v>
      </c>
      <c r="Z157">
        <v>0</v>
      </c>
      <c r="AA157" s="4">
        <v>1</v>
      </c>
      <c r="AB157" s="4">
        <v>0.625</v>
      </c>
      <c r="AC157" s="4">
        <v>0.5</v>
      </c>
      <c r="AD157" s="4">
        <v>0</v>
      </c>
      <c r="AE157">
        <v>63</v>
      </c>
      <c r="AF157">
        <v>24</v>
      </c>
    </row>
    <row r="158" spans="15:32" x14ac:dyDescent="0.25">
      <c r="O158" s="4"/>
      <c r="P158" s="4"/>
      <c r="Q158" t="s">
        <v>115</v>
      </c>
      <c r="R158" t="s">
        <v>391</v>
      </c>
      <c r="S158">
        <v>3</v>
      </c>
      <c r="T158">
        <v>5</v>
      </c>
      <c r="U158">
        <v>4</v>
      </c>
      <c r="V158">
        <v>5</v>
      </c>
      <c r="W158">
        <v>3</v>
      </c>
      <c r="X158">
        <v>3</v>
      </c>
      <c r="Y158">
        <v>3</v>
      </c>
      <c r="Z158">
        <v>4</v>
      </c>
      <c r="AA158" s="4">
        <v>1</v>
      </c>
      <c r="AB158" s="4">
        <v>0.6</v>
      </c>
      <c r="AC158" s="4">
        <v>0.75</v>
      </c>
      <c r="AD158" s="4">
        <v>0.8</v>
      </c>
      <c r="AE158">
        <v>60</v>
      </c>
      <c r="AF158">
        <v>17</v>
      </c>
    </row>
    <row r="159" spans="15:32" x14ac:dyDescent="0.25">
      <c r="O159" s="4"/>
      <c r="P159" s="4"/>
      <c r="Q159" t="s">
        <v>497</v>
      </c>
      <c r="R159" t="s">
        <v>498</v>
      </c>
      <c r="S159">
        <v>0</v>
      </c>
      <c r="T159">
        <v>1</v>
      </c>
      <c r="U159">
        <v>0</v>
      </c>
      <c r="V159">
        <v>0</v>
      </c>
      <c r="W159">
        <v>0</v>
      </c>
      <c r="X159">
        <v>1</v>
      </c>
      <c r="Y159">
        <v>0</v>
      </c>
      <c r="Z159">
        <v>0</v>
      </c>
      <c r="AA159" s="4">
        <v>1</v>
      </c>
      <c r="AB159" s="4">
        <v>1</v>
      </c>
      <c r="AC159" s="4">
        <v>1</v>
      </c>
      <c r="AD159" s="4">
        <v>0</v>
      </c>
      <c r="AE159">
        <v>4</v>
      </c>
      <c r="AF159">
        <v>1</v>
      </c>
    </row>
    <row r="160" spans="15:32" x14ac:dyDescent="0.25">
      <c r="O160" s="4"/>
      <c r="P160" s="4"/>
      <c r="Q160" t="s">
        <v>658</v>
      </c>
      <c r="R160" t="s">
        <v>659</v>
      </c>
      <c r="S160">
        <v>2</v>
      </c>
      <c r="T160">
        <v>0</v>
      </c>
      <c r="U160">
        <v>0</v>
      </c>
      <c r="V160">
        <v>0</v>
      </c>
      <c r="W160">
        <v>1</v>
      </c>
      <c r="X160">
        <v>0</v>
      </c>
      <c r="Y160">
        <v>0</v>
      </c>
      <c r="Z160">
        <v>0</v>
      </c>
      <c r="AA160" s="4">
        <v>0.5</v>
      </c>
      <c r="AB160" s="4">
        <v>1</v>
      </c>
      <c r="AC160" s="4">
        <v>1</v>
      </c>
      <c r="AD160" s="4">
        <v>0</v>
      </c>
      <c r="AE160">
        <v>3</v>
      </c>
      <c r="AF160">
        <v>2</v>
      </c>
    </row>
    <row r="161" spans="15:32" x14ac:dyDescent="0.25">
      <c r="O161" s="4"/>
      <c r="P161" s="4"/>
      <c r="Q161" t="s">
        <v>91</v>
      </c>
      <c r="R161" t="s">
        <v>362</v>
      </c>
      <c r="S161">
        <v>9</v>
      </c>
      <c r="T161">
        <v>9</v>
      </c>
      <c r="U161">
        <v>3</v>
      </c>
      <c r="V161">
        <v>2</v>
      </c>
      <c r="W161">
        <v>9</v>
      </c>
      <c r="X161">
        <v>8</v>
      </c>
      <c r="Y161">
        <v>1</v>
      </c>
      <c r="Z161">
        <v>0</v>
      </c>
      <c r="AA161" s="4">
        <v>1</v>
      </c>
      <c r="AB161" s="4">
        <v>0.88888888888888884</v>
      </c>
      <c r="AC161" s="4">
        <v>0.33333333333333331</v>
      </c>
      <c r="AD161" s="4">
        <v>0</v>
      </c>
      <c r="AE161">
        <v>64</v>
      </c>
      <c r="AF161">
        <v>23</v>
      </c>
    </row>
    <row r="162" spans="15:32" x14ac:dyDescent="0.25">
      <c r="O162" s="4"/>
      <c r="P162" s="4"/>
      <c r="Q162" t="s">
        <v>91</v>
      </c>
      <c r="R162" t="s">
        <v>562</v>
      </c>
      <c r="S162">
        <v>2</v>
      </c>
      <c r="T162">
        <v>0</v>
      </c>
      <c r="U162">
        <v>0</v>
      </c>
      <c r="V162">
        <v>0</v>
      </c>
      <c r="W162">
        <v>1</v>
      </c>
      <c r="X162">
        <v>0</v>
      </c>
      <c r="Y162">
        <v>0</v>
      </c>
      <c r="Z162">
        <v>0</v>
      </c>
      <c r="AA162" s="4">
        <v>0.5</v>
      </c>
      <c r="AB162" s="4">
        <v>1</v>
      </c>
      <c r="AC162" s="4">
        <v>1</v>
      </c>
      <c r="AD162" s="4">
        <v>0</v>
      </c>
      <c r="AE162">
        <v>3</v>
      </c>
      <c r="AF162">
        <v>2</v>
      </c>
    </row>
    <row r="163" spans="15:32" x14ac:dyDescent="0.25">
      <c r="O163" s="4"/>
      <c r="P163" s="4"/>
      <c r="Q163" t="s">
        <v>21</v>
      </c>
      <c r="R163" t="s">
        <v>544</v>
      </c>
      <c r="S163">
        <v>4</v>
      </c>
      <c r="T163">
        <v>2</v>
      </c>
      <c r="U163">
        <v>4</v>
      </c>
      <c r="V163">
        <v>1</v>
      </c>
      <c r="W163">
        <v>4</v>
      </c>
      <c r="X163">
        <v>2</v>
      </c>
      <c r="Y163">
        <v>3</v>
      </c>
      <c r="Z163">
        <v>1</v>
      </c>
      <c r="AA163" s="4">
        <v>1</v>
      </c>
      <c r="AB163" s="4">
        <v>1</v>
      </c>
      <c r="AC163" s="4">
        <v>0.75</v>
      </c>
      <c r="AD163" s="4">
        <v>1</v>
      </c>
      <c r="AE163">
        <v>41</v>
      </c>
      <c r="AF163">
        <v>11</v>
      </c>
    </row>
    <row r="164" spans="15:32" x14ac:dyDescent="0.25">
      <c r="O164" s="4"/>
      <c r="P164" s="4"/>
      <c r="Q164" t="s">
        <v>21</v>
      </c>
      <c r="R164" t="s">
        <v>550</v>
      </c>
      <c r="S164">
        <v>1</v>
      </c>
      <c r="T164">
        <v>4</v>
      </c>
      <c r="U164">
        <v>5</v>
      </c>
      <c r="V164">
        <v>2</v>
      </c>
      <c r="W164">
        <v>1</v>
      </c>
      <c r="X164">
        <v>3</v>
      </c>
      <c r="Y164">
        <v>1</v>
      </c>
      <c r="Z164">
        <v>0</v>
      </c>
      <c r="AA164" s="4">
        <v>1</v>
      </c>
      <c r="AB164" s="4">
        <v>0.75</v>
      </c>
      <c r="AC164" s="4">
        <v>0.2</v>
      </c>
      <c r="AD164" s="4">
        <v>0</v>
      </c>
      <c r="AE164">
        <v>20</v>
      </c>
      <c r="AF164">
        <v>12</v>
      </c>
    </row>
    <row r="165" spans="15:32" x14ac:dyDescent="0.25">
      <c r="O165" s="4"/>
      <c r="P165" s="4"/>
      <c r="Q165" t="s">
        <v>540</v>
      </c>
      <c r="R165" t="s">
        <v>541</v>
      </c>
      <c r="S165">
        <v>1</v>
      </c>
      <c r="T165">
        <v>1</v>
      </c>
      <c r="U165">
        <v>1</v>
      </c>
      <c r="V165">
        <v>0</v>
      </c>
      <c r="W165">
        <v>0</v>
      </c>
      <c r="X165">
        <v>1</v>
      </c>
      <c r="Y165">
        <v>1</v>
      </c>
      <c r="Z165">
        <v>0</v>
      </c>
      <c r="AA165" s="4">
        <v>0</v>
      </c>
      <c r="AB165" s="4">
        <v>1</v>
      </c>
      <c r="AC165" s="4">
        <v>1</v>
      </c>
      <c r="AD165" s="4">
        <v>0</v>
      </c>
      <c r="AE165">
        <v>9</v>
      </c>
      <c r="AF165">
        <v>3</v>
      </c>
    </row>
    <row r="166" spans="15:32" x14ac:dyDescent="0.25">
      <c r="O166" s="4"/>
      <c r="P166" s="4"/>
      <c r="Q166" t="s">
        <v>98</v>
      </c>
      <c r="R166" t="s">
        <v>580</v>
      </c>
      <c r="S166">
        <v>3</v>
      </c>
      <c r="T166">
        <v>1</v>
      </c>
      <c r="U166">
        <v>4</v>
      </c>
      <c r="V166">
        <v>1</v>
      </c>
      <c r="W166">
        <v>3</v>
      </c>
      <c r="X166">
        <v>1</v>
      </c>
      <c r="Y166">
        <v>2</v>
      </c>
      <c r="Z166">
        <v>1</v>
      </c>
      <c r="AA166" s="4">
        <v>1</v>
      </c>
      <c r="AB166" s="4">
        <v>1</v>
      </c>
      <c r="AC166" s="4">
        <v>0.5</v>
      </c>
      <c r="AD166" s="4">
        <v>1</v>
      </c>
      <c r="AE166">
        <v>29</v>
      </c>
      <c r="AF166">
        <v>9</v>
      </c>
    </row>
    <row r="167" spans="15:32" x14ac:dyDescent="0.25">
      <c r="O167" s="4"/>
      <c r="P167" s="4"/>
      <c r="Q167" t="s">
        <v>98</v>
      </c>
      <c r="R167" t="s">
        <v>535</v>
      </c>
      <c r="S167">
        <v>0</v>
      </c>
      <c r="T167">
        <v>0</v>
      </c>
      <c r="U167">
        <v>1</v>
      </c>
      <c r="V167">
        <v>0</v>
      </c>
      <c r="W167">
        <v>0</v>
      </c>
      <c r="X167">
        <v>0</v>
      </c>
      <c r="Y167">
        <v>0</v>
      </c>
      <c r="Z167">
        <v>0</v>
      </c>
      <c r="AA167" s="4">
        <v>1</v>
      </c>
      <c r="AB167" s="4">
        <v>1</v>
      </c>
      <c r="AC167" s="4">
        <v>0</v>
      </c>
      <c r="AD167" s="4">
        <v>0</v>
      </c>
      <c r="AE167">
        <v>0</v>
      </c>
      <c r="AF167">
        <v>1</v>
      </c>
    </row>
    <row r="168" spans="15:32" x14ac:dyDescent="0.25">
      <c r="O168" s="4"/>
      <c r="P168" s="4"/>
      <c r="Q168" t="s">
        <v>517</v>
      </c>
      <c r="R168" t="s">
        <v>518</v>
      </c>
      <c r="S168">
        <v>0</v>
      </c>
      <c r="T168">
        <v>0</v>
      </c>
      <c r="U168">
        <v>1</v>
      </c>
      <c r="V168">
        <v>0</v>
      </c>
      <c r="W168">
        <v>0</v>
      </c>
      <c r="X168">
        <v>0</v>
      </c>
      <c r="Y168">
        <v>0</v>
      </c>
      <c r="Z168">
        <v>0</v>
      </c>
      <c r="AA168" s="4">
        <v>1</v>
      </c>
      <c r="AB168" s="4">
        <v>1</v>
      </c>
      <c r="AC168" s="4">
        <v>0</v>
      </c>
      <c r="AD168" s="4">
        <v>0</v>
      </c>
      <c r="AE168">
        <v>0</v>
      </c>
      <c r="AF168">
        <v>1</v>
      </c>
    </row>
    <row r="169" spans="15:32" x14ac:dyDescent="0.25">
      <c r="O169" s="4"/>
      <c r="P169" s="4"/>
      <c r="Q169" t="s">
        <v>615</v>
      </c>
      <c r="R169" t="s">
        <v>616</v>
      </c>
      <c r="S169">
        <v>1</v>
      </c>
      <c r="T169">
        <v>1</v>
      </c>
      <c r="U169">
        <v>0</v>
      </c>
      <c r="V169">
        <v>0</v>
      </c>
      <c r="W169">
        <v>1</v>
      </c>
      <c r="X169">
        <v>1</v>
      </c>
      <c r="Y169">
        <v>0</v>
      </c>
      <c r="Z169">
        <v>0</v>
      </c>
      <c r="AA169" s="4">
        <v>1</v>
      </c>
      <c r="AB169" s="4">
        <v>1</v>
      </c>
      <c r="AC169" s="4">
        <v>1</v>
      </c>
      <c r="AD169" s="4">
        <v>0</v>
      </c>
      <c r="AE169">
        <v>7</v>
      </c>
      <c r="AF169">
        <v>2</v>
      </c>
    </row>
    <row r="170" spans="15:32" x14ac:dyDescent="0.25">
      <c r="O170" s="4"/>
      <c r="P170" s="4"/>
      <c r="Q170" t="s">
        <v>71</v>
      </c>
      <c r="R170" t="s">
        <v>393</v>
      </c>
      <c r="S170">
        <v>3</v>
      </c>
      <c r="T170">
        <v>11</v>
      </c>
      <c r="U170">
        <v>4</v>
      </c>
      <c r="V170">
        <v>4</v>
      </c>
      <c r="W170">
        <v>3</v>
      </c>
      <c r="X170">
        <v>8</v>
      </c>
      <c r="Y170">
        <v>2</v>
      </c>
      <c r="Z170">
        <v>4</v>
      </c>
      <c r="AA170" s="4">
        <v>1</v>
      </c>
      <c r="AB170" s="4">
        <v>0.72727272727272729</v>
      </c>
      <c r="AC170" s="4">
        <v>0.5</v>
      </c>
      <c r="AD170" s="4">
        <v>1</v>
      </c>
      <c r="AE170">
        <v>75</v>
      </c>
      <c r="AF170">
        <v>22</v>
      </c>
    </row>
    <row r="171" spans="15:32" x14ac:dyDescent="0.25">
      <c r="O171" s="4"/>
      <c r="P171" s="4"/>
      <c r="Q171" t="s">
        <v>88</v>
      </c>
      <c r="R171" t="s">
        <v>425</v>
      </c>
      <c r="S171">
        <v>9</v>
      </c>
      <c r="T171">
        <v>2</v>
      </c>
      <c r="U171">
        <v>7</v>
      </c>
      <c r="V171">
        <v>1</v>
      </c>
      <c r="W171">
        <v>8</v>
      </c>
      <c r="X171">
        <v>2</v>
      </c>
      <c r="Y171">
        <v>4</v>
      </c>
      <c r="Z171">
        <v>0</v>
      </c>
      <c r="AA171" s="4">
        <v>0.88888888888888884</v>
      </c>
      <c r="AB171" s="4">
        <v>1</v>
      </c>
      <c r="AC171" s="4">
        <v>0.5714285714285714</v>
      </c>
      <c r="AD171" s="4">
        <v>0</v>
      </c>
      <c r="AE171">
        <v>52</v>
      </c>
      <c r="AF171">
        <v>19</v>
      </c>
    </row>
    <row r="172" spans="15:32" x14ac:dyDescent="0.25">
      <c r="O172" s="4"/>
      <c r="P172" s="4"/>
      <c r="Q172" t="s">
        <v>536</v>
      </c>
      <c r="R172" t="s">
        <v>537</v>
      </c>
      <c r="S172">
        <v>0</v>
      </c>
      <c r="T172">
        <v>1</v>
      </c>
      <c r="U172">
        <v>0</v>
      </c>
      <c r="V172">
        <v>0</v>
      </c>
      <c r="W172">
        <v>0</v>
      </c>
      <c r="X172">
        <v>0</v>
      </c>
      <c r="Y172">
        <v>0</v>
      </c>
      <c r="Z172">
        <v>0</v>
      </c>
      <c r="AA172" s="4">
        <v>1</v>
      </c>
      <c r="AB172" s="4">
        <v>0</v>
      </c>
      <c r="AC172" s="4">
        <v>1</v>
      </c>
      <c r="AD172" s="4">
        <v>0</v>
      </c>
      <c r="AE172">
        <v>0</v>
      </c>
      <c r="AF172">
        <v>1</v>
      </c>
    </row>
    <row r="173" spans="15:32" x14ac:dyDescent="0.25">
      <c r="O173" s="4"/>
      <c r="P173" s="4"/>
      <c r="Q173" t="s">
        <v>8</v>
      </c>
      <c r="R173" t="s">
        <v>417</v>
      </c>
      <c r="S173">
        <v>5</v>
      </c>
      <c r="T173">
        <v>5</v>
      </c>
      <c r="U173">
        <v>4</v>
      </c>
      <c r="V173">
        <v>0</v>
      </c>
      <c r="W173">
        <v>5</v>
      </c>
      <c r="X173">
        <v>4</v>
      </c>
      <c r="Y173">
        <v>2</v>
      </c>
      <c r="Z173">
        <v>0</v>
      </c>
      <c r="AA173" s="4">
        <v>1</v>
      </c>
      <c r="AB173" s="4">
        <v>0.8</v>
      </c>
      <c r="AC173" s="4">
        <v>0.5</v>
      </c>
      <c r="AD173" s="4">
        <v>0</v>
      </c>
      <c r="AE173">
        <v>41</v>
      </c>
      <c r="AF173">
        <v>14</v>
      </c>
    </row>
    <row r="174" spans="15:32" x14ac:dyDescent="0.25">
      <c r="O174" s="4"/>
      <c r="P174" s="4"/>
      <c r="Q174" t="s">
        <v>46</v>
      </c>
      <c r="R174" t="s">
        <v>437</v>
      </c>
      <c r="S174">
        <v>3</v>
      </c>
      <c r="T174">
        <v>6</v>
      </c>
      <c r="U174">
        <v>3</v>
      </c>
      <c r="V174">
        <v>0</v>
      </c>
      <c r="W174">
        <v>2</v>
      </c>
      <c r="X174">
        <v>4</v>
      </c>
      <c r="Y174">
        <v>2</v>
      </c>
      <c r="Z174">
        <v>0</v>
      </c>
      <c r="AA174" s="4">
        <v>0.66666666666666663</v>
      </c>
      <c r="AB174" s="4">
        <v>0.66666666666666663</v>
      </c>
      <c r="AC174" s="4">
        <v>0.66666666666666663</v>
      </c>
      <c r="AD174" s="4">
        <v>0</v>
      </c>
      <c r="AE174">
        <v>32</v>
      </c>
      <c r="AF174">
        <v>12</v>
      </c>
    </row>
    <row r="175" spans="15:32" x14ac:dyDescent="0.25">
      <c r="O175" s="4"/>
      <c r="P175" s="4"/>
      <c r="Q175" t="s">
        <v>20</v>
      </c>
      <c r="R175" t="s">
        <v>383</v>
      </c>
      <c r="S175">
        <v>6</v>
      </c>
      <c r="T175">
        <v>7</v>
      </c>
      <c r="U175">
        <v>3</v>
      </c>
      <c r="V175">
        <v>0</v>
      </c>
      <c r="W175">
        <v>6</v>
      </c>
      <c r="X175">
        <v>5</v>
      </c>
      <c r="Y175">
        <v>2</v>
      </c>
      <c r="Z175">
        <v>0</v>
      </c>
      <c r="AA175" s="4">
        <v>1</v>
      </c>
      <c r="AB175" s="4">
        <v>0.7142857142857143</v>
      </c>
      <c r="AC175" s="4">
        <v>0.66666666666666663</v>
      </c>
      <c r="AD175" s="4">
        <v>0</v>
      </c>
      <c r="AE175">
        <v>48</v>
      </c>
      <c r="AF175">
        <v>16</v>
      </c>
    </row>
    <row r="176" spans="15:32" x14ac:dyDescent="0.25">
      <c r="O176" s="4"/>
      <c r="P176" s="4"/>
      <c r="Q176" t="s">
        <v>519</v>
      </c>
      <c r="R176" t="s">
        <v>520</v>
      </c>
      <c r="S176">
        <v>0</v>
      </c>
      <c r="T176">
        <v>0</v>
      </c>
      <c r="U176">
        <v>1</v>
      </c>
      <c r="V176">
        <v>0</v>
      </c>
      <c r="W176">
        <v>0</v>
      </c>
      <c r="X176">
        <v>0</v>
      </c>
      <c r="Y176">
        <v>0</v>
      </c>
      <c r="Z176">
        <v>0</v>
      </c>
      <c r="AA176" s="4">
        <v>1</v>
      </c>
      <c r="AB176" s="4">
        <v>1</v>
      </c>
      <c r="AC176" s="4">
        <v>0</v>
      </c>
      <c r="AD176" s="4">
        <v>0</v>
      </c>
      <c r="AE176">
        <v>0</v>
      </c>
      <c r="AF176">
        <v>1</v>
      </c>
    </row>
    <row r="177" spans="15:32" x14ac:dyDescent="0.25">
      <c r="O177" s="4"/>
      <c r="P177" s="4"/>
      <c r="Q177" t="s">
        <v>596</v>
      </c>
      <c r="R177" t="s">
        <v>597</v>
      </c>
      <c r="S177">
        <v>1</v>
      </c>
      <c r="T177">
        <v>0</v>
      </c>
      <c r="U177">
        <v>1</v>
      </c>
      <c r="V177">
        <v>1</v>
      </c>
      <c r="W177">
        <v>1</v>
      </c>
      <c r="X177">
        <v>0</v>
      </c>
      <c r="Y177">
        <v>0</v>
      </c>
      <c r="Z177">
        <v>0</v>
      </c>
      <c r="AA177" s="4">
        <v>1</v>
      </c>
      <c r="AB177" s="4">
        <v>1</v>
      </c>
      <c r="AC177" s="4">
        <v>0</v>
      </c>
      <c r="AD177" s="4">
        <v>0</v>
      </c>
      <c r="AE177">
        <v>3</v>
      </c>
      <c r="AF177">
        <v>3</v>
      </c>
    </row>
    <row r="178" spans="15:32" x14ac:dyDescent="0.25">
      <c r="O178" s="4"/>
      <c r="P178" s="4"/>
      <c r="Q178" t="s">
        <v>9</v>
      </c>
      <c r="R178" t="s">
        <v>388</v>
      </c>
      <c r="S178">
        <v>10</v>
      </c>
      <c r="T178">
        <v>6</v>
      </c>
      <c r="U178">
        <v>1</v>
      </c>
      <c r="V178">
        <v>0</v>
      </c>
      <c r="W178">
        <v>10</v>
      </c>
      <c r="X178">
        <v>4</v>
      </c>
      <c r="Y178">
        <v>0</v>
      </c>
      <c r="Z178">
        <v>0</v>
      </c>
      <c r="AA178" s="4">
        <v>1</v>
      </c>
      <c r="AB178" s="4">
        <v>0.66666666666666663</v>
      </c>
      <c r="AC178" s="4">
        <v>0</v>
      </c>
      <c r="AD178" s="4">
        <v>0</v>
      </c>
      <c r="AE178">
        <v>46</v>
      </c>
      <c r="AF178">
        <v>17</v>
      </c>
    </row>
    <row r="179" spans="15:32" x14ac:dyDescent="0.25">
      <c r="O179" s="4"/>
      <c r="P179" s="4"/>
      <c r="Q179" t="s">
        <v>9</v>
      </c>
      <c r="R179" t="s">
        <v>555</v>
      </c>
      <c r="S179">
        <v>0</v>
      </c>
      <c r="T179">
        <v>1</v>
      </c>
      <c r="U179">
        <v>1</v>
      </c>
      <c r="V179">
        <v>0</v>
      </c>
      <c r="W179">
        <v>0</v>
      </c>
      <c r="X179">
        <v>1</v>
      </c>
      <c r="Y179">
        <v>1</v>
      </c>
      <c r="Z179">
        <v>0</v>
      </c>
      <c r="AA179" s="4">
        <v>1</v>
      </c>
      <c r="AB179" s="4">
        <v>1</v>
      </c>
      <c r="AC179" s="4">
        <v>1</v>
      </c>
      <c r="AD179" s="4">
        <v>0</v>
      </c>
      <c r="AE179">
        <v>9</v>
      </c>
      <c r="AF179">
        <v>2</v>
      </c>
    </row>
    <row r="180" spans="15:32" x14ac:dyDescent="0.25">
      <c r="O180" s="4"/>
      <c r="P180" s="4"/>
      <c r="Q180" t="s">
        <v>571</v>
      </c>
      <c r="R180" t="s">
        <v>572</v>
      </c>
      <c r="S180">
        <v>0</v>
      </c>
      <c r="T180">
        <v>2</v>
      </c>
      <c r="U180">
        <v>1</v>
      </c>
      <c r="V180">
        <v>0</v>
      </c>
      <c r="W180">
        <v>0</v>
      </c>
      <c r="X180">
        <v>1</v>
      </c>
      <c r="Y180">
        <v>0</v>
      </c>
      <c r="Z180">
        <v>0</v>
      </c>
      <c r="AA180" s="4">
        <v>1</v>
      </c>
      <c r="AB180" s="4">
        <v>0.5</v>
      </c>
      <c r="AC180" s="4">
        <v>0</v>
      </c>
      <c r="AD180" s="4">
        <v>0</v>
      </c>
      <c r="AE180">
        <v>4</v>
      </c>
      <c r="AF180">
        <v>3</v>
      </c>
    </row>
    <row r="181" spans="15:32" x14ac:dyDescent="0.25">
      <c r="O181" s="4"/>
      <c r="P181" s="4"/>
      <c r="Q181" t="s">
        <v>623</v>
      </c>
      <c r="R181" t="s">
        <v>624</v>
      </c>
      <c r="S181">
        <v>2</v>
      </c>
      <c r="T181">
        <v>0</v>
      </c>
      <c r="U181">
        <v>0</v>
      </c>
      <c r="V181">
        <v>0</v>
      </c>
      <c r="W181">
        <v>2</v>
      </c>
      <c r="X181">
        <v>0</v>
      </c>
      <c r="Y181">
        <v>0</v>
      </c>
      <c r="Z181">
        <v>0</v>
      </c>
      <c r="AA181" s="4">
        <v>1</v>
      </c>
      <c r="AB181" s="4">
        <v>1</v>
      </c>
      <c r="AC181" s="4">
        <v>1</v>
      </c>
      <c r="AD181" s="4">
        <v>0</v>
      </c>
      <c r="AE181">
        <v>6</v>
      </c>
      <c r="AF181">
        <v>2</v>
      </c>
    </row>
    <row r="182" spans="15:32" x14ac:dyDescent="0.25">
      <c r="O182" s="4"/>
      <c r="P182" s="4"/>
      <c r="Q182" t="s">
        <v>485</v>
      </c>
      <c r="R182" t="s">
        <v>486</v>
      </c>
      <c r="S182">
        <v>1</v>
      </c>
      <c r="T182">
        <v>1</v>
      </c>
      <c r="U182">
        <v>0</v>
      </c>
      <c r="V182">
        <v>0</v>
      </c>
      <c r="W182">
        <v>1</v>
      </c>
      <c r="X182">
        <v>0</v>
      </c>
      <c r="Y182">
        <v>0</v>
      </c>
      <c r="Z182">
        <v>0</v>
      </c>
      <c r="AA182" s="4">
        <v>1</v>
      </c>
      <c r="AB182" s="4">
        <v>0</v>
      </c>
      <c r="AC182" s="4">
        <v>1</v>
      </c>
      <c r="AD182" s="4">
        <v>0</v>
      </c>
      <c r="AE182">
        <v>3</v>
      </c>
      <c r="AF182">
        <v>2</v>
      </c>
    </row>
    <row r="183" spans="15:32" x14ac:dyDescent="0.25">
      <c r="O183" s="4"/>
      <c r="P183" s="4"/>
      <c r="Q183" t="s">
        <v>37</v>
      </c>
      <c r="R183" t="s">
        <v>411</v>
      </c>
      <c r="S183">
        <v>5</v>
      </c>
      <c r="T183">
        <v>5</v>
      </c>
      <c r="U183">
        <v>8</v>
      </c>
      <c r="V183">
        <v>2</v>
      </c>
      <c r="W183">
        <v>5</v>
      </c>
      <c r="X183">
        <v>4</v>
      </c>
      <c r="Y183">
        <v>6</v>
      </c>
      <c r="Z183">
        <v>1</v>
      </c>
      <c r="AA183" s="4">
        <v>1</v>
      </c>
      <c r="AB183" s="4">
        <v>0.8</v>
      </c>
      <c r="AC183" s="4">
        <v>0.75</v>
      </c>
      <c r="AD183" s="4">
        <v>0.5</v>
      </c>
      <c r="AE183">
        <v>67</v>
      </c>
      <c r="AF183">
        <v>20</v>
      </c>
    </row>
    <row r="184" spans="15:32" x14ac:dyDescent="0.25">
      <c r="O184" s="4"/>
      <c r="P184" s="4"/>
      <c r="Q184" t="s">
        <v>37</v>
      </c>
      <c r="R184" t="s">
        <v>478</v>
      </c>
      <c r="S184">
        <v>0</v>
      </c>
      <c r="T184">
        <v>2</v>
      </c>
      <c r="U184">
        <v>0</v>
      </c>
      <c r="V184">
        <v>0</v>
      </c>
      <c r="W184">
        <v>0</v>
      </c>
      <c r="X184">
        <v>2</v>
      </c>
      <c r="Y184">
        <v>0</v>
      </c>
      <c r="Z184">
        <v>0</v>
      </c>
      <c r="AA184" s="4">
        <v>1</v>
      </c>
      <c r="AB184" s="4">
        <v>1</v>
      </c>
      <c r="AC184" s="4">
        <v>1</v>
      </c>
      <c r="AD184" s="4">
        <v>0</v>
      </c>
      <c r="AE184">
        <v>8</v>
      </c>
      <c r="AF184">
        <v>2</v>
      </c>
    </row>
    <row r="185" spans="15:32" x14ac:dyDescent="0.25">
      <c r="O185" s="4"/>
      <c r="P185" s="4"/>
      <c r="Q185" t="s">
        <v>594</v>
      </c>
      <c r="R185" t="s">
        <v>595</v>
      </c>
      <c r="S185">
        <v>0</v>
      </c>
      <c r="T185">
        <v>4</v>
      </c>
      <c r="U185">
        <v>0</v>
      </c>
      <c r="V185">
        <v>0</v>
      </c>
      <c r="W185">
        <v>0</v>
      </c>
      <c r="X185">
        <v>3</v>
      </c>
      <c r="Y185">
        <v>0</v>
      </c>
      <c r="Z185">
        <v>0</v>
      </c>
      <c r="AA185" s="4">
        <v>1</v>
      </c>
      <c r="AB185" s="4">
        <v>0.75</v>
      </c>
      <c r="AC185" s="4">
        <v>1</v>
      </c>
      <c r="AD185" s="4">
        <v>0</v>
      </c>
      <c r="AE185">
        <v>12</v>
      </c>
      <c r="AF185">
        <v>4</v>
      </c>
    </row>
    <row r="186" spans="15:32" x14ac:dyDescent="0.25">
      <c r="O186" s="4"/>
      <c r="P186" s="4"/>
      <c r="Q186" t="s">
        <v>38</v>
      </c>
      <c r="R186" t="s">
        <v>404</v>
      </c>
      <c r="S186">
        <v>7</v>
      </c>
      <c r="T186">
        <v>6</v>
      </c>
      <c r="U186">
        <v>2</v>
      </c>
      <c r="V186">
        <v>0</v>
      </c>
      <c r="W186">
        <v>7</v>
      </c>
      <c r="X186">
        <v>5</v>
      </c>
      <c r="Y186">
        <v>2</v>
      </c>
      <c r="Z186">
        <v>0</v>
      </c>
      <c r="AA186" s="4">
        <v>1</v>
      </c>
      <c r="AB186" s="4">
        <v>0.83333333333333337</v>
      </c>
      <c r="AC186" s="4">
        <v>1</v>
      </c>
      <c r="AD186" s="4">
        <v>0</v>
      </c>
      <c r="AE186">
        <v>51</v>
      </c>
      <c r="AF186">
        <v>15</v>
      </c>
    </row>
    <row r="187" spans="15:32" x14ac:dyDescent="0.25">
      <c r="O187" s="4"/>
      <c r="P187" s="4"/>
      <c r="Q187" t="s">
        <v>38</v>
      </c>
      <c r="R187" t="s">
        <v>503</v>
      </c>
      <c r="S187">
        <v>1</v>
      </c>
      <c r="T187">
        <v>0</v>
      </c>
      <c r="U187">
        <v>0</v>
      </c>
      <c r="V187">
        <v>0</v>
      </c>
      <c r="W187">
        <v>1</v>
      </c>
      <c r="X187">
        <v>0</v>
      </c>
      <c r="Y187">
        <v>0</v>
      </c>
      <c r="Z187">
        <v>0</v>
      </c>
      <c r="AA187" s="4">
        <v>1</v>
      </c>
      <c r="AB187" s="4">
        <v>1</v>
      </c>
      <c r="AC187" s="4">
        <v>1</v>
      </c>
      <c r="AD187" s="4">
        <v>0</v>
      </c>
      <c r="AE187">
        <v>3</v>
      </c>
      <c r="AF187">
        <v>1</v>
      </c>
    </row>
    <row r="188" spans="15:32" x14ac:dyDescent="0.25">
      <c r="O188" s="4"/>
      <c r="P188" s="4"/>
      <c r="Q188" t="s">
        <v>641</v>
      </c>
      <c r="R188" t="s">
        <v>642</v>
      </c>
      <c r="S188">
        <v>0</v>
      </c>
      <c r="T188">
        <v>2</v>
      </c>
      <c r="U188">
        <v>0</v>
      </c>
      <c r="V188">
        <v>0</v>
      </c>
      <c r="W188">
        <v>0</v>
      </c>
      <c r="X188">
        <v>2</v>
      </c>
      <c r="Y188">
        <v>0</v>
      </c>
      <c r="Z188">
        <v>0</v>
      </c>
      <c r="AA188" s="4">
        <v>1</v>
      </c>
      <c r="AB188" s="4">
        <v>1</v>
      </c>
      <c r="AC188" s="4">
        <v>1</v>
      </c>
      <c r="AD188" s="4">
        <v>0</v>
      </c>
      <c r="AE188">
        <v>8</v>
      </c>
      <c r="AF188">
        <v>2</v>
      </c>
    </row>
    <row r="189" spans="15:32" x14ac:dyDescent="0.25">
      <c r="O189" s="4"/>
      <c r="P189" s="4"/>
      <c r="Q189" t="s">
        <v>618</v>
      </c>
      <c r="R189" t="s">
        <v>619</v>
      </c>
      <c r="S189">
        <v>0</v>
      </c>
      <c r="T189">
        <v>0</v>
      </c>
      <c r="U189">
        <v>1</v>
      </c>
      <c r="V189">
        <v>0</v>
      </c>
      <c r="W189">
        <v>0</v>
      </c>
      <c r="X189">
        <v>0</v>
      </c>
      <c r="Y189">
        <v>0</v>
      </c>
      <c r="Z189">
        <v>0</v>
      </c>
      <c r="AA189" s="4">
        <v>1</v>
      </c>
      <c r="AB189" s="4">
        <v>1</v>
      </c>
      <c r="AC189" s="4">
        <v>0</v>
      </c>
      <c r="AD189" s="4">
        <v>0</v>
      </c>
      <c r="AE189">
        <v>0</v>
      </c>
      <c r="AF189">
        <v>1</v>
      </c>
    </row>
    <row r="190" spans="15:32" x14ac:dyDescent="0.25">
      <c r="O190" s="4"/>
      <c r="P190" s="4"/>
      <c r="Q190" t="s">
        <v>47</v>
      </c>
      <c r="R190" t="s">
        <v>322</v>
      </c>
      <c r="S190">
        <v>12</v>
      </c>
      <c r="T190">
        <v>12</v>
      </c>
      <c r="U190">
        <v>8</v>
      </c>
      <c r="V190">
        <v>2</v>
      </c>
      <c r="W190">
        <v>11</v>
      </c>
      <c r="X190">
        <v>12</v>
      </c>
      <c r="Y190">
        <v>5</v>
      </c>
      <c r="Z190">
        <v>2</v>
      </c>
      <c r="AA190" s="4">
        <v>0.91666666666666663</v>
      </c>
      <c r="AB190" s="4">
        <v>1</v>
      </c>
      <c r="AC190" s="4">
        <v>0.625</v>
      </c>
      <c r="AD190" s="4">
        <v>1</v>
      </c>
      <c r="AE190">
        <v>118</v>
      </c>
      <c r="AF190">
        <v>34</v>
      </c>
    </row>
    <row r="191" spans="15:32" x14ac:dyDescent="0.25">
      <c r="O191" s="4"/>
      <c r="P191" s="4"/>
      <c r="Q191" t="s">
        <v>77</v>
      </c>
      <c r="R191" t="s">
        <v>570</v>
      </c>
      <c r="S191">
        <v>7</v>
      </c>
      <c r="T191">
        <v>2</v>
      </c>
      <c r="U191">
        <v>3</v>
      </c>
      <c r="V191">
        <v>0</v>
      </c>
      <c r="W191">
        <v>7</v>
      </c>
      <c r="X191">
        <v>1</v>
      </c>
      <c r="Y191">
        <v>1</v>
      </c>
      <c r="Z191">
        <v>0</v>
      </c>
      <c r="AA191" s="4">
        <v>1</v>
      </c>
      <c r="AB191" s="4">
        <v>0.5</v>
      </c>
      <c r="AC191" s="4">
        <v>0.33333333333333331</v>
      </c>
      <c r="AD191" s="4">
        <v>0</v>
      </c>
      <c r="AE191">
        <v>30</v>
      </c>
      <c r="AF191">
        <v>12</v>
      </c>
    </row>
    <row r="192" spans="15:32" x14ac:dyDescent="0.25">
      <c r="O192" s="4"/>
      <c r="P192" s="4"/>
      <c r="Q192" t="s">
        <v>77</v>
      </c>
      <c r="R192" t="s">
        <v>499</v>
      </c>
      <c r="S192">
        <v>2</v>
      </c>
      <c r="T192">
        <v>3</v>
      </c>
      <c r="U192">
        <v>4</v>
      </c>
      <c r="V192">
        <v>0</v>
      </c>
      <c r="W192">
        <v>2</v>
      </c>
      <c r="X192">
        <v>0</v>
      </c>
      <c r="Y192">
        <v>2</v>
      </c>
      <c r="Z192">
        <v>0</v>
      </c>
      <c r="AA192" s="4">
        <v>1</v>
      </c>
      <c r="AB192" s="4">
        <v>0</v>
      </c>
      <c r="AC192" s="4">
        <v>0.5</v>
      </c>
      <c r="AD192" s="4">
        <v>0</v>
      </c>
      <c r="AE192">
        <v>16</v>
      </c>
      <c r="AF192">
        <v>9</v>
      </c>
    </row>
    <row r="193" spans="15:32" x14ac:dyDescent="0.25">
      <c r="O193" s="4"/>
      <c r="P193" s="4"/>
      <c r="Q193" t="s">
        <v>50</v>
      </c>
      <c r="R193" t="s">
        <v>376</v>
      </c>
      <c r="S193">
        <v>8</v>
      </c>
      <c r="T193">
        <v>6</v>
      </c>
      <c r="U193">
        <v>1</v>
      </c>
      <c r="V193">
        <v>0</v>
      </c>
      <c r="W193">
        <v>5</v>
      </c>
      <c r="X193">
        <v>5</v>
      </c>
      <c r="Y193">
        <v>1</v>
      </c>
      <c r="Z193">
        <v>0</v>
      </c>
      <c r="AA193" s="4">
        <v>0.625</v>
      </c>
      <c r="AB193" s="4">
        <v>0.83333333333333337</v>
      </c>
      <c r="AC193" s="4">
        <v>1</v>
      </c>
      <c r="AD193" s="4">
        <v>0</v>
      </c>
      <c r="AE193">
        <v>40</v>
      </c>
      <c r="AF193">
        <v>15</v>
      </c>
    </row>
    <row r="194" spans="15:32" x14ac:dyDescent="0.25">
      <c r="O194" s="4"/>
      <c r="P194" s="4"/>
      <c r="Q194" t="s">
        <v>50</v>
      </c>
      <c r="R194" t="s">
        <v>450</v>
      </c>
      <c r="S194">
        <v>1</v>
      </c>
      <c r="T194">
        <v>1</v>
      </c>
      <c r="U194">
        <v>1</v>
      </c>
      <c r="V194">
        <v>0</v>
      </c>
      <c r="W194">
        <v>0</v>
      </c>
      <c r="X194">
        <v>0</v>
      </c>
      <c r="Y194">
        <v>1</v>
      </c>
      <c r="Z194">
        <v>0</v>
      </c>
      <c r="AA194" s="4">
        <v>0</v>
      </c>
      <c r="AB194" s="4">
        <v>0</v>
      </c>
      <c r="AC194" s="4">
        <v>1</v>
      </c>
      <c r="AD194" s="4">
        <v>0</v>
      </c>
      <c r="AE194">
        <v>5</v>
      </c>
      <c r="AF194">
        <v>3</v>
      </c>
    </row>
    <row r="195" spans="15:32" x14ac:dyDescent="0.25">
      <c r="O195" s="4"/>
      <c r="P195" s="4"/>
      <c r="Q195" t="s">
        <v>464</v>
      </c>
      <c r="R195" t="s">
        <v>465</v>
      </c>
      <c r="S195">
        <v>0</v>
      </c>
      <c r="T195">
        <v>0</v>
      </c>
      <c r="U195">
        <v>1</v>
      </c>
      <c r="V195">
        <v>0</v>
      </c>
      <c r="W195">
        <v>0</v>
      </c>
      <c r="X195">
        <v>0</v>
      </c>
      <c r="Y195">
        <v>0</v>
      </c>
      <c r="Z195">
        <v>0</v>
      </c>
      <c r="AA195" s="4">
        <v>1</v>
      </c>
      <c r="AB195" s="4">
        <v>1</v>
      </c>
      <c r="AC195" s="4">
        <v>0</v>
      </c>
      <c r="AD195" s="4">
        <v>0</v>
      </c>
      <c r="AE195">
        <v>0</v>
      </c>
      <c r="AF195">
        <v>1</v>
      </c>
    </row>
    <row r="196" spans="15:32" x14ac:dyDescent="0.25">
      <c r="O196" s="4"/>
      <c r="P196" s="4"/>
      <c r="Q196" t="s">
        <v>620</v>
      </c>
      <c r="R196" t="s">
        <v>621</v>
      </c>
      <c r="S196">
        <v>2</v>
      </c>
      <c r="T196">
        <v>0</v>
      </c>
      <c r="U196">
        <v>2</v>
      </c>
      <c r="V196">
        <v>1</v>
      </c>
      <c r="W196">
        <v>2</v>
      </c>
      <c r="X196">
        <v>0</v>
      </c>
      <c r="Y196">
        <v>1</v>
      </c>
      <c r="Z196">
        <v>1</v>
      </c>
      <c r="AA196" s="4">
        <v>1</v>
      </c>
      <c r="AB196" s="4">
        <v>1</v>
      </c>
      <c r="AC196" s="4">
        <v>0.5</v>
      </c>
      <c r="AD196" s="4">
        <v>1</v>
      </c>
      <c r="AE196">
        <v>17</v>
      </c>
      <c r="AF196">
        <v>5</v>
      </c>
    </row>
    <row r="197" spans="15:32" x14ac:dyDescent="0.25">
      <c r="O197" s="4"/>
      <c r="P197" s="4"/>
      <c r="Q197" t="s">
        <v>30</v>
      </c>
      <c r="R197" t="s">
        <v>433</v>
      </c>
      <c r="S197">
        <v>4</v>
      </c>
      <c r="T197">
        <v>3</v>
      </c>
      <c r="U197">
        <v>6</v>
      </c>
      <c r="V197">
        <v>0</v>
      </c>
      <c r="W197">
        <v>4</v>
      </c>
      <c r="X197">
        <v>2</v>
      </c>
      <c r="Y197">
        <v>4</v>
      </c>
      <c r="Z197">
        <v>0</v>
      </c>
      <c r="AA197" s="4">
        <v>1</v>
      </c>
      <c r="AB197" s="4">
        <v>0.66666666666666663</v>
      </c>
      <c r="AC197" s="4">
        <v>0.66666666666666663</v>
      </c>
      <c r="AD197" s="4">
        <v>0</v>
      </c>
      <c r="AE197">
        <v>40</v>
      </c>
      <c r="AF197">
        <v>13</v>
      </c>
    </row>
    <row r="198" spans="15:32" x14ac:dyDescent="0.25">
      <c r="O198" s="4"/>
      <c r="P198" s="4"/>
      <c r="Q198" t="s">
        <v>64</v>
      </c>
      <c r="R198" t="s">
        <v>353</v>
      </c>
      <c r="S198">
        <v>6</v>
      </c>
      <c r="T198">
        <v>15</v>
      </c>
      <c r="U198">
        <v>4</v>
      </c>
      <c r="V198">
        <v>3</v>
      </c>
      <c r="W198">
        <v>6</v>
      </c>
      <c r="X198">
        <v>10</v>
      </c>
      <c r="Y198">
        <v>2</v>
      </c>
      <c r="Z198">
        <v>2</v>
      </c>
      <c r="AA198" s="4">
        <v>1</v>
      </c>
      <c r="AB198" s="4">
        <v>0.66666666666666663</v>
      </c>
      <c r="AC198" s="4">
        <v>0.5</v>
      </c>
      <c r="AD198" s="4">
        <v>0.66666666666666663</v>
      </c>
      <c r="AE198">
        <v>80</v>
      </c>
      <c r="AF198">
        <v>28</v>
      </c>
    </row>
    <row r="199" spans="15:32" x14ac:dyDescent="0.25">
      <c r="O199" s="4"/>
      <c r="P199" s="4"/>
      <c r="Q199" t="s">
        <v>64</v>
      </c>
      <c r="R199" t="s">
        <v>510</v>
      </c>
      <c r="S199">
        <v>1</v>
      </c>
      <c r="T199">
        <v>2</v>
      </c>
      <c r="U199">
        <v>1</v>
      </c>
      <c r="V199">
        <v>1</v>
      </c>
      <c r="W199">
        <v>0</v>
      </c>
      <c r="X199">
        <v>2</v>
      </c>
      <c r="Y199">
        <v>0</v>
      </c>
      <c r="Z199">
        <v>1</v>
      </c>
      <c r="AA199" s="4">
        <v>0</v>
      </c>
      <c r="AB199" s="4">
        <v>1</v>
      </c>
      <c r="AC199" s="4">
        <v>0</v>
      </c>
      <c r="AD199" s="4">
        <v>1</v>
      </c>
      <c r="AE199">
        <v>14</v>
      </c>
      <c r="AF199">
        <v>5</v>
      </c>
    </row>
    <row r="200" spans="15:32" x14ac:dyDescent="0.25">
      <c r="O200" s="4"/>
      <c r="P200" s="4"/>
      <c r="Q200" t="s">
        <v>62</v>
      </c>
      <c r="R200" t="s">
        <v>347</v>
      </c>
      <c r="S200">
        <v>6</v>
      </c>
      <c r="T200">
        <v>8</v>
      </c>
      <c r="U200">
        <v>9</v>
      </c>
      <c r="V200">
        <v>2</v>
      </c>
      <c r="W200">
        <v>5</v>
      </c>
      <c r="X200">
        <v>7</v>
      </c>
      <c r="Y200">
        <v>5</v>
      </c>
      <c r="Z200">
        <v>1</v>
      </c>
      <c r="AA200" s="4">
        <v>0.83333333333333337</v>
      </c>
      <c r="AB200" s="4">
        <v>0.875</v>
      </c>
      <c r="AC200" s="4">
        <v>0.55555555555555558</v>
      </c>
      <c r="AD200" s="4">
        <v>0.5</v>
      </c>
      <c r="AE200">
        <v>74</v>
      </c>
      <c r="AF200">
        <v>25</v>
      </c>
    </row>
    <row r="201" spans="15:32" x14ac:dyDescent="0.25">
      <c r="O201" s="4"/>
      <c r="P201" s="4"/>
      <c r="Q201" t="s">
        <v>35</v>
      </c>
      <c r="R201" t="s">
        <v>556</v>
      </c>
      <c r="S201">
        <v>3</v>
      </c>
      <c r="T201">
        <v>2</v>
      </c>
      <c r="U201">
        <v>4</v>
      </c>
      <c r="V201">
        <v>0</v>
      </c>
      <c r="W201">
        <v>2</v>
      </c>
      <c r="X201">
        <v>2</v>
      </c>
      <c r="Y201">
        <v>2</v>
      </c>
      <c r="Z201">
        <v>0</v>
      </c>
      <c r="AA201" s="4">
        <v>0.66666666666666663</v>
      </c>
      <c r="AB201" s="4">
        <v>1</v>
      </c>
      <c r="AC201" s="4">
        <v>0.5</v>
      </c>
      <c r="AD201" s="4">
        <v>0</v>
      </c>
      <c r="AE201">
        <v>24</v>
      </c>
      <c r="AF201">
        <v>9</v>
      </c>
    </row>
    <row r="202" spans="15:32" x14ac:dyDescent="0.25">
      <c r="O202" s="4"/>
      <c r="P202" s="4"/>
      <c r="Q202" t="s">
        <v>35</v>
      </c>
      <c r="R202" t="s">
        <v>494</v>
      </c>
      <c r="S202">
        <v>1</v>
      </c>
      <c r="T202">
        <v>1</v>
      </c>
      <c r="U202">
        <v>1</v>
      </c>
      <c r="V202">
        <v>0</v>
      </c>
      <c r="W202">
        <v>0</v>
      </c>
      <c r="X202">
        <v>0</v>
      </c>
      <c r="Y202">
        <v>0</v>
      </c>
      <c r="Z202">
        <v>0</v>
      </c>
      <c r="AA202" s="4">
        <v>0</v>
      </c>
      <c r="AB202" s="4">
        <v>0</v>
      </c>
      <c r="AC202" s="4">
        <v>0</v>
      </c>
      <c r="AD202" s="4">
        <v>0</v>
      </c>
      <c r="AE202">
        <v>0</v>
      </c>
      <c r="AF202">
        <v>3</v>
      </c>
    </row>
    <row r="203" spans="15:32" x14ac:dyDescent="0.25">
      <c r="O203" s="4"/>
      <c r="P203" s="4"/>
      <c r="Q203" t="s">
        <v>35</v>
      </c>
      <c r="R203" t="s">
        <v>490</v>
      </c>
      <c r="S203">
        <v>1</v>
      </c>
      <c r="T203">
        <v>0</v>
      </c>
      <c r="U203">
        <v>0</v>
      </c>
      <c r="V203">
        <v>1</v>
      </c>
      <c r="W203">
        <v>0</v>
      </c>
      <c r="X203">
        <v>0</v>
      </c>
      <c r="Y203">
        <v>0</v>
      </c>
      <c r="Z203">
        <v>0</v>
      </c>
      <c r="AA203" s="4">
        <v>0</v>
      </c>
      <c r="AB203" s="4">
        <v>1</v>
      </c>
      <c r="AC203" s="4">
        <v>1</v>
      </c>
      <c r="AD203" s="4">
        <v>0</v>
      </c>
      <c r="AE203">
        <v>0</v>
      </c>
      <c r="AF203">
        <v>2</v>
      </c>
    </row>
    <row r="204" spans="15:32" x14ac:dyDescent="0.25">
      <c r="O204" s="4"/>
      <c r="P204" s="4"/>
      <c r="Q204" t="s">
        <v>63</v>
      </c>
      <c r="R204" t="s">
        <v>346</v>
      </c>
      <c r="S204">
        <v>6</v>
      </c>
      <c r="T204">
        <v>6</v>
      </c>
      <c r="U204">
        <v>7</v>
      </c>
      <c r="V204">
        <v>0</v>
      </c>
      <c r="W204">
        <v>6</v>
      </c>
      <c r="X204">
        <v>4</v>
      </c>
      <c r="Y204">
        <v>7</v>
      </c>
      <c r="Z204">
        <v>0</v>
      </c>
      <c r="AA204" s="4">
        <v>1</v>
      </c>
      <c r="AB204" s="4">
        <v>0.66666666666666663</v>
      </c>
      <c r="AC204" s="4">
        <v>1</v>
      </c>
      <c r="AD204" s="4">
        <v>0</v>
      </c>
      <c r="AE204">
        <v>69</v>
      </c>
      <c r="AF204">
        <v>19</v>
      </c>
    </row>
    <row r="205" spans="15:32" x14ac:dyDescent="0.25">
      <c r="O205" s="4"/>
      <c r="P205" s="4"/>
      <c r="Q205" t="s">
        <v>551</v>
      </c>
      <c r="R205" t="s">
        <v>552</v>
      </c>
      <c r="S205">
        <v>0</v>
      </c>
      <c r="T205">
        <v>0</v>
      </c>
      <c r="U205">
        <v>2</v>
      </c>
      <c r="V205">
        <v>0</v>
      </c>
      <c r="W205">
        <v>0</v>
      </c>
      <c r="X205">
        <v>0</v>
      </c>
      <c r="Y205">
        <v>1</v>
      </c>
      <c r="Z205">
        <v>0</v>
      </c>
      <c r="AA205" s="4">
        <v>1</v>
      </c>
      <c r="AB205" s="4">
        <v>1</v>
      </c>
      <c r="AC205" s="4">
        <v>0.5</v>
      </c>
      <c r="AD205" s="4">
        <v>0</v>
      </c>
      <c r="AE205">
        <v>5</v>
      </c>
      <c r="AF205">
        <v>2</v>
      </c>
    </row>
    <row r="206" spans="15:32" x14ac:dyDescent="0.25">
      <c r="O206" s="4"/>
      <c r="P206" s="4"/>
      <c r="Q206" t="s">
        <v>94</v>
      </c>
      <c r="R206" t="s">
        <v>339</v>
      </c>
      <c r="S206">
        <v>6</v>
      </c>
      <c r="T206">
        <v>9</v>
      </c>
      <c r="U206">
        <v>5</v>
      </c>
      <c r="V206">
        <v>0</v>
      </c>
      <c r="W206">
        <v>6</v>
      </c>
      <c r="X206">
        <v>5</v>
      </c>
      <c r="Y206">
        <v>4</v>
      </c>
      <c r="Z206">
        <v>0</v>
      </c>
      <c r="AA206" s="4">
        <v>1</v>
      </c>
      <c r="AB206" s="4">
        <v>0.55555555555555558</v>
      </c>
      <c r="AC206" s="4">
        <v>0.8</v>
      </c>
      <c r="AD206" s="4">
        <v>0</v>
      </c>
      <c r="AE206">
        <v>58</v>
      </c>
      <c r="AF206">
        <v>20</v>
      </c>
    </row>
    <row r="207" spans="15:32" x14ac:dyDescent="0.25">
      <c r="O207" s="4"/>
      <c r="P207" s="4"/>
      <c r="Q207" t="s">
        <v>94</v>
      </c>
      <c r="R207" t="s">
        <v>630</v>
      </c>
      <c r="S207">
        <v>1</v>
      </c>
      <c r="T207">
        <v>0</v>
      </c>
      <c r="U207">
        <v>0</v>
      </c>
      <c r="V207">
        <v>0</v>
      </c>
      <c r="W207">
        <v>1</v>
      </c>
      <c r="X207">
        <v>0</v>
      </c>
      <c r="Y207">
        <v>0</v>
      </c>
      <c r="Z207">
        <v>0</v>
      </c>
      <c r="AA207" s="4">
        <v>1</v>
      </c>
      <c r="AB207" s="4">
        <v>1</v>
      </c>
      <c r="AC207" s="4">
        <v>1</v>
      </c>
      <c r="AD207" s="4">
        <v>0</v>
      </c>
      <c r="AE207">
        <v>3</v>
      </c>
      <c r="AF207">
        <v>1</v>
      </c>
    </row>
    <row r="208" spans="15:32" x14ac:dyDescent="0.25">
      <c r="O208" s="4"/>
      <c r="P208" s="4"/>
      <c r="Q208" t="s">
        <v>5</v>
      </c>
      <c r="R208" t="s">
        <v>357</v>
      </c>
      <c r="S208">
        <v>6</v>
      </c>
      <c r="T208">
        <v>7</v>
      </c>
      <c r="U208">
        <v>11</v>
      </c>
      <c r="V208">
        <v>0</v>
      </c>
      <c r="W208">
        <v>6</v>
      </c>
      <c r="X208">
        <v>4</v>
      </c>
      <c r="Y208">
        <v>8</v>
      </c>
      <c r="Z208">
        <v>0</v>
      </c>
      <c r="AA208" s="4">
        <v>1</v>
      </c>
      <c r="AB208" s="4">
        <v>0.5714285714285714</v>
      </c>
      <c r="AC208" s="4">
        <v>0.72727272727272729</v>
      </c>
      <c r="AD208" s="4">
        <v>0</v>
      </c>
      <c r="AE208">
        <v>74</v>
      </c>
      <c r="AF208">
        <v>24</v>
      </c>
    </row>
    <row r="209" spans="15:32" x14ac:dyDescent="0.25">
      <c r="O209" s="4"/>
      <c r="P209" s="4"/>
      <c r="Q209" t="s">
        <v>102</v>
      </c>
      <c r="R209" t="s">
        <v>413</v>
      </c>
      <c r="S209">
        <v>3</v>
      </c>
      <c r="T209">
        <v>6</v>
      </c>
      <c r="U209">
        <v>1</v>
      </c>
      <c r="V209">
        <v>0</v>
      </c>
      <c r="W209">
        <v>3</v>
      </c>
      <c r="X209">
        <v>5</v>
      </c>
      <c r="Y209">
        <v>0</v>
      </c>
      <c r="Z209">
        <v>0</v>
      </c>
      <c r="AA209" s="4">
        <v>1</v>
      </c>
      <c r="AB209" s="4">
        <v>0.83333333333333337</v>
      </c>
      <c r="AC209" s="4">
        <v>0</v>
      </c>
      <c r="AD209" s="4">
        <v>0</v>
      </c>
      <c r="AE209">
        <v>29</v>
      </c>
      <c r="AF209">
        <v>10</v>
      </c>
    </row>
    <row r="210" spans="15:32" x14ac:dyDescent="0.25">
      <c r="O210" s="4"/>
      <c r="P210" s="4"/>
      <c r="Q210" t="s">
        <v>14</v>
      </c>
      <c r="R210" t="s">
        <v>440</v>
      </c>
      <c r="S210">
        <v>6</v>
      </c>
      <c r="T210">
        <v>7</v>
      </c>
      <c r="U210">
        <v>3</v>
      </c>
      <c r="V210">
        <v>0</v>
      </c>
      <c r="W210">
        <v>4</v>
      </c>
      <c r="X210">
        <v>6</v>
      </c>
      <c r="Y210">
        <v>0</v>
      </c>
      <c r="Z210">
        <v>0</v>
      </c>
      <c r="AA210" s="4">
        <v>0.66666666666666663</v>
      </c>
      <c r="AB210" s="4">
        <v>0.8571428571428571</v>
      </c>
      <c r="AC210" s="4">
        <v>0</v>
      </c>
      <c r="AD210" s="4">
        <v>0</v>
      </c>
      <c r="AE210">
        <v>36</v>
      </c>
      <c r="AF210">
        <v>16</v>
      </c>
    </row>
    <row r="211" spans="15:32" x14ac:dyDescent="0.25">
      <c r="O211" s="4"/>
      <c r="P211" s="4"/>
      <c r="Q211" t="s">
        <v>14</v>
      </c>
      <c r="R211" t="s">
        <v>568</v>
      </c>
      <c r="S211">
        <v>1</v>
      </c>
      <c r="T211">
        <v>2</v>
      </c>
      <c r="U211">
        <v>1</v>
      </c>
      <c r="V211">
        <v>0</v>
      </c>
      <c r="W211">
        <v>1</v>
      </c>
      <c r="X211">
        <v>1</v>
      </c>
      <c r="Y211">
        <v>0</v>
      </c>
      <c r="Z211">
        <v>0</v>
      </c>
      <c r="AA211" s="4">
        <v>1</v>
      </c>
      <c r="AB211" s="4">
        <v>0.5</v>
      </c>
      <c r="AC211" s="4">
        <v>0</v>
      </c>
      <c r="AD211" s="4">
        <v>0</v>
      </c>
      <c r="AE211">
        <v>7</v>
      </c>
      <c r="AF211">
        <v>4</v>
      </c>
    </row>
    <row r="212" spans="15:32" x14ac:dyDescent="0.25">
      <c r="O212" s="4"/>
      <c r="P212" s="4"/>
      <c r="Q212" t="s">
        <v>124</v>
      </c>
      <c r="R212" t="s">
        <v>364</v>
      </c>
      <c r="S212">
        <v>6</v>
      </c>
      <c r="T212">
        <v>7</v>
      </c>
      <c r="U212">
        <v>8</v>
      </c>
      <c r="V212">
        <v>3</v>
      </c>
      <c r="W212">
        <v>6</v>
      </c>
      <c r="X212">
        <v>6</v>
      </c>
      <c r="Y212">
        <v>2</v>
      </c>
      <c r="Z212">
        <v>1</v>
      </c>
      <c r="AA212" s="4">
        <v>1</v>
      </c>
      <c r="AB212" s="4">
        <v>0.8571428571428571</v>
      </c>
      <c r="AC212" s="4">
        <v>0.25</v>
      </c>
      <c r="AD212" s="4">
        <v>0.33333333333333331</v>
      </c>
      <c r="AE212">
        <v>58</v>
      </c>
      <c r="AF212">
        <v>24</v>
      </c>
    </row>
    <row r="213" spans="15:32" x14ac:dyDescent="0.25">
      <c r="O213" s="4"/>
      <c r="P213" s="4"/>
      <c r="Q213" t="s">
        <v>598</v>
      </c>
      <c r="R213" t="s">
        <v>607</v>
      </c>
      <c r="S213">
        <v>1</v>
      </c>
      <c r="T213">
        <v>0</v>
      </c>
      <c r="U213">
        <v>1</v>
      </c>
      <c r="V213">
        <v>0</v>
      </c>
      <c r="W213">
        <v>1</v>
      </c>
      <c r="X213">
        <v>0</v>
      </c>
      <c r="Y213">
        <v>0</v>
      </c>
      <c r="Z213">
        <v>0</v>
      </c>
      <c r="AA213" s="4">
        <v>1</v>
      </c>
      <c r="AB213" s="4">
        <v>1</v>
      </c>
      <c r="AC213" s="4">
        <v>0</v>
      </c>
      <c r="AD213" s="4">
        <v>0</v>
      </c>
      <c r="AE213">
        <v>3</v>
      </c>
      <c r="AF213">
        <v>2</v>
      </c>
    </row>
    <row r="214" spans="15:32" x14ac:dyDescent="0.25">
      <c r="O214" s="4"/>
      <c r="P214" s="4"/>
      <c r="Q214" t="s">
        <v>598</v>
      </c>
      <c r="R214" t="s">
        <v>599</v>
      </c>
      <c r="S214">
        <v>0</v>
      </c>
      <c r="T214">
        <v>3</v>
      </c>
      <c r="U214">
        <v>0</v>
      </c>
      <c r="V214">
        <v>0</v>
      </c>
      <c r="W214">
        <v>0</v>
      </c>
      <c r="X214">
        <v>0</v>
      </c>
      <c r="Y214">
        <v>0</v>
      </c>
      <c r="Z214">
        <v>0</v>
      </c>
      <c r="AA214" s="4">
        <v>1</v>
      </c>
      <c r="AB214" s="4">
        <v>0</v>
      </c>
      <c r="AC214" s="4">
        <v>1</v>
      </c>
      <c r="AD214" s="4">
        <v>0</v>
      </c>
      <c r="AE214">
        <v>0</v>
      </c>
      <c r="AF214">
        <v>3</v>
      </c>
    </row>
    <row r="215" spans="15:32" x14ac:dyDescent="0.25">
      <c r="O215" s="4"/>
      <c r="P215" s="4"/>
      <c r="Q215" t="s">
        <v>45</v>
      </c>
      <c r="R215" t="s">
        <v>338</v>
      </c>
      <c r="S215">
        <v>2</v>
      </c>
      <c r="T215">
        <v>6</v>
      </c>
      <c r="U215">
        <v>6</v>
      </c>
      <c r="V215">
        <v>0</v>
      </c>
      <c r="W215">
        <v>2</v>
      </c>
      <c r="X215">
        <v>5</v>
      </c>
      <c r="Y215">
        <v>5</v>
      </c>
      <c r="Z215">
        <v>0</v>
      </c>
      <c r="AA215" s="4">
        <v>1</v>
      </c>
      <c r="AB215" s="4">
        <v>0.83333333333333337</v>
      </c>
      <c r="AC215" s="4">
        <v>0.83333333333333337</v>
      </c>
      <c r="AD215" s="4">
        <v>0</v>
      </c>
      <c r="AE215">
        <v>51</v>
      </c>
      <c r="AF215">
        <v>14</v>
      </c>
    </row>
    <row r="216" spans="15:32" x14ac:dyDescent="0.25">
      <c r="O216" s="4"/>
      <c r="P216" s="4"/>
      <c r="Q216" t="s">
        <v>109</v>
      </c>
      <c r="R216" t="s">
        <v>400</v>
      </c>
      <c r="S216">
        <v>5</v>
      </c>
      <c r="T216">
        <v>4</v>
      </c>
      <c r="U216">
        <v>7</v>
      </c>
      <c r="V216">
        <v>3</v>
      </c>
      <c r="W216">
        <v>5</v>
      </c>
      <c r="X216">
        <v>4</v>
      </c>
      <c r="Y216">
        <v>5</v>
      </c>
      <c r="Z216">
        <v>0</v>
      </c>
      <c r="AA216" s="4">
        <v>1</v>
      </c>
      <c r="AB216" s="4">
        <v>1</v>
      </c>
      <c r="AC216" s="4">
        <v>0.7142857142857143</v>
      </c>
      <c r="AD216" s="4">
        <v>0</v>
      </c>
      <c r="AE216">
        <v>56</v>
      </c>
      <c r="AF216">
        <v>19</v>
      </c>
    </row>
    <row r="217" spans="15:32" x14ac:dyDescent="0.25">
      <c r="O217" s="4"/>
      <c r="P217" s="4"/>
      <c r="Q217" t="s">
        <v>120</v>
      </c>
      <c r="R217" t="s">
        <v>610</v>
      </c>
      <c r="S217">
        <v>0</v>
      </c>
      <c r="T217">
        <v>1</v>
      </c>
      <c r="U217">
        <v>7</v>
      </c>
      <c r="V217">
        <v>0</v>
      </c>
      <c r="W217">
        <v>0</v>
      </c>
      <c r="X217">
        <v>0</v>
      </c>
      <c r="Y217">
        <v>5</v>
      </c>
      <c r="Z217">
        <v>0</v>
      </c>
      <c r="AA217" s="4">
        <v>1</v>
      </c>
      <c r="AB217" s="4">
        <v>0</v>
      </c>
      <c r="AC217" s="4">
        <v>0.7142857142857143</v>
      </c>
      <c r="AD217" s="4">
        <v>0</v>
      </c>
      <c r="AE217">
        <v>25</v>
      </c>
      <c r="AF217">
        <v>8</v>
      </c>
    </row>
    <row r="218" spans="15:32" x14ac:dyDescent="0.25">
      <c r="O218" s="4"/>
      <c r="P218" s="4"/>
      <c r="Q218" t="s">
        <v>120</v>
      </c>
      <c r="R218" t="s">
        <v>493</v>
      </c>
      <c r="S218">
        <v>0</v>
      </c>
      <c r="T218">
        <v>1</v>
      </c>
      <c r="U218">
        <v>0</v>
      </c>
      <c r="V218">
        <v>0</v>
      </c>
      <c r="W218">
        <v>0</v>
      </c>
      <c r="X218">
        <v>1</v>
      </c>
      <c r="Y218">
        <v>0</v>
      </c>
      <c r="Z218">
        <v>0</v>
      </c>
      <c r="AA218" s="4">
        <v>1</v>
      </c>
      <c r="AB218" s="4">
        <v>1</v>
      </c>
      <c r="AC218" s="4">
        <v>1</v>
      </c>
      <c r="AD218" s="4">
        <v>0</v>
      </c>
      <c r="AE218">
        <v>4</v>
      </c>
      <c r="AF218">
        <v>1</v>
      </c>
    </row>
    <row r="219" spans="15:32" x14ac:dyDescent="0.25">
      <c r="O219" s="4"/>
      <c r="P219" s="4"/>
      <c r="Q219" t="s">
        <v>51</v>
      </c>
      <c r="R219" t="s">
        <v>427</v>
      </c>
      <c r="S219">
        <v>6</v>
      </c>
      <c r="T219">
        <v>5</v>
      </c>
      <c r="U219">
        <v>2</v>
      </c>
      <c r="V219">
        <v>0</v>
      </c>
      <c r="W219">
        <v>6</v>
      </c>
      <c r="X219">
        <v>2</v>
      </c>
      <c r="Y219">
        <v>1</v>
      </c>
      <c r="Z219">
        <v>0</v>
      </c>
      <c r="AA219" s="4">
        <v>1</v>
      </c>
      <c r="AB219" s="4">
        <v>0.4</v>
      </c>
      <c r="AC219" s="4">
        <v>0.5</v>
      </c>
      <c r="AD219" s="4">
        <v>0</v>
      </c>
      <c r="AE219">
        <v>31</v>
      </c>
      <c r="AF219">
        <v>13</v>
      </c>
    </row>
    <row r="220" spans="15:32" x14ac:dyDescent="0.25">
      <c r="O220" s="4"/>
      <c r="P220" s="4"/>
      <c r="Q220" t="s">
        <v>69</v>
      </c>
      <c r="R220" t="s">
        <v>505</v>
      </c>
      <c r="S220">
        <v>4</v>
      </c>
      <c r="T220">
        <v>5</v>
      </c>
      <c r="U220">
        <v>1</v>
      </c>
      <c r="V220">
        <v>0</v>
      </c>
      <c r="W220">
        <v>4</v>
      </c>
      <c r="X220">
        <v>4</v>
      </c>
      <c r="Y220">
        <v>0</v>
      </c>
      <c r="Z220">
        <v>0</v>
      </c>
      <c r="AA220" s="4">
        <v>1</v>
      </c>
      <c r="AB220" s="4">
        <v>0.8</v>
      </c>
      <c r="AC220" s="4">
        <v>0</v>
      </c>
      <c r="AD220" s="4">
        <v>0</v>
      </c>
      <c r="AE220">
        <v>28</v>
      </c>
      <c r="AF220">
        <v>10</v>
      </c>
    </row>
    <row r="221" spans="15:32" x14ac:dyDescent="0.25">
      <c r="O221" s="4"/>
      <c r="P221" s="4"/>
      <c r="Q221" t="s">
        <v>69</v>
      </c>
      <c r="R221" t="s">
        <v>611</v>
      </c>
      <c r="S221">
        <v>1</v>
      </c>
      <c r="T221">
        <v>1</v>
      </c>
      <c r="U221">
        <v>1</v>
      </c>
      <c r="V221">
        <v>0</v>
      </c>
      <c r="W221">
        <v>0</v>
      </c>
      <c r="X221">
        <v>1</v>
      </c>
      <c r="Y221">
        <v>1</v>
      </c>
      <c r="Z221">
        <v>0</v>
      </c>
      <c r="AA221" s="4">
        <v>0</v>
      </c>
      <c r="AB221" s="4">
        <v>1</v>
      </c>
      <c r="AC221" s="4">
        <v>1</v>
      </c>
      <c r="AD221" s="4">
        <v>0</v>
      </c>
      <c r="AE221">
        <v>9</v>
      </c>
      <c r="AF221">
        <v>3</v>
      </c>
    </row>
    <row r="222" spans="15:32" x14ac:dyDescent="0.25">
      <c r="O222" s="4"/>
      <c r="P222" s="4"/>
      <c r="Q222" t="s">
        <v>27</v>
      </c>
      <c r="R222" t="s">
        <v>526</v>
      </c>
      <c r="S222">
        <v>4</v>
      </c>
      <c r="T222">
        <v>3</v>
      </c>
      <c r="U222">
        <v>3</v>
      </c>
      <c r="V222">
        <v>0</v>
      </c>
      <c r="W222">
        <v>3</v>
      </c>
      <c r="X222">
        <v>2</v>
      </c>
      <c r="Y222">
        <v>1</v>
      </c>
      <c r="Z222">
        <v>0</v>
      </c>
      <c r="AA222" s="4">
        <v>0.75</v>
      </c>
      <c r="AB222" s="4">
        <v>0.66666666666666663</v>
      </c>
      <c r="AC222" s="4">
        <v>0.33333333333333331</v>
      </c>
      <c r="AD222" s="4">
        <v>0</v>
      </c>
      <c r="AE222">
        <v>22</v>
      </c>
      <c r="AF222">
        <v>10</v>
      </c>
    </row>
    <row r="223" spans="15:32" x14ac:dyDescent="0.25">
      <c r="O223" s="4"/>
      <c r="P223" s="4"/>
      <c r="Q223" t="s">
        <v>27</v>
      </c>
      <c r="R223" t="s">
        <v>509</v>
      </c>
      <c r="S223">
        <v>0</v>
      </c>
      <c r="T223">
        <v>0</v>
      </c>
      <c r="U223">
        <v>1</v>
      </c>
      <c r="V223">
        <v>0</v>
      </c>
      <c r="W223">
        <v>0</v>
      </c>
      <c r="X223">
        <v>0</v>
      </c>
      <c r="Y223">
        <v>0</v>
      </c>
      <c r="Z223">
        <v>0</v>
      </c>
      <c r="AA223" s="4">
        <v>1</v>
      </c>
      <c r="AB223" s="4">
        <v>1</v>
      </c>
      <c r="AC223" s="4">
        <v>0</v>
      </c>
      <c r="AD223" s="4">
        <v>0</v>
      </c>
      <c r="AE223">
        <v>0</v>
      </c>
      <c r="AF223">
        <v>1</v>
      </c>
    </row>
    <row r="224" spans="15:32" x14ac:dyDescent="0.25">
      <c r="O224" s="4"/>
      <c r="P224" s="4"/>
      <c r="Q224" t="s">
        <v>16</v>
      </c>
      <c r="R224" t="s">
        <v>609</v>
      </c>
      <c r="S224">
        <v>3</v>
      </c>
      <c r="T224">
        <v>2</v>
      </c>
      <c r="U224">
        <v>4</v>
      </c>
      <c r="V224">
        <v>0</v>
      </c>
      <c r="W224">
        <v>3</v>
      </c>
      <c r="X224">
        <v>1</v>
      </c>
      <c r="Y224">
        <v>3</v>
      </c>
      <c r="Z224">
        <v>0</v>
      </c>
      <c r="AA224" s="4">
        <v>1</v>
      </c>
      <c r="AB224" s="4">
        <v>0.5</v>
      </c>
      <c r="AC224" s="4">
        <v>0.75</v>
      </c>
      <c r="AD224" s="4">
        <v>0</v>
      </c>
      <c r="AE224">
        <v>28</v>
      </c>
      <c r="AF224">
        <v>9</v>
      </c>
    </row>
    <row r="225" spans="15:32" x14ac:dyDescent="0.25">
      <c r="O225" s="4"/>
      <c r="P225" s="4"/>
      <c r="Q225" t="s">
        <v>16</v>
      </c>
      <c r="R225" t="s">
        <v>489</v>
      </c>
      <c r="S225">
        <v>1</v>
      </c>
      <c r="T225">
        <v>3</v>
      </c>
      <c r="U225">
        <v>2</v>
      </c>
      <c r="V225">
        <v>1</v>
      </c>
      <c r="W225">
        <v>1</v>
      </c>
      <c r="X225">
        <v>3</v>
      </c>
      <c r="Y225">
        <v>2</v>
      </c>
      <c r="Z225">
        <v>0</v>
      </c>
      <c r="AA225" s="4">
        <v>1</v>
      </c>
      <c r="AB225" s="4">
        <v>1</v>
      </c>
      <c r="AC225" s="4">
        <v>1</v>
      </c>
      <c r="AD225" s="4">
        <v>0</v>
      </c>
      <c r="AE225">
        <v>25</v>
      </c>
      <c r="AF225">
        <v>7</v>
      </c>
    </row>
    <row r="226" spans="15:32" x14ac:dyDescent="0.25">
      <c r="O226" s="4"/>
      <c r="P226" s="4"/>
      <c r="Q226" t="s">
        <v>632</v>
      </c>
      <c r="R226" t="s">
        <v>633</v>
      </c>
      <c r="S226">
        <v>0</v>
      </c>
      <c r="T226">
        <v>0</v>
      </c>
      <c r="U226">
        <v>1</v>
      </c>
      <c r="V226">
        <v>0</v>
      </c>
      <c r="W226">
        <v>0</v>
      </c>
      <c r="X226">
        <v>0</v>
      </c>
      <c r="Y226">
        <v>1</v>
      </c>
      <c r="Z226">
        <v>0</v>
      </c>
      <c r="AA226" s="4">
        <v>1</v>
      </c>
      <c r="AB226" s="4">
        <v>1</v>
      </c>
      <c r="AC226" s="4">
        <v>1</v>
      </c>
      <c r="AD226" s="4">
        <v>0</v>
      </c>
      <c r="AE226">
        <v>5</v>
      </c>
      <c r="AF226">
        <v>1</v>
      </c>
    </row>
    <row r="227" spans="15:32" x14ac:dyDescent="0.25">
      <c r="O227" s="4"/>
      <c r="P227" s="4"/>
      <c r="Q227" t="s">
        <v>23</v>
      </c>
      <c r="R227" t="s">
        <v>323</v>
      </c>
      <c r="S227">
        <v>11</v>
      </c>
      <c r="T227">
        <v>6</v>
      </c>
      <c r="U227">
        <v>7</v>
      </c>
      <c r="V227">
        <v>4</v>
      </c>
      <c r="W227">
        <v>9</v>
      </c>
      <c r="X227">
        <v>5</v>
      </c>
      <c r="Y227">
        <v>5</v>
      </c>
      <c r="Z227">
        <v>3</v>
      </c>
      <c r="AA227" s="4">
        <v>0.81818181818181823</v>
      </c>
      <c r="AB227" s="4">
        <v>0.83333333333333337</v>
      </c>
      <c r="AC227" s="4">
        <v>0.7142857142857143</v>
      </c>
      <c r="AD227" s="4">
        <v>0.75</v>
      </c>
      <c r="AE227">
        <v>90</v>
      </c>
      <c r="AF227">
        <v>28</v>
      </c>
    </row>
    <row r="228" spans="15:32" x14ac:dyDescent="0.25">
      <c r="O228" s="4"/>
      <c r="P228" s="4"/>
      <c r="Q228" t="s">
        <v>119</v>
      </c>
      <c r="R228" t="s">
        <v>328</v>
      </c>
      <c r="S228">
        <v>6</v>
      </c>
      <c r="T228">
        <v>12</v>
      </c>
      <c r="U228">
        <v>8</v>
      </c>
      <c r="V228">
        <v>5</v>
      </c>
      <c r="W228">
        <v>6</v>
      </c>
      <c r="X228">
        <v>12</v>
      </c>
      <c r="Y228">
        <v>5</v>
      </c>
      <c r="Z228">
        <v>3</v>
      </c>
      <c r="AA228" s="4">
        <v>1</v>
      </c>
      <c r="AB228" s="4">
        <v>1</v>
      </c>
      <c r="AC228" s="4">
        <v>0.625</v>
      </c>
      <c r="AD228" s="4">
        <v>0.6</v>
      </c>
      <c r="AE228">
        <v>109</v>
      </c>
      <c r="AF228">
        <v>31</v>
      </c>
    </row>
    <row r="229" spans="15:32" x14ac:dyDescent="0.25">
      <c r="O229" s="4"/>
      <c r="P229" s="4"/>
      <c r="Q229" t="s">
        <v>58</v>
      </c>
      <c r="R229" t="s">
        <v>442</v>
      </c>
      <c r="S229">
        <v>2</v>
      </c>
      <c r="T229">
        <v>6</v>
      </c>
      <c r="U229">
        <v>3</v>
      </c>
      <c r="V229">
        <v>2</v>
      </c>
      <c r="W229">
        <v>2</v>
      </c>
      <c r="X229">
        <v>4</v>
      </c>
      <c r="Y229">
        <v>1</v>
      </c>
      <c r="Z229">
        <v>0</v>
      </c>
      <c r="AA229" s="4">
        <v>1</v>
      </c>
      <c r="AB229" s="4">
        <v>0.66666666666666663</v>
      </c>
      <c r="AC229" s="4">
        <v>0.33333333333333331</v>
      </c>
      <c r="AD229" s="4">
        <v>0</v>
      </c>
      <c r="AE229">
        <v>27</v>
      </c>
      <c r="AF229">
        <v>13</v>
      </c>
    </row>
    <row r="230" spans="15:32" x14ac:dyDescent="0.25">
      <c r="O230" s="4"/>
      <c r="P230" s="4"/>
      <c r="Q230" t="s">
        <v>116</v>
      </c>
      <c r="R230" t="s">
        <v>435</v>
      </c>
      <c r="S230">
        <v>2</v>
      </c>
      <c r="T230">
        <v>6</v>
      </c>
      <c r="U230">
        <v>10</v>
      </c>
      <c r="V230">
        <v>1</v>
      </c>
      <c r="W230">
        <v>2</v>
      </c>
      <c r="X230">
        <v>6</v>
      </c>
      <c r="Y230">
        <v>5</v>
      </c>
      <c r="Z230">
        <v>1</v>
      </c>
      <c r="AA230" s="4">
        <v>1</v>
      </c>
      <c r="AB230" s="4">
        <v>1</v>
      </c>
      <c r="AC230" s="4">
        <v>0.5</v>
      </c>
      <c r="AD230" s="4">
        <v>1</v>
      </c>
      <c r="AE230">
        <v>61</v>
      </c>
      <c r="AF230">
        <v>19</v>
      </c>
    </row>
    <row r="231" spans="15:32" x14ac:dyDescent="0.25">
      <c r="O231" s="4"/>
      <c r="P231" s="4"/>
      <c r="Q231" t="s">
        <v>75</v>
      </c>
      <c r="R231" t="s">
        <v>635</v>
      </c>
      <c r="S231">
        <v>7</v>
      </c>
      <c r="T231">
        <v>5</v>
      </c>
      <c r="U231">
        <v>9</v>
      </c>
      <c r="V231">
        <v>1</v>
      </c>
      <c r="W231">
        <v>4</v>
      </c>
      <c r="X231">
        <v>4</v>
      </c>
      <c r="Y231">
        <v>4</v>
      </c>
      <c r="Z231">
        <v>1</v>
      </c>
      <c r="AA231" s="4">
        <v>0.5714285714285714</v>
      </c>
      <c r="AB231" s="4">
        <v>0.8</v>
      </c>
      <c r="AC231" s="4">
        <v>0.44444444444444442</v>
      </c>
      <c r="AD231" s="4">
        <v>1</v>
      </c>
      <c r="AE231">
        <v>54</v>
      </c>
      <c r="AF231">
        <v>22</v>
      </c>
    </row>
    <row r="232" spans="15:32" x14ac:dyDescent="0.25">
      <c r="O232" s="4"/>
      <c r="P232" s="4"/>
      <c r="Q232" t="s">
        <v>32</v>
      </c>
      <c r="R232" t="s">
        <v>434</v>
      </c>
      <c r="S232">
        <v>4</v>
      </c>
      <c r="T232">
        <v>8</v>
      </c>
      <c r="U232">
        <v>3</v>
      </c>
      <c r="V232">
        <v>1</v>
      </c>
      <c r="W232">
        <v>4</v>
      </c>
      <c r="X232">
        <v>5</v>
      </c>
      <c r="Y232">
        <v>3</v>
      </c>
      <c r="Z232">
        <v>0</v>
      </c>
      <c r="AA232" s="4">
        <v>1</v>
      </c>
      <c r="AB232" s="4">
        <v>0.625</v>
      </c>
      <c r="AC232" s="4">
        <v>1</v>
      </c>
      <c r="AD232" s="4">
        <v>0</v>
      </c>
      <c r="AE232">
        <v>47</v>
      </c>
      <c r="AF232">
        <v>16</v>
      </c>
    </row>
    <row r="233" spans="15:32" x14ac:dyDescent="0.25">
      <c r="O233" s="4"/>
      <c r="P233" s="4"/>
      <c r="Q233" t="s">
        <v>32</v>
      </c>
      <c r="R233" t="s">
        <v>547</v>
      </c>
      <c r="S233">
        <v>2</v>
      </c>
      <c r="T233">
        <v>0</v>
      </c>
      <c r="U233">
        <v>0</v>
      </c>
      <c r="V233">
        <v>0</v>
      </c>
      <c r="W233">
        <v>2</v>
      </c>
      <c r="X233">
        <v>0</v>
      </c>
      <c r="Y233">
        <v>0</v>
      </c>
      <c r="Z233">
        <v>0</v>
      </c>
      <c r="AA233" s="4">
        <v>1</v>
      </c>
      <c r="AB233" s="4">
        <v>1</v>
      </c>
      <c r="AC233" s="4">
        <v>1</v>
      </c>
      <c r="AD233" s="4">
        <v>0</v>
      </c>
      <c r="AE233">
        <v>6</v>
      </c>
      <c r="AF233">
        <v>2</v>
      </c>
    </row>
    <row r="234" spans="15:32" x14ac:dyDescent="0.25">
      <c r="O234" s="4"/>
      <c r="P234" s="4"/>
      <c r="Q234" t="s">
        <v>32</v>
      </c>
      <c r="R234" t="s">
        <v>453</v>
      </c>
      <c r="S234">
        <v>1</v>
      </c>
      <c r="T234">
        <v>3</v>
      </c>
      <c r="U234">
        <v>0</v>
      </c>
      <c r="V234">
        <v>0</v>
      </c>
      <c r="W234">
        <v>0</v>
      </c>
      <c r="X234">
        <v>1</v>
      </c>
      <c r="Y234">
        <v>0</v>
      </c>
      <c r="Z234">
        <v>0</v>
      </c>
      <c r="AA234" s="4">
        <v>0</v>
      </c>
      <c r="AB234" s="4">
        <v>0.33333333333333331</v>
      </c>
      <c r="AC234" s="4">
        <v>1</v>
      </c>
      <c r="AD234" s="4">
        <v>0</v>
      </c>
      <c r="AE234">
        <v>4</v>
      </c>
      <c r="AF234">
        <v>4</v>
      </c>
    </row>
    <row r="235" spans="15:32" x14ac:dyDescent="0.25">
      <c r="O235" s="4"/>
      <c r="P235" s="4"/>
      <c r="Q235" t="s">
        <v>114</v>
      </c>
      <c r="R235" t="s">
        <v>389</v>
      </c>
      <c r="S235">
        <v>4</v>
      </c>
      <c r="T235">
        <v>6</v>
      </c>
      <c r="U235">
        <v>7</v>
      </c>
      <c r="V235">
        <v>1</v>
      </c>
      <c r="W235">
        <v>4</v>
      </c>
      <c r="X235">
        <v>5</v>
      </c>
      <c r="Y235">
        <v>3</v>
      </c>
      <c r="Z235">
        <v>0</v>
      </c>
      <c r="AA235" s="4">
        <v>1</v>
      </c>
      <c r="AB235" s="4">
        <v>0.83333333333333337</v>
      </c>
      <c r="AC235" s="4">
        <v>0.42857142857142855</v>
      </c>
      <c r="AD235" s="4">
        <v>0</v>
      </c>
      <c r="AE235">
        <v>47</v>
      </c>
      <c r="AF235">
        <v>18</v>
      </c>
    </row>
    <row r="236" spans="15:32" x14ac:dyDescent="0.25">
      <c r="O236" s="4"/>
      <c r="P236" s="4"/>
      <c r="Q236" t="s">
        <v>114</v>
      </c>
      <c r="R236" t="s">
        <v>573</v>
      </c>
      <c r="S236">
        <v>0</v>
      </c>
      <c r="T236">
        <v>0</v>
      </c>
      <c r="U236">
        <v>1</v>
      </c>
      <c r="V236">
        <v>0</v>
      </c>
      <c r="W236">
        <v>0</v>
      </c>
      <c r="X236">
        <v>0</v>
      </c>
      <c r="Y236">
        <v>0</v>
      </c>
      <c r="Z236">
        <v>0</v>
      </c>
      <c r="AA236" s="4">
        <v>1</v>
      </c>
      <c r="AB236" s="4">
        <v>1</v>
      </c>
      <c r="AC236" s="4">
        <v>0</v>
      </c>
      <c r="AD236" s="4">
        <v>0</v>
      </c>
      <c r="AE236">
        <v>0</v>
      </c>
      <c r="AF236">
        <v>1</v>
      </c>
    </row>
    <row r="237" spans="15:32" x14ac:dyDescent="0.25">
      <c r="O237" s="4"/>
      <c r="P237" s="4"/>
      <c r="Q237" t="s">
        <v>522</v>
      </c>
      <c r="R237" t="s">
        <v>523</v>
      </c>
      <c r="S237">
        <v>1</v>
      </c>
      <c r="T237">
        <v>0</v>
      </c>
      <c r="U237">
        <v>0</v>
      </c>
      <c r="V237">
        <v>0</v>
      </c>
      <c r="W237">
        <v>1</v>
      </c>
      <c r="X237">
        <v>0</v>
      </c>
      <c r="Y237">
        <v>0</v>
      </c>
      <c r="Z237">
        <v>0</v>
      </c>
      <c r="AA237" s="4">
        <v>1</v>
      </c>
      <c r="AB237" s="4">
        <v>1</v>
      </c>
      <c r="AC237" s="4">
        <v>1</v>
      </c>
      <c r="AD237" s="4">
        <v>0</v>
      </c>
      <c r="AE237">
        <v>3</v>
      </c>
      <c r="AF237">
        <v>1</v>
      </c>
    </row>
    <row r="238" spans="15:32" x14ac:dyDescent="0.25">
      <c r="O238" s="4"/>
      <c r="P238" s="4"/>
      <c r="Q238" t="s">
        <v>97</v>
      </c>
      <c r="R238" t="s">
        <v>343</v>
      </c>
      <c r="S238">
        <v>10</v>
      </c>
      <c r="T238">
        <v>10</v>
      </c>
      <c r="U238">
        <v>2</v>
      </c>
      <c r="V238">
        <v>0</v>
      </c>
      <c r="W238">
        <v>9</v>
      </c>
      <c r="X238">
        <v>8</v>
      </c>
      <c r="Y238">
        <v>2</v>
      </c>
      <c r="Z238">
        <v>0</v>
      </c>
      <c r="AA238" s="4">
        <v>0.9</v>
      </c>
      <c r="AB238" s="4">
        <v>0.8</v>
      </c>
      <c r="AC238" s="4">
        <v>1</v>
      </c>
      <c r="AD238" s="4">
        <v>0</v>
      </c>
      <c r="AE238">
        <v>69</v>
      </c>
      <c r="AF238">
        <v>22</v>
      </c>
    </row>
    <row r="239" spans="15:32" x14ac:dyDescent="0.25">
      <c r="O239" s="4"/>
      <c r="P239" s="4"/>
      <c r="Q239" t="s">
        <v>121</v>
      </c>
      <c r="R239" t="s">
        <v>372</v>
      </c>
      <c r="S239">
        <v>12</v>
      </c>
      <c r="T239">
        <v>9</v>
      </c>
      <c r="U239">
        <v>1</v>
      </c>
      <c r="V239">
        <v>0</v>
      </c>
      <c r="W239">
        <v>11</v>
      </c>
      <c r="X239">
        <v>4</v>
      </c>
      <c r="Y239">
        <v>1</v>
      </c>
      <c r="Z239">
        <v>0</v>
      </c>
      <c r="AA239" s="4">
        <v>0.91666666666666663</v>
      </c>
      <c r="AB239" s="4">
        <v>0.44444444444444442</v>
      </c>
      <c r="AC239" s="4">
        <v>1</v>
      </c>
      <c r="AD239" s="4">
        <v>0</v>
      </c>
      <c r="AE239">
        <v>54</v>
      </c>
      <c r="AF239">
        <v>22</v>
      </c>
    </row>
    <row r="240" spans="15:32" x14ac:dyDescent="0.25">
      <c r="O240" s="4"/>
      <c r="P240" s="4"/>
      <c r="Q240" t="s">
        <v>117</v>
      </c>
      <c r="R240" t="s">
        <v>373</v>
      </c>
      <c r="S240">
        <v>4</v>
      </c>
      <c r="T240">
        <v>4</v>
      </c>
      <c r="U240">
        <v>5</v>
      </c>
      <c r="V240">
        <v>1</v>
      </c>
      <c r="W240">
        <v>3</v>
      </c>
      <c r="X240">
        <v>3</v>
      </c>
      <c r="Y240">
        <v>4</v>
      </c>
      <c r="Z240">
        <v>0</v>
      </c>
      <c r="AA240" s="4">
        <v>0.75</v>
      </c>
      <c r="AB240" s="4">
        <v>0.75</v>
      </c>
      <c r="AC240" s="4">
        <v>0.8</v>
      </c>
      <c r="AD240" s="4">
        <v>0</v>
      </c>
      <c r="AE240">
        <v>41</v>
      </c>
      <c r="AF240">
        <v>14</v>
      </c>
    </row>
    <row r="241" spans="15:32" x14ac:dyDescent="0.25">
      <c r="O241" s="4"/>
      <c r="P241" s="4"/>
      <c r="Q241" t="s">
        <v>643</v>
      </c>
      <c r="R241" t="s">
        <v>644</v>
      </c>
      <c r="S241">
        <v>0</v>
      </c>
      <c r="T241">
        <v>0</v>
      </c>
      <c r="U241">
        <v>2</v>
      </c>
      <c r="V241">
        <v>0</v>
      </c>
      <c r="W241">
        <v>0</v>
      </c>
      <c r="X241">
        <v>0</v>
      </c>
      <c r="Y241">
        <v>1</v>
      </c>
      <c r="Z241">
        <v>0</v>
      </c>
      <c r="AA241" s="4">
        <v>1</v>
      </c>
      <c r="AB241" s="4">
        <v>1</v>
      </c>
      <c r="AC241" s="4">
        <v>0.5</v>
      </c>
      <c r="AD241" s="4">
        <v>0</v>
      </c>
      <c r="AE241">
        <v>5</v>
      </c>
      <c r="AF241">
        <v>2</v>
      </c>
    </row>
    <row r="242" spans="15:32" x14ac:dyDescent="0.25">
      <c r="O242" s="4"/>
      <c r="P242" s="4"/>
      <c r="Q242" t="s">
        <v>42</v>
      </c>
      <c r="R242" t="s">
        <v>344</v>
      </c>
      <c r="S242">
        <v>3</v>
      </c>
      <c r="T242">
        <v>5</v>
      </c>
      <c r="U242">
        <v>10</v>
      </c>
      <c r="V242">
        <v>2</v>
      </c>
      <c r="W242">
        <v>3</v>
      </c>
      <c r="X242">
        <v>4</v>
      </c>
      <c r="Y242">
        <v>9</v>
      </c>
      <c r="Z242">
        <v>0</v>
      </c>
      <c r="AA242" s="4">
        <v>1</v>
      </c>
      <c r="AB242" s="4">
        <v>0.8</v>
      </c>
      <c r="AC242" s="4">
        <v>0.9</v>
      </c>
      <c r="AD242" s="4">
        <v>0</v>
      </c>
      <c r="AE242">
        <v>70</v>
      </c>
      <c r="AF242">
        <v>20</v>
      </c>
    </row>
    <row r="243" spans="15:32" x14ac:dyDescent="0.25">
      <c r="O243" s="4"/>
      <c r="P243" s="4"/>
      <c r="Q243" t="s">
        <v>654</v>
      </c>
      <c r="R243" t="s">
        <v>655</v>
      </c>
      <c r="S243">
        <v>1</v>
      </c>
      <c r="T243">
        <v>1</v>
      </c>
      <c r="U243">
        <v>2</v>
      </c>
      <c r="V243">
        <v>0</v>
      </c>
      <c r="W243">
        <v>1</v>
      </c>
      <c r="X243">
        <v>1</v>
      </c>
      <c r="Y243">
        <v>2</v>
      </c>
      <c r="Z243">
        <v>0</v>
      </c>
      <c r="AA243" s="4">
        <v>1</v>
      </c>
      <c r="AB243" s="4">
        <v>1</v>
      </c>
      <c r="AC243" s="4">
        <v>1</v>
      </c>
      <c r="AD243" s="4">
        <v>0</v>
      </c>
      <c r="AE243">
        <v>17</v>
      </c>
      <c r="AF243">
        <v>4</v>
      </c>
    </row>
    <row r="244" spans="15:32" x14ac:dyDescent="0.25">
      <c r="O244" s="4"/>
      <c r="P244" s="4"/>
      <c r="Q244" t="s">
        <v>24</v>
      </c>
      <c r="R244" t="s">
        <v>458</v>
      </c>
      <c r="S244">
        <v>3</v>
      </c>
      <c r="T244">
        <v>4</v>
      </c>
      <c r="U244">
        <v>2</v>
      </c>
      <c r="V244">
        <v>1</v>
      </c>
      <c r="W244">
        <v>2</v>
      </c>
      <c r="X244">
        <v>4</v>
      </c>
      <c r="Y244">
        <v>1</v>
      </c>
      <c r="Z244">
        <v>0</v>
      </c>
      <c r="AA244" s="4">
        <v>0.66666666666666663</v>
      </c>
      <c r="AB244" s="4">
        <v>1</v>
      </c>
      <c r="AC244" s="4">
        <v>0.5</v>
      </c>
      <c r="AD244" s="4">
        <v>0</v>
      </c>
      <c r="AE244">
        <v>27</v>
      </c>
      <c r="AF244">
        <v>10</v>
      </c>
    </row>
    <row r="245" spans="15:32" x14ac:dyDescent="0.25">
      <c r="O245" s="4"/>
      <c r="P245" s="4"/>
      <c r="Q245" t="s">
        <v>24</v>
      </c>
      <c r="R245" t="s">
        <v>634</v>
      </c>
      <c r="S245">
        <v>1</v>
      </c>
      <c r="T245">
        <v>3</v>
      </c>
      <c r="U245">
        <v>1</v>
      </c>
      <c r="V245">
        <v>1</v>
      </c>
      <c r="W245">
        <v>1</v>
      </c>
      <c r="X245">
        <v>1</v>
      </c>
      <c r="Y245">
        <v>0</v>
      </c>
      <c r="Z245">
        <v>0</v>
      </c>
      <c r="AA245" s="4">
        <v>1</v>
      </c>
      <c r="AB245" s="4">
        <v>0.33333333333333331</v>
      </c>
      <c r="AC245" s="4">
        <v>0</v>
      </c>
      <c r="AD245" s="4">
        <v>0</v>
      </c>
      <c r="AE245">
        <v>7</v>
      </c>
      <c r="AF245">
        <v>6</v>
      </c>
    </row>
    <row r="246" spans="15:32" x14ac:dyDescent="0.25">
      <c r="O246" s="4"/>
      <c r="P246" s="4"/>
      <c r="Q246" t="s">
        <v>52</v>
      </c>
      <c r="R246" t="s">
        <v>419</v>
      </c>
      <c r="S246">
        <v>6</v>
      </c>
      <c r="T246">
        <v>5</v>
      </c>
      <c r="U246">
        <v>2</v>
      </c>
      <c r="V246">
        <v>0</v>
      </c>
      <c r="W246">
        <v>5</v>
      </c>
      <c r="X246">
        <v>3</v>
      </c>
      <c r="Y246">
        <v>2</v>
      </c>
      <c r="Z246">
        <v>0</v>
      </c>
      <c r="AA246" s="4">
        <v>0.83333333333333337</v>
      </c>
      <c r="AB246" s="4">
        <v>0.6</v>
      </c>
      <c r="AC246" s="4">
        <v>1</v>
      </c>
      <c r="AD246" s="4">
        <v>0</v>
      </c>
      <c r="AE246">
        <v>37</v>
      </c>
      <c r="AF246">
        <v>13</v>
      </c>
    </row>
    <row r="247" spans="15:32" x14ac:dyDescent="0.25">
      <c r="O247" s="4"/>
      <c r="P247" s="4"/>
      <c r="Q247" t="s">
        <v>52</v>
      </c>
      <c r="R247" t="s">
        <v>577</v>
      </c>
      <c r="S247">
        <v>2</v>
      </c>
      <c r="T247">
        <v>1</v>
      </c>
      <c r="U247">
        <v>0</v>
      </c>
      <c r="V247">
        <v>0</v>
      </c>
      <c r="W247">
        <v>0</v>
      </c>
      <c r="X247">
        <v>1</v>
      </c>
      <c r="Y247">
        <v>0</v>
      </c>
      <c r="Z247">
        <v>0</v>
      </c>
      <c r="AA247" s="4">
        <v>0</v>
      </c>
      <c r="AB247" s="4">
        <v>1</v>
      </c>
      <c r="AC247" s="4">
        <v>1</v>
      </c>
      <c r="AD247" s="4">
        <v>0</v>
      </c>
      <c r="AE247">
        <v>4</v>
      </c>
      <c r="AF247">
        <v>3</v>
      </c>
    </row>
    <row r="248" spans="15:32" x14ac:dyDescent="0.25">
      <c r="O248" s="4"/>
      <c r="P248" s="4"/>
      <c r="Q248" t="s">
        <v>585</v>
      </c>
      <c r="R248" t="s">
        <v>586</v>
      </c>
      <c r="S248">
        <v>0</v>
      </c>
      <c r="T248">
        <v>1</v>
      </c>
      <c r="U248">
        <v>0</v>
      </c>
      <c r="V248">
        <v>0</v>
      </c>
      <c r="W248">
        <v>0</v>
      </c>
      <c r="X248">
        <v>1</v>
      </c>
      <c r="Y248">
        <v>0</v>
      </c>
      <c r="Z248">
        <v>0</v>
      </c>
      <c r="AA248" s="4">
        <v>1</v>
      </c>
      <c r="AB248" s="4">
        <v>1</v>
      </c>
      <c r="AC248" s="4">
        <v>1</v>
      </c>
      <c r="AD248" s="4">
        <v>0</v>
      </c>
      <c r="AE248">
        <v>4</v>
      </c>
      <c r="AF248">
        <v>1</v>
      </c>
    </row>
    <row r="249" spans="15:32" x14ac:dyDescent="0.25">
      <c r="O249" s="4"/>
      <c r="P249" s="4"/>
      <c r="Q249" t="s">
        <v>55</v>
      </c>
      <c r="R249" t="s">
        <v>397</v>
      </c>
      <c r="S249">
        <v>8</v>
      </c>
      <c r="T249">
        <v>4</v>
      </c>
      <c r="U249">
        <v>2</v>
      </c>
      <c r="V249">
        <v>1</v>
      </c>
      <c r="W249">
        <v>6</v>
      </c>
      <c r="X249">
        <v>2</v>
      </c>
      <c r="Y249">
        <v>0</v>
      </c>
      <c r="Z249">
        <v>0</v>
      </c>
      <c r="AA249" s="4">
        <v>0.75</v>
      </c>
      <c r="AB249" s="4">
        <v>0.5</v>
      </c>
      <c r="AC249" s="4">
        <v>0</v>
      </c>
      <c r="AD249" s="4">
        <v>0</v>
      </c>
      <c r="AE249">
        <v>26</v>
      </c>
      <c r="AF249">
        <v>15</v>
      </c>
    </row>
    <row r="250" spans="15:32" x14ac:dyDescent="0.25">
      <c r="O250" s="4"/>
      <c r="P250" s="4"/>
      <c r="Q250" t="s">
        <v>55</v>
      </c>
      <c r="R250" t="s">
        <v>661</v>
      </c>
      <c r="S250">
        <v>0</v>
      </c>
      <c r="T250">
        <v>0</v>
      </c>
      <c r="U250">
        <v>0</v>
      </c>
      <c r="V250">
        <v>1</v>
      </c>
      <c r="W250">
        <v>0</v>
      </c>
      <c r="X250">
        <v>0</v>
      </c>
      <c r="Y250">
        <v>0</v>
      </c>
      <c r="Z250">
        <v>0</v>
      </c>
      <c r="AA250" s="4">
        <v>1</v>
      </c>
      <c r="AB250" s="4">
        <v>1</v>
      </c>
      <c r="AC250" s="4">
        <v>1</v>
      </c>
      <c r="AD250" s="4">
        <v>0</v>
      </c>
      <c r="AE250">
        <v>0</v>
      </c>
      <c r="AF250">
        <v>1</v>
      </c>
    </row>
    <row r="251" spans="15:32" x14ac:dyDescent="0.25">
      <c r="O251" s="4"/>
      <c r="P251" s="4"/>
      <c r="Q251" t="s">
        <v>48</v>
      </c>
      <c r="R251" t="s">
        <v>403</v>
      </c>
      <c r="S251">
        <v>7</v>
      </c>
      <c r="T251">
        <v>5</v>
      </c>
      <c r="U251">
        <v>4</v>
      </c>
      <c r="V251">
        <v>1</v>
      </c>
      <c r="W251">
        <v>7</v>
      </c>
      <c r="X251">
        <v>5</v>
      </c>
      <c r="Y251">
        <v>3</v>
      </c>
      <c r="Z251">
        <v>1</v>
      </c>
      <c r="AA251" s="4">
        <v>1</v>
      </c>
      <c r="AB251" s="4">
        <v>1</v>
      </c>
      <c r="AC251" s="4">
        <v>0.75</v>
      </c>
      <c r="AD251" s="4">
        <v>1</v>
      </c>
      <c r="AE251">
        <v>62</v>
      </c>
      <c r="AF251">
        <v>17</v>
      </c>
    </row>
    <row r="252" spans="15:32" x14ac:dyDescent="0.25">
      <c r="O252" s="4"/>
      <c r="P252" s="4"/>
      <c r="Q252" t="s">
        <v>662</v>
      </c>
      <c r="R252" t="s">
        <v>663</v>
      </c>
      <c r="S252">
        <v>0</v>
      </c>
      <c r="T252">
        <v>0</v>
      </c>
      <c r="U252">
        <v>1</v>
      </c>
      <c r="V252">
        <v>0</v>
      </c>
      <c r="W252">
        <v>0</v>
      </c>
      <c r="X252">
        <v>0</v>
      </c>
      <c r="Y252">
        <v>1</v>
      </c>
      <c r="Z252">
        <v>0</v>
      </c>
      <c r="AA252" s="4">
        <v>1</v>
      </c>
      <c r="AB252" s="4">
        <v>1</v>
      </c>
      <c r="AC252" s="4">
        <v>1</v>
      </c>
      <c r="AD252" s="4">
        <v>0</v>
      </c>
      <c r="AE252">
        <v>5</v>
      </c>
      <c r="AF252">
        <v>1</v>
      </c>
    </row>
  </sheetData>
  <autoFilter ref="A1:O106" xr:uid="{2C45B593-24FB-4592-BD15-380B10E7D3F6}"/>
  <conditionalFormatting sqref="AA1:AD1048576">
    <cfRule type="colorScale" priority="3">
      <colorScale>
        <cfvo type="min"/>
        <cfvo type="percentile" val="50"/>
        <cfvo type="max"/>
        <color rgb="FFF8696B"/>
        <color rgb="FFFFEB84"/>
        <color rgb="FF63BE7B"/>
      </colorScale>
    </cfRule>
  </conditionalFormatting>
  <conditionalFormatting sqref="O1:O1048576">
    <cfRule type="colorScale" priority="2">
      <colorScale>
        <cfvo type="min"/>
        <cfvo type="percentile" val="50"/>
        <cfvo type="max"/>
        <color rgb="FFF8696B"/>
        <color rgb="FFFFEB84"/>
        <color rgb="FF63BE7B"/>
      </colorScale>
    </cfRule>
  </conditionalFormatting>
  <conditionalFormatting sqref="C1:C1048576">
    <cfRule type="duplicateValues" dxfId="2" priority="1"/>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A68B46-088D-42EF-A4F2-FDEFBA86FEBE}">
  <sheetPr codeName="Sheet11"/>
  <dimension ref="A1:I109"/>
  <sheetViews>
    <sheetView workbookViewId="0">
      <pane ySplit="2" topLeftCell="A3" activePane="bottomLeft" state="frozen"/>
      <selection activeCell="I31" sqref="I31"/>
      <selection pane="bottomLeft" activeCell="L26" sqref="L26"/>
    </sheetView>
  </sheetViews>
  <sheetFormatPr defaultRowHeight="15" x14ac:dyDescent="0.25"/>
  <cols>
    <col min="1" max="1" width="3.140625" style="25" bestFit="1" customWidth="1"/>
    <col min="2" max="2" width="19" bestFit="1" customWidth="1"/>
    <col min="3" max="3" width="19.140625" style="5" bestFit="1" customWidth="1"/>
    <col min="4" max="4" width="15.85546875" bestFit="1" customWidth="1"/>
    <col min="5" max="5" width="12.7109375" style="3" hidden="1" customWidth="1"/>
    <col min="6" max="6" width="6.5703125" style="3" bestFit="1" customWidth="1"/>
    <col min="7" max="7" width="6.28515625" style="3" bestFit="1" customWidth="1"/>
    <col min="9" max="9" width="96.140625" hidden="1" customWidth="1"/>
  </cols>
  <sheetData>
    <row r="1" spans="1:9" s="1" customFormat="1" x14ac:dyDescent="0.25">
      <c r="A1" s="96" t="s">
        <v>165</v>
      </c>
      <c r="B1" s="96"/>
      <c r="C1" s="96"/>
      <c r="D1" s="96"/>
      <c r="E1" s="96"/>
      <c r="F1" s="96"/>
      <c r="G1" s="96"/>
    </row>
    <row r="2" spans="1:9" s="11" customFormat="1" x14ac:dyDescent="0.25">
      <c r="A2" s="13" t="s">
        <v>157</v>
      </c>
      <c r="B2" s="11" t="s">
        <v>159</v>
      </c>
      <c r="C2" s="11" t="s">
        <v>171</v>
      </c>
      <c r="D2" s="11" t="s">
        <v>158</v>
      </c>
      <c r="E2" s="12" t="s">
        <v>1477</v>
      </c>
      <c r="F2" s="12" t="s">
        <v>160</v>
      </c>
      <c r="G2" s="12" t="s">
        <v>677</v>
      </c>
    </row>
    <row r="3" spans="1:9" x14ac:dyDescent="0.25">
      <c r="A3" s="25">
        <f>_xlfn.RANK.EQ(G3,G:G,0)</f>
        <v>1</v>
      </c>
      <c r="B3" s="5" t="s">
        <v>667</v>
      </c>
      <c r="C3" t="s">
        <v>173</v>
      </c>
      <c r="D3" t="s">
        <v>762</v>
      </c>
      <c r="E3" s="3">
        <v>135.30000000000004</v>
      </c>
      <c r="F3" s="3">
        <f>IF(VLOOKUP($D3,Configuration!$A$21:$C$31,3,FALSE),E3,0)</f>
        <v>135.30000000000004</v>
      </c>
      <c r="G3" s="3">
        <f>IFERROR(IF(Configuration!$F$15&gt;0,$F3-LARGE($F:$F,Configuration!$F$15*Configuration!$F$16),-1000000),0)+IF(F3=0,0,COUNTIFS($F$2:F2,F3)*0.000001)</f>
        <v>20.30000000000004</v>
      </c>
      <c r="I3" t="str">
        <f t="shared" ref="I3:I38" si="0">CONCATENATE("&lt;tr&gt;&lt;td&gt;",A3,"&lt;/td&gt;&lt;td&gt;",B3,"&lt;/td&gt;&lt;td&gt;",C3,"&lt;/td&gt;&lt;td&gt;",D3,"&lt;/td&gt;&lt;td&gt;",ROUND(F3,2),"&lt;/td&gt;&lt;/tr&gt;")</f>
        <v>&lt;tr&gt;&lt;td&gt;1&lt;/td&gt;&lt;td&gt;Gabe Brkic&lt;/td&gt;&lt;td&gt;Oklahoma&lt;/td&gt;&lt;td&gt;BIG 12&lt;/td&gt;&lt;td&gt;135.3&lt;/td&gt;&lt;/tr&gt;</v>
      </c>
    </row>
    <row r="4" spans="1:9" x14ac:dyDescent="0.25">
      <c r="A4" s="43">
        <f t="shared" ref="A4:A34" si="1">_xlfn.RANK.EQ(G4,G:G,0)</f>
        <v>2</v>
      </c>
      <c r="B4" s="5" t="s">
        <v>343</v>
      </c>
      <c r="C4" t="s">
        <v>214</v>
      </c>
      <c r="D4" t="s">
        <v>132</v>
      </c>
      <c r="E4" s="3">
        <v>132</v>
      </c>
      <c r="F4" s="3">
        <f>IF(VLOOKUP($D4,Configuration!$A$21:$C$31,3,FALSE),E4,0)</f>
        <v>132</v>
      </c>
      <c r="G4" s="3">
        <f>IFERROR(IF(Configuration!$F$15&gt;0,$F4-LARGE($F:$F,Configuration!$F$15*Configuration!$F$16),-1000000),0)+IF(F4=0,0,COUNTIFS($F$2:F3,F4)*0.000001)</f>
        <v>17</v>
      </c>
      <c r="I4" t="str">
        <f t="shared" si="0"/>
        <v>&lt;tr&gt;&lt;td&gt;2&lt;/td&gt;&lt;td&gt;Nick Sciba&lt;/td&gt;&lt;td&gt;Wake Forest&lt;/td&gt;&lt;td&gt;ACC&lt;/td&gt;&lt;td&gt;132&lt;/td&gt;&lt;/tr&gt;</v>
      </c>
    </row>
    <row r="5" spans="1:9" x14ac:dyDescent="0.25">
      <c r="A5" s="43">
        <f t="shared" si="1"/>
        <v>3</v>
      </c>
      <c r="B5" s="5" t="s">
        <v>375</v>
      </c>
      <c r="C5" s="5" t="s">
        <v>189</v>
      </c>
      <c r="D5" t="s">
        <v>131</v>
      </c>
      <c r="E5" s="3">
        <v>127.99999999999999</v>
      </c>
      <c r="F5" s="3">
        <f>IF(VLOOKUP($D5,Configuration!$A$21:$C$31,3,FALSE),E5,0)</f>
        <v>127.99999999999999</v>
      </c>
      <c r="G5" s="3">
        <f>IFERROR(IF(Configuration!$F$15&gt;0,$F5-LARGE($F:$F,Configuration!$F$15*Configuration!$F$16),-1000000),0)+IF(F5=0,0,COUNTIFS($F$2:F4,F5)*0.000001)</f>
        <v>12.999999999999986</v>
      </c>
      <c r="I5" t="str">
        <f t="shared" si="0"/>
        <v>&lt;tr&gt;&lt;td&gt;3&lt;/td&gt;&lt;td&gt;Anders Carlson&lt;/td&gt;&lt;td&gt;Auburn&lt;/td&gt;&lt;td&gt;SEC&lt;/td&gt;&lt;td&gt;128&lt;/td&gt;&lt;/tr&gt;</v>
      </c>
    </row>
    <row r="6" spans="1:9" x14ac:dyDescent="0.25">
      <c r="A6" s="43">
        <f t="shared" si="1"/>
        <v>4</v>
      </c>
      <c r="B6" s="5" t="s">
        <v>347</v>
      </c>
      <c r="C6" t="s">
        <v>196</v>
      </c>
      <c r="D6" t="s">
        <v>762</v>
      </c>
      <c r="E6" s="3">
        <v>124.66666666666667</v>
      </c>
      <c r="F6" s="3">
        <f>IF(VLOOKUP($D6,Configuration!$A$21:$C$31,3,FALSE),E6,0)</f>
        <v>124.66666666666667</v>
      </c>
      <c r="G6" s="3">
        <f>IFERROR(IF(Configuration!$F$15&gt;0,$F6-LARGE($F:$F,Configuration!$F$15*Configuration!$F$16),-1000000),0)+IF(F6=0,0,COUNTIFS($F$2:F5,F6)*0.000001)</f>
        <v>9.6666666666666714</v>
      </c>
      <c r="I6" t="str">
        <f t="shared" si="0"/>
        <v>&lt;tr&gt;&lt;td&gt;4&lt;/td&gt;&lt;td&gt;Cameron Dicker&lt;/td&gt;&lt;td&gt;Texas&lt;/td&gt;&lt;td&gt;BIG 12&lt;/td&gt;&lt;td&gt;124.67&lt;/td&gt;&lt;/tr&gt;</v>
      </c>
    </row>
    <row r="7" spans="1:9" x14ac:dyDescent="0.25">
      <c r="A7" s="43">
        <f t="shared" si="1"/>
        <v>5</v>
      </c>
      <c r="B7" s="5" t="s">
        <v>1453</v>
      </c>
      <c r="C7" t="s">
        <v>174</v>
      </c>
      <c r="D7" t="s">
        <v>131</v>
      </c>
      <c r="E7" s="3">
        <v>116.41666666666667</v>
      </c>
      <c r="F7" s="3">
        <f>IF(VLOOKUP($D7,Configuration!$A$21:$C$31,3,FALSE),E7,0)</f>
        <v>116.41666666666667</v>
      </c>
      <c r="G7" s="3">
        <f>IFERROR(IF(Configuration!$F$15&gt;0,$F7-LARGE($F:$F,Configuration!$F$15*Configuration!$F$16),-1000000),0)+IF(F7=0,0,COUNTIFS($F$2:F6,F7)*0.000001)</f>
        <v>1.4166666666666714</v>
      </c>
      <c r="I7" t="str">
        <f t="shared" si="0"/>
        <v>&lt;tr&gt;&lt;td&gt;5&lt;/td&gt;&lt;td&gt;Will Reichard&lt;/td&gt;&lt;td&gt;Alabama&lt;/td&gt;&lt;td&gt;SEC&lt;/td&gt;&lt;td&gt;116.42&lt;/td&gt;&lt;/tr&gt;</v>
      </c>
    </row>
    <row r="8" spans="1:9" x14ac:dyDescent="0.25">
      <c r="A8" s="43">
        <f t="shared" si="1"/>
        <v>6</v>
      </c>
      <c r="B8" s="5" t="s">
        <v>1454</v>
      </c>
      <c r="C8" s="5" t="s">
        <v>198</v>
      </c>
      <c r="D8" t="s">
        <v>131</v>
      </c>
      <c r="E8" s="3">
        <v>116</v>
      </c>
      <c r="F8" s="3">
        <f>IF(VLOOKUP($D8,Configuration!$A$21:$C$31,3,FALSE),E8,0)</f>
        <v>116</v>
      </c>
      <c r="G8" s="3">
        <f>IFERROR(IF(Configuration!$F$15&gt;0,$F8-LARGE($F:$F,Configuration!$F$15*Configuration!$F$16),-1000000),0)+IF(F8=0,0,COUNTIFS($F$2:F7,F8)*0.000001)</f>
        <v>1</v>
      </c>
      <c r="I8" t="str">
        <f t="shared" si="0"/>
        <v>&lt;tr&gt;&lt;td&gt;6&lt;/td&gt;&lt;td&gt;Cade York&lt;/td&gt;&lt;td&gt;LSU&lt;/td&gt;&lt;td&gt;SEC&lt;/td&gt;&lt;td&gt;116&lt;/td&gt;&lt;/tr&gt;</v>
      </c>
    </row>
    <row r="9" spans="1:9" x14ac:dyDescent="0.25">
      <c r="A9" s="43">
        <f t="shared" si="1"/>
        <v>7</v>
      </c>
      <c r="B9" s="5" t="s">
        <v>1466</v>
      </c>
      <c r="C9" t="s">
        <v>175</v>
      </c>
      <c r="D9" t="s">
        <v>131</v>
      </c>
      <c r="E9" s="3">
        <v>115.75</v>
      </c>
      <c r="F9" s="3">
        <f>IF(VLOOKUP($D9,Configuration!$A$21:$C$31,3,FALSE),E9,0)</f>
        <v>115.75</v>
      </c>
      <c r="G9" s="3">
        <f>IFERROR(IF(Configuration!$F$15&gt;0,$F9-LARGE($F:$F,Configuration!$F$15*Configuration!$F$16),-1000000),0)+IF(F9=0,0,COUNTIFS($F$2:F8,F9)*0.000001)</f>
        <v>0.75</v>
      </c>
      <c r="I9" t="str">
        <f t="shared" si="0"/>
        <v>&lt;tr&gt;&lt;td&gt;7&lt;/td&gt;&lt;td&gt;Jack Podlesny&lt;/td&gt;&lt;td&gt;Georgia&lt;/td&gt;&lt;td&gt;SEC&lt;/td&gt;&lt;td&gt;115.75&lt;/td&gt;&lt;/tr&gt;</v>
      </c>
    </row>
    <row r="10" spans="1:9" x14ac:dyDescent="0.25">
      <c r="A10" s="43">
        <f t="shared" si="1"/>
        <v>8</v>
      </c>
      <c r="B10" s="5" t="s">
        <v>1463</v>
      </c>
      <c r="C10" s="5" t="s">
        <v>409</v>
      </c>
      <c r="D10" t="s">
        <v>1504</v>
      </c>
      <c r="E10" s="3">
        <v>115.5</v>
      </c>
      <c r="F10" s="3">
        <f>IF(VLOOKUP($D10,Configuration!$A$21:$C$31,3,FALSE),E10,0)</f>
        <v>115.5</v>
      </c>
      <c r="G10" s="3">
        <f>IFERROR(IF(Configuration!$F$15&gt;0,$F10-LARGE($F:$F,Configuration!$F$15*Configuration!$F$16),-1000000),0)+IF(F10=0,0,COUNTIFS($F$2:F9,F10)*0.000001)</f>
        <v>0.5</v>
      </c>
      <c r="I10" t="str">
        <f t="shared" si="0"/>
        <v>&lt;tr&gt;&lt;td&gt;8&lt;/td&gt;&lt;td&gt;Jake Oldroyd&lt;/td&gt;&lt;td&gt;Brigham Young&lt;/td&gt;&lt;td&gt;IA Independents&lt;/td&gt;&lt;td&gt;115.5&lt;/td&gt;&lt;/tr&gt;</v>
      </c>
    </row>
    <row r="11" spans="1:9" x14ac:dyDescent="0.25">
      <c r="A11" s="43">
        <f t="shared" si="1"/>
        <v>9</v>
      </c>
      <c r="B11" t="s">
        <v>1465</v>
      </c>
      <c r="C11" s="5" t="s">
        <v>176</v>
      </c>
      <c r="D11" t="s">
        <v>132</v>
      </c>
      <c r="E11" s="3">
        <v>115.4</v>
      </c>
      <c r="F11" s="3">
        <f>IF(VLOOKUP($D11,Configuration!$A$21:$C$31,3,FALSE),E11,0)</f>
        <v>115.4</v>
      </c>
      <c r="G11" s="3">
        <f>IFERROR(IF(Configuration!$F$15&gt;0,$F11-LARGE($F:$F,Configuration!$F$15*Configuration!$F$16),-1000000),0)+IF(F11=0,0,COUNTIFS($F$2:F10,F11)*0.000001)</f>
        <v>0.40000000000000568</v>
      </c>
      <c r="I11" t="str">
        <f t="shared" si="0"/>
        <v>&lt;tr&gt;&lt;td&gt;9&lt;/td&gt;&lt;td&gt;BT Potter&lt;/td&gt;&lt;td&gt;Clemson&lt;/td&gt;&lt;td&gt;ACC&lt;/td&gt;&lt;td&gt;115.4&lt;/td&gt;&lt;/tr&gt;</v>
      </c>
    </row>
    <row r="12" spans="1:9" x14ac:dyDescent="0.25">
      <c r="A12" s="43">
        <f t="shared" si="1"/>
        <v>10</v>
      </c>
      <c r="B12" s="5" t="s">
        <v>1458</v>
      </c>
      <c r="C12" t="s">
        <v>219</v>
      </c>
      <c r="D12" t="s">
        <v>763</v>
      </c>
      <c r="E12" s="3">
        <v>115</v>
      </c>
      <c r="F12" s="3">
        <f>IF(VLOOKUP($D12,Configuration!$A$21:$C$31,3,FALSE),E12,0)</f>
        <v>115</v>
      </c>
      <c r="G12" s="3">
        <f>IFERROR(IF(Configuration!$F$15&gt;0,$F12-LARGE($F:$F,Configuration!$F$15*Configuration!$F$16),-1000000),0)+IF(F12=0,0,COUNTIFS($F$2:F11,F12)*0.000001)</f>
        <v>0</v>
      </c>
      <c r="I12" t="str">
        <f t="shared" si="0"/>
        <v>&lt;tr&gt;&lt;td&gt;10&lt;/td&gt;&lt;td&gt;Charles Campbell&lt;/td&gt;&lt;td&gt;Indiana&lt;/td&gt;&lt;td&gt;BIG TEN&lt;/td&gt;&lt;td&gt;115&lt;/td&gt;&lt;/tr&gt;</v>
      </c>
    </row>
    <row r="13" spans="1:9" x14ac:dyDescent="0.25">
      <c r="A13" s="43">
        <f t="shared" si="1"/>
        <v>11</v>
      </c>
      <c r="B13" s="5" t="s">
        <v>390</v>
      </c>
      <c r="C13" t="s">
        <v>258</v>
      </c>
      <c r="D13" t="s">
        <v>763</v>
      </c>
      <c r="E13" s="3">
        <v>114.4</v>
      </c>
      <c r="F13" s="3">
        <f>IF(VLOOKUP($D13,Configuration!$A$21:$C$31,3,FALSE),E13,0)</f>
        <v>114.4</v>
      </c>
      <c r="G13" s="3">
        <f>IFERROR(IF(Configuration!$F$15&gt;0,$F13-LARGE($F:$F,Configuration!$F$15*Configuration!$F$16),-1000000),0)+IF(F13=0,0,COUNTIFS($F$2:F12,F13)*0.000001)</f>
        <v>-0.59999999999999432</v>
      </c>
      <c r="I13" t="str">
        <f t="shared" si="0"/>
        <v>&lt;tr&gt;&lt;td&gt;11&lt;/td&gt;&lt;td&gt;Matt Coghlin&lt;/td&gt;&lt;td&gt;Michigan State&lt;/td&gt;&lt;td&gt;BIG TEN&lt;/td&gt;&lt;td&gt;114.4&lt;/td&gt;&lt;/tr&gt;</v>
      </c>
    </row>
    <row r="14" spans="1:9" x14ac:dyDescent="0.25">
      <c r="A14" s="43">
        <f t="shared" si="1"/>
        <v>12</v>
      </c>
      <c r="B14" s="5" t="s">
        <v>1457</v>
      </c>
      <c r="C14" s="5" t="s">
        <v>179</v>
      </c>
      <c r="D14" t="s">
        <v>131</v>
      </c>
      <c r="E14" s="3">
        <v>113.30000000000001</v>
      </c>
      <c r="F14" s="3">
        <f>IF(VLOOKUP($D14,Configuration!$A$21:$C$31,3,FALSE),E14,0)</f>
        <v>113.30000000000001</v>
      </c>
      <c r="G14" s="3">
        <f>IFERROR(IF(Configuration!$F$15&gt;0,$F14-LARGE($F:$F,Configuration!$F$15*Configuration!$F$16),-1000000),0)+IF(F14=0,0,COUNTIFS($F$2:F13,F14)*0.000001)</f>
        <v>-1.6999999999999886</v>
      </c>
      <c r="I14" t="str">
        <f t="shared" si="0"/>
        <v>&lt;tr&gt;&lt;td&gt;12&lt;/td&gt;&lt;td&gt;Harrison Mevis&lt;/td&gt;&lt;td&gt;Missouri&lt;/td&gt;&lt;td&gt;SEC&lt;/td&gt;&lt;td&gt;113.3&lt;/td&gt;&lt;/tr&gt;</v>
      </c>
    </row>
    <row r="15" spans="1:9" x14ac:dyDescent="0.25">
      <c r="A15" s="43">
        <f t="shared" si="1"/>
        <v>13</v>
      </c>
      <c r="B15" s="5" t="s">
        <v>1464</v>
      </c>
      <c r="C15" s="5" t="s">
        <v>752</v>
      </c>
      <c r="D15" t="s">
        <v>132</v>
      </c>
      <c r="E15" s="3">
        <v>110</v>
      </c>
      <c r="F15" s="3">
        <f>IF(VLOOKUP($D15,Configuration!$A$21:$C$31,3,FALSE),E15,0)</f>
        <v>110</v>
      </c>
      <c r="G15" s="3">
        <f>IFERROR(IF(Configuration!$F$15&gt;0,$F15-LARGE($F:$F,Configuration!$F$15*Configuration!$F$16),-1000000),0)+IF(F15=0,0,COUNTIFS($F$2:F14,F15)*0.000001)</f>
        <v>-5</v>
      </c>
      <c r="I15" t="str">
        <f t="shared" si="0"/>
        <v>&lt;tr&gt;&lt;td&gt;13&lt;/td&gt;&lt;td&gt;Ben Sauls&lt;/td&gt;&lt;td&gt;Pittsburgh&lt;/td&gt;&lt;td&gt;ACC&lt;/td&gt;&lt;td&gt;110&lt;/td&gt;&lt;/tr&gt;</v>
      </c>
    </row>
    <row r="16" spans="1:9" x14ac:dyDescent="0.25">
      <c r="A16" s="43">
        <f t="shared" si="1"/>
        <v>14</v>
      </c>
      <c r="B16" s="5" t="s">
        <v>1456</v>
      </c>
      <c r="C16" s="5" t="s">
        <v>178</v>
      </c>
      <c r="D16" t="s">
        <v>762</v>
      </c>
      <c r="E16" s="3">
        <v>108.16666666666667</v>
      </c>
      <c r="F16" s="3">
        <f>IF(VLOOKUP($D16,Configuration!$A$21:$C$31,3,FALSE),E16,0)</f>
        <v>108.16666666666667</v>
      </c>
      <c r="G16" s="3">
        <f>IFERROR(IF(Configuration!$F$15&gt;0,$F16-LARGE($F:$F,Configuration!$F$15*Configuration!$F$16),-1000000),0)+IF(F16=0,0,COUNTIFS($F$2:F15,F16)*0.000001)</f>
        <v>-6.8333333333333286</v>
      </c>
      <c r="I16" t="str">
        <f t="shared" si="0"/>
        <v>&lt;tr&gt;&lt;td&gt;14&lt;/td&gt;&lt;td&gt;Alex Hale&lt;/td&gt;&lt;td&gt;Oklahoma State&lt;/td&gt;&lt;td&gt;BIG 12&lt;/td&gt;&lt;td&gt;108.17&lt;/td&gt;&lt;/tr&gt;</v>
      </c>
    </row>
    <row r="17" spans="1:9" x14ac:dyDescent="0.25">
      <c r="A17" s="43">
        <f t="shared" si="1"/>
        <v>15</v>
      </c>
      <c r="B17" s="5" t="s">
        <v>1460</v>
      </c>
      <c r="C17" t="s">
        <v>212</v>
      </c>
      <c r="D17" t="s">
        <v>764</v>
      </c>
      <c r="E17" s="3">
        <v>107.80000000000001</v>
      </c>
      <c r="F17" s="3">
        <f>IF(VLOOKUP($D17,Configuration!$A$21:$C$31,3,FALSE),E17,0)</f>
        <v>107.80000000000001</v>
      </c>
      <c r="G17" s="3">
        <f>IFERROR(IF(Configuration!$F$15&gt;0,$F17-LARGE($F:$F,Configuration!$F$15*Configuration!$F$16),-1000000),0)+IF(F17=0,0,COUNTIFS($F$2:F16,F17)*0.000001)</f>
        <v>-7.1999999999999886</v>
      </c>
      <c r="I17" t="str">
        <f t="shared" si="0"/>
        <v>&lt;tr&gt;&lt;td&gt;15&lt;/td&gt;&lt;td&gt;Jadon Redding&lt;/td&gt;&lt;td&gt;Utah&lt;/td&gt;&lt;td&gt;PAC-12&lt;/td&gt;&lt;td&gt;107.8&lt;/td&gt;&lt;/tr&gt;</v>
      </c>
    </row>
    <row r="18" spans="1:9" x14ac:dyDescent="0.25">
      <c r="A18" s="43">
        <f t="shared" si="1"/>
        <v>16</v>
      </c>
      <c r="B18" s="5" t="s">
        <v>1461</v>
      </c>
      <c r="C18" t="s">
        <v>186</v>
      </c>
      <c r="D18" t="s">
        <v>131</v>
      </c>
      <c r="E18" s="3">
        <v>106.61538461538461</v>
      </c>
      <c r="F18" s="3">
        <f>IF(VLOOKUP($D18,Configuration!$A$21:$C$31,3,FALSE),E18,0)</f>
        <v>106.61538461538461</v>
      </c>
      <c r="G18" s="3">
        <f>IFERROR(IF(Configuration!$F$15&gt;0,$F18-LARGE($F:$F,Configuration!$F$15*Configuration!$F$16),-1000000),0)+IF(F18=0,0,COUNTIFS($F$2:F17,F18)*0.000001)</f>
        <v>-8.3846153846153868</v>
      </c>
      <c r="I18" t="str">
        <f t="shared" si="0"/>
        <v>&lt;tr&gt;&lt;td&gt;16&lt;/td&gt;&lt;td&gt;Chris Howard&lt;/td&gt;&lt;td&gt;Florida&lt;/td&gt;&lt;td&gt;SEC&lt;/td&gt;&lt;td&gt;106.62&lt;/td&gt;&lt;/tr&gt;</v>
      </c>
    </row>
    <row r="19" spans="1:9" x14ac:dyDescent="0.25">
      <c r="A19" s="43">
        <f t="shared" si="1"/>
        <v>17</v>
      </c>
      <c r="B19" s="5" t="s">
        <v>1455</v>
      </c>
      <c r="C19" s="5" t="s">
        <v>755</v>
      </c>
      <c r="D19" t="s">
        <v>763</v>
      </c>
      <c r="E19" s="3">
        <v>105.875</v>
      </c>
      <c r="F19" s="3">
        <f>IF(VLOOKUP($D19,Configuration!$A$21:$C$31,3,FALSE),E19,0)</f>
        <v>105.875</v>
      </c>
      <c r="G19" s="3">
        <f>IFERROR(IF(Configuration!$F$15&gt;0,$F19-LARGE($F:$F,Configuration!$F$15*Configuration!$F$16),-1000000),0)+IF(F19=0,0,COUNTIFS($F$2:F18,F19)*0.000001)</f>
        <v>-9.125</v>
      </c>
      <c r="I19" t="str">
        <f t="shared" si="0"/>
        <v>&lt;tr&gt;&lt;td&gt;17&lt;/td&gt;&lt;td&gt;Ambrosio Valentino&lt;/td&gt;&lt;td&gt;Rutgers&lt;/td&gt;&lt;td&gt;BIG TEN&lt;/td&gt;&lt;td&gt;105.88&lt;/td&gt;&lt;/tr&gt;</v>
      </c>
    </row>
    <row r="20" spans="1:9" x14ac:dyDescent="0.25">
      <c r="A20" s="43">
        <f t="shared" si="1"/>
        <v>18</v>
      </c>
      <c r="B20" t="s">
        <v>568</v>
      </c>
      <c r="C20" s="5" t="s">
        <v>208</v>
      </c>
      <c r="D20" t="s">
        <v>132</v>
      </c>
      <c r="E20" s="3">
        <v>103</v>
      </c>
      <c r="F20" s="3">
        <f>IF(VLOOKUP($D20,Configuration!$A$21:$C$31,3,FALSE),E20,0)</f>
        <v>103</v>
      </c>
      <c r="G20" s="3">
        <f>IFERROR(IF(Configuration!$F$15&gt;0,$F20-LARGE($F:$F,Configuration!$F$15*Configuration!$F$16),-1000000),0)+IF(F20=0,0,COUNTIFS($F$2:F19,F20)*0.000001)</f>
        <v>-12</v>
      </c>
      <c r="I20" t="str">
        <f t="shared" si="0"/>
        <v>&lt;tr&gt;&lt;td&gt;18&lt;/td&gt;&lt;td&gt;John Parker Romo&lt;/td&gt;&lt;td&gt;Virginia Tech&lt;/td&gt;&lt;td&gt;ACC&lt;/td&gt;&lt;td&gt;103&lt;/td&gt;&lt;/tr&gt;</v>
      </c>
    </row>
    <row r="21" spans="1:9" x14ac:dyDescent="0.25">
      <c r="A21" s="43">
        <f t="shared" si="1"/>
        <v>19</v>
      </c>
      <c r="B21" s="5" t="s">
        <v>488</v>
      </c>
      <c r="C21" t="s">
        <v>756</v>
      </c>
      <c r="D21" t="s">
        <v>763</v>
      </c>
      <c r="E21" s="3">
        <v>102.66666666666667</v>
      </c>
      <c r="F21" s="3">
        <f>IF(VLOOKUP($D21,Configuration!$A$21:$C$31,3,FALSE),E21,0)</f>
        <v>102.66666666666667</v>
      </c>
      <c r="G21" s="3">
        <f>IFERROR(IF(Configuration!$F$15&gt;0,$F21-LARGE($F:$F,Configuration!$F$15*Configuration!$F$16),-1000000),0)+IF(F21=0,0,COUNTIFS($F$2:F20,F21)*0.000001)</f>
        <v>-12.333333333333329</v>
      </c>
      <c r="I21" t="str">
        <f t="shared" si="0"/>
        <v>&lt;tr&gt;&lt;td&gt;19&lt;/td&gt;&lt;td&gt;Charlie Kuhbander&lt;/td&gt;&lt;td&gt;Northwestern&lt;/td&gt;&lt;td&gt;BIG TEN&lt;/td&gt;&lt;td&gt;102.67&lt;/td&gt;&lt;/tr&gt;</v>
      </c>
    </row>
    <row r="22" spans="1:9" x14ac:dyDescent="0.25">
      <c r="A22" s="43">
        <f t="shared" si="1"/>
        <v>20</v>
      </c>
      <c r="B22" s="5" t="s">
        <v>1459</v>
      </c>
      <c r="C22" t="s">
        <v>218</v>
      </c>
      <c r="D22" t="s">
        <v>763</v>
      </c>
      <c r="E22" s="3">
        <v>101</v>
      </c>
      <c r="F22" s="3">
        <f>IF(VLOOKUP($D22,Configuration!$A$21:$C$31,3,FALSE),E22,0)</f>
        <v>101</v>
      </c>
      <c r="G22" s="3">
        <f>IFERROR(IF(Configuration!$F$15&gt;0,$F22-LARGE($F:$F,Configuration!$F$15*Configuration!$F$16),-1000000),0)+IF(F22=0,0,COUNTIFS($F$2:F21,F22)*0.000001)</f>
        <v>-14</v>
      </c>
      <c r="I22" t="str">
        <f t="shared" si="0"/>
        <v>&lt;tr&gt;&lt;td&gt;20&lt;/td&gt;&lt;td&gt;Caleb Shudak&lt;/td&gt;&lt;td&gt;Iowa&lt;/td&gt;&lt;td&gt;BIG TEN&lt;/td&gt;&lt;td&gt;101&lt;/td&gt;&lt;/tr&gt;</v>
      </c>
    </row>
    <row r="23" spans="1:9" x14ac:dyDescent="0.25">
      <c r="A23" s="43">
        <f t="shared" si="1"/>
        <v>21</v>
      </c>
      <c r="B23" s="5" t="s">
        <v>353</v>
      </c>
      <c r="C23" s="5" t="s">
        <v>181</v>
      </c>
      <c r="D23" t="s">
        <v>131</v>
      </c>
      <c r="E23" s="3">
        <v>100.83333333333333</v>
      </c>
      <c r="F23" s="3">
        <f>IF(VLOOKUP($D23,Configuration!$A$21:$C$31,3,FALSE),E23,0)</f>
        <v>100.83333333333333</v>
      </c>
      <c r="G23" s="3">
        <f>IFERROR(IF(Configuration!$F$15&gt;0,$F23-LARGE($F:$F,Configuration!$F$15*Configuration!$F$16),-1000000),0)+IF(F23=0,0,COUNTIFS($F$2:F22,F23)*0.000001)</f>
        <v>-14.166666666666671</v>
      </c>
      <c r="I23" t="str">
        <f t="shared" si="0"/>
        <v>&lt;tr&gt;&lt;td&gt;21&lt;/td&gt;&lt;td&gt;Seth Small&lt;/td&gt;&lt;td&gt;Texas A&amp;M&lt;/td&gt;&lt;td&gt;SEC&lt;/td&gt;&lt;td&gt;100.83&lt;/td&gt;&lt;/tr&gt;</v>
      </c>
    </row>
    <row r="24" spans="1:9" x14ac:dyDescent="0.25">
      <c r="A24" s="43">
        <f t="shared" si="1"/>
        <v>23</v>
      </c>
      <c r="B24" s="5" t="s">
        <v>1462</v>
      </c>
      <c r="C24" t="s">
        <v>668</v>
      </c>
      <c r="D24" t="s">
        <v>132</v>
      </c>
      <c r="E24" s="3">
        <v>99</v>
      </c>
      <c r="F24" s="3">
        <f>IF(VLOOKUP($D24,Configuration!$A$21:$C$31,3,FALSE),E24,0)</f>
        <v>99</v>
      </c>
      <c r="G24" s="3">
        <f>IFERROR(IF(Configuration!$F$15&gt;0,$F24-LARGE($F:$F,Configuration!$F$15*Configuration!$F$16),-1000000),0)+IF(F24=0,0,COUNTIFS($F$2:F23,F24)*0.000001)</f>
        <v>-16</v>
      </c>
      <c r="I24" t="str">
        <f t="shared" si="0"/>
        <v>&lt;tr&gt;&lt;td&gt;23&lt;/td&gt;&lt;td&gt;Andres Borregales&lt;/td&gt;&lt;td&gt;Miami (FL)&lt;/td&gt;&lt;td&gt;ACC&lt;/td&gt;&lt;td&gt;99&lt;/td&gt;&lt;/tr&gt;</v>
      </c>
    </row>
    <row r="25" spans="1:9" x14ac:dyDescent="0.25">
      <c r="A25" s="43">
        <f t="shared" si="1"/>
        <v>22</v>
      </c>
      <c r="B25" s="5" t="s">
        <v>334</v>
      </c>
      <c r="C25" s="5" t="s">
        <v>335</v>
      </c>
      <c r="D25" t="s">
        <v>132</v>
      </c>
      <c r="E25" s="3">
        <v>99</v>
      </c>
      <c r="F25" s="3">
        <f>IF(VLOOKUP($D25,Configuration!$A$21:$C$31,3,FALSE),E25,0)</f>
        <v>99</v>
      </c>
      <c r="G25" s="3">
        <f>IFERROR(IF(Configuration!$F$15&gt;0,$F25-LARGE($F:$F,Configuration!$F$15*Configuration!$F$16),-1000000),0)+IF(F25=0,0,COUNTIFS($F$2:F24,F25)*0.000001)</f>
        <v>-15.999999000000001</v>
      </c>
      <c r="I25" t="str">
        <f t="shared" si="0"/>
        <v>&lt;tr&gt;&lt;td&gt;22&lt;/td&gt;&lt;td&gt;Christopher Dunn&lt;/td&gt;&lt;td&gt;North Carolina State&lt;/td&gt;&lt;td&gt;ACC&lt;/td&gt;&lt;td&gt;99&lt;/td&gt;&lt;/tr&gt;</v>
      </c>
    </row>
    <row r="26" spans="1:9" x14ac:dyDescent="0.25">
      <c r="A26" s="43">
        <f t="shared" si="1"/>
        <v>24</v>
      </c>
      <c r="B26" s="5" t="s">
        <v>1478</v>
      </c>
      <c r="C26" s="5" t="s">
        <v>244</v>
      </c>
      <c r="D26" t="s">
        <v>762</v>
      </c>
      <c r="E26" s="3">
        <v>96.25</v>
      </c>
      <c r="F26" s="3">
        <f>IF(VLOOKUP($D26,Configuration!$A$21:$C$31,3,FALSE),E26,0)</f>
        <v>96.25</v>
      </c>
      <c r="G26" s="3">
        <f>IFERROR(IF(Configuration!$F$15&gt;0,$F26-LARGE($F:$F,Configuration!$F$15*Configuration!$F$16),-1000000),0)+IF(F26=0,0,COUNTIFS($F$2:F25,F26)*0.000001)</f>
        <v>-18.75</v>
      </c>
      <c r="I26" t="str">
        <f t="shared" si="0"/>
        <v>&lt;tr&gt;&lt;td&gt;24&lt;/td&gt;&lt;td&gt;Griffin Kell&lt;/td&gt;&lt;td&gt;TCU&lt;/td&gt;&lt;td&gt;BIG 12&lt;/td&gt;&lt;td&gt;96.25&lt;/td&gt;&lt;/tr&gt;</v>
      </c>
    </row>
    <row r="27" spans="1:9" x14ac:dyDescent="0.25">
      <c r="A27" s="43">
        <f t="shared" si="1"/>
        <v>25</v>
      </c>
      <c r="B27" s="5" t="s">
        <v>1479</v>
      </c>
      <c r="C27" s="5" t="s">
        <v>753</v>
      </c>
      <c r="D27" t="s">
        <v>762</v>
      </c>
      <c r="E27" s="3">
        <v>95.699999999999989</v>
      </c>
      <c r="F27" s="3">
        <f>IF(VLOOKUP($D27,Configuration!$A$21:$C$31,3,FALSE),E27,0)</f>
        <v>95.699999999999989</v>
      </c>
      <c r="G27" s="3">
        <f>IFERROR(IF(Configuration!$F$15&gt;0,$F27-LARGE($F:$F,Configuration!$F$15*Configuration!$F$16),-1000000),0)+IF(F27=0,0,COUNTIFS($F$2:F26,F27)*0.000001)</f>
        <v>-19.300000000000011</v>
      </c>
      <c r="I27" t="str">
        <f t="shared" si="0"/>
        <v>&lt;tr&gt;&lt;td&gt;25&lt;/td&gt;&lt;td&gt;Ty Zentner&lt;/td&gt;&lt;td&gt;Kansas State&lt;/td&gt;&lt;td&gt;BIG 12&lt;/td&gt;&lt;td&gt;95.7&lt;/td&gt;&lt;/tr&gt;</v>
      </c>
    </row>
    <row r="28" spans="1:9" x14ac:dyDescent="0.25">
      <c r="A28" s="43">
        <f t="shared" si="1"/>
        <v>27</v>
      </c>
      <c r="B28" s="5" t="s">
        <v>1480</v>
      </c>
      <c r="C28" s="5" t="s">
        <v>222</v>
      </c>
      <c r="D28" t="s">
        <v>132</v>
      </c>
      <c r="E28" s="3">
        <v>95.333333333333329</v>
      </c>
      <c r="F28" s="3">
        <f>IF(VLOOKUP($D28,Configuration!$A$21:$C$31,3,FALSE),E28,0)</f>
        <v>95.333333333333329</v>
      </c>
      <c r="G28" s="3">
        <f>IFERROR(IF(Configuration!$F$15&gt;0,$F28-LARGE($F:$F,Configuration!$F$15*Configuration!$F$16),-1000000),0)+IF(F28=0,0,COUNTIFS($F$2:F27,F28)*0.000001)</f>
        <v>-19.666666666666671</v>
      </c>
      <c r="I28" t="str">
        <f t="shared" si="0"/>
        <v>&lt;tr&gt;&lt;td&gt;27&lt;/td&gt;&lt;td&gt;Grayson Atkins&lt;/td&gt;&lt;td&gt;North Carolina&lt;/td&gt;&lt;td&gt;ACC&lt;/td&gt;&lt;td&gt;95.33&lt;/td&gt;&lt;/tr&gt;</v>
      </c>
    </row>
    <row r="29" spans="1:9" x14ac:dyDescent="0.25">
      <c r="A29" s="43">
        <f t="shared" si="1"/>
        <v>26</v>
      </c>
      <c r="B29" s="5" t="s">
        <v>1481</v>
      </c>
      <c r="C29" s="5" t="s">
        <v>758</v>
      </c>
      <c r="D29" t="s">
        <v>1504</v>
      </c>
      <c r="E29" s="3">
        <v>95.333333333333329</v>
      </c>
      <c r="F29" s="3">
        <f>IF(VLOOKUP($D29,Configuration!$A$21:$C$31,3,FALSE),E29,0)</f>
        <v>95.333333333333329</v>
      </c>
      <c r="G29" s="3">
        <f>IFERROR(IF(Configuration!$F$15&gt;0,$F29-LARGE($F:$F,Configuration!$F$15*Configuration!$F$16),-1000000),0)+IF(F29=0,0,COUNTIFS($F$2:F28,F29)*0.000001)</f>
        <v>-19.66666566666667</v>
      </c>
      <c r="I29" t="str">
        <f t="shared" si="0"/>
        <v>&lt;tr&gt;&lt;td&gt;26&lt;/td&gt;&lt;td&gt;Alex Barbir&lt;/td&gt;&lt;td&gt;Liberty&lt;/td&gt;&lt;td&gt;IA Independents&lt;/td&gt;&lt;td&gt;95.33&lt;/td&gt;&lt;/tr&gt;</v>
      </c>
    </row>
    <row r="30" spans="1:9" x14ac:dyDescent="0.25">
      <c r="A30" s="43">
        <f t="shared" si="1"/>
        <v>28</v>
      </c>
      <c r="B30" s="5" t="s">
        <v>356</v>
      </c>
      <c r="C30" t="s">
        <v>200</v>
      </c>
      <c r="D30" t="s">
        <v>131</v>
      </c>
      <c r="E30" s="3">
        <v>93.5</v>
      </c>
      <c r="F30" s="3">
        <f>IF(VLOOKUP($D30,Configuration!$A$21:$C$31,3,FALSE),E30,0)</f>
        <v>93.5</v>
      </c>
      <c r="G30" s="3">
        <f>IFERROR(IF(Configuration!$F$15&gt;0,$F30-LARGE($F:$F,Configuration!$F$15*Configuration!$F$16),-1000000),0)+IF(F30=0,0,COUNTIFS($F$2:F29,F30)*0.000001)</f>
        <v>-21.5</v>
      </c>
      <c r="I30" t="str">
        <f t="shared" si="0"/>
        <v>&lt;tr&gt;&lt;td&gt;28&lt;/td&gt;&lt;td&gt;Brandon Ruiz&lt;/td&gt;&lt;td&gt;Mississippi State&lt;/td&gt;&lt;td&gt;SEC&lt;/td&gt;&lt;td&gt;93.5&lt;/td&gt;&lt;/tr&gt;</v>
      </c>
    </row>
    <row r="31" spans="1:9" x14ac:dyDescent="0.25">
      <c r="A31" s="43">
        <f t="shared" si="1"/>
        <v>29</v>
      </c>
      <c r="B31" s="5" t="s">
        <v>450</v>
      </c>
      <c r="C31" t="s">
        <v>751</v>
      </c>
      <c r="D31" t="s">
        <v>132</v>
      </c>
      <c r="E31" s="3">
        <v>93</v>
      </c>
      <c r="F31" s="3">
        <f>IF(VLOOKUP($D31,Configuration!$A$21:$C$31,3,FALSE),E31,0)</f>
        <v>93</v>
      </c>
      <c r="G31" s="3">
        <f>IFERROR(IF(Configuration!$F$15&gt;0,$F31-LARGE($F:$F,Configuration!$F$15*Configuration!$F$16),-1000000),0)+IF(F31=0,0,COUNTIFS($F$2:F30,F31)*0.000001)</f>
        <v>-22</v>
      </c>
      <c r="I31" t="str">
        <f t="shared" si="0"/>
        <v>&lt;tr&gt;&lt;td&gt;29&lt;/td&gt;&lt;td&gt;Aaron Boumerhi&lt;/td&gt;&lt;td&gt;Boston College&lt;/td&gt;&lt;td&gt;ACC&lt;/td&gt;&lt;td&gt;93&lt;/td&gt;&lt;/tr&gt;</v>
      </c>
    </row>
    <row r="32" spans="1:9" x14ac:dyDescent="0.25">
      <c r="A32" s="43">
        <f t="shared" si="1"/>
        <v>30</v>
      </c>
      <c r="B32" s="5" t="s">
        <v>1482</v>
      </c>
      <c r="C32" s="5" t="s">
        <v>251</v>
      </c>
      <c r="D32" t="s">
        <v>132</v>
      </c>
      <c r="E32" s="3">
        <v>92.583333333333329</v>
      </c>
      <c r="F32" s="3">
        <f>IF(VLOOKUP($D32,Configuration!$A$21:$C$31,3,FALSE),E32,0)</f>
        <v>92.583333333333329</v>
      </c>
      <c r="G32" s="3">
        <f>IFERROR(IF(Configuration!$F$15&gt;0,$F32-LARGE($F:$F,Configuration!$F$15*Configuration!$F$16),-1000000),0)+IF(F32=0,0,COUNTIFS($F$2:F31,F32)*0.000001)</f>
        <v>-22.416666666666671</v>
      </c>
      <c r="I32" t="str">
        <f t="shared" si="0"/>
        <v>&lt;tr&gt;&lt;td&gt;30&lt;/td&gt;&lt;td&gt;James Turner&lt;/td&gt;&lt;td&gt;Louisville&lt;/td&gt;&lt;td&gt;ACC&lt;/td&gt;&lt;td&gt;92.58&lt;/td&gt;&lt;/tr&gt;</v>
      </c>
    </row>
    <row r="33" spans="1:9" x14ac:dyDescent="0.25">
      <c r="A33" s="43">
        <f t="shared" si="1"/>
        <v>31</v>
      </c>
      <c r="B33" s="5" t="s">
        <v>1483</v>
      </c>
      <c r="C33" s="5" t="s">
        <v>217</v>
      </c>
      <c r="D33" t="s">
        <v>132</v>
      </c>
      <c r="E33" s="3">
        <v>92.4</v>
      </c>
      <c r="F33" s="3">
        <f>IF(VLOOKUP($D33,Configuration!$A$21:$C$31,3,FALSE),E33,0)</f>
        <v>92.4</v>
      </c>
      <c r="G33" s="3">
        <f>IFERROR(IF(Configuration!$F$15&gt;0,$F33-LARGE($F:$F,Configuration!$F$15*Configuration!$F$16),-1000000),0)+IF(F33=0,0,COUNTIFS($F$2:F32,F33)*0.000001)</f>
        <v>-22.599999999999994</v>
      </c>
      <c r="I33" t="str">
        <f t="shared" si="0"/>
        <v>&lt;tr&gt;&lt;td&gt;31&lt;/td&gt;&lt;td&gt;Charlie Ham&lt;/td&gt;&lt;td&gt;Duke&lt;/td&gt;&lt;td&gt;ACC&lt;/td&gt;&lt;td&gt;92.4&lt;/td&gt;&lt;/tr&gt;</v>
      </c>
    </row>
    <row r="34" spans="1:9" x14ac:dyDescent="0.25">
      <c r="A34" s="43">
        <f t="shared" si="1"/>
        <v>32</v>
      </c>
      <c r="B34" s="5" t="s">
        <v>1484</v>
      </c>
      <c r="C34" s="5" t="s">
        <v>184</v>
      </c>
      <c r="D34" t="s">
        <v>764</v>
      </c>
      <c r="E34" s="3">
        <v>90</v>
      </c>
      <c r="F34" s="3">
        <f>IF(VLOOKUP($D34,Configuration!$A$21:$C$31,3,FALSE),E34,0)</f>
        <v>90</v>
      </c>
      <c r="G34" s="3">
        <f>IFERROR(IF(Configuration!$F$15&gt;0,$F34-LARGE($F:$F,Configuration!$F$15*Configuration!$F$16),-1000000),0)+IF(F34=0,0,COUNTIFS($F$2:F33,F34)*0.000001)</f>
        <v>-25</v>
      </c>
      <c r="I34" t="str">
        <f t="shared" si="0"/>
        <v>&lt;tr&gt;&lt;td&gt;32&lt;/td&gt;&lt;td&gt;Andrew Boyle&lt;/td&gt;&lt;td&gt;Washington State&lt;/td&gt;&lt;td&gt;PAC-12&lt;/td&gt;&lt;td&gt;90&lt;/td&gt;&lt;/tr&gt;</v>
      </c>
    </row>
    <row r="35" spans="1:9" x14ac:dyDescent="0.25">
      <c r="B35" s="5"/>
      <c r="I35" t="str">
        <f t="shared" si="0"/>
        <v>&lt;tr&gt;&lt;td&gt;&lt;/td&gt;&lt;td&gt;&lt;/td&gt;&lt;td&gt;&lt;/td&gt;&lt;td&gt;&lt;/td&gt;&lt;td&gt;0&lt;/td&gt;&lt;/tr&gt;</v>
      </c>
    </row>
    <row r="36" spans="1:9" x14ac:dyDescent="0.25">
      <c r="B36" s="5"/>
      <c r="I36" t="str">
        <f t="shared" si="0"/>
        <v>&lt;tr&gt;&lt;td&gt;&lt;/td&gt;&lt;td&gt;&lt;/td&gt;&lt;td&gt;&lt;/td&gt;&lt;td&gt;&lt;/td&gt;&lt;td&gt;0&lt;/td&gt;&lt;/tr&gt;</v>
      </c>
    </row>
    <row r="37" spans="1:9" x14ac:dyDescent="0.25">
      <c r="A37" s="7"/>
      <c r="B37" s="5"/>
      <c r="I37" t="str">
        <f t="shared" si="0"/>
        <v>&lt;tr&gt;&lt;td&gt;&lt;/td&gt;&lt;td&gt;&lt;/td&gt;&lt;td&gt;&lt;/td&gt;&lt;td&gt;&lt;/td&gt;&lt;td&gt;0&lt;/td&gt;&lt;/tr&gt;</v>
      </c>
    </row>
    <row r="38" spans="1:9" x14ac:dyDescent="0.25">
      <c r="B38" s="5"/>
      <c r="C38"/>
      <c r="I38" t="str">
        <f t="shared" si="0"/>
        <v>&lt;tr&gt;&lt;td&gt;&lt;/td&gt;&lt;td&gt;&lt;/td&gt;&lt;td&gt;&lt;/td&gt;&lt;td&gt;&lt;/td&gt;&lt;td&gt;0&lt;/td&gt;&lt;/tr&gt;</v>
      </c>
    </row>
    <row r="39" spans="1:9" x14ac:dyDescent="0.25">
      <c r="B39" s="5"/>
    </row>
    <row r="40" spans="1:9" x14ac:dyDescent="0.25">
      <c r="B40" s="5"/>
      <c r="C40"/>
    </row>
    <row r="41" spans="1:9" x14ac:dyDescent="0.25">
      <c r="A41" s="7"/>
      <c r="B41" s="5"/>
    </row>
    <row r="43" spans="1:9" x14ac:dyDescent="0.25">
      <c r="B43" s="5"/>
      <c r="C43"/>
    </row>
    <row r="44" spans="1:9" x14ac:dyDescent="0.25">
      <c r="B44" s="5"/>
    </row>
    <row r="45" spans="1:9" x14ac:dyDescent="0.25">
      <c r="B45" s="5"/>
    </row>
    <row r="46" spans="1:9" x14ac:dyDescent="0.25">
      <c r="B46" s="5"/>
    </row>
    <row r="47" spans="1:9" x14ac:dyDescent="0.25">
      <c r="B47" s="5"/>
    </row>
    <row r="48" spans="1:9" x14ac:dyDescent="0.25">
      <c r="B48" s="5"/>
    </row>
    <row r="50" spans="2:3" x14ac:dyDescent="0.25">
      <c r="B50" s="5"/>
      <c r="C50"/>
    </row>
    <row r="51" spans="2:3" x14ac:dyDescent="0.25">
      <c r="B51" s="5"/>
      <c r="C51"/>
    </row>
    <row r="52" spans="2:3" x14ac:dyDescent="0.25">
      <c r="B52" s="5"/>
    </row>
    <row r="53" spans="2:3" x14ac:dyDescent="0.25">
      <c r="B53" s="5"/>
    </row>
    <row r="54" spans="2:3" x14ac:dyDescent="0.25">
      <c r="B54" s="5"/>
    </row>
    <row r="55" spans="2:3" x14ac:dyDescent="0.25">
      <c r="B55" s="5"/>
    </row>
    <row r="56" spans="2:3" x14ac:dyDescent="0.25">
      <c r="B56" s="5"/>
      <c r="C56"/>
    </row>
    <row r="57" spans="2:3" x14ac:dyDescent="0.25">
      <c r="B57" s="5"/>
      <c r="C57"/>
    </row>
    <row r="58" spans="2:3" x14ac:dyDescent="0.25">
      <c r="B58" s="5"/>
      <c r="C58"/>
    </row>
    <row r="61" spans="2:3" x14ac:dyDescent="0.25">
      <c r="B61" s="5"/>
      <c r="C61"/>
    </row>
    <row r="63" spans="2:3" x14ac:dyDescent="0.25">
      <c r="B63" s="5"/>
      <c r="C63"/>
    </row>
    <row r="64" spans="2:3" x14ac:dyDescent="0.25">
      <c r="B64" s="5"/>
    </row>
    <row r="65" spans="2:3" x14ac:dyDescent="0.25">
      <c r="B65" s="5"/>
      <c r="C65"/>
    </row>
    <row r="66" spans="2:3" x14ac:dyDescent="0.25">
      <c r="B66" s="5"/>
      <c r="C66"/>
    </row>
    <row r="67" spans="2:3" x14ac:dyDescent="0.25">
      <c r="B67" s="5"/>
    </row>
    <row r="68" spans="2:3" x14ac:dyDescent="0.25">
      <c r="B68" s="5"/>
      <c r="C68"/>
    </row>
    <row r="70" spans="2:3" x14ac:dyDescent="0.25">
      <c r="B70" s="5"/>
    </row>
    <row r="71" spans="2:3" x14ac:dyDescent="0.25">
      <c r="B71" s="5"/>
      <c r="C71"/>
    </row>
    <row r="72" spans="2:3" x14ac:dyDescent="0.25">
      <c r="B72" s="5"/>
    </row>
    <row r="73" spans="2:3" x14ac:dyDescent="0.25">
      <c r="B73" s="5"/>
      <c r="C73"/>
    </row>
    <row r="74" spans="2:3" x14ac:dyDescent="0.25">
      <c r="B74" s="5"/>
      <c r="C74"/>
    </row>
    <row r="75" spans="2:3" x14ac:dyDescent="0.25">
      <c r="B75" s="5"/>
      <c r="C75"/>
    </row>
    <row r="76" spans="2:3" x14ac:dyDescent="0.25">
      <c r="B76" s="5"/>
    </row>
    <row r="77" spans="2:3" x14ac:dyDescent="0.25">
      <c r="B77" s="5"/>
      <c r="C77"/>
    </row>
    <row r="78" spans="2:3" x14ac:dyDescent="0.25">
      <c r="B78" s="5"/>
    </row>
    <row r="79" spans="2:3" x14ac:dyDescent="0.25">
      <c r="B79" s="5"/>
      <c r="C79"/>
    </row>
    <row r="80" spans="2:3" x14ac:dyDescent="0.25">
      <c r="B80" s="5"/>
      <c r="C80"/>
    </row>
    <row r="81" spans="1:3" x14ac:dyDescent="0.25">
      <c r="B81" s="5"/>
      <c r="C81"/>
    </row>
    <row r="82" spans="1:3" x14ac:dyDescent="0.25">
      <c r="B82" s="5"/>
    </row>
    <row r="83" spans="1:3" x14ac:dyDescent="0.25">
      <c r="B83" s="5"/>
    </row>
    <row r="84" spans="1:3" x14ac:dyDescent="0.25">
      <c r="B84" s="5"/>
      <c r="C84"/>
    </row>
    <row r="85" spans="1:3" x14ac:dyDescent="0.25">
      <c r="A85" s="7"/>
      <c r="B85" s="5"/>
    </row>
    <row r="86" spans="1:3" x14ac:dyDescent="0.25">
      <c r="B86" s="5"/>
      <c r="C86"/>
    </row>
    <row r="87" spans="1:3" x14ac:dyDescent="0.25">
      <c r="B87" s="5"/>
    </row>
    <row r="88" spans="1:3" x14ac:dyDescent="0.25">
      <c r="B88" s="5"/>
      <c r="C88"/>
    </row>
    <row r="89" spans="1:3" x14ac:dyDescent="0.25">
      <c r="B89" s="5"/>
      <c r="C89"/>
    </row>
    <row r="90" spans="1:3" x14ac:dyDescent="0.25">
      <c r="B90" s="5"/>
    </row>
    <row r="91" spans="1:3" x14ac:dyDescent="0.25">
      <c r="B91" s="5"/>
      <c r="C91"/>
    </row>
    <row r="93" spans="1:3" x14ac:dyDescent="0.25">
      <c r="B93" s="5"/>
      <c r="C93"/>
    </row>
    <row r="94" spans="1:3" x14ac:dyDescent="0.25">
      <c r="B94" s="5"/>
    </row>
    <row r="95" spans="1:3" x14ac:dyDescent="0.25">
      <c r="B95" s="5"/>
    </row>
    <row r="98" spans="1:6" x14ac:dyDescent="0.25">
      <c r="B98" s="5"/>
      <c r="C98"/>
    </row>
    <row r="99" spans="1:6" x14ac:dyDescent="0.25">
      <c r="A99"/>
      <c r="B99" s="5"/>
      <c r="C99"/>
      <c r="F99"/>
    </row>
    <row r="101" spans="1:6" x14ac:dyDescent="0.25">
      <c r="A101"/>
      <c r="B101" s="5"/>
      <c r="C101"/>
      <c r="F101"/>
    </row>
    <row r="103" spans="1:6" x14ac:dyDescent="0.25">
      <c r="A103"/>
      <c r="B103" s="5"/>
      <c r="C103"/>
      <c r="F103"/>
    </row>
    <row r="104" spans="1:6" x14ac:dyDescent="0.25">
      <c r="A104"/>
      <c r="B104" s="5"/>
      <c r="C104"/>
      <c r="F104"/>
    </row>
    <row r="105" spans="1:6" x14ac:dyDescent="0.25">
      <c r="A105"/>
      <c r="B105" s="5"/>
      <c r="C105"/>
      <c r="F105"/>
    </row>
    <row r="106" spans="1:6" x14ac:dyDescent="0.25">
      <c r="A106"/>
      <c r="B106" s="5"/>
      <c r="C106"/>
      <c r="F106"/>
    </row>
    <row r="107" spans="1:6" x14ac:dyDescent="0.25">
      <c r="A107"/>
      <c r="B107" s="5"/>
      <c r="C107"/>
      <c r="F107"/>
    </row>
    <row r="108" spans="1:6" x14ac:dyDescent="0.25">
      <c r="A108"/>
      <c r="B108" s="5"/>
      <c r="C108"/>
      <c r="F108"/>
    </row>
    <row r="109" spans="1:6" x14ac:dyDescent="0.25">
      <c r="A109"/>
      <c r="B109" s="5"/>
      <c r="C109"/>
      <c r="F109"/>
    </row>
  </sheetData>
  <mergeCells count="1">
    <mergeCell ref="A1:G1"/>
  </mergeCells>
  <conditionalFormatting sqref="F2:F1048576">
    <cfRule type="colorScale" priority="1">
      <colorScale>
        <cfvo type="min"/>
        <cfvo type="percentile" val="50"/>
        <cfvo type="max"/>
        <color rgb="FFF8696B"/>
        <color rgb="FFFFEB84"/>
        <color rgb="FF63BE7B"/>
      </colorScale>
    </cfRule>
  </conditionalFormatting>
  <conditionalFormatting sqref="G3:G98">
    <cfRule type="colorScale" priority="2">
      <colorScale>
        <cfvo type="min"/>
        <cfvo type="percentile" val="50"/>
        <cfvo type="max"/>
        <color rgb="FFF8696B"/>
        <color rgb="FFFFEB84"/>
        <color rgb="FF63BE7B"/>
      </colorScale>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Configuration</vt:lpstr>
      <vt:lpstr>CONFIG_HIDDEN_PICKLIST</vt:lpstr>
      <vt:lpstr>Cheat Sheet</vt:lpstr>
      <vt:lpstr>QB Projections</vt:lpstr>
      <vt:lpstr>RB Projections</vt:lpstr>
      <vt:lpstr>WR Projections</vt:lpstr>
      <vt:lpstr>TE Projections</vt:lpstr>
      <vt:lpstr>K</vt:lpstr>
      <vt:lpstr>K Projections</vt:lpstr>
      <vt:lpstr>DEF Ranks</vt:lpstr>
      <vt:lpstr>FLEX Settings (DO NOT MODIFY)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Derek Poirier</dc:creator>
  <cp:lastModifiedBy>Fizzy</cp:lastModifiedBy>
  <dcterms:created xsi:type="dcterms:W3CDTF">2019-07-22T13:42:32Z</dcterms:created>
  <dcterms:modified xsi:type="dcterms:W3CDTF">2021-09-02T02:09:48Z</dcterms:modified>
</cp:coreProperties>
</file>