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Fizzy\Desktop\Sports Related\SportsDataStuff.com\New Website\2023 CFB\"/>
    </mc:Choice>
  </mc:AlternateContent>
  <xr:revisionPtr revIDLastSave="0" documentId="13_ncr:1_{55CE0D7D-95FC-4B41-A5CE-E824A5C0A198}" xr6:coauthVersionLast="47" xr6:coauthVersionMax="47" xr10:uidLastSave="{00000000-0000-0000-0000-000000000000}"/>
  <bookViews>
    <workbookView xWindow="38280" yWindow="-120" windowWidth="29040" windowHeight="16440" tabRatio="781" xr2:uid="{3D903610-F0A2-45BA-A5F0-F51453F7B037}"/>
  </bookViews>
  <sheets>
    <sheet name="Configuration" sheetId="4" r:id="rId1"/>
    <sheet name="CONFIG_HIDDEN_PICKLIST" sheetId="24" state="hidden" r:id="rId2"/>
    <sheet name="Standard Cheat Sheet" sheetId="22" r:id="rId3"/>
    <sheet name="Best Ball Cheat Sheet" sheetId="28" r:id="rId4"/>
    <sheet name="QB Projections" sheetId="5" r:id="rId5"/>
    <sheet name="RB Projections" sheetId="15" r:id="rId6"/>
    <sheet name="WR Projections" sheetId="16" r:id="rId7"/>
    <sheet name="TE Projections" sheetId="17" r:id="rId8"/>
    <sheet name="K Projections" sheetId="26" r:id="rId9"/>
    <sheet name="DEF Ranks" sheetId="21" r:id="rId10"/>
    <sheet name="11_GAME_TEAMS (DO NOT MODIFY)" sheetId="29" state="hidden" r:id="rId11"/>
    <sheet name="FLEX Settings (DO NOT MODIFY)" sheetId="23" state="hidden" r:id="rId12"/>
  </sheets>
  <definedNames>
    <definedName name="_xlnm._FilterDatabase" localSheetId="9" hidden="1">'DEF Ranks'!$A$1:$D$128</definedName>
    <definedName name="_xlnm._FilterDatabase" localSheetId="8" hidden="1">'K Projections'!$A$2:$G$53</definedName>
    <definedName name="_xlnm._FilterDatabase" localSheetId="4" hidden="1">'QB Projections'!$A$2:$P$135</definedName>
    <definedName name="_xlnm._FilterDatabase" localSheetId="5" hidden="1">'RB Projections'!$A$2:$P$263</definedName>
    <definedName name="_xlnm._FilterDatabase" localSheetId="7" hidden="1">'TE Projections'!$A$2:$P$81</definedName>
    <definedName name="_xlnm._FilterDatabase" localSheetId="6" hidden="1">'WR Projections'!$A$2:$P$287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 i="21" l="1"/>
  <c r="A4" i="21"/>
  <c r="A5" i="21"/>
  <c r="A6" i="21"/>
  <c r="A7" i="21"/>
  <c r="A8" i="2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134" i="21"/>
  <c r="A2" i="21"/>
  <c r="D3" i="21"/>
  <c r="D4" i="21"/>
  <c r="D5" i="21"/>
  <c r="D6" i="21"/>
  <c r="D7" i="21"/>
  <c r="D8" i="21"/>
  <c r="D9" i="21"/>
  <c r="D10" i="21"/>
  <c r="D11"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59" i="21"/>
  <c r="D60" i="21"/>
  <c r="D61" i="21"/>
  <c r="D62" i="21"/>
  <c r="D63" i="21"/>
  <c r="D64" i="21"/>
  <c r="D65" i="21"/>
  <c r="D66" i="21"/>
  <c r="D67" i="21"/>
  <c r="D68" i="21"/>
  <c r="D69" i="21"/>
  <c r="D70" i="21"/>
  <c r="D71" i="21"/>
  <c r="D72" i="21"/>
  <c r="D73" i="21"/>
  <c r="D74" i="21"/>
  <c r="D75" i="21"/>
  <c r="D76" i="21"/>
  <c r="D77" i="21"/>
  <c r="D78" i="21"/>
  <c r="D79" i="21"/>
  <c r="D80" i="21"/>
  <c r="D81" i="21"/>
  <c r="D82" i="21"/>
  <c r="D83" i="21"/>
  <c r="D84" i="21"/>
  <c r="D85" i="21"/>
  <c r="D86" i="21"/>
  <c r="D87" i="21"/>
  <c r="D88" i="21"/>
  <c r="D89" i="21"/>
  <c r="D90" i="21"/>
  <c r="D91" i="21"/>
  <c r="D92" i="21"/>
  <c r="D93" i="21"/>
  <c r="D94" i="21"/>
  <c r="D95" i="21"/>
  <c r="D96" i="21"/>
  <c r="D97" i="21"/>
  <c r="D98" i="21"/>
  <c r="D99" i="21"/>
  <c r="D100" i="21"/>
  <c r="D101" i="21"/>
  <c r="D102" i="21"/>
  <c r="D103" i="21"/>
  <c r="D104" i="21"/>
  <c r="D105" i="21"/>
  <c r="D106" i="21"/>
  <c r="D107" i="21"/>
  <c r="D108" i="21"/>
  <c r="D109" i="21"/>
  <c r="D110" i="21"/>
  <c r="D111" i="21"/>
  <c r="D112" i="21"/>
  <c r="D113" i="21"/>
  <c r="D114" i="21"/>
  <c r="D115" i="21"/>
  <c r="D116" i="21"/>
  <c r="D117" i="21"/>
  <c r="D118" i="21"/>
  <c r="D119" i="21"/>
  <c r="D120" i="21"/>
  <c r="D121" i="21"/>
  <c r="D122" i="21"/>
  <c r="D123" i="21"/>
  <c r="D124" i="21"/>
  <c r="D125" i="21"/>
  <c r="D126" i="21"/>
  <c r="D127" i="21"/>
  <c r="D128" i="21"/>
  <c r="D129" i="21"/>
  <c r="D130" i="21"/>
  <c r="D131" i="21"/>
  <c r="D132" i="21"/>
  <c r="D133" i="21"/>
  <c r="D134" i="21"/>
  <c r="D2" i="21"/>
  <c r="F36" i="26"/>
  <c r="F42" i="26"/>
  <c r="F48" i="26"/>
  <c r="F51" i="26"/>
  <c r="F45" i="26"/>
  <c r="F46" i="26"/>
  <c r="F24" i="26"/>
  <c r="F25" i="26"/>
  <c r="F50" i="26"/>
  <c r="F53" i="26"/>
  <c r="F27" i="26"/>
  <c r="N37" i="17"/>
  <c r="N6" i="17"/>
  <c r="N52" i="17"/>
  <c r="N77" i="17"/>
  <c r="N72" i="17"/>
  <c r="N21" i="17"/>
  <c r="N26" i="17"/>
  <c r="N14" i="17"/>
  <c r="N50" i="17"/>
  <c r="N74" i="17"/>
  <c r="N46" i="17"/>
  <c r="N15" i="17"/>
  <c r="N22" i="17"/>
  <c r="N27" i="17"/>
  <c r="N36" i="17"/>
  <c r="N11" i="17"/>
  <c r="N73" i="17"/>
  <c r="N64" i="17"/>
  <c r="N56" i="17"/>
  <c r="N25" i="17"/>
  <c r="N81" i="17"/>
  <c r="N39" i="17"/>
  <c r="N60" i="17"/>
  <c r="N4" i="17"/>
  <c r="N40" i="17"/>
  <c r="N24" i="17"/>
  <c r="N31" i="17"/>
  <c r="N17" i="17"/>
  <c r="N61" i="17"/>
  <c r="N43" i="17"/>
  <c r="N38" i="17"/>
  <c r="N69" i="17"/>
  <c r="N78" i="17"/>
  <c r="N19" i="17"/>
  <c r="N68" i="17"/>
  <c r="N49" i="17"/>
  <c r="N59" i="17"/>
  <c r="N30" i="17"/>
  <c r="N28" i="17"/>
  <c r="N12" i="17"/>
  <c r="N23" i="17"/>
  <c r="N62" i="17"/>
  <c r="N10" i="17"/>
  <c r="N9" i="17"/>
  <c r="N3" i="17"/>
  <c r="N71" i="17"/>
  <c r="N5" i="17"/>
  <c r="N53" i="17"/>
  <c r="N47" i="17"/>
  <c r="N58" i="17"/>
  <c r="N16" i="17"/>
  <c r="N79" i="17"/>
  <c r="N67" i="17"/>
  <c r="N33" i="17"/>
  <c r="N7" i="17"/>
  <c r="N34" i="17"/>
  <c r="N55" i="17"/>
  <c r="N51" i="17"/>
  <c r="N44" i="17"/>
  <c r="N48" i="17"/>
  <c r="N57" i="17"/>
  <c r="N41" i="17"/>
  <c r="N8" i="17"/>
  <c r="N76" i="17"/>
  <c r="N20" i="17"/>
  <c r="N80" i="17"/>
  <c r="N75" i="17"/>
  <c r="N18" i="17"/>
  <c r="N32" i="17"/>
  <c r="N54" i="17"/>
  <c r="N29" i="17"/>
  <c r="N13" i="17"/>
  <c r="N66" i="17"/>
  <c r="N70" i="17"/>
  <c r="N65" i="17"/>
  <c r="N42" i="17"/>
  <c r="N45" i="17"/>
  <c r="N63" i="17"/>
  <c r="N35" i="17"/>
  <c r="N256" i="16"/>
  <c r="N258" i="16"/>
  <c r="N242" i="16"/>
  <c r="N92" i="16"/>
  <c r="N68" i="16"/>
  <c r="N279" i="16"/>
  <c r="N176" i="16"/>
  <c r="N79" i="16"/>
  <c r="N263" i="16"/>
  <c r="N16" i="16"/>
  <c r="N213" i="16"/>
  <c r="N125" i="16"/>
  <c r="N17" i="16"/>
  <c r="N46" i="16"/>
  <c r="N75" i="16"/>
  <c r="N23" i="16"/>
  <c r="N110" i="16"/>
  <c r="N201" i="16"/>
  <c r="N174" i="16"/>
  <c r="N283" i="16"/>
  <c r="N152" i="16"/>
  <c r="N280" i="16"/>
  <c r="N94" i="16"/>
  <c r="N266" i="16"/>
  <c r="N261" i="16"/>
  <c r="N188" i="16"/>
  <c r="N145" i="16"/>
  <c r="N165" i="16"/>
  <c r="N137" i="16"/>
  <c r="N197" i="16"/>
  <c r="N7" i="16"/>
  <c r="N215" i="16"/>
  <c r="N211" i="16"/>
  <c r="N158" i="16"/>
  <c r="N141" i="16"/>
  <c r="N202" i="16"/>
  <c r="N236" i="16"/>
  <c r="N24" i="16"/>
  <c r="N186" i="16"/>
  <c r="N116" i="16"/>
  <c r="N65" i="16"/>
  <c r="N235" i="16"/>
  <c r="N190" i="16"/>
  <c r="N273" i="16"/>
  <c r="N232" i="16"/>
  <c r="N5" i="16"/>
  <c r="N106" i="16"/>
  <c r="N231" i="16"/>
  <c r="N214" i="16"/>
  <c r="N128" i="16"/>
  <c r="N40" i="16"/>
  <c r="N96" i="16"/>
  <c r="N287" i="16"/>
  <c r="N78" i="16"/>
  <c r="N262" i="16"/>
  <c r="N91" i="16"/>
  <c r="N55" i="16"/>
  <c r="N227" i="16"/>
  <c r="N248" i="16"/>
  <c r="N43" i="16"/>
  <c r="N74" i="16"/>
  <c r="N220" i="16"/>
  <c r="N61" i="16"/>
  <c r="N60" i="16"/>
  <c r="N25" i="16"/>
  <c r="N160" i="16"/>
  <c r="N37" i="16"/>
  <c r="N103" i="16"/>
  <c r="N284" i="16"/>
  <c r="N134" i="16"/>
  <c r="N56" i="16"/>
  <c r="N203" i="16"/>
  <c r="N3" i="16"/>
  <c r="N127" i="16"/>
  <c r="N38" i="16"/>
  <c r="N50" i="16"/>
  <c r="N187" i="16"/>
  <c r="N265" i="16"/>
  <c r="N146" i="16"/>
  <c r="N18" i="16"/>
  <c r="N224" i="16"/>
  <c r="N20" i="16"/>
  <c r="N282" i="16"/>
  <c r="N139" i="16"/>
  <c r="N253" i="16"/>
  <c r="N179" i="16"/>
  <c r="N138" i="16"/>
  <c r="N26" i="16"/>
  <c r="N86" i="16"/>
  <c r="N42" i="16"/>
  <c r="N99" i="16"/>
  <c r="N218" i="16"/>
  <c r="N21" i="16"/>
  <c r="N112" i="16"/>
  <c r="N80" i="16"/>
  <c r="N246" i="16"/>
  <c r="N88" i="16"/>
  <c r="N222" i="16"/>
  <c r="N129" i="16"/>
  <c r="N98" i="16"/>
  <c r="N230" i="16"/>
  <c r="N234" i="16"/>
  <c r="N27" i="16"/>
  <c r="N120" i="16"/>
  <c r="N144" i="16"/>
  <c r="N189" i="16"/>
  <c r="N6" i="16"/>
  <c r="N132" i="16"/>
  <c r="N238" i="16"/>
  <c r="N31" i="16"/>
  <c r="N245" i="16"/>
  <c r="N41" i="16"/>
  <c r="N77" i="16"/>
  <c r="N67" i="16"/>
  <c r="N81" i="16"/>
  <c r="N107" i="16"/>
  <c r="N123" i="16"/>
  <c r="N172" i="16"/>
  <c r="N143" i="16"/>
  <c r="N191" i="16"/>
  <c r="N101" i="16"/>
  <c r="N260" i="16"/>
  <c r="N178" i="16"/>
  <c r="N157" i="16"/>
  <c r="N180" i="16"/>
  <c r="N83" i="16"/>
  <c r="N33" i="16"/>
  <c r="N204" i="16"/>
  <c r="N198" i="16"/>
  <c r="N10" i="16"/>
  <c r="N274" i="16"/>
  <c r="N207" i="16"/>
  <c r="N150" i="16"/>
  <c r="N135" i="16"/>
  <c r="N97" i="16"/>
  <c r="N14" i="16"/>
  <c r="N164" i="16"/>
  <c r="N185" i="16"/>
  <c r="N269" i="16"/>
  <c r="N219" i="16"/>
  <c r="N69" i="16"/>
  <c r="N140" i="16"/>
  <c r="N117" i="16"/>
  <c r="N195" i="16"/>
  <c r="N122" i="16"/>
  <c r="N206" i="16"/>
  <c r="N286" i="16"/>
  <c r="N161" i="16"/>
  <c r="N9" i="16"/>
  <c r="N196" i="16"/>
  <c r="N82" i="16"/>
  <c r="N241" i="16"/>
  <c r="N233" i="16"/>
  <c r="N229" i="16"/>
  <c r="N149" i="16"/>
  <c r="N28" i="16"/>
  <c r="N175" i="16"/>
  <c r="N70" i="16"/>
  <c r="N267" i="16"/>
  <c r="N153" i="16"/>
  <c r="N268" i="16"/>
  <c r="N264" i="16"/>
  <c r="N182" i="16"/>
  <c r="N47" i="16"/>
  <c r="N166" i="16"/>
  <c r="N163" i="16"/>
  <c r="N255" i="16"/>
  <c r="N53" i="16"/>
  <c r="N29" i="16"/>
  <c r="N181" i="16"/>
  <c r="N30" i="16"/>
  <c r="N59" i="16"/>
  <c r="N48" i="16"/>
  <c r="N192" i="16"/>
  <c r="N169" i="16"/>
  <c r="N216" i="16"/>
  <c r="N200" i="16"/>
  <c r="N124" i="16"/>
  <c r="N114" i="16"/>
  <c r="N159" i="16"/>
  <c r="N250" i="16"/>
  <c r="N32" i="16"/>
  <c r="N154" i="16"/>
  <c r="N156" i="16"/>
  <c r="N210" i="16"/>
  <c r="N35" i="16"/>
  <c r="N87" i="16"/>
  <c r="N155" i="16"/>
  <c r="N147" i="16"/>
  <c r="N275" i="16"/>
  <c r="N228" i="16"/>
  <c r="N184" i="16"/>
  <c r="N130" i="16"/>
  <c r="N177" i="16"/>
  <c r="N118" i="16"/>
  <c r="N54" i="16"/>
  <c r="N19" i="16"/>
  <c r="N171" i="16"/>
  <c r="N93" i="16"/>
  <c r="N278" i="16"/>
  <c r="N276" i="16"/>
  <c r="N133" i="16"/>
  <c r="N249" i="16"/>
  <c r="N136" i="16"/>
  <c r="N12" i="16"/>
  <c r="N223" i="16"/>
  <c r="N4" i="16"/>
  <c r="N45" i="16"/>
  <c r="N64" i="16"/>
  <c r="N257" i="16"/>
  <c r="N72" i="16"/>
  <c r="N51" i="16"/>
  <c r="N85" i="16"/>
  <c r="N239" i="16"/>
  <c r="N62" i="16"/>
  <c r="N162" i="16"/>
  <c r="N254" i="16"/>
  <c r="N104" i="16"/>
  <c r="N113" i="16"/>
  <c r="N49" i="16"/>
  <c r="N170" i="16"/>
  <c r="N281" i="16"/>
  <c r="N58" i="16"/>
  <c r="N102" i="16"/>
  <c r="N105" i="16"/>
  <c r="N39" i="16"/>
  <c r="N115" i="16"/>
  <c r="N209" i="16"/>
  <c r="N89" i="16"/>
  <c r="N193" i="16"/>
  <c r="N84" i="16"/>
  <c r="N270" i="16"/>
  <c r="N71" i="16"/>
  <c r="N111" i="16"/>
  <c r="N194" i="16"/>
  <c r="N34" i="16"/>
  <c r="N151" i="16"/>
  <c r="N183" i="16"/>
  <c r="N66" i="16"/>
  <c r="N100" i="16"/>
  <c r="N226" i="16"/>
  <c r="N199" i="16"/>
  <c r="N259" i="16"/>
  <c r="N225" i="16"/>
  <c r="N108" i="16"/>
  <c r="N212" i="16"/>
  <c r="N285" i="16"/>
  <c r="N36" i="16"/>
  <c r="N57" i="16"/>
  <c r="N252" i="16"/>
  <c r="N167" i="16"/>
  <c r="N126" i="16"/>
  <c r="N272" i="16"/>
  <c r="N73" i="16"/>
  <c r="N271" i="16"/>
  <c r="N95" i="16"/>
  <c r="N52" i="16"/>
  <c r="N244" i="16"/>
  <c r="N237" i="16"/>
  <c r="N131" i="16"/>
  <c r="N63" i="16"/>
  <c r="N277" i="16"/>
  <c r="N251" i="16"/>
  <c r="N13" i="16"/>
  <c r="N15" i="16"/>
  <c r="N240" i="16"/>
  <c r="N173" i="16"/>
  <c r="N243" i="16"/>
  <c r="N208" i="16"/>
  <c r="N142" i="16"/>
  <c r="N119" i="16"/>
  <c r="N90" i="16"/>
  <c r="N76" i="16"/>
  <c r="N22" i="16"/>
  <c r="N109" i="16"/>
  <c r="N221" i="16"/>
  <c r="N8" i="16"/>
  <c r="N44" i="16"/>
  <c r="N121" i="16"/>
  <c r="N148" i="16"/>
  <c r="N217" i="16"/>
  <c r="N168" i="16"/>
  <c r="N247" i="16"/>
  <c r="N205" i="16"/>
  <c r="N11" i="16"/>
  <c r="N201" i="15"/>
  <c r="N150" i="15"/>
  <c r="N179" i="15"/>
  <c r="N203" i="15"/>
  <c r="N29" i="15"/>
  <c r="N68" i="15"/>
  <c r="N30" i="15"/>
  <c r="N142" i="15"/>
  <c r="N163" i="15"/>
  <c r="N113" i="15"/>
  <c r="N172" i="15"/>
  <c r="N124" i="15"/>
  <c r="N49" i="15"/>
  <c r="N221" i="15"/>
  <c r="N126" i="15"/>
  <c r="N169" i="15"/>
  <c r="N125" i="15"/>
  <c r="N14" i="15"/>
  <c r="N158" i="15"/>
  <c r="N147" i="15"/>
  <c r="N80" i="15"/>
  <c r="N75" i="15"/>
  <c r="N161" i="15"/>
  <c r="N24" i="15"/>
  <c r="N33" i="15"/>
  <c r="N96" i="15"/>
  <c r="N32" i="15"/>
  <c r="N57" i="15"/>
  <c r="N102" i="15"/>
  <c r="N254" i="15"/>
  <c r="N193" i="15"/>
  <c r="N137" i="15"/>
  <c r="N118" i="15"/>
  <c r="N257" i="15"/>
  <c r="N55" i="15"/>
  <c r="N246" i="15"/>
  <c r="N64" i="15"/>
  <c r="N5" i="15"/>
  <c r="N192" i="15"/>
  <c r="N218" i="15"/>
  <c r="N200" i="15"/>
  <c r="N28" i="15"/>
  <c r="N237" i="15"/>
  <c r="N4" i="15"/>
  <c r="N236" i="15"/>
  <c r="N91" i="15"/>
  <c r="N53" i="15"/>
  <c r="N20" i="15"/>
  <c r="N176" i="15"/>
  <c r="N156" i="15"/>
  <c r="N22" i="15"/>
  <c r="N40" i="15"/>
  <c r="N41" i="15"/>
  <c r="N202" i="15"/>
  <c r="N129" i="15"/>
  <c r="N9" i="15"/>
  <c r="N35" i="15"/>
  <c r="N10" i="15"/>
  <c r="N82" i="15"/>
  <c r="N69" i="15"/>
  <c r="N140" i="15"/>
  <c r="N210" i="15"/>
  <c r="N50" i="15"/>
  <c r="N27" i="15"/>
  <c r="N240" i="15"/>
  <c r="N121" i="15"/>
  <c r="N188" i="15"/>
  <c r="N76" i="15"/>
  <c r="N208" i="15"/>
  <c r="N220" i="15"/>
  <c r="N234" i="15"/>
  <c r="N247" i="15"/>
  <c r="N211" i="15"/>
  <c r="N174" i="15"/>
  <c r="N62" i="15"/>
  <c r="N72" i="15"/>
  <c r="N48" i="15"/>
  <c r="N97" i="15"/>
  <c r="N189" i="15"/>
  <c r="N260" i="15"/>
  <c r="N183" i="15"/>
  <c r="N195" i="15"/>
  <c r="N115" i="15"/>
  <c r="N219" i="15"/>
  <c r="N149" i="15"/>
  <c r="N47" i="15"/>
  <c r="N133" i="15"/>
  <c r="N141" i="15"/>
  <c r="N209" i="15"/>
  <c r="N84" i="15"/>
  <c r="N148" i="15"/>
  <c r="N197" i="15"/>
  <c r="N89" i="15"/>
  <c r="N87" i="15"/>
  <c r="N25" i="15"/>
  <c r="N194" i="15"/>
  <c r="N178" i="15"/>
  <c r="N92" i="15"/>
  <c r="N241" i="15"/>
  <c r="N255" i="15"/>
  <c r="N59" i="15"/>
  <c r="N191" i="15"/>
  <c r="N120" i="15"/>
  <c r="N99" i="15"/>
  <c r="N196" i="15"/>
  <c r="N217" i="15"/>
  <c r="N134" i="15"/>
  <c r="N145" i="15"/>
  <c r="N117" i="15"/>
  <c r="N36" i="15"/>
  <c r="N223" i="15"/>
  <c r="N111" i="15"/>
  <c r="N187" i="15"/>
  <c r="N144" i="15"/>
  <c r="N198" i="15"/>
  <c r="N123" i="15"/>
  <c r="N199" i="15"/>
  <c r="N38" i="15"/>
  <c r="N243" i="15"/>
  <c r="N259" i="15"/>
  <c r="N190" i="15"/>
  <c r="N239" i="15"/>
  <c r="N77" i="15"/>
  <c r="N17" i="15"/>
  <c r="N222" i="15"/>
  <c r="N83" i="15"/>
  <c r="N85" i="15"/>
  <c r="N138" i="15"/>
  <c r="N162" i="15"/>
  <c r="N43" i="15"/>
  <c r="N106" i="15"/>
  <c r="N184" i="15"/>
  <c r="N251" i="15"/>
  <c r="N182" i="15"/>
  <c r="N256" i="15"/>
  <c r="N74" i="15"/>
  <c r="N46" i="15"/>
  <c r="N112" i="15"/>
  <c r="N70" i="15"/>
  <c r="N93" i="15"/>
  <c r="N51" i="15"/>
  <c r="N63" i="15"/>
  <c r="N238" i="15"/>
  <c r="N132" i="15"/>
  <c r="N168" i="15"/>
  <c r="N143" i="15"/>
  <c r="N213" i="15"/>
  <c r="N39" i="15"/>
  <c r="N116" i="15"/>
  <c r="N131" i="15"/>
  <c r="N230" i="15"/>
  <c r="N8" i="15"/>
  <c r="N154" i="15"/>
  <c r="N177" i="15"/>
  <c r="N54" i="15"/>
  <c r="N127" i="15"/>
  <c r="N262" i="15"/>
  <c r="N227" i="15"/>
  <c r="N119" i="15"/>
  <c r="N155" i="15"/>
  <c r="N233" i="15"/>
  <c r="N152" i="15"/>
  <c r="N249" i="15"/>
  <c r="N45" i="15"/>
  <c r="N61" i="15"/>
  <c r="N73" i="15"/>
  <c r="N242" i="15"/>
  <c r="N130" i="15"/>
  <c r="N21" i="15"/>
  <c r="N252" i="15"/>
  <c r="N248" i="15"/>
  <c r="N164" i="15"/>
  <c r="N109" i="15"/>
  <c r="N11" i="15"/>
  <c r="N231" i="15"/>
  <c r="N180" i="15"/>
  <c r="N171" i="15"/>
  <c r="N214" i="15"/>
  <c r="N157" i="15"/>
  <c r="N263" i="15"/>
  <c r="N175" i="15"/>
  <c r="N235" i="15"/>
  <c r="N105" i="15"/>
  <c r="N103" i="15"/>
  <c r="N101" i="15"/>
  <c r="N122" i="15"/>
  <c r="N261" i="15"/>
  <c r="N107" i="15"/>
  <c r="N253" i="15"/>
  <c r="N52" i="15"/>
  <c r="N204" i="15"/>
  <c r="N18" i="15"/>
  <c r="N159" i="15"/>
  <c r="N19" i="15"/>
  <c r="N205" i="15"/>
  <c r="N12" i="15"/>
  <c r="N250" i="15"/>
  <c r="N58" i="15"/>
  <c r="N216" i="15"/>
  <c r="N78" i="15"/>
  <c r="N114" i="15"/>
  <c r="N224" i="15"/>
  <c r="N90" i="15"/>
  <c r="N166" i="15"/>
  <c r="N173" i="15"/>
  <c r="N128" i="15"/>
  <c r="N100" i="15"/>
  <c r="N88" i="15"/>
  <c r="N225" i="15"/>
  <c r="N165" i="15"/>
  <c r="N34" i="15"/>
  <c r="N108" i="15"/>
  <c r="N94" i="15"/>
  <c r="N186" i="15"/>
  <c r="N170" i="15"/>
  <c r="N42" i="15"/>
  <c r="N258" i="15"/>
  <c r="N81" i="15"/>
  <c r="N23" i="15"/>
  <c r="N71" i="15"/>
  <c r="N185" i="15"/>
  <c r="N153" i="15"/>
  <c r="N151" i="15"/>
  <c r="N16" i="15"/>
  <c r="N7" i="15"/>
  <c r="N181" i="15"/>
  <c r="N206" i="15"/>
  <c r="N110" i="15"/>
  <c r="N232" i="15"/>
  <c r="N37" i="15"/>
  <c r="N160" i="15"/>
  <c r="N167" i="15"/>
  <c r="N65" i="15"/>
  <c r="N136" i="15"/>
  <c r="N26" i="15"/>
  <c r="N60" i="15"/>
  <c r="N212" i="15"/>
  <c r="N13" i="15"/>
  <c r="N245" i="15"/>
  <c r="N139" i="15"/>
  <c r="N207" i="15"/>
  <c r="N244" i="15"/>
  <c r="N3" i="15"/>
  <c r="N135" i="15"/>
  <c r="N44" i="15"/>
  <c r="N79" i="15"/>
  <c r="N104" i="15"/>
  <c r="N98" i="15"/>
  <c r="N6" i="15"/>
  <c r="N31" i="15"/>
  <c r="N228" i="15"/>
  <c r="N146" i="15"/>
  <c r="N95" i="15"/>
  <c r="N56" i="15"/>
  <c r="N86" i="15"/>
  <c r="N226" i="15"/>
  <c r="N66" i="15"/>
  <c r="N15" i="15"/>
  <c r="N229" i="15"/>
  <c r="N67" i="15"/>
  <c r="N215" i="15"/>
  <c r="N49" i="5"/>
  <c r="N104" i="5"/>
  <c r="N82" i="5"/>
  <c r="N35" i="5"/>
  <c r="N84" i="5"/>
  <c r="N26" i="5"/>
  <c r="N12" i="5"/>
  <c r="N15" i="5"/>
  <c r="N64" i="5"/>
  <c r="N28" i="5"/>
  <c r="N126" i="5"/>
  <c r="N72" i="5"/>
  <c r="N88" i="5"/>
  <c r="N43" i="5"/>
  <c r="N109" i="5"/>
  <c r="N96" i="5"/>
  <c r="N120" i="5"/>
  <c r="N135" i="5"/>
  <c r="N36" i="5"/>
  <c r="N130" i="5"/>
  <c r="N25" i="5"/>
  <c r="N53" i="5"/>
  <c r="N40" i="5"/>
  <c r="N58" i="5"/>
  <c r="N54" i="5"/>
  <c r="N81" i="5"/>
  <c r="N19" i="5"/>
  <c r="N86" i="5"/>
  <c r="N61" i="5"/>
  <c r="N79" i="5"/>
  <c r="N69" i="5"/>
  <c r="N87" i="5"/>
  <c r="N66" i="5"/>
  <c r="N93" i="5"/>
  <c r="N73" i="5"/>
  <c r="N22" i="5"/>
  <c r="N127" i="5"/>
  <c r="N59" i="5"/>
  <c r="N114" i="5"/>
  <c r="N110" i="5"/>
  <c r="N121" i="5"/>
  <c r="N27" i="5"/>
  <c r="N8" i="5"/>
  <c r="N5" i="5"/>
  <c r="N103" i="5"/>
  <c r="N68" i="5"/>
  <c r="N55" i="5"/>
  <c r="N39" i="5"/>
  <c r="N37" i="5"/>
  <c r="N4" i="5"/>
  <c r="N106" i="5"/>
  <c r="N44" i="5"/>
  <c r="N62" i="5"/>
  <c r="N70" i="5"/>
  <c r="N92" i="5"/>
  <c r="N18" i="5"/>
  <c r="N51" i="5"/>
  <c r="N129" i="5"/>
  <c r="N10" i="5"/>
  <c r="N14" i="5"/>
  <c r="N111" i="5"/>
  <c r="N90" i="5"/>
  <c r="N94" i="5"/>
  <c r="N67" i="5"/>
  <c r="N9" i="5"/>
  <c r="N45" i="5"/>
  <c r="N7" i="5"/>
  <c r="N48" i="5"/>
  <c r="N113" i="5"/>
  <c r="N63" i="5"/>
  <c r="N102" i="5"/>
  <c r="N3" i="5"/>
  <c r="N24" i="5"/>
  <c r="N132" i="5"/>
  <c r="N134" i="5"/>
  <c r="N125" i="5"/>
  <c r="N85" i="5"/>
  <c r="N122" i="5"/>
  <c r="N95" i="5"/>
  <c r="N108" i="5"/>
  <c r="N112" i="5"/>
  <c r="N50" i="5"/>
  <c r="N124" i="5"/>
  <c r="N76" i="5"/>
  <c r="N56" i="5"/>
  <c r="N77" i="5"/>
  <c r="N13" i="5"/>
  <c r="N117" i="5"/>
  <c r="N42" i="5"/>
  <c r="N17" i="5"/>
  <c r="N115" i="5"/>
  <c r="N107" i="5"/>
  <c r="N83" i="5"/>
  <c r="N60" i="5"/>
  <c r="N30" i="5"/>
  <c r="N52" i="5"/>
  <c r="N101" i="5"/>
  <c r="N11" i="5"/>
  <c r="N128" i="5"/>
  <c r="N31" i="5"/>
  <c r="N97" i="5"/>
  <c r="N100" i="5"/>
  <c r="N98" i="5"/>
  <c r="N21" i="5"/>
  <c r="N41" i="5"/>
  <c r="N38" i="5"/>
  <c r="N89" i="5"/>
  <c r="N34" i="5"/>
  <c r="N6" i="5"/>
  <c r="N116" i="5"/>
  <c r="N65" i="5"/>
  <c r="N57" i="5"/>
  <c r="N133" i="5"/>
  <c r="N118" i="5"/>
  <c r="N74" i="5"/>
  <c r="N23" i="5"/>
  <c r="N20" i="5"/>
  <c r="N105" i="5"/>
  <c r="N16" i="5"/>
  <c r="N123" i="5"/>
  <c r="N99" i="5"/>
  <c r="N29" i="5"/>
  <c r="N33" i="5"/>
  <c r="N80" i="5"/>
  <c r="N75" i="5"/>
  <c r="N78" i="5"/>
  <c r="N91" i="5"/>
  <c r="N71" i="5"/>
  <c r="N32" i="5"/>
  <c r="N131" i="5"/>
  <c r="N47" i="5"/>
  <c r="N46" i="5"/>
  <c r="N119" i="5"/>
  <c r="P32" i="17" l="1"/>
  <c r="P55" i="17"/>
  <c r="P7" i="17"/>
  <c r="P41" i="17"/>
  <c r="P38" i="17"/>
  <c r="P5" i="17"/>
  <c r="P52" i="17"/>
  <c r="P27" i="17"/>
  <c r="P50" i="17"/>
  <c r="P19" i="17"/>
  <c r="P44" i="17"/>
  <c r="P28" i="17"/>
  <c r="P13" i="17"/>
  <c r="P76" i="17"/>
  <c r="P9" i="17"/>
  <c r="P29" i="17"/>
  <c r="P12" i="17"/>
  <c r="P40" i="17"/>
  <c r="P81" i="17"/>
  <c r="P15" i="17"/>
  <c r="P43" i="17"/>
  <c r="P68" i="17"/>
  <c r="P6" i="17"/>
  <c r="P62" i="17"/>
  <c r="P77" i="17"/>
  <c r="P14" i="17"/>
  <c r="P57" i="17"/>
  <c r="P47" i="17"/>
  <c r="P39" i="17"/>
  <c r="P56" i="17"/>
  <c r="P66" i="17"/>
  <c r="P37" i="17"/>
  <c r="P51" i="17"/>
  <c r="P36" i="17"/>
  <c r="P65" i="17"/>
  <c r="P3" i="17"/>
  <c r="P70" i="17"/>
  <c r="P8" i="17"/>
  <c r="P4" i="17"/>
  <c r="P48" i="17"/>
  <c r="P16" i="17"/>
  <c r="P42" i="17"/>
  <c r="P59" i="16"/>
  <c r="P65" i="16"/>
  <c r="P155" i="15"/>
  <c r="P204" i="15"/>
  <c r="P43" i="15"/>
  <c r="P21" i="17"/>
  <c r="P64" i="17"/>
  <c r="P46" i="17"/>
  <c r="P35" i="17"/>
  <c r="P34" i="17"/>
  <c r="P53" i="17"/>
  <c r="P60" i="17"/>
  <c r="P10" i="17"/>
  <c r="P63" i="17"/>
  <c r="P22" i="17"/>
  <c r="P80" i="17"/>
  <c r="P72" i="17"/>
  <c r="P49" i="17"/>
  <c r="P11" i="17"/>
  <c r="P17" i="17"/>
  <c r="P73" i="17"/>
  <c r="P78" i="17"/>
  <c r="P45" i="17"/>
  <c r="P132" i="15"/>
  <c r="P248" i="15"/>
  <c r="P107" i="16"/>
  <c r="P199" i="16"/>
  <c r="P166" i="16"/>
  <c r="P70" i="5"/>
  <c r="P135" i="5"/>
  <c r="P64" i="5"/>
  <c r="P27" i="5"/>
  <c r="P99" i="5"/>
  <c r="P94" i="5"/>
  <c r="P125" i="5"/>
  <c r="P76" i="5"/>
  <c r="P6" i="5"/>
  <c r="P35" i="5"/>
  <c r="P72" i="5"/>
  <c r="P100" i="5"/>
  <c r="P127" i="5"/>
  <c r="P109" i="5"/>
  <c r="P3" i="5"/>
  <c r="P93" i="5"/>
  <c r="P8" i="5"/>
  <c r="P73" i="5"/>
  <c r="P4" i="5"/>
  <c r="P122" i="5"/>
  <c r="P58" i="5"/>
  <c r="P113" i="5"/>
  <c r="P101" i="5"/>
  <c r="P98" i="5"/>
  <c r="P13" i="5"/>
  <c r="P116" i="5"/>
  <c r="P26" i="5"/>
  <c r="P129" i="5"/>
  <c r="P134" i="5"/>
  <c r="P9" i="5"/>
  <c r="P38" i="5"/>
  <c r="P45" i="5"/>
  <c r="P32" i="5"/>
  <c r="P82" i="5"/>
  <c r="P60" i="5"/>
  <c r="P123" i="5"/>
  <c r="P22" i="5"/>
  <c r="P41" i="5"/>
  <c r="P67" i="5"/>
  <c r="P62" i="5"/>
  <c r="P65" i="5"/>
  <c r="P107" i="5"/>
  <c r="P20" i="5"/>
  <c r="P83" i="5"/>
  <c r="P92" i="5"/>
  <c r="P86" i="5"/>
  <c r="P5" i="5"/>
  <c r="P69" i="5"/>
  <c r="P131" i="5"/>
  <c r="P42" i="5"/>
  <c r="P11" i="5"/>
  <c r="P88" i="5"/>
  <c r="P74" i="5"/>
  <c r="P57" i="5"/>
  <c r="P71" i="5"/>
  <c r="P121" i="5"/>
  <c r="P33" i="5"/>
  <c r="P14" i="5"/>
  <c r="P19" i="5"/>
  <c r="P39" i="5"/>
  <c r="P47" i="5"/>
  <c r="P17" i="5"/>
  <c r="P12" i="5"/>
  <c r="P114" i="5"/>
  <c r="P87" i="5"/>
  <c r="P18" i="5"/>
  <c r="P112" i="5"/>
  <c r="P25" i="5"/>
  <c r="P102" i="5"/>
  <c r="P78" i="5"/>
  <c r="P79" i="5"/>
  <c r="P16" i="5"/>
  <c r="P110" i="5"/>
  <c r="P52" i="5"/>
  <c r="P48" i="5"/>
  <c r="P34" i="5"/>
  <c r="P119" i="5"/>
  <c r="P85" i="5"/>
  <c r="P30" i="5"/>
  <c r="P50" i="5"/>
  <c r="P59" i="5"/>
  <c r="P37" i="5"/>
  <c r="P21" i="5"/>
  <c r="P36" i="5"/>
  <c r="P40" i="5"/>
  <c r="P77" i="5"/>
  <c r="P105" i="5"/>
  <c r="P23" i="5"/>
  <c r="P89" i="5"/>
  <c r="P68" i="5"/>
  <c r="P56" i="5"/>
  <c r="P120" i="5"/>
  <c r="P46" i="5"/>
  <c r="P29" i="5"/>
  <c r="P43" i="5"/>
  <c r="P130" i="5"/>
  <c r="P96" i="5"/>
  <c r="P117" i="5"/>
  <c r="P61" i="5"/>
  <c r="P66" i="5"/>
  <c r="P90" i="5"/>
  <c r="P31" i="5"/>
  <c r="P111" i="5"/>
  <c r="P133" i="5"/>
  <c r="P75" i="5"/>
  <c r="P80" i="5"/>
  <c r="P49" i="5"/>
  <c r="P108" i="5"/>
  <c r="P53" i="5"/>
  <c r="P10" i="5"/>
  <c r="P115" i="5"/>
  <c r="P106" i="5"/>
  <c r="P95" i="5"/>
  <c r="P84" i="5"/>
  <c r="P97" i="5"/>
  <c r="P81" i="5"/>
  <c r="P132" i="5"/>
  <c r="P51" i="5"/>
  <c r="P54" i="5"/>
  <c r="P104" i="5"/>
  <c r="P15" i="5"/>
  <c r="P126" i="5"/>
  <c r="P24" i="5"/>
  <c r="P44" i="5"/>
  <c r="P91" i="5"/>
  <c r="P28" i="5"/>
  <c r="P7" i="5"/>
  <c r="P63" i="5"/>
  <c r="P55" i="5"/>
  <c r="P128" i="5"/>
  <c r="P118" i="5"/>
  <c r="P124" i="5"/>
  <c r="P103" i="5"/>
  <c r="P75" i="16"/>
  <c r="P23" i="16"/>
  <c r="P31" i="16"/>
  <c r="P203" i="16"/>
  <c r="P269" i="16"/>
  <c r="P64" i="15"/>
  <c r="O116" i="5" l="1"/>
  <c r="O16" i="5"/>
  <c r="O55" i="5"/>
  <c r="O74" i="5"/>
  <c r="O85" i="5"/>
  <c r="O113" i="5"/>
  <c r="O7" i="5"/>
  <c r="O103" i="5"/>
  <c r="B70" i="5"/>
  <c r="O91" i="5"/>
  <c r="O132" i="5"/>
  <c r="B135" i="5"/>
  <c r="O135" i="5"/>
  <c r="O70" i="5"/>
  <c r="O15" i="5"/>
  <c r="O124" i="5"/>
  <c r="O63" i="5"/>
  <c r="O95" i="5"/>
  <c r="O75" i="5"/>
  <c r="O96" i="5"/>
  <c r="O89" i="5"/>
  <c r="O59" i="5"/>
  <c r="O110" i="5"/>
  <c r="O87" i="5"/>
  <c r="O33" i="5"/>
  <c r="O131" i="5"/>
  <c r="O65" i="5"/>
  <c r="O32" i="5"/>
  <c r="O13" i="5"/>
  <c r="O8" i="5"/>
  <c r="O6" i="5"/>
  <c r="O94" i="5"/>
  <c r="O44" i="5"/>
  <c r="O104" i="5"/>
  <c r="O118" i="5"/>
  <c r="O81" i="5"/>
  <c r="O106" i="5"/>
  <c r="O108" i="5"/>
  <c r="O133" i="5"/>
  <c r="O66" i="5"/>
  <c r="O130" i="5"/>
  <c r="O120" i="5"/>
  <c r="O23" i="5"/>
  <c r="O36" i="5"/>
  <c r="O50" i="5"/>
  <c r="O34" i="5"/>
  <c r="O25" i="5"/>
  <c r="O114" i="5"/>
  <c r="O39" i="5"/>
  <c r="O121" i="5"/>
  <c r="O88" i="5"/>
  <c r="O69" i="5"/>
  <c r="O83" i="5"/>
  <c r="O62" i="5"/>
  <c r="O123" i="5"/>
  <c r="O45" i="5"/>
  <c r="O129" i="5"/>
  <c r="O98" i="5"/>
  <c r="O122" i="5"/>
  <c r="O93" i="5"/>
  <c r="O100" i="5"/>
  <c r="O76" i="5"/>
  <c r="O27" i="5"/>
  <c r="O24" i="5"/>
  <c r="O97" i="5"/>
  <c r="O49" i="5"/>
  <c r="O61" i="5"/>
  <c r="O56" i="5"/>
  <c r="O21" i="5"/>
  <c r="O48" i="5"/>
  <c r="O112" i="5"/>
  <c r="O19" i="5"/>
  <c r="O11" i="5"/>
  <c r="O20" i="5"/>
  <c r="O60" i="5"/>
  <c r="O26" i="5"/>
  <c r="O4" i="5"/>
  <c r="O72" i="5"/>
  <c r="O64" i="5"/>
  <c r="O127" i="5"/>
  <c r="O126" i="5"/>
  <c r="O84" i="5"/>
  <c r="O80" i="5"/>
  <c r="O117" i="5"/>
  <c r="O54" i="5"/>
  <c r="O115" i="5"/>
  <c r="O111" i="5"/>
  <c r="O43" i="5"/>
  <c r="O105" i="5"/>
  <c r="O30" i="5"/>
  <c r="O79" i="5"/>
  <c r="O12" i="5"/>
  <c r="O71" i="5"/>
  <c r="O5" i="5"/>
  <c r="O67" i="5"/>
  <c r="O38" i="5"/>
  <c r="O101" i="5"/>
  <c r="O3" i="5"/>
  <c r="O125" i="5"/>
  <c r="O46" i="5"/>
  <c r="O47" i="5"/>
  <c r="O128" i="5"/>
  <c r="O68" i="5"/>
  <c r="O35" i="5"/>
  <c r="O119" i="5"/>
  <c r="O92" i="5"/>
  <c r="O58" i="5"/>
  <c r="O18" i="5"/>
  <c r="O14" i="5"/>
  <c r="O42" i="5"/>
  <c r="O107" i="5"/>
  <c r="O82" i="5"/>
  <c r="O90" i="5"/>
  <c r="O102" i="5"/>
  <c r="O22" i="5"/>
  <c r="O134" i="5"/>
  <c r="O99" i="5"/>
  <c r="O37" i="5"/>
  <c r="O28" i="5"/>
  <c r="O51" i="5"/>
  <c r="O10" i="5"/>
  <c r="O31" i="5"/>
  <c r="O29" i="5"/>
  <c r="O77" i="5"/>
  <c r="O78" i="5"/>
  <c r="O17" i="5"/>
  <c r="O57" i="5"/>
  <c r="O86" i="5"/>
  <c r="O41" i="5"/>
  <c r="O9" i="5"/>
  <c r="O109" i="5"/>
  <c r="O53" i="5"/>
  <c r="O40" i="5"/>
  <c r="O52" i="5"/>
  <c r="O73" i="5"/>
  <c r="F4" i="26"/>
  <c r="F16" i="26"/>
  <c r="F18" i="26"/>
  <c r="F22" i="26"/>
  <c r="F33" i="26"/>
  <c r="F3" i="26"/>
  <c r="F44" i="26"/>
  <c r="F14" i="26"/>
  <c r="F9" i="26"/>
  <c r="F28" i="26"/>
  <c r="F39" i="26"/>
  <c r="F23" i="26"/>
  <c r="F29" i="26"/>
  <c r="F52" i="26"/>
  <c r="F35" i="26"/>
  <c r="F11" i="26"/>
  <c r="F20" i="26"/>
  <c r="F6" i="26"/>
  <c r="F21" i="26"/>
  <c r="F30" i="26"/>
  <c r="F17" i="26"/>
  <c r="F37" i="26"/>
  <c r="F8" i="26"/>
  <c r="F13" i="26"/>
  <c r="F40" i="26"/>
  <c r="F43" i="26"/>
  <c r="F31" i="26"/>
  <c r="F26" i="26"/>
  <c r="F32" i="26"/>
  <c r="F7" i="26"/>
  <c r="F49" i="26"/>
  <c r="F47" i="26"/>
  <c r="F38" i="26"/>
  <c r="F5" i="26"/>
  <c r="F41" i="26"/>
  <c r="F12" i="26"/>
  <c r="F19" i="26"/>
  <c r="F34" i="26"/>
  <c r="F10" i="26"/>
  <c r="P164" i="15"/>
  <c r="P267" i="16"/>
  <c r="P20" i="17"/>
  <c r="P67" i="17"/>
  <c r="P59" i="17"/>
  <c r="P31" i="17"/>
  <c r="P71" i="17"/>
  <c r="P30" i="17"/>
  <c r="P61" i="17"/>
  <c r="P26" i="17"/>
  <c r="P18" i="17"/>
  <c r="P74" i="17"/>
  <c r="P75" i="17"/>
  <c r="P58" i="17"/>
  <c r="P79" i="17"/>
  <c r="P69" i="17"/>
  <c r="P33" i="17"/>
  <c r="P23" i="17"/>
  <c r="P25" i="17"/>
  <c r="P54" i="17"/>
  <c r="P24" i="17"/>
  <c r="P248" i="16"/>
  <c r="P83" i="16"/>
  <c r="P144" i="16"/>
  <c r="P82" i="16"/>
  <c r="P187" i="16"/>
  <c r="P13" i="16"/>
  <c r="P206" i="16"/>
  <c r="P266" i="16"/>
  <c r="P123" i="16"/>
  <c r="P50" i="16"/>
  <c r="P213" i="16"/>
  <c r="P44" i="16"/>
  <c r="P112" i="16"/>
  <c r="P4" i="16"/>
  <c r="P22" i="16"/>
  <c r="P255" i="16"/>
  <c r="P7" i="16"/>
  <c r="P42" i="16"/>
  <c r="P156" i="16"/>
  <c r="P181" i="16"/>
  <c r="P34" i="16"/>
  <c r="P43" i="16"/>
  <c r="P94" i="16"/>
  <c r="P164" i="16"/>
  <c r="P121" i="16"/>
  <c r="P6" i="16"/>
  <c r="P131" i="16"/>
  <c r="P284" i="16"/>
  <c r="P195" i="16"/>
  <c r="P68" i="16"/>
  <c r="P106" i="16"/>
  <c r="P73" i="16"/>
  <c r="P55" i="16"/>
  <c r="P45" i="16"/>
  <c r="P280" i="16"/>
  <c r="P51" i="16"/>
  <c r="P163" i="16"/>
  <c r="P197" i="16"/>
  <c r="P204" i="16"/>
  <c r="P234" i="16"/>
  <c r="P239" i="16"/>
  <c r="P200" i="16"/>
  <c r="P154" i="16"/>
  <c r="P128" i="16"/>
  <c r="P158" i="16"/>
  <c r="P90" i="16"/>
  <c r="P46" i="16"/>
  <c r="P257" i="16"/>
  <c r="P207" i="16"/>
  <c r="P171" i="16"/>
  <c r="P115" i="16"/>
  <c r="P108" i="16"/>
  <c r="P212" i="16"/>
  <c r="P40" i="16"/>
  <c r="P258" i="16"/>
  <c r="P180" i="16"/>
  <c r="P193" i="16"/>
  <c r="P139" i="16"/>
  <c r="P205" i="16"/>
  <c r="P242" i="16"/>
  <c r="P113" i="16"/>
  <c r="P185" i="16"/>
  <c r="P216" i="16"/>
  <c r="P256" i="16"/>
  <c r="P96" i="16"/>
  <c r="P71" i="16"/>
  <c r="P72" i="16"/>
  <c r="P236" i="16"/>
  <c r="P253" i="16"/>
  <c r="P265" i="16"/>
  <c r="P136" i="16"/>
  <c r="P119" i="16"/>
  <c r="P189" i="16"/>
  <c r="P235" i="16"/>
  <c r="P35" i="16"/>
  <c r="P161" i="16"/>
  <c r="P61" i="16"/>
  <c r="P223" i="16"/>
  <c r="P64" i="16"/>
  <c r="P274" i="16"/>
  <c r="P79" i="16"/>
  <c r="P126" i="16"/>
  <c r="P116" i="16"/>
  <c r="P145" i="16"/>
  <c r="P259" i="16"/>
  <c r="P246" i="16"/>
  <c r="P244" i="16"/>
  <c r="P170" i="16"/>
  <c r="P52" i="16"/>
  <c r="P152" i="16"/>
  <c r="P210" i="16"/>
  <c r="P182" i="16"/>
  <c r="P160" i="16"/>
  <c r="P247" i="16"/>
  <c r="P69" i="16"/>
  <c r="P62" i="16"/>
  <c r="P133" i="16"/>
  <c r="P15" i="16"/>
  <c r="P186" i="16"/>
  <c r="P279" i="16"/>
  <c r="P217" i="16"/>
  <c r="P138" i="16"/>
  <c r="P124" i="16"/>
  <c r="P283" i="16"/>
  <c r="P151" i="16"/>
  <c r="P127" i="16"/>
  <c r="P252" i="16"/>
  <c r="P198" i="16"/>
  <c r="P209" i="16"/>
  <c r="P99" i="16"/>
  <c r="P148" i="16"/>
  <c r="P117" i="16"/>
  <c r="P268" i="16"/>
  <c r="P38" i="16"/>
  <c r="P278" i="16"/>
  <c r="P66" i="16"/>
  <c r="P129" i="16"/>
  <c r="P275" i="16"/>
  <c r="P87" i="16"/>
  <c r="P159" i="16"/>
  <c r="P91" i="16"/>
  <c r="P27" i="16"/>
  <c r="P225" i="16"/>
  <c r="P118" i="16"/>
  <c r="P191" i="16"/>
  <c r="P95" i="16"/>
  <c r="P109" i="16"/>
  <c r="P54" i="16"/>
  <c r="P88" i="16"/>
  <c r="P97" i="16"/>
  <c r="P178" i="16"/>
  <c r="P201" i="16"/>
  <c r="P142" i="16"/>
  <c r="P120" i="16"/>
  <c r="P169" i="16"/>
  <c r="P134" i="16"/>
  <c r="P12" i="16"/>
  <c r="P208" i="16"/>
  <c r="P18" i="16"/>
  <c r="P243" i="16"/>
  <c r="P100" i="16"/>
  <c r="P261" i="16"/>
  <c r="P77" i="16"/>
  <c r="P28" i="16"/>
  <c r="P221" i="16"/>
  <c r="P162" i="16"/>
  <c r="P218" i="16"/>
  <c r="P80" i="16"/>
  <c r="P89" i="16"/>
  <c r="P238" i="16"/>
  <c r="P19" i="16"/>
  <c r="P237" i="16"/>
  <c r="P81" i="16"/>
  <c r="P24" i="16"/>
  <c r="P105" i="16"/>
  <c r="P224" i="16"/>
  <c r="P241" i="16"/>
  <c r="P39" i="16"/>
  <c r="P125" i="16"/>
  <c r="P32" i="16"/>
  <c r="P273" i="16"/>
  <c r="P48" i="16"/>
  <c r="P101" i="16"/>
  <c r="P226" i="16"/>
  <c r="P16" i="16"/>
  <c r="P167" i="16"/>
  <c r="P184" i="16"/>
  <c r="P188" i="16"/>
  <c r="P272" i="16"/>
  <c r="P56" i="16"/>
  <c r="P93" i="16"/>
  <c r="P232" i="16"/>
  <c r="P192" i="16"/>
  <c r="P143" i="16"/>
  <c r="P84" i="16"/>
  <c r="P102" i="16"/>
  <c r="P3" i="16"/>
  <c r="P30" i="16"/>
  <c r="P9" i="16"/>
  <c r="P149" i="16"/>
  <c r="P175" i="16"/>
  <c r="P57" i="16"/>
  <c r="P263" i="16"/>
  <c r="P11" i="16"/>
  <c r="P36" i="16"/>
  <c r="P271" i="16"/>
  <c r="P179" i="16"/>
  <c r="P137" i="16"/>
  <c r="P233" i="16"/>
  <c r="P287" i="16"/>
  <c r="P5" i="16"/>
  <c r="P53" i="16"/>
  <c r="P150" i="16"/>
  <c r="P231" i="16"/>
  <c r="P157" i="16"/>
  <c r="P230" i="16"/>
  <c r="P249" i="16"/>
  <c r="P17" i="16"/>
  <c r="P26" i="16"/>
  <c r="P165" i="16"/>
  <c r="P286" i="16"/>
  <c r="P176" i="16"/>
  <c r="P104" i="16"/>
  <c r="P282" i="16"/>
  <c r="P260" i="16"/>
  <c r="P41" i="16"/>
  <c r="P92" i="16"/>
  <c r="P202" i="16"/>
  <c r="P67" i="16"/>
  <c r="P240" i="16"/>
  <c r="P196" i="16"/>
  <c r="P174" i="16"/>
  <c r="P21" i="16"/>
  <c r="P194" i="16"/>
  <c r="P183" i="16"/>
  <c r="P173" i="16"/>
  <c r="P245" i="16"/>
  <c r="P122" i="16"/>
  <c r="P33" i="16"/>
  <c r="P74" i="16"/>
  <c r="P177" i="16"/>
  <c r="P76" i="16"/>
  <c r="P85" i="16"/>
  <c r="P147" i="16"/>
  <c r="P47" i="16"/>
  <c r="P103" i="16"/>
  <c r="P135" i="16"/>
  <c r="P270" i="16"/>
  <c r="P264" i="16"/>
  <c r="P229" i="16"/>
  <c r="P70" i="16"/>
  <c r="P49" i="16"/>
  <c r="P78" i="16"/>
  <c r="P281" i="16"/>
  <c r="P111" i="16"/>
  <c r="P20" i="16"/>
  <c r="P130" i="16"/>
  <c r="P211" i="16"/>
  <c r="P276" i="16"/>
  <c r="P219" i="16"/>
  <c r="P110" i="16"/>
  <c r="P58" i="16"/>
  <c r="P60" i="16"/>
  <c r="P251" i="16"/>
  <c r="P140" i="16"/>
  <c r="P98" i="16"/>
  <c r="P153" i="16"/>
  <c r="P214" i="16"/>
  <c r="P141" i="16"/>
  <c r="P25" i="16"/>
  <c r="P227" i="16"/>
  <c r="P254" i="16"/>
  <c r="P29" i="16"/>
  <c r="P172" i="16"/>
  <c r="P37" i="16"/>
  <c r="P228" i="16"/>
  <c r="P86" i="16"/>
  <c r="P10" i="16"/>
  <c r="P250" i="16"/>
  <c r="P277" i="16"/>
  <c r="P146" i="16"/>
  <c r="P285" i="16"/>
  <c r="P222" i="16"/>
  <c r="P132" i="16"/>
  <c r="P215" i="16"/>
  <c r="P8" i="16"/>
  <c r="P14" i="16"/>
  <c r="P262" i="16"/>
  <c r="P190" i="16"/>
  <c r="P63" i="16"/>
  <c r="P114" i="16"/>
  <c r="P155" i="16"/>
  <c r="P220" i="16"/>
  <c r="P168" i="16"/>
  <c r="P17" i="15"/>
  <c r="P42" i="15"/>
  <c r="P100" i="15"/>
  <c r="P207" i="15"/>
  <c r="P212" i="15"/>
  <c r="P200" i="15"/>
  <c r="P98" i="15"/>
  <c r="P188" i="15"/>
  <c r="P258" i="15"/>
  <c r="P210" i="15"/>
  <c r="P262" i="15"/>
  <c r="P250" i="15"/>
  <c r="P115" i="15"/>
  <c r="P11" i="15"/>
  <c r="P73" i="15"/>
  <c r="P106" i="15"/>
  <c r="P251" i="15"/>
  <c r="P255" i="15"/>
  <c r="P83" i="15"/>
  <c r="P209" i="15"/>
  <c r="P181" i="15"/>
  <c r="P70" i="15"/>
  <c r="P45" i="15"/>
  <c r="P68" i="15"/>
  <c r="P91" i="15"/>
  <c r="P196" i="15"/>
  <c r="P223" i="15"/>
  <c r="P259" i="15"/>
  <c r="P23" i="15"/>
  <c r="P240" i="15"/>
  <c r="P74" i="15"/>
  <c r="P92" i="15"/>
  <c r="P8" i="15"/>
  <c r="P139" i="15"/>
  <c r="P177" i="15"/>
  <c r="P50" i="15"/>
  <c r="P81" i="15"/>
  <c r="P28" i="15"/>
  <c r="P230" i="15"/>
  <c r="P33" i="15"/>
  <c r="P242" i="15"/>
  <c r="P62" i="15"/>
  <c r="P175" i="15"/>
  <c r="P34" i="15"/>
  <c r="P56" i="15"/>
  <c r="P179" i="15"/>
  <c r="P58" i="15"/>
  <c r="P225" i="15"/>
  <c r="P256" i="15"/>
  <c r="P161" i="15"/>
  <c r="P261" i="15"/>
  <c r="P131" i="15"/>
  <c r="P153" i="15"/>
  <c r="P3" i="15"/>
  <c r="P119" i="15"/>
  <c r="P189" i="15"/>
  <c r="P46" i="15"/>
  <c r="P87" i="15"/>
  <c r="P59" i="15"/>
  <c r="P129" i="15"/>
  <c r="P29" i="15"/>
  <c r="P192" i="15"/>
  <c r="P37" i="15"/>
  <c r="P76" i="15"/>
  <c r="P15" i="15"/>
  <c r="P85" i="15"/>
  <c r="P229" i="15"/>
  <c r="P22" i="15"/>
  <c r="P32" i="15"/>
  <c r="P75" i="15"/>
  <c r="P31" i="15"/>
  <c r="P94" i="15"/>
  <c r="P16" i="15"/>
  <c r="P186" i="15"/>
  <c r="P135" i="15"/>
  <c r="P156" i="15"/>
  <c r="P102" i="15"/>
  <c r="P173" i="15"/>
  <c r="P168" i="15"/>
  <c r="P12" i="15"/>
  <c r="P116" i="15"/>
  <c r="P220" i="15"/>
  <c r="P185" i="15"/>
  <c r="P96" i="15"/>
  <c r="P126" i="15"/>
  <c r="P217" i="15"/>
  <c r="P147" i="15"/>
  <c r="P140" i="15"/>
  <c r="P90" i="15"/>
  <c r="P182" i="15"/>
  <c r="P218" i="15"/>
  <c r="P105" i="15"/>
  <c r="P205" i="15"/>
  <c r="P136" i="15"/>
  <c r="P107" i="15"/>
  <c r="P104" i="15"/>
  <c r="P176" i="15"/>
  <c r="P128" i="15"/>
  <c r="P143" i="15"/>
  <c r="P88" i="15"/>
  <c r="P253" i="15"/>
  <c r="P108" i="15"/>
  <c r="P4" i="15"/>
  <c r="P157" i="15"/>
  <c r="P123" i="15"/>
  <c r="P97" i="15"/>
  <c r="P103" i="15"/>
  <c r="P190" i="15"/>
  <c r="P213" i="15"/>
  <c r="P158" i="15"/>
  <c r="P49" i="15"/>
  <c r="P36" i="15"/>
  <c r="P202" i="15"/>
  <c r="P41" i="15"/>
  <c r="P154" i="15"/>
  <c r="P48" i="15"/>
  <c r="P148" i="15"/>
  <c r="P72" i="15"/>
  <c r="P80" i="15"/>
  <c r="P237" i="15"/>
  <c r="P252" i="15"/>
  <c r="P162" i="15"/>
  <c r="P201" i="15"/>
  <c r="P71" i="15"/>
  <c r="P38" i="15"/>
  <c r="P263" i="15"/>
  <c r="P167" i="15"/>
  <c r="P187" i="15"/>
  <c r="P174" i="15"/>
  <c r="P111" i="15"/>
  <c r="P124" i="15"/>
  <c r="P178" i="15"/>
  <c r="P95" i="15"/>
  <c r="P47" i="15"/>
  <c r="P197" i="15"/>
  <c r="P224" i="15"/>
  <c r="P206" i="15"/>
  <c r="P113" i="15"/>
  <c r="P149" i="15"/>
  <c r="P77" i="15"/>
  <c r="P84" i="15"/>
  <c r="P191" i="15"/>
  <c r="P150" i="15"/>
  <c r="P165" i="15"/>
  <c r="P82" i="15"/>
  <c r="P241" i="15"/>
  <c r="P5" i="15"/>
  <c r="P7" i="15"/>
  <c r="P244" i="15"/>
  <c r="P239" i="15"/>
  <c r="P63" i="15"/>
  <c r="P134" i="15"/>
  <c r="P246" i="15"/>
  <c r="P227" i="15"/>
  <c r="P171" i="15"/>
  <c r="P117" i="15"/>
  <c r="P163" i="15"/>
  <c r="P198" i="15"/>
  <c r="P13" i="15"/>
  <c r="P184" i="15"/>
  <c r="P109" i="15"/>
  <c r="P238" i="15"/>
  <c r="P24" i="15"/>
  <c r="P69" i="15"/>
  <c r="P214" i="15"/>
  <c r="P54" i="15"/>
  <c r="P61" i="15"/>
  <c r="P121" i="15"/>
  <c r="P25" i="15"/>
  <c r="P243" i="15"/>
  <c r="P166" i="15"/>
  <c r="P79" i="15"/>
  <c r="P78" i="15"/>
  <c r="P57" i="15"/>
  <c r="P35" i="15"/>
  <c r="P55" i="15"/>
  <c r="P130" i="15"/>
  <c r="P99" i="15"/>
  <c r="P236" i="15"/>
  <c r="P133" i="15"/>
  <c r="P20" i="15"/>
  <c r="P235" i="15"/>
  <c r="P211" i="15"/>
  <c r="P208" i="15"/>
  <c r="P51" i="15"/>
  <c r="P142" i="15"/>
  <c r="P110" i="15"/>
  <c r="P170" i="15"/>
  <c r="P145" i="15"/>
  <c r="P44" i="15"/>
  <c r="P141" i="15"/>
  <c r="P245" i="15"/>
  <c r="P67" i="15"/>
  <c r="P53" i="15"/>
  <c r="P60" i="15"/>
  <c r="P232" i="15"/>
  <c r="P257" i="15"/>
  <c r="P234" i="15"/>
  <c r="P219" i="15"/>
  <c r="P19" i="15"/>
  <c r="P30" i="15"/>
  <c r="P118" i="15"/>
  <c r="P222" i="15"/>
  <c r="P125" i="15"/>
  <c r="P180" i="15"/>
  <c r="P172" i="15"/>
  <c r="P152" i="15"/>
  <c r="P151" i="15"/>
  <c r="P228" i="15"/>
  <c r="P231" i="15"/>
  <c r="P40" i="15"/>
  <c r="P122" i="15"/>
  <c r="P216" i="15"/>
  <c r="P226" i="15"/>
  <c r="P39" i="15"/>
  <c r="P127" i="15"/>
  <c r="P101" i="15"/>
  <c r="P199" i="15"/>
  <c r="P249" i="15"/>
  <c r="P138" i="15"/>
  <c r="P193" i="15"/>
  <c r="P120" i="15"/>
  <c r="P14" i="15"/>
  <c r="P183" i="15"/>
  <c r="P144" i="15"/>
  <c r="P52" i="15"/>
  <c r="P18" i="15"/>
  <c r="P89" i="15"/>
  <c r="P146" i="15"/>
  <c r="P86" i="15"/>
  <c r="P65" i="15"/>
  <c r="P9" i="15"/>
  <c r="P6" i="15"/>
  <c r="P215" i="15"/>
  <c r="P112" i="15"/>
  <c r="P169" i="15"/>
  <c r="P114" i="15"/>
  <c r="P221" i="15"/>
  <c r="P27" i="15"/>
  <c r="P10" i="15"/>
  <c r="P247" i="15"/>
  <c r="P233" i="15"/>
  <c r="P26" i="15"/>
  <c r="P195" i="15"/>
  <c r="P194" i="15"/>
  <c r="P137" i="15"/>
  <c r="P160" i="15"/>
  <c r="P21" i="15"/>
  <c r="P93" i="15"/>
  <c r="P66" i="15"/>
  <c r="P260" i="15"/>
  <c r="P254" i="15"/>
  <c r="P159" i="15"/>
  <c r="B77" i="17" l="1"/>
  <c r="B76" i="17"/>
  <c r="B7" i="17"/>
  <c r="B65" i="17"/>
  <c r="B3" i="17"/>
  <c r="B55" i="17"/>
  <c r="B40" i="17"/>
  <c r="B52" i="17"/>
  <c r="B4" i="17"/>
  <c r="B48" i="17"/>
  <c r="B13" i="17"/>
  <c r="B68" i="17"/>
  <c r="B44" i="17"/>
  <c r="B27" i="17"/>
  <c r="B32" i="17"/>
  <c r="B12" i="17"/>
  <c r="B14" i="17"/>
  <c r="B9" i="17"/>
  <c r="B28" i="17"/>
  <c r="B51" i="17"/>
  <c r="B41" i="17"/>
  <c r="B56" i="17"/>
  <c r="B81" i="17"/>
  <c r="B29" i="17"/>
  <c r="B38" i="17"/>
  <c r="B43" i="17"/>
  <c r="B36" i="17"/>
  <c r="B6" i="17"/>
  <c r="B15" i="17"/>
  <c r="B50" i="17"/>
  <c r="B39" i="17"/>
  <c r="B5" i="17"/>
  <c r="B8" i="17"/>
  <c r="B57" i="17"/>
  <c r="B62" i="17"/>
  <c r="B16" i="17"/>
  <c r="B70" i="17"/>
  <c r="B19" i="17"/>
  <c r="B42" i="17"/>
  <c r="B66" i="17"/>
  <c r="B47" i="17"/>
  <c r="B37" i="17"/>
  <c r="B65" i="16"/>
  <c r="B59" i="16"/>
  <c r="B73" i="17"/>
  <c r="B63" i="17"/>
  <c r="B46" i="17"/>
  <c r="B49" i="17"/>
  <c r="B60" i="17"/>
  <c r="B78" i="17"/>
  <c r="B80" i="17"/>
  <c r="B64" i="17"/>
  <c r="B17" i="17"/>
  <c r="B53" i="17"/>
  <c r="B35" i="17"/>
  <c r="B22" i="17"/>
  <c r="B10" i="17"/>
  <c r="B21" i="17"/>
  <c r="B11" i="17"/>
  <c r="B72" i="17"/>
  <c r="B34" i="17"/>
  <c r="B45" i="17"/>
  <c r="B107" i="16"/>
  <c r="B199" i="16"/>
  <c r="B166" i="16"/>
  <c r="A135" i="5"/>
  <c r="A70" i="5"/>
  <c r="B31" i="16"/>
  <c r="B23" i="16"/>
  <c r="B203" i="16"/>
  <c r="B269" i="16"/>
  <c r="B75" i="16"/>
  <c r="B267" i="16"/>
  <c r="B26" i="17"/>
  <c r="B132" i="16"/>
  <c r="B29" i="16"/>
  <c r="B76" i="16"/>
  <c r="B57" i="16"/>
  <c r="B218" i="16"/>
  <c r="B155" i="16"/>
  <c r="B146" i="16"/>
  <c r="B254" i="16"/>
  <c r="B153" i="16"/>
  <c r="B20" i="16"/>
  <c r="B103" i="16"/>
  <c r="B245" i="16"/>
  <c r="B196" i="16"/>
  <c r="B260" i="16"/>
  <c r="B165" i="16"/>
  <c r="B231" i="16"/>
  <c r="B137" i="16"/>
  <c r="B175" i="16"/>
  <c r="B58" i="16"/>
  <c r="B143" i="16"/>
  <c r="B192" i="16"/>
  <c r="B273" i="16"/>
  <c r="B39" i="16"/>
  <c r="B19" i="16"/>
  <c r="B28" i="16"/>
  <c r="B18" i="16"/>
  <c r="B178" i="16"/>
  <c r="B191" i="16"/>
  <c r="B27" i="16"/>
  <c r="B279" i="16"/>
  <c r="B247" i="16"/>
  <c r="B152" i="16"/>
  <c r="B235" i="16"/>
  <c r="B185" i="16"/>
  <c r="B180" i="16"/>
  <c r="B234" i="16"/>
  <c r="B255" i="16"/>
  <c r="B13" i="16"/>
  <c r="B233" i="16"/>
  <c r="B81" i="16"/>
  <c r="B114" i="16"/>
  <c r="B262" i="16"/>
  <c r="B25" i="16"/>
  <c r="B110" i="16"/>
  <c r="B111" i="16"/>
  <c r="B70" i="16"/>
  <c r="B264" i="16"/>
  <c r="B47" i="16"/>
  <c r="B74" i="16"/>
  <c r="B67" i="16"/>
  <c r="B26" i="16"/>
  <c r="B287" i="16"/>
  <c r="B226" i="16"/>
  <c r="B30" i="16"/>
  <c r="B241" i="16"/>
  <c r="B77" i="16"/>
  <c r="B208" i="16"/>
  <c r="B169" i="16"/>
  <c r="B118" i="16"/>
  <c r="B38" i="16"/>
  <c r="B117" i="16"/>
  <c r="B127" i="16"/>
  <c r="B186" i="16"/>
  <c r="B160" i="16"/>
  <c r="B52" i="16"/>
  <c r="B145" i="16"/>
  <c r="B223" i="16"/>
  <c r="B41" i="16"/>
  <c r="B3" i="16"/>
  <c r="B44" i="16"/>
  <c r="B63" i="16"/>
  <c r="B14" i="16"/>
  <c r="B228" i="16"/>
  <c r="B141" i="16"/>
  <c r="B140" i="16"/>
  <c r="B219" i="16"/>
  <c r="B147" i="16"/>
  <c r="B33" i="16"/>
  <c r="B173" i="16"/>
  <c r="B202" i="16"/>
  <c r="B17" i="16"/>
  <c r="B271" i="16"/>
  <c r="B102" i="16"/>
  <c r="B167" i="16"/>
  <c r="B224" i="16"/>
  <c r="B221" i="16"/>
  <c r="B53" i="16"/>
  <c r="B32" i="16"/>
  <c r="B168" i="16"/>
  <c r="B285" i="16"/>
  <c r="B277" i="16"/>
  <c r="B37" i="16"/>
  <c r="B214" i="16"/>
  <c r="B251" i="16"/>
  <c r="B276" i="16"/>
  <c r="B281" i="16"/>
  <c r="B122" i="16"/>
  <c r="B183" i="16"/>
  <c r="B194" i="16"/>
  <c r="B104" i="16"/>
  <c r="B249" i="16"/>
  <c r="B150" i="16"/>
  <c r="B36" i="16"/>
  <c r="B188" i="16"/>
  <c r="B220" i="16"/>
  <c r="B8" i="16"/>
  <c r="B250" i="16"/>
  <c r="B172" i="16"/>
  <c r="B211" i="16"/>
  <c r="B78" i="16"/>
  <c r="B270" i="16"/>
  <c r="B85" i="16"/>
  <c r="B21" i="16"/>
  <c r="B176" i="16"/>
  <c r="B11" i="16"/>
  <c r="B84" i="16"/>
  <c r="B93" i="16"/>
  <c r="B16" i="16"/>
  <c r="B157" i="16"/>
  <c r="B48" i="16"/>
  <c r="B190" i="16"/>
  <c r="B215" i="16"/>
  <c r="B10" i="16"/>
  <c r="B60" i="16"/>
  <c r="B130" i="16"/>
  <c r="B229" i="16"/>
  <c r="B135" i="16"/>
  <c r="B174" i="16"/>
  <c r="B92" i="16"/>
  <c r="B286" i="16"/>
  <c r="B230" i="16"/>
  <c r="B263" i="16"/>
  <c r="B129" i="16"/>
  <c r="B246" i="16"/>
  <c r="B193" i="16"/>
  <c r="B278" i="16"/>
  <c r="B265" i="16"/>
  <c r="B24" i="16"/>
  <c r="B261" i="16"/>
  <c r="B54" i="16"/>
  <c r="B87" i="16"/>
  <c r="B268" i="16"/>
  <c r="B209" i="16"/>
  <c r="B283" i="16"/>
  <c r="B69" i="16"/>
  <c r="B210" i="16"/>
  <c r="B244" i="16"/>
  <c r="B126" i="16"/>
  <c r="B61" i="16"/>
  <c r="B119" i="16"/>
  <c r="B96" i="16"/>
  <c r="B205" i="16"/>
  <c r="B108" i="16"/>
  <c r="B257" i="16"/>
  <c r="B200" i="16"/>
  <c r="B51" i="16"/>
  <c r="B284" i="16"/>
  <c r="B94" i="16"/>
  <c r="B266" i="16"/>
  <c r="B83" i="16"/>
  <c r="B142" i="16"/>
  <c r="B72" i="16"/>
  <c r="B86" i="16"/>
  <c r="B49" i="16"/>
  <c r="B149" i="16"/>
  <c r="B64" i="16"/>
  <c r="B272" i="16"/>
  <c r="B80" i="16"/>
  <c r="B12" i="16"/>
  <c r="B109" i="16"/>
  <c r="B275" i="16"/>
  <c r="B198" i="16"/>
  <c r="B124" i="16"/>
  <c r="B79" i="16"/>
  <c r="B161" i="16"/>
  <c r="B256" i="16"/>
  <c r="B113" i="16"/>
  <c r="B139" i="16"/>
  <c r="B115" i="16"/>
  <c r="B46" i="16"/>
  <c r="B280" i="16"/>
  <c r="B106" i="16"/>
  <c r="B43" i="16"/>
  <c r="B156" i="16"/>
  <c r="B4" i="16"/>
  <c r="B58" i="17"/>
  <c r="B225" i="16"/>
  <c r="B131" i="16"/>
  <c r="B98" i="16"/>
  <c r="B177" i="16"/>
  <c r="B5" i="16"/>
  <c r="B207" i="16"/>
  <c r="B9" i="16"/>
  <c r="B237" i="16"/>
  <c r="B243" i="16"/>
  <c r="B201" i="16"/>
  <c r="B252" i="16"/>
  <c r="B217" i="16"/>
  <c r="B15" i="16"/>
  <c r="B259" i="16"/>
  <c r="B274" i="16"/>
  <c r="B35" i="16"/>
  <c r="B216" i="16"/>
  <c r="B242" i="16"/>
  <c r="B171" i="16"/>
  <c r="B158" i="16"/>
  <c r="B239" i="16"/>
  <c r="B55" i="16"/>
  <c r="B6" i="16"/>
  <c r="B34" i="16"/>
  <c r="B7" i="16"/>
  <c r="B206" i="16"/>
  <c r="B95" i="16"/>
  <c r="B68" i="16"/>
  <c r="B227" i="16"/>
  <c r="B282" i="16"/>
  <c r="B238" i="16"/>
  <c r="B184" i="16"/>
  <c r="B125" i="16"/>
  <c r="B162" i="16"/>
  <c r="B66" i="16"/>
  <c r="B138" i="16"/>
  <c r="B90" i="16"/>
  <c r="B112" i="16"/>
  <c r="B240" i="16"/>
  <c r="B179" i="16"/>
  <c r="B101" i="16"/>
  <c r="B258" i="16"/>
  <c r="B128" i="16"/>
  <c r="B204" i="16"/>
  <c r="B73" i="16"/>
  <c r="B121" i="16"/>
  <c r="B181" i="16"/>
  <c r="B213" i="16"/>
  <c r="B187" i="16"/>
  <c r="B136" i="16"/>
  <c r="B45" i="16"/>
  <c r="B248" i="16"/>
  <c r="B133" i="16"/>
  <c r="B97" i="16"/>
  <c r="B91" i="16"/>
  <c r="B148" i="16"/>
  <c r="B62" i="16"/>
  <c r="B182" i="16"/>
  <c r="B253" i="16"/>
  <c r="B71" i="16"/>
  <c r="B40" i="16"/>
  <c r="B154" i="16"/>
  <c r="B197" i="16"/>
  <c r="B22" i="16"/>
  <c r="B50" i="16"/>
  <c r="B82" i="16"/>
  <c r="B100" i="16"/>
  <c r="B42" i="16"/>
  <c r="B222" i="16"/>
  <c r="B134" i="16"/>
  <c r="B232" i="16"/>
  <c r="B56" i="16"/>
  <c r="B105" i="16"/>
  <c r="B89" i="16"/>
  <c r="B120" i="16"/>
  <c r="B88" i="16"/>
  <c r="B159" i="16"/>
  <c r="B99" i="16"/>
  <c r="B151" i="16"/>
  <c r="B170" i="16"/>
  <c r="B116" i="16"/>
  <c r="B189" i="16"/>
  <c r="B236" i="16"/>
  <c r="B212" i="16"/>
  <c r="B163" i="16"/>
  <c r="B195" i="16"/>
  <c r="B164" i="16"/>
  <c r="B123" i="16"/>
  <c r="B144" i="16"/>
  <c r="B130" i="5"/>
  <c r="B69" i="17"/>
  <c r="B25" i="17"/>
  <c r="B33" i="17"/>
  <c r="B18" i="17"/>
  <c r="B67" i="17"/>
  <c r="B31" i="17"/>
  <c r="B20" i="17"/>
  <c r="B79" i="17"/>
  <c r="B24" i="17"/>
  <c r="B54" i="17"/>
  <c r="B30" i="17"/>
  <c r="B61" i="17"/>
  <c r="B59" i="17"/>
  <c r="B23" i="17"/>
  <c r="B75" i="17"/>
  <c r="B74" i="17"/>
  <c r="B71" i="17"/>
  <c r="B52" i="5"/>
  <c r="B85" i="5"/>
  <c r="B133" i="5"/>
  <c r="B80" i="5"/>
  <c r="B42" i="5"/>
  <c r="B6" i="5"/>
  <c r="B78" i="5"/>
  <c r="B18" i="5"/>
  <c r="B32" i="5"/>
  <c r="B118" i="5"/>
  <c r="B105" i="5"/>
  <c r="B111" i="5"/>
  <c r="B127" i="5"/>
  <c r="B131" i="5"/>
  <c r="B31" i="5"/>
  <c r="B87" i="5"/>
  <c r="B60" i="5"/>
  <c r="B113" i="5"/>
  <c r="B104" i="5"/>
  <c r="B92" i="5"/>
  <c r="B59" i="5"/>
  <c r="B17" i="5"/>
  <c r="B44" i="5"/>
  <c r="B50" i="5"/>
  <c r="B75" i="5"/>
  <c r="B109" i="5"/>
  <c r="B30" i="5"/>
  <c r="B88" i="5"/>
  <c r="B121" i="5"/>
  <c r="B115" i="5"/>
  <c r="B74" i="5"/>
  <c r="B54" i="5"/>
  <c r="B77" i="5"/>
  <c r="B37" i="5"/>
  <c r="B101" i="5"/>
  <c r="B34" i="5"/>
  <c r="B69" i="5"/>
  <c r="B67" i="5"/>
  <c r="B62" i="5"/>
  <c r="B10" i="5"/>
  <c r="B128" i="5"/>
  <c r="B93" i="5"/>
  <c r="B57" i="5"/>
  <c r="B108" i="5"/>
  <c r="B66" i="5"/>
  <c r="B14" i="5"/>
  <c r="B45" i="5"/>
  <c r="B55" i="5"/>
  <c r="B120" i="5"/>
  <c r="B64" i="5"/>
  <c r="B91" i="5"/>
  <c r="B126" i="5"/>
  <c r="B46" i="5"/>
  <c r="B99" i="5"/>
  <c r="B51" i="5"/>
  <c r="B26" i="5"/>
  <c r="B102" i="5"/>
  <c r="B119" i="5"/>
  <c r="B82" i="5"/>
  <c r="B112" i="5"/>
  <c r="B22" i="5"/>
  <c r="B61" i="5"/>
  <c r="B103" i="5"/>
  <c r="B76" i="5"/>
  <c r="B107" i="5"/>
  <c r="B114" i="5"/>
  <c r="B106" i="5"/>
  <c r="B71" i="5"/>
  <c r="B97" i="5"/>
  <c r="B47" i="5"/>
  <c r="B95" i="5"/>
  <c r="B40" i="5"/>
  <c r="B110" i="5"/>
  <c r="B15" i="5"/>
  <c r="B21" i="5"/>
  <c r="B23" i="5"/>
  <c r="B90" i="5"/>
  <c r="B9" i="5"/>
  <c r="B132" i="5"/>
  <c r="B79" i="5"/>
  <c r="B5" i="5"/>
  <c r="B35" i="5"/>
  <c r="B129" i="5"/>
  <c r="B96" i="5"/>
  <c r="B122" i="5"/>
  <c r="B53" i="5"/>
  <c r="B16" i="5"/>
  <c r="B134" i="5"/>
  <c r="B123" i="5"/>
  <c r="B94" i="5"/>
  <c r="B73" i="5"/>
  <c r="B116" i="5"/>
  <c r="B81" i="5"/>
  <c r="B68" i="5"/>
  <c r="B48" i="5"/>
  <c r="B83" i="5"/>
  <c r="B86" i="5"/>
  <c r="B12" i="5"/>
  <c r="B41" i="5"/>
  <c r="B39" i="5"/>
  <c r="B98" i="5"/>
  <c r="B84" i="5"/>
  <c r="B28" i="5"/>
  <c r="B33" i="5"/>
  <c r="B56" i="5"/>
  <c r="B125" i="5"/>
  <c r="B72" i="5"/>
  <c r="B36" i="5"/>
  <c r="B58" i="5"/>
  <c r="B63" i="5"/>
  <c r="B100" i="5"/>
  <c r="B117" i="5"/>
  <c r="B27" i="5"/>
  <c r="B19" i="5"/>
  <c r="B7" i="5"/>
  <c r="B43" i="5"/>
  <c r="B8" i="5"/>
  <c r="B11" i="5"/>
  <c r="B49" i="5"/>
  <c r="B25" i="5"/>
  <c r="B29" i="5"/>
  <c r="B124" i="5"/>
  <c r="B3" i="5"/>
  <c r="B4" i="5"/>
  <c r="B13" i="5"/>
  <c r="B89" i="5"/>
  <c r="B24" i="5"/>
  <c r="B38" i="5"/>
  <c r="B65" i="5"/>
  <c r="B20" i="5"/>
  <c r="Q84" i="28" l="1"/>
  <c r="S86" i="28"/>
  <c r="R89" i="28"/>
  <c r="Q92" i="28"/>
  <c r="S94" i="28"/>
  <c r="Q94" i="28"/>
  <c r="R84" i="28"/>
  <c r="Q87" i="28"/>
  <c r="S89" i="28"/>
  <c r="R92" i="28"/>
  <c r="Q82" i="28"/>
  <c r="S84" i="28"/>
  <c r="R87" i="28"/>
  <c r="Q90" i="28"/>
  <c r="S92" i="28"/>
  <c r="Q86" i="28"/>
  <c r="R82" i="28"/>
  <c r="Q85" i="28"/>
  <c r="S87" i="28"/>
  <c r="R90" i="28"/>
  <c r="Q93" i="28"/>
  <c r="S82" i="28"/>
  <c r="R85" i="28"/>
  <c r="Q88" i="28"/>
  <c r="S90" i="28"/>
  <c r="R93" i="28"/>
  <c r="R91" i="28"/>
  <c r="Q83" i="28"/>
  <c r="S85" i="28"/>
  <c r="R88" i="28"/>
  <c r="Q91" i="28"/>
  <c r="S93" i="28"/>
  <c r="R83" i="28"/>
  <c r="S83" i="28"/>
  <c r="R86" i="28"/>
  <c r="Q89" i="28"/>
  <c r="S91" i="28"/>
  <c r="R94" i="28"/>
  <c r="S88" i="28"/>
  <c r="M175" i="28"/>
  <c r="L178" i="28"/>
  <c r="N180" i="28"/>
  <c r="M183" i="28"/>
  <c r="L186" i="28"/>
  <c r="N188" i="28"/>
  <c r="M191" i="28"/>
  <c r="L194" i="28"/>
  <c r="N196" i="28"/>
  <c r="M199" i="28"/>
  <c r="L202" i="28"/>
  <c r="M185" i="28"/>
  <c r="M201" i="28"/>
  <c r="L173" i="28"/>
  <c r="N175" i="28"/>
  <c r="M178" i="28"/>
  <c r="L181" i="28"/>
  <c r="N183" i="28"/>
  <c r="M186" i="28"/>
  <c r="L189" i="28"/>
  <c r="N191" i="28"/>
  <c r="M194" i="28"/>
  <c r="L197" i="28"/>
  <c r="N199" i="28"/>
  <c r="M202" i="28"/>
  <c r="L196" i="28"/>
  <c r="M173" i="28"/>
  <c r="L176" i="28"/>
  <c r="N178" i="28"/>
  <c r="M181" i="28"/>
  <c r="L184" i="28"/>
  <c r="N186" i="28"/>
  <c r="M189" i="28"/>
  <c r="L192" i="28"/>
  <c r="N194" i="28"/>
  <c r="M197" i="28"/>
  <c r="L200" i="28"/>
  <c r="N202" i="28"/>
  <c r="N182" i="28"/>
  <c r="N198" i="28"/>
  <c r="N173" i="28"/>
  <c r="M176" i="28"/>
  <c r="L179" i="28"/>
  <c r="N181" i="28"/>
  <c r="M184" i="28"/>
  <c r="L187" i="28"/>
  <c r="N189" i="28"/>
  <c r="M192" i="28"/>
  <c r="L195" i="28"/>
  <c r="N197" i="28"/>
  <c r="M200" i="28"/>
  <c r="N174" i="28"/>
  <c r="N190" i="28"/>
  <c r="L174" i="28"/>
  <c r="N176" i="28"/>
  <c r="M179" i="28"/>
  <c r="L182" i="28"/>
  <c r="N184" i="28"/>
  <c r="M187" i="28"/>
  <c r="L190" i="28"/>
  <c r="N192" i="28"/>
  <c r="M195" i="28"/>
  <c r="L198" i="28"/>
  <c r="N200" i="28"/>
  <c r="L188" i="28"/>
  <c r="M174" i="28"/>
  <c r="L177" i="28"/>
  <c r="N179" i="28"/>
  <c r="M182" i="28"/>
  <c r="L185" i="28"/>
  <c r="N187" i="28"/>
  <c r="M190" i="28"/>
  <c r="L193" i="28"/>
  <c r="N195" i="28"/>
  <c r="M198" i="28"/>
  <c r="L201" i="28"/>
  <c r="M177" i="28"/>
  <c r="M193" i="28"/>
  <c r="L175" i="28"/>
  <c r="N177" i="28"/>
  <c r="M180" i="28"/>
  <c r="L183" i="28"/>
  <c r="N185" i="28"/>
  <c r="M188" i="28"/>
  <c r="L191" i="28"/>
  <c r="N193" i="28"/>
  <c r="M196" i="28"/>
  <c r="L199" i="28"/>
  <c r="N201" i="28"/>
  <c r="L180" i="28"/>
  <c r="D135" i="28"/>
  <c r="B136" i="28"/>
  <c r="C136" i="28"/>
  <c r="B134" i="28"/>
  <c r="D136" i="28"/>
  <c r="C134" i="28"/>
  <c r="D134" i="28"/>
  <c r="B135" i="28"/>
  <c r="C135" i="28"/>
  <c r="R95" i="28"/>
  <c r="Q98" i="28"/>
  <c r="S100" i="28"/>
  <c r="S95" i="28"/>
  <c r="R98" i="28"/>
  <c r="Q101" i="28"/>
  <c r="Q96" i="28"/>
  <c r="S98" i="28"/>
  <c r="R101" i="28"/>
  <c r="R96" i="28"/>
  <c r="Q99" i="28"/>
  <c r="S101" i="28"/>
  <c r="S96" i="28"/>
  <c r="R99" i="28"/>
  <c r="Q102" i="28"/>
  <c r="Q97" i="28"/>
  <c r="S99" i="28"/>
  <c r="R102" i="28"/>
  <c r="R97" i="28"/>
  <c r="Q100" i="28"/>
  <c r="S102" i="28"/>
  <c r="Q95" i="28"/>
  <c r="S97" i="28"/>
  <c r="R100" i="28"/>
  <c r="L6" i="28"/>
  <c r="N8" i="28"/>
  <c r="M11" i="28"/>
  <c r="L14" i="28"/>
  <c r="N16" i="28"/>
  <c r="M19" i="28"/>
  <c r="L22" i="28"/>
  <c r="N24" i="28"/>
  <c r="M27" i="28"/>
  <c r="L30" i="28"/>
  <c r="N32" i="28"/>
  <c r="M35" i="28"/>
  <c r="L38" i="28"/>
  <c r="N40" i="28"/>
  <c r="M43" i="28"/>
  <c r="L46" i="28"/>
  <c r="N48" i="28"/>
  <c r="M51" i="28"/>
  <c r="L54" i="28"/>
  <c r="N56" i="28"/>
  <c r="M59" i="28"/>
  <c r="L62" i="28"/>
  <c r="N64" i="28"/>
  <c r="M67" i="28"/>
  <c r="L70" i="28"/>
  <c r="N72" i="28"/>
  <c r="M75" i="28"/>
  <c r="L78" i="28"/>
  <c r="N80" i="28"/>
  <c r="M83" i="28"/>
  <c r="L86" i="28"/>
  <c r="N88" i="28"/>
  <c r="M91" i="28"/>
  <c r="L94" i="28"/>
  <c r="N96" i="28"/>
  <c r="M99" i="28"/>
  <c r="L102" i="28"/>
  <c r="N104" i="28"/>
  <c r="M107" i="28"/>
  <c r="L110" i="28"/>
  <c r="N112" i="28"/>
  <c r="M115" i="28"/>
  <c r="L118" i="28"/>
  <c r="N120" i="28"/>
  <c r="M123" i="28"/>
  <c r="L126" i="28"/>
  <c r="N128" i="28"/>
  <c r="M131" i="28"/>
  <c r="L134" i="28"/>
  <c r="N136" i="28"/>
  <c r="M139" i="28"/>
  <c r="L142" i="28"/>
  <c r="M6" i="28"/>
  <c r="L9" i="28"/>
  <c r="N11" i="28"/>
  <c r="M14" i="28"/>
  <c r="L17" i="28"/>
  <c r="N19" i="28"/>
  <c r="M22" i="28"/>
  <c r="L25" i="28"/>
  <c r="N27" i="28"/>
  <c r="M30" i="28"/>
  <c r="L33" i="28"/>
  <c r="N35" i="28"/>
  <c r="M38" i="28"/>
  <c r="L41" i="28"/>
  <c r="N43" i="28"/>
  <c r="M46" i="28"/>
  <c r="L49" i="28"/>
  <c r="N51" i="28"/>
  <c r="M54" i="28"/>
  <c r="L57" i="28"/>
  <c r="N59" i="28"/>
  <c r="M62" i="28"/>
  <c r="L65" i="28"/>
  <c r="N67" i="28"/>
  <c r="M70" i="28"/>
  <c r="L73" i="28"/>
  <c r="N75" i="28"/>
  <c r="M78" i="28"/>
  <c r="L81" i="28"/>
  <c r="N83" i="28"/>
  <c r="M86" i="28"/>
  <c r="L89" i="28"/>
  <c r="N91" i="28"/>
  <c r="M94" i="28"/>
  <c r="L97" i="28"/>
  <c r="N99" i="28"/>
  <c r="M102" i="28"/>
  <c r="L105" i="28"/>
  <c r="N107" i="28"/>
  <c r="M110" i="28"/>
  <c r="L113" i="28"/>
  <c r="N115" i="28"/>
  <c r="M118" i="28"/>
  <c r="L121" i="28"/>
  <c r="N123" i="28"/>
  <c r="M126" i="28"/>
  <c r="L129" i="28"/>
  <c r="N131" i="28"/>
  <c r="M134" i="28"/>
  <c r="L137" i="28"/>
  <c r="N139" i="28"/>
  <c r="M142" i="28"/>
  <c r="L4" i="28"/>
  <c r="N6" i="28"/>
  <c r="M9" i="28"/>
  <c r="L12" i="28"/>
  <c r="N14" i="28"/>
  <c r="M17" i="28"/>
  <c r="L20" i="28"/>
  <c r="N22" i="28"/>
  <c r="M25" i="28"/>
  <c r="L28" i="28"/>
  <c r="N30" i="28"/>
  <c r="M33" i="28"/>
  <c r="L36" i="28"/>
  <c r="N38" i="28"/>
  <c r="M41" i="28"/>
  <c r="L44" i="28"/>
  <c r="N46" i="28"/>
  <c r="M49" i="28"/>
  <c r="L52" i="28"/>
  <c r="N54" i="28"/>
  <c r="M57" i="28"/>
  <c r="L60" i="28"/>
  <c r="N62" i="28"/>
  <c r="M65" i="28"/>
  <c r="L68" i="28"/>
  <c r="N70" i="28"/>
  <c r="M73" i="28"/>
  <c r="L76" i="28"/>
  <c r="N78" i="28"/>
  <c r="M81" i="28"/>
  <c r="L84" i="28"/>
  <c r="N86" i="28"/>
  <c r="M89" i="28"/>
  <c r="L92" i="28"/>
  <c r="N94" i="28"/>
  <c r="M97" i="28"/>
  <c r="L100" i="28"/>
  <c r="N102" i="28"/>
  <c r="M105" i="28"/>
  <c r="L108" i="28"/>
  <c r="N110" i="28"/>
  <c r="M113" i="28"/>
  <c r="L116" i="28"/>
  <c r="N118" i="28"/>
  <c r="M121" i="28"/>
  <c r="L124" i="28"/>
  <c r="N126" i="28"/>
  <c r="M129" i="28"/>
  <c r="L132" i="28"/>
  <c r="N134" i="28"/>
  <c r="M137" i="28"/>
  <c r="L140" i="28"/>
  <c r="N142" i="28"/>
  <c r="M4" i="28"/>
  <c r="L7" i="28"/>
  <c r="N9" i="28"/>
  <c r="M12" i="28"/>
  <c r="L15" i="28"/>
  <c r="N17" i="28"/>
  <c r="M20" i="28"/>
  <c r="L23" i="28"/>
  <c r="N25" i="28"/>
  <c r="M28" i="28"/>
  <c r="L31" i="28"/>
  <c r="N33" i="28"/>
  <c r="M36" i="28"/>
  <c r="L39" i="28"/>
  <c r="N41" i="28"/>
  <c r="M44" i="28"/>
  <c r="L47" i="28"/>
  <c r="N49" i="28"/>
  <c r="M52" i="28"/>
  <c r="L55" i="28"/>
  <c r="N57" i="28"/>
  <c r="M60" i="28"/>
  <c r="L63" i="28"/>
  <c r="N65" i="28"/>
  <c r="M68" i="28"/>
  <c r="L71" i="28"/>
  <c r="N73" i="28"/>
  <c r="M76" i="28"/>
  <c r="L79" i="28"/>
  <c r="N81" i="28"/>
  <c r="M84" i="28"/>
  <c r="L87" i="28"/>
  <c r="N89" i="28"/>
  <c r="M92" i="28"/>
  <c r="L95" i="28"/>
  <c r="N97" i="28"/>
  <c r="M100" i="28"/>
  <c r="L103" i="28"/>
  <c r="N105" i="28"/>
  <c r="M108" i="28"/>
  <c r="L111" i="28"/>
  <c r="N113" i="28"/>
  <c r="M116" i="28"/>
  <c r="L119" i="28"/>
  <c r="N121" i="28"/>
  <c r="M124" i="28"/>
  <c r="L127" i="28"/>
  <c r="N129" i="28"/>
  <c r="M132" i="28"/>
  <c r="L135" i="28"/>
  <c r="N137" i="28"/>
  <c r="M140" i="28"/>
  <c r="L143" i="28"/>
  <c r="N4" i="28"/>
  <c r="L5" i="28"/>
  <c r="N7" i="28"/>
  <c r="M10" i="28"/>
  <c r="L13" i="28"/>
  <c r="N15" i="28"/>
  <c r="M18" i="28"/>
  <c r="L21" i="28"/>
  <c r="N23" i="28"/>
  <c r="M26" i="28"/>
  <c r="L29" i="28"/>
  <c r="N31" i="28"/>
  <c r="M34" i="28"/>
  <c r="L37" i="28"/>
  <c r="N39" i="28"/>
  <c r="M42" i="28"/>
  <c r="L45" i="28"/>
  <c r="N47" i="28"/>
  <c r="M50" i="28"/>
  <c r="L53" i="28"/>
  <c r="N55" i="28"/>
  <c r="M58" i="28"/>
  <c r="L61" i="28"/>
  <c r="N63" i="28"/>
  <c r="M66" i="28"/>
  <c r="L69" i="28"/>
  <c r="N71" i="28"/>
  <c r="M74" i="28"/>
  <c r="L77" i="28"/>
  <c r="N79" i="28"/>
  <c r="M82" i="28"/>
  <c r="L85" i="28"/>
  <c r="N87" i="28"/>
  <c r="M90" i="28"/>
  <c r="L93" i="28"/>
  <c r="N95" i="28"/>
  <c r="M98" i="28"/>
  <c r="L101" i="28"/>
  <c r="N103" i="28"/>
  <c r="M106" i="28"/>
  <c r="L109" i="28"/>
  <c r="N111" i="28"/>
  <c r="M114" i="28"/>
  <c r="L117" i="28"/>
  <c r="N119" i="28"/>
  <c r="M122" i="28"/>
  <c r="L125" i="28"/>
  <c r="N127" i="28"/>
  <c r="M130" i="28"/>
  <c r="L133" i="28"/>
  <c r="N135" i="28"/>
  <c r="M138" i="28"/>
  <c r="L141" i="28"/>
  <c r="N143" i="28"/>
  <c r="M5" i="28"/>
  <c r="N12" i="28"/>
  <c r="L19" i="28"/>
  <c r="N26" i="28"/>
  <c r="L34" i="28"/>
  <c r="M40" i="28"/>
  <c r="L48" i="28"/>
  <c r="M55" i="28"/>
  <c r="N61" i="28"/>
  <c r="M69" i="28"/>
  <c r="N76" i="28"/>
  <c r="L83" i="28"/>
  <c r="N90" i="28"/>
  <c r="L98" i="28"/>
  <c r="M104" i="28"/>
  <c r="L112" i="28"/>
  <c r="M119" i="28"/>
  <c r="N125" i="28"/>
  <c r="M133" i="28"/>
  <c r="N140" i="28"/>
  <c r="M145" i="28"/>
  <c r="L148" i="28"/>
  <c r="N150" i="28"/>
  <c r="M153" i="28"/>
  <c r="L156" i="28"/>
  <c r="N158" i="28"/>
  <c r="M161" i="28"/>
  <c r="L164" i="28"/>
  <c r="N166" i="28"/>
  <c r="M169" i="28"/>
  <c r="L172" i="28"/>
  <c r="L3" i="28"/>
  <c r="L26" i="28"/>
  <c r="N68" i="28"/>
  <c r="M111" i="28"/>
  <c r="L153" i="28"/>
  <c r="L169" i="28"/>
  <c r="N5" i="28"/>
  <c r="M13" i="28"/>
  <c r="N20" i="28"/>
  <c r="L27" i="28"/>
  <c r="N34" i="28"/>
  <c r="L42" i="28"/>
  <c r="M48" i="28"/>
  <c r="L56" i="28"/>
  <c r="M63" i="28"/>
  <c r="N69" i="28"/>
  <c r="M77" i="28"/>
  <c r="N84" i="28"/>
  <c r="L91" i="28"/>
  <c r="N98" i="28"/>
  <c r="L106" i="28"/>
  <c r="M112" i="28"/>
  <c r="L120" i="28"/>
  <c r="M127" i="28"/>
  <c r="N133" i="28"/>
  <c r="M141" i="28"/>
  <c r="N145" i="28"/>
  <c r="M148" i="28"/>
  <c r="L151" i="28"/>
  <c r="N153" i="28"/>
  <c r="M156" i="28"/>
  <c r="L159" i="28"/>
  <c r="N161" i="28"/>
  <c r="M164" i="28"/>
  <c r="L167" i="28"/>
  <c r="N169" i="28"/>
  <c r="M172" i="28"/>
  <c r="M32" i="28"/>
  <c r="N82" i="28"/>
  <c r="M125" i="28"/>
  <c r="N155" i="28"/>
  <c r="M3" i="28"/>
  <c r="M7" i="28"/>
  <c r="N13" i="28"/>
  <c r="M21" i="28"/>
  <c r="N28" i="28"/>
  <c r="L35" i="28"/>
  <c r="N42" i="28"/>
  <c r="L50" i="28"/>
  <c r="M56" i="28"/>
  <c r="L64" i="28"/>
  <c r="M71" i="28"/>
  <c r="N77" i="28"/>
  <c r="M85" i="28"/>
  <c r="N92" i="28"/>
  <c r="L99" i="28"/>
  <c r="N106" i="28"/>
  <c r="L114" i="28"/>
  <c r="M120" i="28"/>
  <c r="L128" i="28"/>
  <c r="M135" i="28"/>
  <c r="N141" i="28"/>
  <c r="L146" i="28"/>
  <c r="N148" i="28"/>
  <c r="M151" i="28"/>
  <c r="L154" i="28"/>
  <c r="N156" i="28"/>
  <c r="M159" i="28"/>
  <c r="L162" i="28"/>
  <c r="N164" i="28"/>
  <c r="M167" i="28"/>
  <c r="L170" i="28"/>
  <c r="N172" i="28"/>
  <c r="L40" i="28"/>
  <c r="L75" i="28"/>
  <c r="N117" i="28"/>
  <c r="M150" i="28"/>
  <c r="M166" i="28"/>
  <c r="L8" i="28"/>
  <c r="M15" i="28"/>
  <c r="N21" i="28"/>
  <c r="M29" i="28"/>
  <c r="N36" i="28"/>
  <c r="L43" i="28"/>
  <c r="N50" i="28"/>
  <c r="L58" i="28"/>
  <c r="M64" i="28"/>
  <c r="L72" i="28"/>
  <c r="M79" i="28"/>
  <c r="N85" i="28"/>
  <c r="M93" i="28"/>
  <c r="N100" i="28"/>
  <c r="L107" i="28"/>
  <c r="N114" i="28"/>
  <c r="L122" i="28"/>
  <c r="M128" i="28"/>
  <c r="L136" i="28"/>
  <c r="M143" i="28"/>
  <c r="M146" i="28"/>
  <c r="L149" i="28"/>
  <c r="N151" i="28"/>
  <c r="M154" i="28"/>
  <c r="L157" i="28"/>
  <c r="N159" i="28"/>
  <c r="M162" i="28"/>
  <c r="L165" i="28"/>
  <c r="N167" i="28"/>
  <c r="M170" i="28"/>
  <c r="L11" i="28"/>
  <c r="N53" i="28"/>
  <c r="M96" i="28"/>
  <c r="L145" i="28"/>
  <c r="N163" i="28"/>
  <c r="M8" i="28"/>
  <c r="L16" i="28"/>
  <c r="M23" i="28"/>
  <c r="N29" i="28"/>
  <c r="M37" i="28"/>
  <c r="N44" i="28"/>
  <c r="L51" i="28"/>
  <c r="N58" i="28"/>
  <c r="L66" i="28"/>
  <c r="M72" i="28"/>
  <c r="L80" i="28"/>
  <c r="M87" i="28"/>
  <c r="N93" i="28"/>
  <c r="M101" i="28"/>
  <c r="N108" i="28"/>
  <c r="L115" i="28"/>
  <c r="N122" i="28"/>
  <c r="L130" i="28"/>
  <c r="M136" i="28"/>
  <c r="L144" i="28"/>
  <c r="N146" i="28"/>
  <c r="M149" i="28"/>
  <c r="L152" i="28"/>
  <c r="N154" i="28"/>
  <c r="M157" i="28"/>
  <c r="L160" i="28"/>
  <c r="N162" i="28"/>
  <c r="M165" i="28"/>
  <c r="L168" i="28"/>
  <c r="N170" i="28"/>
  <c r="M61" i="28"/>
  <c r="N147" i="28"/>
  <c r="N171" i="28"/>
  <c r="L10" i="28"/>
  <c r="M16" i="28"/>
  <c r="L24" i="28"/>
  <c r="M31" i="28"/>
  <c r="N37" i="28"/>
  <c r="M45" i="28"/>
  <c r="N52" i="28"/>
  <c r="L59" i="28"/>
  <c r="N66" i="28"/>
  <c r="L74" i="28"/>
  <c r="M80" i="28"/>
  <c r="L88" i="28"/>
  <c r="M95" i="28"/>
  <c r="N101" i="28"/>
  <c r="M109" i="28"/>
  <c r="N116" i="28"/>
  <c r="L123" i="28"/>
  <c r="N130" i="28"/>
  <c r="L138" i="28"/>
  <c r="M144" i="28"/>
  <c r="L147" i="28"/>
  <c r="N149" i="28"/>
  <c r="M152" i="28"/>
  <c r="L155" i="28"/>
  <c r="N157" i="28"/>
  <c r="M160" i="28"/>
  <c r="L163" i="28"/>
  <c r="N165" i="28"/>
  <c r="M168" i="28"/>
  <c r="L171" i="28"/>
  <c r="M47" i="28"/>
  <c r="L104" i="28"/>
  <c r="L139" i="28"/>
  <c r="L161" i="28"/>
  <c r="N10" i="28"/>
  <c r="L18" i="28"/>
  <c r="M24" i="28"/>
  <c r="L32" i="28"/>
  <c r="M39" i="28"/>
  <c r="N45" i="28"/>
  <c r="M53" i="28"/>
  <c r="N60" i="28"/>
  <c r="L67" i="28"/>
  <c r="N74" i="28"/>
  <c r="L82" i="28"/>
  <c r="M88" i="28"/>
  <c r="L96" i="28"/>
  <c r="M103" i="28"/>
  <c r="N109" i="28"/>
  <c r="M117" i="28"/>
  <c r="N124" i="28"/>
  <c r="L131" i="28"/>
  <c r="N138" i="28"/>
  <c r="N144" i="28"/>
  <c r="M147" i="28"/>
  <c r="L150" i="28"/>
  <c r="N152" i="28"/>
  <c r="M155" i="28"/>
  <c r="L158" i="28"/>
  <c r="N160" i="28"/>
  <c r="M163" i="28"/>
  <c r="L166" i="28"/>
  <c r="N168" i="28"/>
  <c r="M171" i="28"/>
  <c r="N3" i="28"/>
  <c r="N18" i="28"/>
  <c r="L90" i="28"/>
  <c r="N132" i="28"/>
  <c r="M158" i="28"/>
  <c r="Q4" i="28"/>
  <c r="S6" i="28"/>
  <c r="R9" i="28"/>
  <c r="Q12" i="28"/>
  <c r="S14" i="28"/>
  <c r="R17" i="28"/>
  <c r="Q20" i="28"/>
  <c r="S22" i="28"/>
  <c r="R25" i="28"/>
  <c r="Q28" i="28"/>
  <c r="S30" i="28"/>
  <c r="R33" i="28"/>
  <c r="Q36" i="28"/>
  <c r="S38" i="28"/>
  <c r="R41" i="28"/>
  <c r="Q44" i="28"/>
  <c r="S46" i="28"/>
  <c r="R49" i="28"/>
  <c r="Q52" i="28"/>
  <c r="S54" i="28"/>
  <c r="R57" i="28"/>
  <c r="Q60" i="28"/>
  <c r="S62" i="28"/>
  <c r="R65" i="28"/>
  <c r="Q68" i="28"/>
  <c r="S70" i="28"/>
  <c r="R73" i="28"/>
  <c r="Q76" i="28"/>
  <c r="S78" i="28"/>
  <c r="R81" i="28"/>
  <c r="R4" i="28"/>
  <c r="Q7" i="28"/>
  <c r="S9" i="28"/>
  <c r="R12" i="28"/>
  <c r="Q15" i="28"/>
  <c r="S17" i="28"/>
  <c r="R20" i="28"/>
  <c r="Q23" i="28"/>
  <c r="S25" i="28"/>
  <c r="R28" i="28"/>
  <c r="Q31" i="28"/>
  <c r="S33" i="28"/>
  <c r="R36" i="28"/>
  <c r="Q39" i="28"/>
  <c r="S41" i="28"/>
  <c r="R44" i="28"/>
  <c r="Q47" i="28"/>
  <c r="S49" i="28"/>
  <c r="R52" i="28"/>
  <c r="Q55" i="28"/>
  <c r="S57" i="28"/>
  <c r="R60" i="28"/>
  <c r="Q63" i="28"/>
  <c r="S65" i="28"/>
  <c r="R68" i="28"/>
  <c r="Q71" i="28"/>
  <c r="S73" i="28"/>
  <c r="R76" i="28"/>
  <c r="Q79" i="28"/>
  <c r="S81" i="28"/>
  <c r="S4" i="28"/>
  <c r="R7" i="28"/>
  <c r="Q10" i="28"/>
  <c r="S12" i="28"/>
  <c r="R15" i="28"/>
  <c r="Q18" i="28"/>
  <c r="S20" i="28"/>
  <c r="R23" i="28"/>
  <c r="Q26" i="28"/>
  <c r="S28" i="28"/>
  <c r="R31" i="28"/>
  <c r="Q34" i="28"/>
  <c r="S36" i="28"/>
  <c r="R39" i="28"/>
  <c r="Q42" i="28"/>
  <c r="S44" i="28"/>
  <c r="R47" i="28"/>
  <c r="Q50" i="28"/>
  <c r="S52" i="28"/>
  <c r="R55" i="28"/>
  <c r="Q58" i="28"/>
  <c r="S60" i="28"/>
  <c r="R63" i="28"/>
  <c r="Q66" i="28"/>
  <c r="S68" i="28"/>
  <c r="R71" i="28"/>
  <c r="Q74" i="28"/>
  <c r="S76" i="28"/>
  <c r="R79" i="28"/>
  <c r="Q5" i="28"/>
  <c r="S7" i="28"/>
  <c r="R10" i="28"/>
  <c r="Q13" i="28"/>
  <c r="S15" i="28"/>
  <c r="R18" i="28"/>
  <c r="Q21" i="28"/>
  <c r="S23" i="28"/>
  <c r="R26" i="28"/>
  <c r="Q29" i="28"/>
  <c r="S31" i="28"/>
  <c r="R34" i="28"/>
  <c r="Q37" i="28"/>
  <c r="S39" i="28"/>
  <c r="R42" i="28"/>
  <c r="Q45" i="28"/>
  <c r="S47" i="28"/>
  <c r="R50" i="28"/>
  <c r="Q53" i="28"/>
  <c r="S55" i="28"/>
  <c r="R58" i="28"/>
  <c r="Q61" i="28"/>
  <c r="S63" i="28"/>
  <c r="R66" i="28"/>
  <c r="Q69" i="28"/>
  <c r="S71" i="28"/>
  <c r="R74" i="28"/>
  <c r="Q77" i="28"/>
  <c r="S79" i="28"/>
  <c r="R5" i="28"/>
  <c r="Q8" i="28"/>
  <c r="S10" i="28"/>
  <c r="R13" i="28"/>
  <c r="Q16" i="28"/>
  <c r="S18" i="28"/>
  <c r="R21" i="28"/>
  <c r="Q24" i="28"/>
  <c r="S26" i="28"/>
  <c r="R29" i="28"/>
  <c r="Q32" i="28"/>
  <c r="S34" i="28"/>
  <c r="R37" i="28"/>
  <c r="Q40" i="28"/>
  <c r="S42" i="28"/>
  <c r="R45" i="28"/>
  <c r="Q48" i="28"/>
  <c r="S50" i="28"/>
  <c r="R53" i="28"/>
  <c r="Q56" i="28"/>
  <c r="S58" i="28"/>
  <c r="R61" i="28"/>
  <c r="Q64" i="28"/>
  <c r="S66" i="28"/>
  <c r="R69" i="28"/>
  <c r="Q72" i="28"/>
  <c r="S74" i="28"/>
  <c r="R77" i="28"/>
  <c r="Q80" i="28"/>
  <c r="S5" i="28"/>
  <c r="R8" i="28"/>
  <c r="Q11" i="28"/>
  <c r="S13" i="28"/>
  <c r="R16" i="28"/>
  <c r="Q19" i="28"/>
  <c r="S21" i="28"/>
  <c r="R24" i="28"/>
  <c r="Q27" i="28"/>
  <c r="S29" i="28"/>
  <c r="R32" i="28"/>
  <c r="Q35" i="28"/>
  <c r="S37" i="28"/>
  <c r="R40" i="28"/>
  <c r="Q43" i="28"/>
  <c r="S45" i="28"/>
  <c r="R48" i="28"/>
  <c r="Q51" i="28"/>
  <c r="S53" i="28"/>
  <c r="R56" i="28"/>
  <c r="Q59" i="28"/>
  <c r="S61" i="28"/>
  <c r="R64" i="28"/>
  <c r="Q67" i="28"/>
  <c r="S69" i="28"/>
  <c r="R72" i="28"/>
  <c r="Q75" i="28"/>
  <c r="S77" i="28"/>
  <c r="R80" i="28"/>
  <c r="Q6" i="28"/>
  <c r="S16" i="28"/>
  <c r="R27" i="28"/>
  <c r="Q38" i="28"/>
  <c r="S48" i="28"/>
  <c r="R59" i="28"/>
  <c r="Q70" i="28"/>
  <c r="S80" i="28"/>
  <c r="R78" i="28"/>
  <c r="R6" i="28"/>
  <c r="Q17" i="28"/>
  <c r="S27" i="28"/>
  <c r="R38" i="28"/>
  <c r="Q49" i="28"/>
  <c r="S59" i="28"/>
  <c r="R70" i="28"/>
  <c r="Q81" i="28"/>
  <c r="Q57" i="28"/>
  <c r="S8" i="28"/>
  <c r="R19" i="28"/>
  <c r="Q30" i="28"/>
  <c r="S40" i="28"/>
  <c r="R51" i="28"/>
  <c r="Q62" i="28"/>
  <c r="S72" i="28"/>
  <c r="S67" i="28"/>
  <c r="Q9" i="28"/>
  <c r="S19" i="28"/>
  <c r="R30" i="28"/>
  <c r="Q41" i="28"/>
  <c r="S51" i="28"/>
  <c r="R62" i="28"/>
  <c r="Q73" i="28"/>
  <c r="S3" i="28"/>
  <c r="R46" i="28"/>
  <c r="R11" i="28"/>
  <c r="Q22" i="28"/>
  <c r="S32" i="28"/>
  <c r="R43" i="28"/>
  <c r="Q54" i="28"/>
  <c r="S64" i="28"/>
  <c r="R75" i="28"/>
  <c r="R3" i="28"/>
  <c r="Q25" i="28"/>
  <c r="S11" i="28"/>
  <c r="R22" i="28"/>
  <c r="Q33" i="28"/>
  <c r="S43" i="28"/>
  <c r="R54" i="28"/>
  <c r="Q65" i="28"/>
  <c r="S75" i="28"/>
  <c r="Q3" i="28"/>
  <c r="S35" i="28"/>
  <c r="Q14" i="28"/>
  <c r="S24" i="28"/>
  <c r="R35" i="28"/>
  <c r="Q46" i="28"/>
  <c r="S56" i="28"/>
  <c r="R67" i="28"/>
  <c r="Q78" i="28"/>
  <c r="R14" i="28"/>
  <c r="B104" i="28"/>
  <c r="D106" i="28"/>
  <c r="C109" i="28"/>
  <c r="B112" i="28"/>
  <c r="D114" i="28"/>
  <c r="C117" i="28"/>
  <c r="B120" i="28"/>
  <c r="D122" i="28"/>
  <c r="C125" i="28"/>
  <c r="B128" i="28"/>
  <c r="D130" i="28"/>
  <c r="C133" i="28"/>
  <c r="B6" i="28"/>
  <c r="D8" i="28"/>
  <c r="C11" i="28"/>
  <c r="B14" i="28"/>
  <c r="D16" i="28"/>
  <c r="C19" i="28"/>
  <c r="B22" i="28"/>
  <c r="D24" i="28"/>
  <c r="C27" i="28"/>
  <c r="C104" i="28"/>
  <c r="B107" i="28"/>
  <c r="D109" i="28"/>
  <c r="C112" i="28"/>
  <c r="B115" i="28"/>
  <c r="D117" i="28"/>
  <c r="C120" i="28"/>
  <c r="B123" i="28"/>
  <c r="D125" i="28"/>
  <c r="C128" i="28"/>
  <c r="B131" i="28"/>
  <c r="D133" i="28"/>
  <c r="C6" i="28"/>
  <c r="B9" i="28"/>
  <c r="D11" i="28"/>
  <c r="C14" i="28"/>
  <c r="B17" i="28"/>
  <c r="D19" i="28"/>
  <c r="C22" i="28"/>
  <c r="B25" i="28"/>
  <c r="D27" i="28"/>
  <c r="B105" i="28"/>
  <c r="D107" i="28"/>
  <c r="C110" i="28"/>
  <c r="B113" i="28"/>
  <c r="D115" i="28"/>
  <c r="C118" i="28"/>
  <c r="B121" i="28"/>
  <c r="D123" i="28"/>
  <c r="C126" i="28"/>
  <c r="B129" i="28"/>
  <c r="D131" i="28"/>
  <c r="C4" i="28"/>
  <c r="B103" i="28"/>
  <c r="D105" i="28"/>
  <c r="C108" i="28"/>
  <c r="B111" i="28"/>
  <c r="D113" i="28"/>
  <c r="C116" i="28"/>
  <c r="B119" i="28"/>
  <c r="D121" i="28"/>
  <c r="C124" i="28"/>
  <c r="B127" i="28"/>
  <c r="D129" i="28"/>
  <c r="C132" i="28"/>
  <c r="B5" i="28"/>
  <c r="D7" i="28"/>
  <c r="C10" i="28"/>
  <c r="B13" i="28"/>
  <c r="D15" i="28"/>
  <c r="C18" i="28"/>
  <c r="B21" i="28"/>
  <c r="D23" i="28"/>
  <c r="B106" i="28"/>
  <c r="C111" i="28"/>
  <c r="D116" i="28"/>
  <c r="B122" i="28"/>
  <c r="C127" i="28"/>
  <c r="D132" i="28"/>
  <c r="C7" i="28"/>
  <c r="B12" i="28"/>
  <c r="B16" i="28"/>
  <c r="C20" i="28"/>
  <c r="C24" i="28"/>
  <c r="C28" i="28"/>
  <c r="B31" i="28"/>
  <c r="D33" i="28"/>
  <c r="C36" i="28"/>
  <c r="B39" i="28"/>
  <c r="D41" i="28"/>
  <c r="C44" i="28"/>
  <c r="B47" i="28"/>
  <c r="D49" i="28"/>
  <c r="C52" i="28"/>
  <c r="B55" i="28"/>
  <c r="D57" i="28"/>
  <c r="C60" i="28"/>
  <c r="B63" i="28"/>
  <c r="D65" i="28"/>
  <c r="C68" i="28"/>
  <c r="B71" i="28"/>
  <c r="D73" i="28"/>
  <c r="C76" i="28"/>
  <c r="B79" i="28"/>
  <c r="D81" i="28"/>
  <c r="C84" i="28"/>
  <c r="B87" i="28"/>
  <c r="D89" i="28"/>
  <c r="C92" i="28"/>
  <c r="B95" i="28"/>
  <c r="D97" i="28"/>
  <c r="C100" i="28"/>
  <c r="D3" i="28"/>
  <c r="D110" i="28"/>
  <c r="C15" i="28"/>
  <c r="B36" i="28"/>
  <c r="C57" i="28"/>
  <c r="C73" i="28"/>
  <c r="B92" i="28"/>
  <c r="C106" i="28"/>
  <c r="D111" i="28"/>
  <c r="B117" i="28"/>
  <c r="C122" i="28"/>
  <c r="D127" i="28"/>
  <c r="B133" i="28"/>
  <c r="B8" i="28"/>
  <c r="C12" i="28"/>
  <c r="C16" i="28"/>
  <c r="D20" i="28"/>
  <c r="C25" i="28"/>
  <c r="D28" i="28"/>
  <c r="C31" i="28"/>
  <c r="B34" i="28"/>
  <c r="D36" i="28"/>
  <c r="C39" i="28"/>
  <c r="B42" i="28"/>
  <c r="D44" i="28"/>
  <c r="C47" i="28"/>
  <c r="B50" i="28"/>
  <c r="D52" i="28"/>
  <c r="C55" i="28"/>
  <c r="B58" i="28"/>
  <c r="D60" i="28"/>
  <c r="C63" i="28"/>
  <c r="B66" i="28"/>
  <c r="D68" i="28"/>
  <c r="C71" i="28"/>
  <c r="B74" i="28"/>
  <c r="D76" i="28"/>
  <c r="C79" i="28"/>
  <c r="B82" i="28"/>
  <c r="D84" i="28"/>
  <c r="C87" i="28"/>
  <c r="B90" i="28"/>
  <c r="D92" i="28"/>
  <c r="C95" i="28"/>
  <c r="B98" i="28"/>
  <c r="D100" i="28"/>
  <c r="C3" i="28"/>
  <c r="B132" i="28"/>
  <c r="B24" i="28"/>
  <c r="C41" i="28"/>
  <c r="D62" i="28"/>
  <c r="D78" i="28"/>
  <c r="C97" i="28"/>
  <c r="C107" i="28"/>
  <c r="D112" i="28"/>
  <c r="B118" i="28"/>
  <c r="C123" i="28"/>
  <c r="D128" i="28"/>
  <c r="B4" i="28"/>
  <c r="C8" i="28"/>
  <c r="D12" i="28"/>
  <c r="C17" i="28"/>
  <c r="C21" i="28"/>
  <c r="D25" i="28"/>
  <c r="B29" i="28"/>
  <c r="D31" i="28"/>
  <c r="C34" i="28"/>
  <c r="B37" i="28"/>
  <c r="D39" i="28"/>
  <c r="C42" i="28"/>
  <c r="B45" i="28"/>
  <c r="D47" i="28"/>
  <c r="C50" i="28"/>
  <c r="B53" i="28"/>
  <c r="D55" i="28"/>
  <c r="C58" i="28"/>
  <c r="B61" i="28"/>
  <c r="D63" i="28"/>
  <c r="C66" i="28"/>
  <c r="B69" i="28"/>
  <c r="D71" i="28"/>
  <c r="C74" i="28"/>
  <c r="B77" i="28"/>
  <c r="D79" i="28"/>
  <c r="C82" i="28"/>
  <c r="B85" i="28"/>
  <c r="D87" i="28"/>
  <c r="C90" i="28"/>
  <c r="B93" i="28"/>
  <c r="D95" i="28"/>
  <c r="C98" i="28"/>
  <c r="B101" i="28"/>
  <c r="B3" i="28"/>
  <c r="C121" i="28"/>
  <c r="B28" i="28"/>
  <c r="D46" i="28"/>
  <c r="C65" i="28"/>
  <c r="B84" i="28"/>
  <c r="D102" i="28"/>
  <c r="B108" i="28"/>
  <c r="C113" i="28"/>
  <c r="D118" i="28"/>
  <c r="B124" i="28"/>
  <c r="C129" i="28"/>
  <c r="D4" i="28"/>
  <c r="C9" i="28"/>
  <c r="C13" i="28"/>
  <c r="D17" i="28"/>
  <c r="D21" i="28"/>
  <c r="B26" i="28"/>
  <c r="C29" i="28"/>
  <c r="B32" i="28"/>
  <c r="D34" i="28"/>
  <c r="C37" i="28"/>
  <c r="B40" i="28"/>
  <c r="D42" i="28"/>
  <c r="C45" i="28"/>
  <c r="B48" i="28"/>
  <c r="D50" i="28"/>
  <c r="C53" i="28"/>
  <c r="B56" i="28"/>
  <c r="D58" i="28"/>
  <c r="C61" i="28"/>
  <c r="B64" i="28"/>
  <c r="D66" i="28"/>
  <c r="C69" i="28"/>
  <c r="B72" i="28"/>
  <c r="D74" i="28"/>
  <c r="C77" i="28"/>
  <c r="B80" i="28"/>
  <c r="D82" i="28"/>
  <c r="C85" i="28"/>
  <c r="B88" i="28"/>
  <c r="D90" i="28"/>
  <c r="C93" i="28"/>
  <c r="B96" i="28"/>
  <c r="D98" i="28"/>
  <c r="C101" i="28"/>
  <c r="C105" i="28"/>
  <c r="B7" i="28"/>
  <c r="C33" i="28"/>
  <c r="B44" i="28"/>
  <c r="B60" i="28"/>
  <c r="C81" i="28"/>
  <c r="B100" i="28"/>
  <c r="C103" i="28"/>
  <c r="D108" i="28"/>
  <c r="B114" i="28"/>
  <c r="C119" i="28"/>
  <c r="D124" i="28"/>
  <c r="B130" i="28"/>
  <c r="C5" i="28"/>
  <c r="D9" i="28"/>
  <c r="D13" i="28"/>
  <c r="B18" i="28"/>
  <c r="D22" i="28"/>
  <c r="C26" i="28"/>
  <c r="D29" i="28"/>
  <c r="C32" i="28"/>
  <c r="B35" i="28"/>
  <c r="D37" i="28"/>
  <c r="C40" i="28"/>
  <c r="B43" i="28"/>
  <c r="D45" i="28"/>
  <c r="C48" i="28"/>
  <c r="B51" i="28"/>
  <c r="D53" i="28"/>
  <c r="C56" i="28"/>
  <c r="B59" i="28"/>
  <c r="D61" i="28"/>
  <c r="C64" i="28"/>
  <c r="B67" i="28"/>
  <c r="D69" i="28"/>
  <c r="C72" i="28"/>
  <c r="B75" i="28"/>
  <c r="D77" i="28"/>
  <c r="C80" i="28"/>
  <c r="B83" i="28"/>
  <c r="D85" i="28"/>
  <c r="C88" i="28"/>
  <c r="B91" i="28"/>
  <c r="D93" i="28"/>
  <c r="C96" i="28"/>
  <c r="B99" i="28"/>
  <c r="D101" i="28"/>
  <c r="B116" i="28"/>
  <c r="B20" i="28"/>
  <c r="D38" i="28"/>
  <c r="D54" i="28"/>
  <c r="B76" i="28"/>
  <c r="D94" i="28"/>
  <c r="D103" i="28"/>
  <c r="B109" i="28"/>
  <c r="C114" i="28"/>
  <c r="D119" i="28"/>
  <c r="B125" i="28"/>
  <c r="C130" i="28"/>
  <c r="D5" i="28"/>
  <c r="B10" i="28"/>
  <c r="D14" i="28"/>
  <c r="D18" i="28"/>
  <c r="B23" i="28"/>
  <c r="D26" i="28"/>
  <c r="B30" i="28"/>
  <c r="D32" i="28"/>
  <c r="C35" i="28"/>
  <c r="B38" i="28"/>
  <c r="D40" i="28"/>
  <c r="C43" i="28"/>
  <c r="B46" i="28"/>
  <c r="D48" i="28"/>
  <c r="C51" i="28"/>
  <c r="B54" i="28"/>
  <c r="D56" i="28"/>
  <c r="C59" i="28"/>
  <c r="B62" i="28"/>
  <c r="D64" i="28"/>
  <c r="C67" i="28"/>
  <c r="B70" i="28"/>
  <c r="D72" i="28"/>
  <c r="C75" i="28"/>
  <c r="B78" i="28"/>
  <c r="D80" i="28"/>
  <c r="C83" i="28"/>
  <c r="B86" i="28"/>
  <c r="D88" i="28"/>
  <c r="C91" i="28"/>
  <c r="B94" i="28"/>
  <c r="D96" i="28"/>
  <c r="C99" i="28"/>
  <c r="B102" i="28"/>
  <c r="B11" i="28"/>
  <c r="C49" i="28"/>
  <c r="D70" i="28"/>
  <c r="C89" i="28"/>
  <c r="D104" i="28"/>
  <c r="B110" i="28"/>
  <c r="C115" i="28"/>
  <c r="D120" i="28"/>
  <c r="B126" i="28"/>
  <c r="C131" i="28"/>
  <c r="D6" i="28"/>
  <c r="D10" i="28"/>
  <c r="B15" i="28"/>
  <c r="B19" i="28"/>
  <c r="C23" i="28"/>
  <c r="B27" i="28"/>
  <c r="C30" i="28"/>
  <c r="B33" i="28"/>
  <c r="D35" i="28"/>
  <c r="C38" i="28"/>
  <c r="B41" i="28"/>
  <c r="D43" i="28"/>
  <c r="C46" i="28"/>
  <c r="B49" i="28"/>
  <c r="D51" i="28"/>
  <c r="C54" i="28"/>
  <c r="B57" i="28"/>
  <c r="D59" i="28"/>
  <c r="C62" i="28"/>
  <c r="B65" i="28"/>
  <c r="D67" i="28"/>
  <c r="C70" i="28"/>
  <c r="B73" i="28"/>
  <c r="D75" i="28"/>
  <c r="C78" i="28"/>
  <c r="B81" i="28"/>
  <c r="D83" i="28"/>
  <c r="C86" i="28"/>
  <c r="B89" i="28"/>
  <c r="D91" i="28"/>
  <c r="C94" i="28"/>
  <c r="B97" i="28"/>
  <c r="D99" i="28"/>
  <c r="C102" i="28"/>
  <c r="D126" i="28"/>
  <c r="D30" i="28"/>
  <c r="B52" i="28"/>
  <c r="B68" i="28"/>
  <c r="D86" i="28"/>
  <c r="H128" i="23" l="1"/>
  <c r="G523" i="23"/>
  <c r="G527" i="23"/>
  <c r="G528" i="23"/>
  <c r="G529" i="23"/>
  <c r="G532" i="23"/>
  <c r="G533" i="23"/>
  <c r="G522" i="23"/>
  <c r="G525" i="23"/>
  <c r="G516" i="23"/>
  <c r="G517" i="23"/>
  <c r="G518" i="23"/>
  <c r="G519" i="23"/>
  <c r="G497" i="23"/>
  <c r="G483" i="23"/>
  <c r="G489" i="23"/>
  <c r="G479" i="23"/>
  <c r="G496" i="23"/>
  <c r="G475" i="23"/>
  <c r="G473" i="23"/>
  <c r="D2" i="23"/>
  <c r="D3" i="23" s="1"/>
  <c r="D4" i="23" s="1"/>
  <c r="D5" i="23" s="1"/>
  <c r="D6" i="23" s="1"/>
  <c r="D7" i="23" s="1"/>
  <c r="D8" i="23" s="1"/>
  <c r="D9" i="23" s="1"/>
  <c r="D10" i="23" s="1"/>
  <c r="D11" i="23" s="1"/>
  <c r="D12" i="23" s="1"/>
  <c r="D13" i="23" s="1"/>
  <c r="D14" i="23" s="1"/>
  <c r="D15" i="23" s="1"/>
  <c r="D16" i="23" s="1"/>
  <c r="D17" i="23" s="1"/>
  <c r="D18" i="23" s="1"/>
  <c r="D19" i="23" s="1"/>
  <c r="D20" i="23" s="1"/>
  <c r="D21" i="23" s="1"/>
  <c r="D22" i="23" s="1"/>
  <c r="D23" i="23" s="1"/>
  <c r="D24" i="23" s="1"/>
  <c r="D25" i="23" s="1"/>
  <c r="D26" i="23" s="1"/>
  <c r="D27" i="23" s="1"/>
  <c r="D28" i="23" s="1"/>
  <c r="D29" i="23" s="1"/>
  <c r="D30" i="23" s="1"/>
  <c r="D31" i="23" s="1"/>
  <c r="D32" i="23" s="1"/>
  <c r="D33" i="23" s="1"/>
  <c r="D34" i="23" s="1"/>
  <c r="D35" i="23" s="1"/>
  <c r="D36" i="23" s="1"/>
  <c r="D37" i="23" s="1"/>
  <c r="D38" i="23" s="1"/>
  <c r="D39" i="23" s="1"/>
  <c r="D40" i="23" s="1"/>
  <c r="D41" i="23" s="1"/>
  <c r="D42" i="23" s="1"/>
  <c r="D43" i="23" s="1"/>
  <c r="D44" i="23" s="1"/>
  <c r="D45" i="23" s="1"/>
  <c r="D46" i="23" s="1"/>
  <c r="D47" i="23" s="1"/>
  <c r="D48" i="23" s="1"/>
  <c r="D49" i="23" s="1"/>
  <c r="D50" i="23" s="1"/>
  <c r="D51" i="23" s="1"/>
  <c r="D52" i="23" s="1"/>
  <c r="D53" i="23" s="1"/>
  <c r="D54" i="23" s="1"/>
  <c r="D55" i="23" s="1"/>
  <c r="D56" i="23" s="1"/>
  <c r="D57" i="23" s="1"/>
  <c r="D58" i="23" s="1"/>
  <c r="D59" i="23" s="1"/>
  <c r="D60" i="23" s="1"/>
  <c r="D61" i="23" s="1"/>
  <c r="D62" i="23" s="1"/>
  <c r="D63" i="23" s="1"/>
  <c r="D64" i="23" s="1"/>
  <c r="D65" i="23" s="1"/>
  <c r="D66" i="23" s="1"/>
  <c r="D67" i="23" s="1"/>
  <c r="D68" i="23" s="1"/>
  <c r="D69" i="23" s="1"/>
  <c r="D70" i="23" s="1"/>
  <c r="D71" i="23" s="1"/>
  <c r="D72" i="23" s="1"/>
  <c r="D73" i="23" s="1"/>
  <c r="D74" i="23" s="1"/>
  <c r="D75" i="23" s="1"/>
  <c r="D76" i="23" s="1"/>
  <c r="D77" i="23" s="1"/>
  <c r="D78" i="23" s="1"/>
  <c r="D79" i="23" s="1"/>
  <c r="D80" i="23" s="1"/>
  <c r="D81" i="23" s="1"/>
  <c r="D82" i="23" s="1"/>
  <c r="D83" i="23" s="1"/>
  <c r="D84" i="23" s="1"/>
  <c r="D85" i="23" s="1"/>
  <c r="D86" i="23" s="1"/>
  <c r="D87" i="23" s="1"/>
  <c r="D88" i="23" s="1"/>
  <c r="D89" i="23" s="1"/>
  <c r="D90" i="23" s="1"/>
  <c r="D91" i="23" s="1"/>
  <c r="D92" i="23" s="1"/>
  <c r="D93" i="23" s="1"/>
  <c r="D94" i="23" s="1"/>
  <c r="D95" i="23" s="1"/>
  <c r="D96" i="23" s="1"/>
  <c r="D97" i="23" s="1"/>
  <c r="D98" i="23" s="1"/>
  <c r="D99" i="23" s="1"/>
  <c r="D100" i="23" s="1"/>
  <c r="D101" i="23" s="1"/>
  <c r="D102" i="23" s="1"/>
  <c r="D103" i="23" s="1"/>
  <c r="D104" i="23" s="1"/>
  <c r="D105" i="23" s="1"/>
  <c r="D106" i="23" s="1"/>
  <c r="D107" i="23" s="1"/>
  <c r="D108" i="23" s="1"/>
  <c r="D109" i="23" s="1"/>
  <c r="D110" i="23" s="1"/>
  <c r="D111" i="23" s="1"/>
  <c r="D112" i="23" s="1"/>
  <c r="D113" i="23" s="1"/>
  <c r="D114" i="23" s="1"/>
  <c r="D115" i="23" s="1"/>
  <c r="D116" i="23" s="1"/>
  <c r="D117" i="23" s="1"/>
  <c r="D118" i="23" s="1"/>
  <c r="D119" i="23" s="1"/>
  <c r="D120" i="23" s="1"/>
  <c r="D121" i="23" s="1"/>
  <c r="D122" i="23" s="1"/>
  <c r="D123" i="23" s="1"/>
  <c r="D124" i="23" s="1"/>
  <c r="D125" i="23" s="1"/>
  <c r="D126" i="23" s="1"/>
  <c r="D127" i="23" s="1"/>
  <c r="D128" i="23" s="1"/>
  <c r="D129" i="23" s="1"/>
  <c r="D130" i="23" s="1"/>
  <c r="D131" i="23" s="1"/>
  <c r="D132" i="23" s="1"/>
  <c r="D133" i="23" s="1"/>
  <c r="D134" i="23" s="1"/>
  <c r="D135" i="23" s="1"/>
  <c r="D136" i="23" s="1"/>
  <c r="D137" i="23" s="1"/>
  <c r="D138" i="23" s="1"/>
  <c r="D139" i="23" s="1"/>
  <c r="D140" i="23" s="1"/>
  <c r="D141" i="23" s="1"/>
  <c r="D142" i="23" s="1"/>
  <c r="D143" i="23" s="1"/>
  <c r="D144" i="23" s="1"/>
  <c r="D145" i="23" s="1"/>
  <c r="D146" i="23" s="1"/>
  <c r="D147" i="23" s="1"/>
  <c r="D148" i="23" s="1"/>
  <c r="D149" i="23" s="1"/>
  <c r="D150" i="23" s="1"/>
  <c r="D151" i="23" s="1"/>
  <c r="D152" i="23" s="1"/>
  <c r="D153" i="23" s="1"/>
  <c r="D154" i="23" s="1"/>
  <c r="D155" i="23" s="1"/>
  <c r="D156" i="23" s="1"/>
  <c r="D157" i="23" s="1"/>
  <c r="D158" i="23" s="1"/>
  <c r="D159" i="23" s="1"/>
  <c r="D160" i="23" s="1"/>
  <c r="D161" i="23" s="1"/>
  <c r="D162" i="23" s="1"/>
  <c r="D163" i="23" s="1"/>
  <c r="D164" i="23" s="1"/>
  <c r="D165" i="23" s="1"/>
  <c r="D166" i="23" s="1"/>
  <c r="D167" i="23" s="1"/>
  <c r="D168" i="23" s="1"/>
  <c r="D169" i="23" s="1"/>
  <c r="D170" i="23" s="1"/>
  <c r="D171" i="23" s="1"/>
  <c r="D172" i="23" s="1"/>
  <c r="D173" i="23" s="1"/>
  <c r="D174" i="23" s="1"/>
  <c r="D175" i="23" s="1"/>
  <c r="D176" i="23" s="1"/>
  <c r="D177" i="23" s="1"/>
  <c r="D178" i="23" s="1"/>
  <c r="D179" i="23" s="1"/>
  <c r="D180" i="23" s="1"/>
  <c r="D181" i="23" s="1"/>
  <c r="D182" i="23" s="1"/>
  <c r="D183" i="23" s="1"/>
  <c r="D184" i="23" s="1"/>
  <c r="D185" i="23" s="1"/>
  <c r="D186" i="23" s="1"/>
  <c r="D187" i="23" s="1"/>
  <c r="D188" i="23" s="1"/>
  <c r="D189" i="23" s="1"/>
  <c r="D190" i="23" s="1"/>
  <c r="D191" i="23" s="1"/>
  <c r="D192" i="23" s="1"/>
  <c r="D193" i="23" s="1"/>
  <c r="D194" i="23" s="1"/>
  <c r="D195" i="23" s="1"/>
  <c r="D196" i="23" s="1"/>
  <c r="D197" i="23" s="1"/>
  <c r="D198" i="23" s="1"/>
  <c r="D199" i="23" s="1"/>
  <c r="D200" i="23" s="1"/>
  <c r="D201" i="23" s="1"/>
  <c r="D202" i="23" s="1"/>
  <c r="D203" i="23" s="1"/>
  <c r="D204" i="23" s="1"/>
  <c r="D205" i="23" s="1"/>
  <c r="D206" i="23" s="1"/>
  <c r="D207" i="23" s="1"/>
  <c r="D208" i="23" s="1"/>
  <c r="D209" i="23" s="1"/>
  <c r="D210" i="23" s="1"/>
  <c r="D211" i="23" s="1"/>
  <c r="D212" i="23" s="1"/>
  <c r="D213" i="23" s="1"/>
  <c r="D214" i="23" s="1"/>
  <c r="D215" i="23" s="1"/>
  <c r="D216" i="23" s="1"/>
  <c r="D217" i="23" s="1"/>
  <c r="D218" i="23" s="1"/>
  <c r="D219" i="23" s="1"/>
  <c r="D220" i="23" s="1"/>
  <c r="D221" i="23" s="1"/>
  <c r="D222" i="23" s="1"/>
  <c r="D223" i="23" s="1"/>
  <c r="D224" i="23" s="1"/>
  <c r="D225" i="23" s="1"/>
  <c r="D226" i="23" s="1"/>
  <c r="D227" i="23" s="1"/>
  <c r="D228" i="23" s="1"/>
  <c r="D229" i="23" s="1"/>
  <c r="D230" i="23" s="1"/>
  <c r="D231" i="23" s="1"/>
  <c r="D232" i="23" s="1"/>
  <c r="D233" i="23" s="1"/>
  <c r="D234" i="23" s="1"/>
  <c r="D235" i="23" s="1"/>
  <c r="D236" i="23" s="1"/>
  <c r="D237" i="23" s="1"/>
  <c r="D238" i="23" s="1"/>
  <c r="D239" i="23" s="1"/>
  <c r="D240" i="23" s="1"/>
  <c r="D241" i="23" s="1"/>
  <c r="D242" i="23" s="1"/>
  <c r="D243" i="23" s="1"/>
  <c r="D244" i="23" s="1"/>
  <c r="D245" i="23" s="1"/>
  <c r="D246" i="23" s="1"/>
  <c r="D247" i="23" s="1"/>
  <c r="D248" i="23" s="1"/>
  <c r="D249" i="23" s="1"/>
  <c r="D250" i="23" s="1"/>
  <c r="D251" i="23" s="1"/>
  <c r="D252" i="23" s="1"/>
  <c r="D253" i="23" s="1"/>
  <c r="D254" i="23" s="1"/>
  <c r="D255" i="23" s="1"/>
  <c r="D256" i="23" s="1"/>
  <c r="D257" i="23" s="1"/>
  <c r="D258" i="23" s="1"/>
  <c r="D259" i="23" s="1"/>
  <c r="D260" i="23" s="1"/>
  <c r="D261" i="23" s="1"/>
  <c r="D262" i="23" s="1"/>
  <c r="D263" i="23" s="1"/>
  <c r="D264" i="23" s="1"/>
  <c r="D265" i="23" s="1"/>
  <c r="D266" i="23" s="1"/>
  <c r="D267" i="23" s="1"/>
  <c r="D268" i="23" s="1"/>
  <c r="D269" i="23" s="1"/>
  <c r="D270" i="23" s="1"/>
  <c r="D271" i="23" s="1"/>
  <c r="D272" i="23" s="1"/>
  <c r="D273" i="23" s="1"/>
  <c r="D274" i="23" s="1"/>
  <c r="D275" i="23" s="1"/>
  <c r="D276" i="23" s="1"/>
  <c r="D277" i="23" s="1"/>
  <c r="D278" i="23" s="1"/>
  <c r="D279" i="23" s="1"/>
  <c r="D280" i="23" s="1"/>
  <c r="D281" i="23" s="1"/>
  <c r="D282" i="23" s="1"/>
  <c r="D283" i="23" s="1"/>
  <c r="D284" i="23" s="1"/>
  <c r="D285" i="23" s="1"/>
  <c r="D286" i="23" s="1"/>
  <c r="D287" i="23" s="1"/>
  <c r="D288" i="23" s="1"/>
  <c r="D289" i="23" s="1"/>
  <c r="D290" i="23" s="1"/>
  <c r="D291" i="23" s="1"/>
  <c r="D292" i="23" s="1"/>
  <c r="D293" i="23" s="1"/>
  <c r="D294" i="23" s="1"/>
  <c r="D295" i="23" s="1"/>
  <c r="D296" i="23" s="1"/>
  <c r="D297" i="23" s="1"/>
  <c r="D298" i="23" s="1"/>
  <c r="D299" i="23" s="1"/>
  <c r="D300" i="23" s="1"/>
  <c r="D301" i="23" s="1"/>
  <c r="D302" i="23" s="1"/>
  <c r="D303" i="23" s="1"/>
  <c r="D304" i="23" s="1"/>
  <c r="D305" i="23" s="1"/>
  <c r="D306" i="23" s="1"/>
  <c r="D307" i="23" s="1"/>
  <c r="D308" i="23" s="1"/>
  <c r="D309" i="23" s="1"/>
  <c r="D310" i="23" s="1"/>
  <c r="D311" i="23" s="1"/>
  <c r="D312" i="23" s="1"/>
  <c r="D313" i="23" s="1"/>
  <c r="D314" i="23" s="1"/>
  <c r="D315" i="23" s="1"/>
  <c r="D316" i="23" s="1"/>
  <c r="D317" i="23" s="1"/>
  <c r="D318" i="23" s="1"/>
  <c r="D319" i="23" s="1"/>
  <c r="D320" i="23" s="1"/>
  <c r="D321" i="23" s="1"/>
  <c r="D322" i="23" s="1"/>
  <c r="D323" i="23" s="1"/>
  <c r="D324" i="23" s="1"/>
  <c r="D325" i="23" s="1"/>
  <c r="D326" i="23" s="1"/>
  <c r="D327" i="23" s="1"/>
  <c r="D328" i="23" s="1"/>
  <c r="D329" i="23" s="1"/>
  <c r="D330" i="23" s="1"/>
  <c r="D331" i="23" s="1"/>
  <c r="D332" i="23" s="1"/>
  <c r="D333" i="23" s="1"/>
  <c r="D334" i="23" s="1"/>
  <c r="D335" i="23" s="1"/>
  <c r="D336" i="23" s="1"/>
  <c r="D337" i="23" s="1"/>
  <c r="D338" i="23" s="1"/>
  <c r="D339" i="23" s="1"/>
  <c r="D340" i="23" s="1"/>
  <c r="D341" i="23" s="1"/>
  <c r="D342" i="23" s="1"/>
  <c r="D343" i="23" s="1"/>
  <c r="D344" i="23" s="1"/>
  <c r="D345" i="23" s="1"/>
  <c r="D346" i="23" s="1"/>
  <c r="D347" i="23" s="1"/>
  <c r="D348" i="23" s="1"/>
  <c r="D349" i="23" s="1"/>
  <c r="D350" i="23" s="1"/>
  <c r="D351" i="23" s="1"/>
  <c r="D352" i="23" s="1"/>
  <c r="D353" i="23" s="1"/>
  <c r="D354" i="23" s="1"/>
  <c r="D355" i="23" s="1"/>
  <c r="D356" i="23" s="1"/>
  <c r="D357" i="23" s="1"/>
  <c r="D358" i="23" s="1"/>
  <c r="D359" i="23" s="1"/>
  <c r="D360" i="23" s="1"/>
  <c r="D361" i="23" s="1"/>
  <c r="D362" i="23" s="1"/>
  <c r="D363" i="23" s="1"/>
  <c r="D364" i="23" s="1"/>
  <c r="D365" i="23" s="1"/>
  <c r="D366" i="23" s="1"/>
  <c r="D367" i="23" s="1"/>
  <c r="D368" i="23" s="1"/>
  <c r="D369" i="23" s="1"/>
  <c r="D370" i="23" s="1"/>
  <c r="D371" i="23" s="1"/>
  <c r="D372" i="23" s="1"/>
  <c r="D373" i="23" s="1"/>
  <c r="D374" i="23" s="1"/>
  <c r="D375" i="23" s="1"/>
  <c r="D376" i="23" s="1"/>
  <c r="D377" i="23" s="1"/>
  <c r="D378" i="23" s="1"/>
  <c r="D379" i="23" s="1"/>
  <c r="D380" i="23" s="1"/>
  <c r="D381" i="23" s="1"/>
  <c r="D382" i="23" s="1"/>
  <c r="D383" i="23" s="1"/>
  <c r="D384" i="23" s="1"/>
  <c r="D385" i="23" s="1"/>
  <c r="D386" i="23" s="1"/>
  <c r="D387" i="23" s="1"/>
  <c r="D388" i="23" s="1"/>
  <c r="D389" i="23" s="1"/>
  <c r="D390" i="23" s="1"/>
  <c r="D391" i="23" s="1"/>
  <c r="D392" i="23" s="1"/>
  <c r="D393" i="23" s="1"/>
  <c r="D394" i="23" s="1"/>
  <c r="D395" i="23" s="1"/>
  <c r="D396" i="23" s="1"/>
  <c r="D397" i="23" s="1"/>
  <c r="D398" i="23" s="1"/>
  <c r="D399" i="23" s="1"/>
  <c r="D400" i="23" s="1"/>
  <c r="D401" i="23" s="1"/>
  <c r="D402" i="23" s="1"/>
  <c r="D403" i="23" s="1"/>
  <c r="D404" i="23" s="1"/>
  <c r="D405" i="23" s="1"/>
  <c r="D406" i="23" s="1"/>
  <c r="D407" i="23" s="1"/>
  <c r="D408" i="23" s="1"/>
  <c r="D409" i="23" s="1"/>
  <c r="D410" i="23" s="1"/>
  <c r="D411" i="23" s="1"/>
  <c r="D412" i="23" s="1"/>
  <c r="D413" i="23" s="1"/>
  <c r="D414" i="23" s="1"/>
  <c r="D415" i="23" s="1"/>
  <c r="D416" i="23" s="1"/>
  <c r="D417" i="23" s="1"/>
  <c r="D418" i="23" s="1"/>
  <c r="D419" i="23" s="1"/>
  <c r="D420" i="23" s="1"/>
  <c r="D421" i="23" s="1"/>
  <c r="D422" i="23" s="1"/>
  <c r="D423" i="23" s="1"/>
  <c r="D424" i="23" s="1"/>
  <c r="D425" i="23" s="1"/>
  <c r="D426" i="23" s="1"/>
  <c r="D427" i="23" s="1"/>
  <c r="D428" i="23" s="1"/>
  <c r="D429" i="23" s="1"/>
  <c r="D430" i="23" s="1"/>
  <c r="D431" i="23" s="1"/>
  <c r="D432" i="23" s="1"/>
  <c r="D433" i="23" s="1"/>
  <c r="D434" i="23" s="1"/>
  <c r="D435" i="23" s="1"/>
  <c r="D436" i="23" s="1"/>
  <c r="D437" i="23" s="1"/>
  <c r="D438" i="23" s="1"/>
  <c r="D439" i="23" s="1"/>
  <c r="D440" i="23" s="1"/>
  <c r="D441" i="23" s="1"/>
  <c r="D442" i="23" s="1"/>
  <c r="D443" i="23" s="1"/>
  <c r="D444" i="23" s="1"/>
  <c r="D445" i="23" s="1"/>
  <c r="D446" i="23" s="1"/>
  <c r="D447" i="23" s="1"/>
  <c r="D448" i="23" s="1"/>
  <c r="D449" i="23" s="1"/>
  <c r="D450" i="23" s="1"/>
  <c r="D451" i="23" s="1"/>
  <c r="D452" i="23" s="1"/>
  <c r="D453" i="23" s="1"/>
  <c r="D454" i="23" s="1"/>
  <c r="D455" i="23" s="1"/>
  <c r="D456" i="23" s="1"/>
  <c r="D457" i="23" s="1"/>
  <c r="D458" i="23" s="1"/>
  <c r="D459" i="23" s="1"/>
  <c r="D460" i="23" s="1"/>
  <c r="D461" i="23" s="1"/>
  <c r="D462" i="23" s="1"/>
  <c r="D463" i="23" s="1"/>
  <c r="D464" i="23" s="1"/>
  <c r="D465" i="23" s="1"/>
  <c r="D466" i="23" s="1"/>
  <c r="D467" i="23" s="1"/>
  <c r="D468" i="23" s="1"/>
  <c r="D469" i="23" s="1"/>
  <c r="D470" i="23" s="1"/>
  <c r="D471" i="23" s="1"/>
  <c r="D472" i="23" s="1"/>
  <c r="D473" i="23" s="1"/>
  <c r="D474" i="23" s="1"/>
  <c r="D475" i="23" s="1"/>
  <c r="D476" i="23" s="1"/>
  <c r="D477" i="23" s="1"/>
  <c r="D478" i="23" s="1"/>
  <c r="D479" i="23" s="1"/>
  <c r="D480" i="23" s="1"/>
  <c r="D481" i="23" s="1"/>
  <c r="D482" i="23" s="1"/>
  <c r="D483" i="23" s="1"/>
  <c r="D484" i="23" s="1"/>
  <c r="D485" i="23" s="1"/>
  <c r="D486" i="23" s="1"/>
  <c r="D487" i="23" s="1"/>
  <c r="D488" i="23" s="1"/>
  <c r="D489" i="23" s="1"/>
  <c r="D490" i="23" s="1"/>
  <c r="D491" i="23" s="1"/>
  <c r="D492" i="23" s="1"/>
  <c r="D493" i="23" s="1"/>
  <c r="D494" i="23" s="1"/>
  <c r="D495" i="23" s="1"/>
  <c r="D496" i="23" s="1"/>
  <c r="D497" i="23" s="1"/>
  <c r="D498" i="23" s="1"/>
  <c r="D499" i="23" s="1"/>
  <c r="D500" i="23" s="1"/>
  <c r="D501" i="23" s="1"/>
  <c r="D502" i="23" s="1"/>
  <c r="D503" i="23" s="1"/>
  <c r="D504" i="23" s="1"/>
  <c r="D505" i="23" s="1"/>
  <c r="D506" i="23" s="1"/>
  <c r="D507" i="23" s="1"/>
  <c r="D508" i="23" s="1"/>
  <c r="D509" i="23" s="1"/>
  <c r="D510" i="23" s="1"/>
  <c r="D511" i="23" s="1"/>
  <c r="D512" i="23" s="1"/>
  <c r="D513" i="23" s="1"/>
  <c r="D514" i="23" s="1"/>
  <c r="D515" i="23" s="1"/>
  <c r="D516" i="23" s="1"/>
  <c r="D517" i="23" s="1"/>
  <c r="D518" i="23" s="1"/>
  <c r="D519" i="23" s="1"/>
  <c r="D520" i="23" s="1"/>
  <c r="D521" i="23" s="1"/>
  <c r="D522" i="23" s="1"/>
  <c r="D523" i="23" s="1"/>
  <c r="D524" i="23" s="1"/>
  <c r="D525" i="23" s="1"/>
  <c r="D526" i="23" s="1"/>
  <c r="D527" i="23" s="1"/>
  <c r="D528" i="23" s="1"/>
  <c r="D529" i="23" s="1"/>
  <c r="D530" i="23" s="1"/>
  <c r="D531" i="23" s="1"/>
  <c r="D532" i="23" s="1"/>
  <c r="D533" i="23" s="1"/>
  <c r="D534" i="23" s="1"/>
  <c r="D535" i="23" s="1"/>
  <c r="D536" i="23" s="1"/>
  <c r="D537" i="23" s="1"/>
  <c r="D538" i="23" s="1"/>
  <c r="D539" i="23" s="1"/>
  <c r="D540" i="23" s="1"/>
  <c r="D541" i="23" s="1"/>
  <c r="D542" i="23" s="1"/>
  <c r="D543" i="23" s="1"/>
  <c r="D544" i="23" s="1"/>
  <c r="D545" i="23" s="1"/>
  <c r="D546" i="23" s="1"/>
  <c r="D547" i="23" s="1"/>
  <c r="D548" i="23" s="1"/>
  <c r="D549" i="23" s="1"/>
  <c r="D550" i="23" s="1"/>
  <c r="D551" i="23" s="1"/>
  <c r="D552" i="23" s="1"/>
  <c r="D553" i="23" s="1"/>
  <c r="D554" i="23" s="1"/>
  <c r="D555" i="23" s="1"/>
  <c r="D556" i="23" s="1"/>
  <c r="D557" i="23" s="1"/>
  <c r="D558" i="23" s="1"/>
  <c r="D559" i="23" s="1"/>
  <c r="D560" i="23" s="1"/>
  <c r="D561" i="23" s="1"/>
  <c r="D562" i="23" s="1"/>
  <c r="D563" i="23" s="1"/>
  <c r="D564" i="23" s="1"/>
  <c r="D565" i="23" s="1"/>
  <c r="D566" i="23" s="1"/>
  <c r="D567" i="23" s="1"/>
  <c r="D568" i="23" s="1"/>
  <c r="D569" i="23" s="1"/>
  <c r="D570" i="23" s="1"/>
  <c r="D571" i="23" s="1"/>
  <c r="D572" i="23" s="1"/>
  <c r="D573" i="23" s="1"/>
  <c r="D574" i="23" s="1"/>
  <c r="D575" i="23" s="1"/>
  <c r="D576" i="23" s="1"/>
  <c r="D577" i="23" s="1"/>
  <c r="D578" i="23" s="1"/>
  <c r="D579" i="23" s="1"/>
  <c r="D580" i="23" s="1"/>
  <c r="D581" i="23" s="1"/>
  <c r="D582" i="23" s="1"/>
  <c r="D583" i="23" s="1"/>
  <c r="D584" i="23" s="1"/>
  <c r="D585" i="23" s="1"/>
  <c r="D586" i="23" s="1"/>
  <c r="D587" i="23" s="1"/>
  <c r="D588" i="23" s="1"/>
  <c r="D589" i="23" s="1"/>
  <c r="D590" i="23" s="1"/>
  <c r="D591" i="23" s="1"/>
  <c r="D592" i="23" s="1"/>
  <c r="D593" i="23" s="1"/>
  <c r="D594" i="23" s="1"/>
  <c r="D595" i="23" s="1"/>
  <c r="D596" i="23" s="1"/>
  <c r="D597" i="23" s="1"/>
  <c r="D598" i="23" s="1"/>
  <c r="D599" i="23" s="1"/>
  <c r="D600" i="23" s="1"/>
  <c r="D601" i="23" s="1"/>
  <c r="D602" i="23" s="1"/>
  <c r="D603" i="23" s="1"/>
  <c r="D604" i="23" s="1"/>
  <c r="D605" i="23" s="1"/>
  <c r="D606" i="23" s="1"/>
  <c r="D607" i="23" s="1"/>
  <c r="D608" i="23" s="1"/>
  <c r="D609" i="23" s="1"/>
  <c r="D610" i="23" s="1"/>
  <c r="D611" i="23" s="1"/>
  <c r="D612" i="23" s="1"/>
  <c r="D613" i="23" s="1"/>
  <c r="D614" i="23" s="1"/>
  <c r="D615" i="23" s="1"/>
  <c r="D616" i="23" s="1"/>
  <c r="D617" i="23" s="1"/>
  <c r="D618" i="23" s="1"/>
  <c r="D619" i="23" s="1"/>
  <c r="D620" i="23" s="1"/>
  <c r="D621" i="23" s="1"/>
  <c r="D622" i="23" s="1"/>
  <c r="D623" i="23" s="1"/>
  <c r="D624" i="23" s="1"/>
  <c r="D625" i="23" s="1"/>
  <c r="D626" i="23" s="1"/>
  <c r="D627" i="23" s="1"/>
  <c r="D628" i="23" s="1"/>
  <c r="D629" i="23" s="1"/>
  <c r="D630" i="23" s="1"/>
  <c r="D631" i="23" s="1"/>
  <c r="D632" i="23" s="1"/>
  <c r="D633" i="23" s="1"/>
  <c r="D634" i="23" s="1"/>
  <c r="D635" i="23" s="1"/>
  <c r="D636" i="23" s="1"/>
  <c r="D637" i="23" s="1"/>
  <c r="D638" i="23" s="1"/>
  <c r="D639" i="23" s="1"/>
  <c r="D640" i="23" s="1"/>
  <c r="D641" i="23" s="1"/>
  <c r="D642" i="23" s="1"/>
  <c r="D643" i="23" s="1"/>
  <c r="D644" i="23" s="1"/>
  <c r="D645" i="23" s="1"/>
  <c r="D646" i="23" s="1"/>
  <c r="D647" i="23" s="1"/>
  <c r="D648" i="23" s="1"/>
  <c r="D649" i="23" s="1"/>
  <c r="D650" i="23" s="1"/>
  <c r="D651" i="23" s="1"/>
  <c r="D652" i="23" s="1"/>
  <c r="D653" i="23" s="1"/>
  <c r="D654" i="23" s="1"/>
  <c r="D655" i="23" s="1"/>
  <c r="D656" i="23" s="1"/>
  <c r="D657" i="23" s="1"/>
  <c r="D658" i="23" s="1"/>
  <c r="D659" i="23" s="1"/>
  <c r="D660" i="23" s="1"/>
  <c r="D661" i="23" s="1"/>
  <c r="D662" i="23" s="1"/>
  <c r="D663" i="23" s="1"/>
  <c r="D664" i="23" s="1"/>
  <c r="D665" i="23" s="1"/>
  <c r="D666" i="23" s="1"/>
  <c r="D667" i="23" s="1"/>
  <c r="D668" i="23" s="1"/>
  <c r="D669" i="23" s="1"/>
  <c r="D670" i="23" s="1"/>
  <c r="D671" i="23" s="1"/>
  <c r="D672" i="23" s="1"/>
  <c r="D673" i="23" s="1"/>
  <c r="D674" i="23" s="1"/>
  <c r="D675" i="23" s="1"/>
  <c r="D676" i="23" s="1"/>
  <c r="D677" i="23" s="1"/>
  <c r="D678" i="23" s="1"/>
  <c r="D679" i="23" s="1"/>
  <c r="D680" i="23" s="1"/>
  <c r="D681" i="23" s="1"/>
  <c r="D682" i="23" s="1"/>
  <c r="D683" i="23" s="1"/>
  <c r="D684" i="23" s="1"/>
  <c r="D685" i="23" s="1"/>
  <c r="D686" i="23" s="1"/>
  <c r="D687" i="23" s="1"/>
  <c r="D688" i="23" s="1"/>
  <c r="D689" i="23" s="1"/>
  <c r="D690" i="23" s="1"/>
  <c r="D691" i="23" s="1"/>
  <c r="D692" i="23" s="1"/>
  <c r="D693" i="23" s="1"/>
  <c r="D694" i="23" s="1"/>
  <c r="D695" i="23" s="1"/>
  <c r="D696" i="23" s="1"/>
  <c r="D697" i="23" s="1"/>
  <c r="D698" i="23" s="1"/>
  <c r="D699" i="23" s="1"/>
  <c r="D700" i="23" s="1"/>
  <c r="D701" i="23" s="1"/>
  <c r="D702" i="23" s="1"/>
  <c r="D703" i="23" s="1"/>
  <c r="D704" i="23" s="1"/>
  <c r="D705" i="23" s="1"/>
  <c r="D706" i="23" s="1"/>
  <c r="D707" i="23" s="1"/>
  <c r="D708" i="23" s="1"/>
  <c r="D709" i="23" s="1"/>
  <c r="D710" i="23" s="1"/>
  <c r="D711" i="23" s="1"/>
  <c r="D712" i="23" s="1"/>
  <c r="D713" i="23" s="1"/>
  <c r="D714" i="23" s="1"/>
  <c r="D715" i="23" s="1"/>
  <c r="D716" i="23" s="1"/>
  <c r="D717" i="23" s="1"/>
  <c r="D718" i="23" s="1"/>
  <c r="D719" i="23" s="1"/>
  <c r="D720" i="23" s="1"/>
  <c r="D721" i="23" s="1"/>
  <c r="D722" i="23" s="1"/>
  <c r="D723" i="23" s="1"/>
  <c r="D724" i="23" s="1"/>
  <c r="D725" i="23" s="1"/>
  <c r="D726" i="23" s="1"/>
  <c r="D727" i="23" s="1"/>
  <c r="D728" i="23" s="1"/>
  <c r="D729" i="23" s="1"/>
  <c r="D730" i="23" s="1"/>
  <c r="D731" i="23" s="1"/>
  <c r="D732" i="23" s="1"/>
  <c r="D733" i="23" s="1"/>
  <c r="D734" i="23" s="1"/>
  <c r="D735" i="23" s="1"/>
  <c r="D736" i="23" s="1"/>
  <c r="D737" i="23" s="1"/>
  <c r="D738" i="23" s="1"/>
  <c r="D739" i="23" s="1"/>
  <c r="D740" i="23" s="1"/>
  <c r="D741" i="23" s="1"/>
  <c r="D742" i="23" s="1"/>
  <c r="D743" i="23" s="1"/>
  <c r="D744" i="23" s="1"/>
  <c r="D745" i="23" s="1"/>
  <c r="D746" i="23" s="1"/>
  <c r="D747" i="23" s="1"/>
  <c r="D748" i="23" s="1"/>
  <c r="D749" i="23" s="1"/>
  <c r="D750" i="23" s="1"/>
  <c r="D751" i="23" s="1"/>
  <c r="D752" i="23" s="1"/>
  <c r="D753" i="23" s="1"/>
  <c r="D754" i="23" s="1"/>
  <c r="D755" i="23" s="1"/>
  <c r="D756" i="23" s="1"/>
  <c r="D757" i="23" s="1"/>
  <c r="D758" i="23" s="1"/>
  <c r="D759" i="23" s="1"/>
  <c r="D760" i="23" s="1"/>
  <c r="D761" i="23" s="1"/>
  <c r="D762" i="23" s="1"/>
  <c r="D763" i="23" s="1"/>
  <c r="D764" i="23" s="1"/>
  <c r="D765" i="23" s="1"/>
  <c r="D766" i="23" s="1"/>
  <c r="D767" i="23" s="1"/>
  <c r="D768" i="23" s="1"/>
  <c r="D769" i="23" s="1"/>
  <c r="D770" i="23" s="1"/>
  <c r="D771" i="23" s="1"/>
  <c r="D772" i="23" s="1"/>
  <c r="D773" i="23" s="1"/>
  <c r="D774" i="23" s="1"/>
  <c r="D775" i="23" s="1"/>
  <c r="D776" i="23" s="1"/>
  <c r="D777" i="23" s="1"/>
  <c r="D778" i="23" s="1"/>
  <c r="D779" i="23" s="1"/>
  <c r="D780" i="23" s="1"/>
  <c r="D781" i="23" s="1"/>
  <c r="D782" i="23" s="1"/>
  <c r="D783" i="23" s="1"/>
  <c r="D784" i="23" s="1"/>
  <c r="D785" i="23" s="1"/>
  <c r="D786" i="23" s="1"/>
  <c r="D787" i="23" s="1"/>
  <c r="D788" i="23" s="1"/>
  <c r="D789" i="23" s="1"/>
  <c r="D790" i="23" s="1"/>
  <c r="D791" i="23" s="1"/>
  <c r="D792" i="23" s="1"/>
  <c r="D793" i="23" s="1"/>
  <c r="D794" i="23" s="1"/>
  <c r="D795" i="23" s="1"/>
  <c r="D796" i="23" s="1"/>
  <c r="D797" i="23" s="1"/>
  <c r="D798" i="23" s="1"/>
  <c r="D799" i="23" s="1"/>
  <c r="D800" i="23" s="1"/>
  <c r="D801" i="23" s="1"/>
  <c r="D802" i="23" s="1"/>
  <c r="D803" i="23" s="1"/>
  <c r="D804" i="23" s="1"/>
  <c r="D805" i="23" s="1"/>
  <c r="D806" i="23" s="1"/>
  <c r="D807" i="23" s="1"/>
  <c r="D808" i="23" s="1"/>
  <c r="D809" i="23" s="1"/>
  <c r="D810" i="23" s="1"/>
  <c r="D811" i="23" s="1"/>
  <c r="D812" i="23" s="1"/>
  <c r="D813" i="23" s="1"/>
  <c r="D814" i="23" s="1"/>
  <c r="D815" i="23" s="1"/>
  <c r="D816" i="23" s="1"/>
  <c r="D817" i="23" s="1"/>
  <c r="D818" i="23" s="1"/>
  <c r="D819" i="23" s="1"/>
  <c r="D820" i="23" s="1"/>
  <c r="D821" i="23" s="1"/>
  <c r="D822" i="23" s="1"/>
  <c r="D823" i="23" s="1"/>
  <c r="D824" i="23" s="1"/>
  <c r="D825" i="23" s="1"/>
  <c r="D826" i="23" s="1"/>
  <c r="D827" i="23" s="1"/>
  <c r="D828" i="23" s="1"/>
  <c r="D829" i="23" s="1"/>
  <c r="D830" i="23" s="1"/>
  <c r="D831" i="23" s="1"/>
  <c r="D832" i="23" s="1"/>
  <c r="D833" i="23" s="1"/>
  <c r="D834" i="23" s="1"/>
  <c r="D835" i="23" s="1"/>
  <c r="D836" i="23" s="1"/>
  <c r="D837" i="23" s="1"/>
  <c r="D838" i="23" s="1"/>
  <c r="D839" i="23" s="1"/>
  <c r="D840" i="23" s="1"/>
  <c r="D841" i="23" s="1"/>
  <c r="D842" i="23" s="1"/>
  <c r="D843" i="23" s="1"/>
  <c r="D844" i="23" s="1"/>
  <c r="D845" i="23" s="1"/>
  <c r="D846" i="23" s="1"/>
  <c r="D847" i="23" s="1"/>
  <c r="D848" i="23" s="1"/>
  <c r="D849" i="23" s="1"/>
  <c r="D850" i="23" s="1"/>
  <c r="D851" i="23" s="1"/>
  <c r="D852" i="23" s="1"/>
  <c r="D853" i="23" s="1"/>
  <c r="D854" i="23" s="1"/>
  <c r="D855" i="23" s="1"/>
  <c r="D856" i="23" s="1"/>
  <c r="D857" i="23" s="1"/>
  <c r="D858" i="23" s="1"/>
  <c r="D859" i="23" s="1"/>
  <c r="D860" i="23" s="1"/>
  <c r="D861" i="23" s="1"/>
  <c r="D862" i="23" s="1"/>
  <c r="D863" i="23" s="1"/>
  <c r="D864" i="23" s="1"/>
  <c r="D865" i="23" s="1"/>
  <c r="D866" i="23" s="1"/>
  <c r="D867" i="23" s="1"/>
  <c r="D868" i="23" s="1"/>
  <c r="D869" i="23" s="1"/>
  <c r="D870" i="23" s="1"/>
  <c r="D871" i="23" s="1"/>
  <c r="D872" i="23" s="1"/>
  <c r="D873" i="23" s="1"/>
  <c r="D874" i="23" s="1"/>
  <c r="D875" i="23" s="1"/>
  <c r="D876" i="23" s="1"/>
  <c r="D877" i="23" s="1"/>
  <c r="D878" i="23" s="1"/>
  <c r="D879" i="23" s="1"/>
  <c r="D880" i="23" s="1"/>
  <c r="D881" i="23" s="1"/>
  <c r="D882" i="23" s="1"/>
  <c r="D883" i="23" s="1"/>
  <c r="D884" i="23" s="1"/>
  <c r="D885" i="23" s="1"/>
  <c r="D886" i="23" s="1"/>
  <c r="D887" i="23" s="1"/>
  <c r="D888" i="23" s="1"/>
  <c r="D889" i="23" s="1"/>
  <c r="D890" i="23" s="1"/>
  <c r="D891" i="23" s="1"/>
  <c r="D892" i="23" s="1"/>
  <c r="C2" i="23"/>
  <c r="C3" i="23" s="1"/>
  <c r="C4" i="23" s="1"/>
  <c r="C5" i="23" s="1"/>
  <c r="C6" i="23" s="1"/>
  <c r="C7" i="23" s="1"/>
  <c r="C8" i="23" s="1"/>
  <c r="C9" i="23" s="1"/>
  <c r="C10" i="23" s="1"/>
  <c r="C11" i="23" s="1"/>
  <c r="C12" i="23" s="1"/>
  <c r="C13" i="23" s="1"/>
  <c r="C14" i="23" s="1"/>
  <c r="C15" i="23" s="1"/>
  <c r="C16" i="23" s="1"/>
  <c r="C17" i="23" s="1"/>
  <c r="C18" i="23" s="1"/>
  <c r="C19" i="23" s="1"/>
  <c r="C20" i="23" s="1"/>
  <c r="C21" i="23" s="1"/>
  <c r="C22" i="23" s="1"/>
  <c r="C23" i="23" s="1"/>
  <c r="C24" i="23" s="1"/>
  <c r="C25" i="23" s="1"/>
  <c r="C26" i="23" s="1"/>
  <c r="C27" i="23" s="1"/>
  <c r="C28" i="23" s="1"/>
  <c r="C29" i="23" s="1"/>
  <c r="C30" i="23" s="1"/>
  <c r="C31" i="23" s="1"/>
  <c r="C32" i="23" s="1"/>
  <c r="C33" i="23" s="1"/>
  <c r="C34" i="23" s="1"/>
  <c r="C35" i="23" s="1"/>
  <c r="C36" i="23" s="1"/>
  <c r="C37" i="23" s="1"/>
  <c r="C38" i="23" s="1"/>
  <c r="C39" i="23" s="1"/>
  <c r="C40" i="23" s="1"/>
  <c r="C41" i="23" s="1"/>
  <c r="C42" i="23" s="1"/>
  <c r="C43" i="23" s="1"/>
  <c r="C44" i="23" s="1"/>
  <c r="C45" i="23" s="1"/>
  <c r="C46" i="23" s="1"/>
  <c r="C47" i="23" s="1"/>
  <c r="C48" i="23" s="1"/>
  <c r="C49" i="23" s="1"/>
  <c r="C50" i="23" s="1"/>
  <c r="C51" i="23" s="1"/>
  <c r="C52" i="23" s="1"/>
  <c r="C53" i="23" s="1"/>
  <c r="C54" i="23" s="1"/>
  <c r="C55" i="23" s="1"/>
  <c r="C56" i="23" s="1"/>
  <c r="C57" i="23" s="1"/>
  <c r="C58" i="23" s="1"/>
  <c r="C59" i="23" s="1"/>
  <c r="C60" i="23" s="1"/>
  <c r="C61" i="23" s="1"/>
  <c r="C62" i="23" s="1"/>
  <c r="C63" i="23" s="1"/>
  <c r="C64" i="23" s="1"/>
  <c r="C65" i="23" s="1"/>
  <c r="C66" i="23" s="1"/>
  <c r="C67" i="23" s="1"/>
  <c r="C68" i="23" s="1"/>
  <c r="C69" i="23" s="1"/>
  <c r="C70" i="23" s="1"/>
  <c r="C71" i="23" s="1"/>
  <c r="C72" i="23" s="1"/>
  <c r="C73" i="23" s="1"/>
  <c r="C74" i="23" s="1"/>
  <c r="C75" i="23" s="1"/>
  <c r="C76" i="23" s="1"/>
  <c r="C77" i="23" s="1"/>
  <c r="C78" i="23" s="1"/>
  <c r="C79" i="23" s="1"/>
  <c r="C80" i="23" s="1"/>
  <c r="C81" i="23" s="1"/>
  <c r="C82" i="23" s="1"/>
  <c r="C83" i="23" s="1"/>
  <c r="C84" i="23" s="1"/>
  <c r="C85" i="23" s="1"/>
  <c r="C86" i="23" s="1"/>
  <c r="C87" i="23" s="1"/>
  <c r="C88" i="23" s="1"/>
  <c r="C89" i="23" s="1"/>
  <c r="C90" i="23" s="1"/>
  <c r="C91" i="23" s="1"/>
  <c r="C92" i="23" s="1"/>
  <c r="C93" i="23" s="1"/>
  <c r="C94" i="23" s="1"/>
  <c r="C95" i="23" s="1"/>
  <c r="C96" i="23" s="1"/>
  <c r="C97" i="23" s="1"/>
  <c r="C98" i="23" s="1"/>
  <c r="C99" i="23" s="1"/>
  <c r="C100" i="23" s="1"/>
  <c r="C101" i="23" s="1"/>
  <c r="C102" i="23" s="1"/>
  <c r="C103" i="23" s="1"/>
  <c r="C104" i="23" s="1"/>
  <c r="C105" i="23" s="1"/>
  <c r="C106" i="23" s="1"/>
  <c r="C107" i="23" s="1"/>
  <c r="C108" i="23" s="1"/>
  <c r="C109" i="23" s="1"/>
  <c r="C110" i="23" s="1"/>
  <c r="C111" i="23" s="1"/>
  <c r="C112" i="23" s="1"/>
  <c r="C113" i="23" s="1"/>
  <c r="C114" i="23" s="1"/>
  <c r="C115" i="23" s="1"/>
  <c r="C116" i="23" s="1"/>
  <c r="C117" i="23" s="1"/>
  <c r="C118" i="23" s="1"/>
  <c r="C119" i="23" s="1"/>
  <c r="C120" i="23" s="1"/>
  <c r="C121" i="23" s="1"/>
  <c r="C122" i="23" s="1"/>
  <c r="C123" i="23" s="1"/>
  <c r="C124" i="23" s="1"/>
  <c r="C125" i="23" s="1"/>
  <c r="C126" i="23" s="1"/>
  <c r="C127" i="23" s="1"/>
  <c r="C128" i="23" s="1"/>
  <c r="C129" i="23" s="1"/>
  <c r="C130" i="23" s="1"/>
  <c r="C131" i="23" s="1"/>
  <c r="C132" i="23" s="1"/>
  <c r="C133" i="23" s="1"/>
  <c r="C134" i="23" s="1"/>
  <c r="C135" i="23" s="1"/>
  <c r="C136" i="23" s="1"/>
  <c r="C137" i="23" s="1"/>
  <c r="C138" i="23" s="1"/>
  <c r="C139" i="23" s="1"/>
  <c r="C140" i="23" s="1"/>
  <c r="C141" i="23" s="1"/>
  <c r="C142" i="23" s="1"/>
  <c r="C143" i="23" s="1"/>
  <c r="C144" i="23" s="1"/>
  <c r="C145" i="23" s="1"/>
  <c r="C146" i="23" s="1"/>
  <c r="C147" i="23" s="1"/>
  <c r="C148" i="23" s="1"/>
  <c r="C149" i="23" s="1"/>
  <c r="C150" i="23" s="1"/>
  <c r="C151" i="23" s="1"/>
  <c r="C152" i="23" s="1"/>
  <c r="C153" i="23" s="1"/>
  <c r="C154" i="23" s="1"/>
  <c r="C155" i="23" s="1"/>
  <c r="C156" i="23" s="1"/>
  <c r="C157" i="23" s="1"/>
  <c r="C158" i="23" s="1"/>
  <c r="C159" i="23" s="1"/>
  <c r="C160" i="23" s="1"/>
  <c r="C161" i="23" s="1"/>
  <c r="C162" i="23" s="1"/>
  <c r="C163" i="23" s="1"/>
  <c r="C164" i="23" s="1"/>
  <c r="C165" i="23" s="1"/>
  <c r="C166" i="23" s="1"/>
  <c r="C167" i="23" s="1"/>
  <c r="C168" i="23" s="1"/>
  <c r="C169" i="23" s="1"/>
  <c r="C170" i="23" s="1"/>
  <c r="C171" i="23" s="1"/>
  <c r="C172" i="23" s="1"/>
  <c r="C173" i="23" s="1"/>
  <c r="C174" i="23" s="1"/>
  <c r="C175" i="23" s="1"/>
  <c r="C176" i="23" s="1"/>
  <c r="C177" i="23" s="1"/>
  <c r="C178" i="23" s="1"/>
  <c r="C179" i="23" s="1"/>
  <c r="C180" i="23" s="1"/>
  <c r="C181" i="23" s="1"/>
  <c r="C182" i="23" s="1"/>
  <c r="C183" i="23" s="1"/>
  <c r="C184" i="23" s="1"/>
  <c r="C185" i="23" s="1"/>
  <c r="C186" i="23" s="1"/>
  <c r="C187" i="23" s="1"/>
  <c r="C188" i="23" s="1"/>
  <c r="C189" i="23" s="1"/>
  <c r="C190" i="23" s="1"/>
  <c r="C191" i="23" s="1"/>
  <c r="C192" i="23" s="1"/>
  <c r="C193" i="23" s="1"/>
  <c r="C194" i="23" s="1"/>
  <c r="C195" i="23" s="1"/>
  <c r="C196" i="23" s="1"/>
  <c r="C197" i="23" s="1"/>
  <c r="C198" i="23" s="1"/>
  <c r="C199" i="23" s="1"/>
  <c r="C200" i="23" s="1"/>
  <c r="C201" i="23" s="1"/>
  <c r="C202" i="23" s="1"/>
  <c r="C203" i="23" s="1"/>
  <c r="C204" i="23" s="1"/>
  <c r="C205" i="23" s="1"/>
  <c r="C206" i="23" s="1"/>
  <c r="C207" i="23" s="1"/>
  <c r="C208" i="23" s="1"/>
  <c r="C209" i="23" s="1"/>
  <c r="C210" i="23" s="1"/>
  <c r="C211" i="23" s="1"/>
  <c r="C212" i="23" s="1"/>
  <c r="C213" i="23" s="1"/>
  <c r="C214" i="23" s="1"/>
  <c r="C215" i="23" s="1"/>
  <c r="C216" i="23" s="1"/>
  <c r="C217" i="23" s="1"/>
  <c r="C218" i="23" s="1"/>
  <c r="C219" i="23" s="1"/>
  <c r="C220" i="23" s="1"/>
  <c r="C221" i="23" s="1"/>
  <c r="C222" i="23" s="1"/>
  <c r="C223" i="23" s="1"/>
  <c r="C224" i="23" s="1"/>
  <c r="C225" i="23" s="1"/>
  <c r="C226" i="23" s="1"/>
  <c r="C227" i="23" s="1"/>
  <c r="C228" i="23" s="1"/>
  <c r="C229" i="23" s="1"/>
  <c r="C230" i="23" s="1"/>
  <c r="C231" i="23" s="1"/>
  <c r="C232" i="23" s="1"/>
  <c r="C233" i="23" s="1"/>
  <c r="C234" i="23" s="1"/>
  <c r="C235" i="23" s="1"/>
  <c r="C236" i="23" s="1"/>
  <c r="C237" i="23" s="1"/>
  <c r="C238" i="23" s="1"/>
  <c r="C239" i="23" s="1"/>
  <c r="C240" i="23" s="1"/>
  <c r="C241" i="23" s="1"/>
  <c r="C242" i="23" s="1"/>
  <c r="C243" i="23" s="1"/>
  <c r="C244" i="23" s="1"/>
  <c r="C245" i="23" s="1"/>
  <c r="C246" i="23" s="1"/>
  <c r="C247" i="23" s="1"/>
  <c r="C248" i="23" s="1"/>
  <c r="C249" i="23" s="1"/>
  <c r="C250" i="23" s="1"/>
  <c r="C251" i="23" s="1"/>
  <c r="C252" i="23" s="1"/>
  <c r="C253" i="23" s="1"/>
  <c r="C254" i="23" s="1"/>
  <c r="C255" i="23" s="1"/>
  <c r="C256" i="23" s="1"/>
  <c r="C257" i="23" s="1"/>
  <c r="C258" i="23" s="1"/>
  <c r="C259" i="23" s="1"/>
  <c r="C260" i="23" s="1"/>
  <c r="C261" i="23" s="1"/>
  <c r="C262" i="23" s="1"/>
  <c r="C263" i="23" s="1"/>
  <c r="C264" i="23" s="1"/>
  <c r="C265" i="23" s="1"/>
  <c r="C266" i="23" s="1"/>
  <c r="C267" i="23" s="1"/>
  <c r="C268" i="23" s="1"/>
  <c r="C269" i="23" s="1"/>
  <c r="C270" i="23" s="1"/>
  <c r="C271" i="23" s="1"/>
  <c r="C272" i="23" s="1"/>
  <c r="C273" i="23" s="1"/>
  <c r="C274" i="23" s="1"/>
  <c r="C275" i="23" s="1"/>
  <c r="C276" i="23" s="1"/>
  <c r="C277" i="23" s="1"/>
  <c r="C278" i="23" s="1"/>
  <c r="C279" i="23" s="1"/>
  <c r="C280" i="23" s="1"/>
  <c r="C281" i="23" s="1"/>
  <c r="C282" i="23" s="1"/>
  <c r="C283" i="23" s="1"/>
  <c r="C284" i="23" s="1"/>
  <c r="C285" i="23" s="1"/>
  <c r="C286" i="23" s="1"/>
  <c r="C287" i="23" s="1"/>
  <c r="C288" i="23" s="1"/>
  <c r="C289" i="23" s="1"/>
  <c r="C290" i="23" s="1"/>
  <c r="C291" i="23" s="1"/>
  <c r="C292" i="23" s="1"/>
  <c r="C293" i="23" s="1"/>
  <c r="C294" i="23" s="1"/>
  <c r="C295" i="23" s="1"/>
  <c r="C296" i="23" s="1"/>
  <c r="C297" i="23" s="1"/>
  <c r="C298" i="23" s="1"/>
  <c r="C299" i="23" s="1"/>
  <c r="C300" i="23" s="1"/>
  <c r="C301" i="23" s="1"/>
  <c r="C302" i="23" s="1"/>
  <c r="C303" i="23" s="1"/>
  <c r="C304" i="23" s="1"/>
  <c r="C305" i="23" s="1"/>
  <c r="C306" i="23" s="1"/>
  <c r="C307" i="23" s="1"/>
  <c r="C308" i="23" s="1"/>
  <c r="C309" i="23" s="1"/>
  <c r="C310" i="23" s="1"/>
  <c r="C311" i="23" s="1"/>
  <c r="C312" i="23" s="1"/>
  <c r="C313" i="23" s="1"/>
  <c r="C314" i="23" s="1"/>
  <c r="C315" i="23" s="1"/>
  <c r="C316" i="23" s="1"/>
  <c r="C317" i="23" s="1"/>
  <c r="C318" i="23" s="1"/>
  <c r="C319" i="23" s="1"/>
  <c r="C320" i="23" s="1"/>
  <c r="C321" i="23" s="1"/>
  <c r="C322" i="23" s="1"/>
  <c r="C323" i="23" s="1"/>
  <c r="C324" i="23" s="1"/>
  <c r="C325" i="23" s="1"/>
  <c r="C326" i="23" s="1"/>
  <c r="C327" i="23" s="1"/>
  <c r="C328" i="23" s="1"/>
  <c r="C329" i="23" s="1"/>
  <c r="C330" i="23" s="1"/>
  <c r="C331" i="23" s="1"/>
  <c r="C332" i="23" s="1"/>
  <c r="C333" i="23" s="1"/>
  <c r="C334" i="23" s="1"/>
  <c r="C335" i="23" s="1"/>
  <c r="C336" i="23" s="1"/>
  <c r="C337" i="23" s="1"/>
  <c r="C338" i="23" s="1"/>
  <c r="C339" i="23" s="1"/>
  <c r="C340" i="23" s="1"/>
  <c r="C341" i="23" s="1"/>
  <c r="C342" i="23" s="1"/>
  <c r="C343" i="23" s="1"/>
  <c r="C344" i="23" s="1"/>
  <c r="C345" i="23" s="1"/>
  <c r="C346" i="23" s="1"/>
  <c r="C347" i="23" s="1"/>
  <c r="C348" i="23" s="1"/>
  <c r="C349" i="23" s="1"/>
  <c r="C350" i="23" s="1"/>
  <c r="C351" i="23" s="1"/>
  <c r="C352" i="23" s="1"/>
  <c r="C353" i="23" s="1"/>
  <c r="C354" i="23" s="1"/>
  <c r="C355" i="23" s="1"/>
  <c r="C356" i="23" s="1"/>
  <c r="C357" i="23" s="1"/>
  <c r="C358" i="23" s="1"/>
  <c r="C359" i="23" s="1"/>
  <c r="C360" i="23" s="1"/>
  <c r="C361" i="23" s="1"/>
  <c r="C362" i="23" s="1"/>
  <c r="C363" i="23" s="1"/>
  <c r="C364" i="23" s="1"/>
  <c r="C365" i="23" s="1"/>
  <c r="C366" i="23" s="1"/>
  <c r="C367" i="23" s="1"/>
  <c r="C368" i="23" s="1"/>
  <c r="C369" i="23" s="1"/>
  <c r="C370" i="23" s="1"/>
  <c r="C371" i="23" s="1"/>
  <c r="C372" i="23" s="1"/>
  <c r="C373" i="23" s="1"/>
  <c r="C374" i="23" s="1"/>
  <c r="C375" i="23" s="1"/>
  <c r="C376" i="23" s="1"/>
  <c r="C377" i="23" s="1"/>
  <c r="C378" i="23" s="1"/>
  <c r="C379" i="23" s="1"/>
  <c r="C380" i="23" s="1"/>
  <c r="C381" i="23" s="1"/>
  <c r="C382" i="23" s="1"/>
  <c r="C383" i="23" s="1"/>
  <c r="C384" i="23" s="1"/>
  <c r="C385" i="23" s="1"/>
  <c r="C386" i="23" s="1"/>
  <c r="C387" i="23" s="1"/>
  <c r="C388" i="23" s="1"/>
  <c r="C389" i="23" s="1"/>
  <c r="C390" i="23" s="1"/>
  <c r="C391" i="23" s="1"/>
  <c r="C392" i="23" s="1"/>
  <c r="C393" i="23" s="1"/>
  <c r="C394" i="23" s="1"/>
  <c r="C395" i="23" s="1"/>
  <c r="C396" i="23" s="1"/>
  <c r="C397" i="23" s="1"/>
  <c r="C398" i="23" s="1"/>
  <c r="C399" i="23" s="1"/>
  <c r="C400" i="23" s="1"/>
  <c r="C401" i="23" s="1"/>
  <c r="C402" i="23" s="1"/>
  <c r="C403" i="23" s="1"/>
  <c r="C404" i="23" s="1"/>
  <c r="C405" i="23" s="1"/>
  <c r="C406" i="23" s="1"/>
  <c r="C407" i="23" s="1"/>
  <c r="C408" i="23" s="1"/>
  <c r="C409" i="23" s="1"/>
  <c r="C410" i="23" s="1"/>
  <c r="C411" i="23" s="1"/>
  <c r="C412" i="23" s="1"/>
  <c r="C413" i="23" s="1"/>
  <c r="C414" i="23" s="1"/>
  <c r="C415" i="23" s="1"/>
  <c r="C416" i="23" s="1"/>
  <c r="C417" i="23" s="1"/>
  <c r="C418" i="23" s="1"/>
  <c r="C419" i="23" s="1"/>
  <c r="C420" i="23" s="1"/>
  <c r="C421" i="23" s="1"/>
  <c r="C422" i="23" s="1"/>
  <c r="C423" i="23" s="1"/>
  <c r="C424" i="23" s="1"/>
  <c r="C425" i="23" s="1"/>
  <c r="C426" i="23" s="1"/>
  <c r="C427" i="23" s="1"/>
  <c r="C428" i="23" s="1"/>
  <c r="C429" i="23" s="1"/>
  <c r="C430" i="23" s="1"/>
  <c r="C431" i="23" s="1"/>
  <c r="C432" i="23" s="1"/>
  <c r="C433" i="23" s="1"/>
  <c r="C434" i="23" s="1"/>
  <c r="C435" i="23" s="1"/>
  <c r="C436" i="23" s="1"/>
  <c r="C437" i="23" s="1"/>
  <c r="C438" i="23" s="1"/>
  <c r="C439" i="23" s="1"/>
  <c r="C440" i="23" s="1"/>
  <c r="C441" i="23" s="1"/>
  <c r="C442" i="23" s="1"/>
  <c r="C443" i="23" s="1"/>
  <c r="C444" i="23" s="1"/>
  <c r="C445" i="23" s="1"/>
  <c r="C446" i="23" s="1"/>
  <c r="C447" i="23" s="1"/>
  <c r="C448" i="23" s="1"/>
  <c r="C449" i="23" s="1"/>
  <c r="C450" i="23" s="1"/>
  <c r="C451" i="23" s="1"/>
  <c r="C452" i="23" s="1"/>
  <c r="C453" i="23" s="1"/>
  <c r="C454" i="23" s="1"/>
  <c r="C455" i="23" s="1"/>
  <c r="C456" i="23" s="1"/>
  <c r="C457" i="23" s="1"/>
  <c r="C458" i="23" s="1"/>
  <c r="C459" i="23" s="1"/>
  <c r="C460" i="23" s="1"/>
  <c r="C461" i="23" s="1"/>
  <c r="C462" i="23" s="1"/>
  <c r="C463" i="23" s="1"/>
  <c r="C464" i="23" s="1"/>
  <c r="C465" i="23" s="1"/>
  <c r="C466" i="23" s="1"/>
  <c r="C467" i="23" s="1"/>
  <c r="C468" i="23" s="1"/>
  <c r="C469" i="23" s="1"/>
  <c r="C470" i="23" s="1"/>
  <c r="C471" i="23" s="1"/>
  <c r="C472" i="23" s="1"/>
  <c r="C473" i="23" s="1"/>
  <c r="C474" i="23" s="1"/>
  <c r="C475" i="23" s="1"/>
  <c r="C476" i="23" s="1"/>
  <c r="C477" i="23" s="1"/>
  <c r="C478" i="23" s="1"/>
  <c r="C479" i="23" s="1"/>
  <c r="C480" i="23" s="1"/>
  <c r="C481" i="23" s="1"/>
  <c r="C482" i="23" s="1"/>
  <c r="C483" i="23" s="1"/>
  <c r="C484" i="23" s="1"/>
  <c r="C485" i="23" s="1"/>
  <c r="C486" i="23" s="1"/>
  <c r="C487" i="23" s="1"/>
  <c r="C488" i="23" s="1"/>
  <c r="C489" i="23" s="1"/>
  <c r="C490" i="23" s="1"/>
  <c r="C491" i="23" s="1"/>
  <c r="C492" i="23" s="1"/>
  <c r="C493" i="23" s="1"/>
  <c r="C494" i="23" s="1"/>
  <c r="C495" i="23" s="1"/>
  <c r="C496" i="23" s="1"/>
  <c r="C497" i="23" s="1"/>
  <c r="C498" i="23" s="1"/>
  <c r="C499" i="23" s="1"/>
  <c r="C500" i="23" s="1"/>
  <c r="C501" i="23" s="1"/>
  <c r="C502" i="23" s="1"/>
  <c r="C503" i="23" s="1"/>
  <c r="C504" i="23" s="1"/>
  <c r="C505" i="23" s="1"/>
  <c r="C506" i="23" s="1"/>
  <c r="C507" i="23" s="1"/>
  <c r="C508" i="23" s="1"/>
  <c r="C509" i="23" s="1"/>
  <c r="C510" i="23" s="1"/>
  <c r="C511" i="23" s="1"/>
  <c r="C512" i="23" s="1"/>
  <c r="C513" i="23" s="1"/>
  <c r="C514" i="23" s="1"/>
  <c r="C515" i="23" s="1"/>
  <c r="C516" i="23" s="1"/>
  <c r="C517" i="23" s="1"/>
  <c r="C518" i="23" s="1"/>
  <c r="C519" i="23" s="1"/>
  <c r="C520" i="23" s="1"/>
  <c r="C521" i="23" s="1"/>
  <c r="C522" i="23" s="1"/>
  <c r="C523" i="23" s="1"/>
  <c r="C524" i="23" s="1"/>
  <c r="C525" i="23" s="1"/>
  <c r="C526" i="23" s="1"/>
  <c r="C527" i="23" s="1"/>
  <c r="C528" i="23" s="1"/>
  <c r="C529" i="23" s="1"/>
  <c r="C530" i="23" s="1"/>
  <c r="C531" i="23" s="1"/>
  <c r="C532" i="23" s="1"/>
  <c r="C533" i="23" s="1"/>
  <c r="C534" i="23" s="1"/>
  <c r="C535" i="23" s="1"/>
  <c r="C536" i="23" s="1"/>
  <c r="C537" i="23" s="1"/>
  <c r="C538" i="23" s="1"/>
  <c r="C539" i="23" s="1"/>
  <c r="C540" i="23" s="1"/>
  <c r="C541" i="23" s="1"/>
  <c r="C542" i="23" s="1"/>
  <c r="C543" i="23" s="1"/>
  <c r="C544" i="23" s="1"/>
  <c r="C545" i="23" s="1"/>
  <c r="C546" i="23" s="1"/>
  <c r="C547" i="23" s="1"/>
  <c r="C548" i="23" s="1"/>
  <c r="C549" i="23" s="1"/>
  <c r="C550" i="23" s="1"/>
  <c r="C551" i="23" s="1"/>
  <c r="C552" i="23" s="1"/>
  <c r="C553" i="23" s="1"/>
  <c r="C554" i="23" s="1"/>
  <c r="C555" i="23" s="1"/>
  <c r="C556" i="23" s="1"/>
  <c r="C557" i="23" s="1"/>
  <c r="C558" i="23" s="1"/>
  <c r="C559" i="23" s="1"/>
  <c r="C560" i="23" s="1"/>
  <c r="C561" i="23" s="1"/>
  <c r="C562" i="23" s="1"/>
  <c r="C563" i="23" s="1"/>
  <c r="C564" i="23" s="1"/>
  <c r="C565" i="23" s="1"/>
  <c r="C566" i="23" s="1"/>
  <c r="C567" i="23" s="1"/>
  <c r="C568" i="23" s="1"/>
  <c r="C569" i="23" s="1"/>
  <c r="C570" i="23" s="1"/>
  <c r="C571" i="23" s="1"/>
  <c r="C572" i="23" s="1"/>
  <c r="C573" i="23" s="1"/>
  <c r="C574" i="23" s="1"/>
  <c r="C575" i="23" s="1"/>
  <c r="C576" i="23" s="1"/>
  <c r="C577" i="23" s="1"/>
  <c r="C578" i="23" s="1"/>
  <c r="C579" i="23" s="1"/>
  <c r="C580" i="23" s="1"/>
  <c r="C581" i="23" s="1"/>
  <c r="C582" i="23" s="1"/>
  <c r="C583" i="23" s="1"/>
  <c r="C584" i="23" s="1"/>
  <c r="C585" i="23" s="1"/>
  <c r="C586" i="23" s="1"/>
  <c r="C587" i="23" s="1"/>
  <c r="C588" i="23" s="1"/>
  <c r="C589" i="23" s="1"/>
  <c r="C590" i="23" s="1"/>
  <c r="C591" i="23" s="1"/>
  <c r="C592" i="23" s="1"/>
  <c r="C593" i="23" s="1"/>
  <c r="C594" i="23" s="1"/>
  <c r="C595" i="23" s="1"/>
  <c r="C596" i="23" s="1"/>
  <c r="C597" i="23" s="1"/>
  <c r="C598" i="23" s="1"/>
  <c r="C599" i="23" s="1"/>
  <c r="C600" i="23" s="1"/>
  <c r="C601" i="23" s="1"/>
  <c r="C602" i="23" s="1"/>
  <c r="C603" i="23" s="1"/>
  <c r="C604" i="23" s="1"/>
  <c r="C605" i="23" s="1"/>
  <c r="C606" i="23" s="1"/>
  <c r="C607" i="23" s="1"/>
  <c r="C608" i="23" s="1"/>
  <c r="C609" i="23" s="1"/>
  <c r="C610" i="23" s="1"/>
  <c r="C611" i="23" s="1"/>
  <c r="C612" i="23" s="1"/>
  <c r="C613" i="23" s="1"/>
  <c r="C614" i="23" s="1"/>
  <c r="C615" i="23" s="1"/>
  <c r="C616" i="23" s="1"/>
  <c r="C617" i="23" s="1"/>
  <c r="C618" i="23" s="1"/>
  <c r="C619" i="23" s="1"/>
  <c r="C620" i="23" s="1"/>
  <c r="C621" i="23" s="1"/>
  <c r="C622" i="23" s="1"/>
  <c r="C623" i="23" s="1"/>
  <c r="C624" i="23" s="1"/>
  <c r="C625" i="23" s="1"/>
  <c r="C626" i="23" s="1"/>
  <c r="C627" i="23" s="1"/>
  <c r="C628" i="23" s="1"/>
  <c r="C629" i="23" s="1"/>
  <c r="C630" i="23" s="1"/>
  <c r="C631" i="23" s="1"/>
  <c r="C632" i="23" s="1"/>
  <c r="C633" i="23" s="1"/>
  <c r="C634" i="23" s="1"/>
  <c r="C635" i="23" s="1"/>
  <c r="C636" i="23" s="1"/>
  <c r="C637" i="23" s="1"/>
  <c r="C638" i="23" s="1"/>
  <c r="C639" i="23" s="1"/>
  <c r="C640" i="23" s="1"/>
  <c r="C641" i="23" s="1"/>
  <c r="C642" i="23" s="1"/>
  <c r="C643" i="23" s="1"/>
  <c r="C644" i="23" s="1"/>
  <c r="C645" i="23" s="1"/>
  <c r="C646" i="23" s="1"/>
  <c r="C647" i="23" s="1"/>
  <c r="C648" i="23" s="1"/>
  <c r="C649" i="23" s="1"/>
  <c r="C650" i="23" s="1"/>
  <c r="C651" i="23" s="1"/>
  <c r="C652" i="23" s="1"/>
  <c r="C653" i="23" s="1"/>
  <c r="C654" i="23" s="1"/>
  <c r="C655" i="23" s="1"/>
  <c r="C656" i="23" s="1"/>
  <c r="C657" i="23" s="1"/>
  <c r="C658" i="23" s="1"/>
  <c r="C659" i="23" s="1"/>
  <c r="C660" i="23" s="1"/>
  <c r="C661" i="23" s="1"/>
  <c r="C662" i="23" s="1"/>
  <c r="C663" i="23" s="1"/>
  <c r="C664" i="23" s="1"/>
  <c r="C665" i="23" s="1"/>
  <c r="C666" i="23" s="1"/>
  <c r="C667" i="23" s="1"/>
  <c r="C668" i="23" s="1"/>
  <c r="C669" i="23" s="1"/>
  <c r="C670" i="23" s="1"/>
  <c r="C671" i="23" s="1"/>
  <c r="C672" i="23" s="1"/>
  <c r="C673" i="23" s="1"/>
  <c r="C674" i="23" s="1"/>
  <c r="C675" i="23" s="1"/>
  <c r="C676" i="23" s="1"/>
  <c r="C677" i="23" s="1"/>
  <c r="C678" i="23" s="1"/>
  <c r="C679" i="23" s="1"/>
  <c r="C680" i="23" s="1"/>
  <c r="C681" i="23" s="1"/>
  <c r="C682" i="23" s="1"/>
  <c r="C683" i="23" s="1"/>
  <c r="C684" i="23" s="1"/>
  <c r="C685" i="23" s="1"/>
  <c r="C686" i="23" s="1"/>
  <c r="C687" i="23" s="1"/>
  <c r="C688" i="23" s="1"/>
  <c r="C689" i="23" s="1"/>
  <c r="C690" i="23" s="1"/>
  <c r="C691" i="23" s="1"/>
  <c r="C692" i="23" s="1"/>
  <c r="C693" i="23" s="1"/>
  <c r="C694" i="23" s="1"/>
  <c r="C695" i="23" s="1"/>
  <c r="C696" i="23" s="1"/>
  <c r="C697" i="23" s="1"/>
  <c r="C698" i="23" s="1"/>
  <c r="C699" i="23" s="1"/>
  <c r="C700" i="23" s="1"/>
  <c r="C701" i="23" s="1"/>
  <c r="C702" i="23" s="1"/>
  <c r="C703" i="23" s="1"/>
  <c r="C704" i="23" s="1"/>
  <c r="C705" i="23" s="1"/>
  <c r="C706" i="23" s="1"/>
  <c r="C707" i="23" s="1"/>
  <c r="C708" i="23" s="1"/>
  <c r="C709" i="23" s="1"/>
  <c r="C710" i="23" s="1"/>
  <c r="C711" i="23" s="1"/>
  <c r="C712" i="23" s="1"/>
  <c r="C713" i="23" s="1"/>
  <c r="C714" i="23" s="1"/>
  <c r="C715" i="23" s="1"/>
  <c r="C716" i="23" s="1"/>
  <c r="C717" i="23" s="1"/>
  <c r="C718" i="23" s="1"/>
  <c r="C719" i="23" s="1"/>
  <c r="C720" i="23" s="1"/>
  <c r="C721" i="23" s="1"/>
  <c r="C722" i="23" s="1"/>
  <c r="C723" i="23" s="1"/>
  <c r="C724" i="23" s="1"/>
  <c r="C725" i="23" s="1"/>
  <c r="C726" i="23" s="1"/>
  <c r="C727" i="23" s="1"/>
  <c r="C728" i="23" s="1"/>
  <c r="C729" i="23" s="1"/>
  <c r="C730" i="23" s="1"/>
  <c r="C731" i="23" s="1"/>
  <c r="C732" i="23" s="1"/>
  <c r="C733" i="23" s="1"/>
  <c r="C734" i="23" s="1"/>
  <c r="C735" i="23" s="1"/>
  <c r="C736" i="23" s="1"/>
  <c r="C737" i="23" s="1"/>
  <c r="C738" i="23" s="1"/>
  <c r="C739" i="23" s="1"/>
  <c r="C740" i="23" s="1"/>
  <c r="C741" i="23" s="1"/>
  <c r="C742" i="23" s="1"/>
  <c r="C743" i="23" s="1"/>
  <c r="C744" i="23" s="1"/>
  <c r="C745" i="23" s="1"/>
  <c r="C746" i="23" s="1"/>
  <c r="C747" i="23" s="1"/>
  <c r="C748" i="23" s="1"/>
  <c r="C749" i="23" s="1"/>
  <c r="C750" i="23" s="1"/>
  <c r="C751" i="23" s="1"/>
  <c r="C752" i="23" s="1"/>
  <c r="C753" i="23" s="1"/>
  <c r="C754" i="23" s="1"/>
  <c r="C755" i="23" s="1"/>
  <c r="C756" i="23" s="1"/>
  <c r="C757" i="23" s="1"/>
  <c r="C758" i="23" s="1"/>
  <c r="C759" i="23" s="1"/>
  <c r="C760" i="23" s="1"/>
  <c r="C761" i="23" s="1"/>
  <c r="C762" i="23" s="1"/>
  <c r="C763" i="23" s="1"/>
  <c r="C764" i="23" s="1"/>
  <c r="C765" i="23" s="1"/>
  <c r="C766" i="23" s="1"/>
  <c r="C767" i="23" s="1"/>
  <c r="C768" i="23" s="1"/>
  <c r="C769" i="23" s="1"/>
  <c r="C770" i="23" s="1"/>
  <c r="C771" i="23" s="1"/>
  <c r="C772" i="23" s="1"/>
  <c r="C773" i="23" s="1"/>
  <c r="C774" i="23" s="1"/>
  <c r="C775" i="23" s="1"/>
  <c r="C776" i="23" s="1"/>
  <c r="C777" i="23" s="1"/>
  <c r="C778" i="23" s="1"/>
  <c r="C779" i="23" s="1"/>
  <c r="C780" i="23" s="1"/>
  <c r="C781" i="23" s="1"/>
  <c r="C782" i="23" s="1"/>
  <c r="C783" i="23" s="1"/>
  <c r="C784" i="23" s="1"/>
  <c r="C785" i="23" s="1"/>
  <c r="C786" i="23" s="1"/>
  <c r="C787" i="23" s="1"/>
  <c r="C788" i="23" s="1"/>
  <c r="C789" i="23" s="1"/>
  <c r="C790" i="23" s="1"/>
  <c r="C791" i="23" s="1"/>
  <c r="C792" i="23" s="1"/>
  <c r="C793" i="23" s="1"/>
  <c r="C794" i="23" s="1"/>
  <c r="C795" i="23" s="1"/>
  <c r="C796" i="23" s="1"/>
  <c r="C797" i="23" s="1"/>
  <c r="C798" i="23" s="1"/>
  <c r="C799" i="23" s="1"/>
  <c r="C800" i="23" s="1"/>
  <c r="C801" i="23" s="1"/>
  <c r="C802" i="23" s="1"/>
  <c r="C803" i="23" s="1"/>
  <c r="C804" i="23" s="1"/>
  <c r="C805" i="23" s="1"/>
  <c r="C806" i="23" s="1"/>
  <c r="C807" i="23" s="1"/>
  <c r="C808" i="23" s="1"/>
  <c r="C809" i="23" s="1"/>
  <c r="C810" i="23" s="1"/>
  <c r="C811" i="23" s="1"/>
  <c r="C812" i="23" s="1"/>
  <c r="C813" i="23" s="1"/>
  <c r="C814" i="23" s="1"/>
  <c r="C815" i="23" s="1"/>
  <c r="C816" i="23" s="1"/>
  <c r="C817" i="23" s="1"/>
  <c r="C818" i="23" s="1"/>
  <c r="C819" i="23" s="1"/>
  <c r="C820" i="23" s="1"/>
  <c r="C821" i="23" s="1"/>
  <c r="C822" i="23" s="1"/>
  <c r="C823" i="23" s="1"/>
  <c r="C824" i="23" s="1"/>
  <c r="C825" i="23" s="1"/>
  <c r="C826" i="23" s="1"/>
  <c r="C827" i="23" s="1"/>
  <c r="C828" i="23" s="1"/>
  <c r="C829" i="23" s="1"/>
  <c r="C830" i="23" s="1"/>
  <c r="C831" i="23" s="1"/>
  <c r="C832" i="23" s="1"/>
  <c r="C833" i="23" s="1"/>
  <c r="C834" i="23" s="1"/>
  <c r="C835" i="23" s="1"/>
  <c r="C836" i="23" s="1"/>
  <c r="C837" i="23" s="1"/>
  <c r="C838" i="23" s="1"/>
  <c r="C839" i="23" s="1"/>
  <c r="C840" i="23" s="1"/>
  <c r="C841" i="23" s="1"/>
  <c r="C842" i="23" s="1"/>
  <c r="C843" i="23" s="1"/>
  <c r="C844" i="23" s="1"/>
  <c r="C845" i="23" s="1"/>
  <c r="C846" i="23" s="1"/>
  <c r="C847" i="23" s="1"/>
  <c r="C848" i="23" s="1"/>
  <c r="C849" i="23" s="1"/>
  <c r="C850" i="23" s="1"/>
  <c r="C851" i="23" s="1"/>
  <c r="C852" i="23" s="1"/>
  <c r="C853" i="23" s="1"/>
  <c r="C854" i="23" s="1"/>
  <c r="C855" i="23" s="1"/>
  <c r="C856" i="23" s="1"/>
  <c r="C857" i="23" s="1"/>
  <c r="C858" i="23" s="1"/>
  <c r="C859" i="23" s="1"/>
  <c r="C860" i="23" s="1"/>
  <c r="C861" i="23" s="1"/>
  <c r="C862" i="23" s="1"/>
  <c r="C863" i="23" s="1"/>
  <c r="C864" i="23" s="1"/>
  <c r="C865" i="23" s="1"/>
  <c r="C866" i="23" s="1"/>
  <c r="C867" i="23" s="1"/>
  <c r="C868" i="23" s="1"/>
  <c r="C869" i="23" s="1"/>
  <c r="C870" i="23" s="1"/>
  <c r="C871" i="23" s="1"/>
  <c r="C872" i="23" s="1"/>
  <c r="C873" i="23" s="1"/>
  <c r="C874" i="23" s="1"/>
  <c r="C875" i="23" s="1"/>
  <c r="C876" i="23" s="1"/>
  <c r="C877" i="23" s="1"/>
  <c r="C878" i="23" s="1"/>
  <c r="C879" i="23" s="1"/>
  <c r="C880" i="23" s="1"/>
  <c r="C881" i="23" s="1"/>
  <c r="C882" i="23" s="1"/>
  <c r="C883" i="23" s="1"/>
  <c r="C884" i="23" s="1"/>
  <c r="C885" i="23" s="1"/>
  <c r="C886" i="23" s="1"/>
  <c r="C887" i="23" s="1"/>
  <c r="C888" i="23" s="1"/>
  <c r="C889" i="23" s="1"/>
  <c r="C890" i="23" s="1"/>
  <c r="C891" i="23" s="1"/>
  <c r="C892" i="23" s="1"/>
  <c r="B2" i="23"/>
  <c r="B3" i="23" s="1"/>
  <c r="B4" i="23" s="1"/>
  <c r="B5" i="23" s="1"/>
  <c r="B6" i="23" s="1"/>
  <c r="B7" i="23" s="1"/>
  <c r="B8" i="23" s="1"/>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B34" i="23" s="1"/>
  <c r="B35" i="23" s="1"/>
  <c r="B36" i="23" s="1"/>
  <c r="B37" i="23" s="1"/>
  <c r="B38" i="23" s="1"/>
  <c r="B39" i="23" s="1"/>
  <c r="B40" i="23" s="1"/>
  <c r="B41" i="23" s="1"/>
  <c r="B42" i="23" s="1"/>
  <c r="B43" i="23" s="1"/>
  <c r="B44" i="23" s="1"/>
  <c r="B45" i="23" s="1"/>
  <c r="B46" i="23" s="1"/>
  <c r="B47" i="23" s="1"/>
  <c r="B48" i="23" s="1"/>
  <c r="B49" i="23" s="1"/>
  <c r="B50" i="23" s="1"/>
  <c r="B51" i="23" s="1"/>
  <c r="B52" i="23" s="1"/>
  <c r="B53" i="23" s="1"/>
  <c r="B54" i="23" s="1"/>
  <c r="B55" i="23" s="1"/>
  <c r="B56" i="23" s="1"/>
  <c r="B57" i="23" s="1"/>
  <c r="B58" i="23" s="1"/>
  <c r="B59" i="23" s="1"/>
  <c r="B60" i="23" s="1"/>
  <c r="B61" i="23" s="1"/>
  <c r="B62" i="23" s="1"/>
  <c r="B63" i="23" s="1"/>
  <c r="B64" i="23" s="1"/>
  <c r="B65" i="23" s="1"/>
  <c r="B66" i="23" s="1"/>
  <c r="B67" i="23" s="1"/>
  <c r="B68" i="23" s="1"/>
  <c r="B69" i="23" s="1"/>
  <c r="B70" i="23" s="1"/>
  <c r="B71" i="23" s="1"/>
  <c r="B72" i="23" s="1"/>
  <c r="B73" i="23" s="1"/>
  <c r="B74" i="23" s="1"/>
  <c r="B75" i="23" s="1"/>
  <c r="B76" i="23" s="1"/>
  <c r="B77" i="23" s="1"/>
  <c r="B78" i="23" s="1"/>
  <c r="B79" i="23" s="1"/>
  <c r="B80" i="23" s="1"/>
  <c r="B81" i="23" s="1"/>
  <c r="B82" i="23" s="1"/>
  <c r="B83" i="23" s="1"/>
  <c r="B84" i="23" s="1"/>
  <c r="B85" i="23" s="1"/>
  <c r="B86" i="23" s="1"/>
  <c r="B87" i="23" s="1"/>
  <c r="B88" i="23" s="1"/>
  <c r="B89" i="23" s="1"/>
  <c r="B90" i="23" s="1"/>
  <c r="B91" i="23" s="1"/>
  <c r="B92" i="23" s="1"/>
  <c r="B93" i="23" s="1"/>
  <c r="B94" i="23" s="1"/>
  <c r="B95" i="23" s="1"/>
  <c r="B96" i="23" s="1"/>
  <c r="B97" i="23" s="1"/>
  <c r="B98" i="23" s="1"/>
  <c r="B99" i="23" s="1"/>
  <c r="B100" i="23" s="1"/>
  <c r="B101" i="23" s="1"/>
  <c r="B102" i="23" s="1"/>
  <c r="B103" i="23" s="1"/>
  <c r="B104" i="23" s="1"/>
  <c r="B105" i="23" s="1"/>
  <c r="B106" i="23" s="1"/>
  <c r="B107" i="23" s="1"/>
  <c r="B108" i="23" s="1"/>
  <c r="B109" i="23" s="1"/>
  <c r="B110" i="23" s="1"/>
  <c r="B111" i="23" s="1"/>
  <c r="B112" i="23" s="1"/>
  <c r="B113" i="23" s="1"/>
  <c r="B114" i="23" s="1"/>
  <c r="B115" i="23" s="1"/>
  <c r="B116" i="23" s="1"/>
  <c r="B117" i="23" s="1"/>
  <c r="B118" i="23" s="1"/>
  <c r="B119" i="23" s="1"/>
  <c r="B120" i="23" s="1"/>
  <c r="B121" i="23" s="1"/>
  <c r="B122" i="23" s="1"/>
  <c r="B123" i="23" s="1"/>
  <c r="B124" i="23" s="1"/>
  <c r="B125" i="23" s="1"/>
  <c r="B126" i="23" s="1"/>
  <c r="B127" i="23" s="1"/>
  <c r="B128" i="23" s="1"/>
  <c r="B129" i="23" s="1"/>
  <c r="B130" i="23" s="1"/>
  <c r="B131" i="23" s="1"/>
  <c r="B132" i="23" s="1"/>
  <c r="B133" i="23" s="1"/>
  <c r="B134" i="23" s="1"/>
  <c r="B135" i="23" s="1"/>
  <c r="B136" i="23" s="1"/>
  <c r="B137" i="23" s="1"/>
  <c r="B138" i="23" s="1"/>
  <c r="B139" i="23" s="1"/>
  <c r="B140" i="23" s="1"/>
  <c r="B141" i="23" s="1"/>
  <c r="B142" i="23" s="1"/>
  <c r="B143" i="23" s="1"/>
  <c r="B144" i="23" s="1"/>
  <c r="B145" i="23" s="1"/>
  <c r="B146" i="23" s="1"/>
  <c r="B147" i="23" s="1"/>
  <c r="B148" i="23" s="1"/>
  <c r="B149" i="23" s="1"/>
  <c r="B150" i="23" s="1"/>
  <c r="B151" i="23" s="1"/>
  <c r="B152" i="23" s="1"/>
  <c r="B153" i="23" s="1"/>
  <c r="B154" i="23" s="1"/>
  <c r="B155" i="23" s="1"/>
  <c r="B156" i="23" s="1"/>
  <c r="B157" i="23" s="1"/>
  <c r="B158" i="23" s="1"/>
  <c r="B159" i="23" s="1"/>
  <c r="B160" i="23" s="1"/>
  <c r="B161" i="23" s="1"/>
  <c r="B162" i="23" s="1"/>
  <c r="B163" i="23" s="1"/>
  <c r="B164" i="23" s="1"/>
  <c r="B165" i="23" s="1"/>
  <c r="B166" i="23" s="1"/>
  <c r="B167" i="23" s="1"/>
  <c r="B168" i="23" s="1"/>
  <c r="B169" i="23" s="1"/>
  <c r="B170" i="23" s="1"/>
  <c r="B171" i="23" s="1"/>
  <c r="B172" i="23" s="1"/>
  <c r="B173" i="23" s="1"/>
  <c r="B174" i="23" s="1"/>
  <c r="B175" i="23" s="1"/>
  <c r="B176" i="23" s="1"/>
  <c r="B177" i="23" s="1"/>
  <c r="B178" i="23" s="1"/>
  <c r="B179" i="23" s="1"/>
  <c r="B180" i="23" s="1"/>
  <c r="B181" i="23" s="1"/>
  <c r="B182" i="23" s="1"/>
  <c r="B183" i="23" s="1"/>
  <c r="B184" i="23" s="1"/>
  <c r="B185" i="23" s="1"/>
  <c r="B186" i="23" s="1"/>
  <c r="B187" i="23" s="1"/>
  <c r="B188" i="23" s="1"/>
  <c r="B189" i="23" s="1"/>
  <c r="B190" i="23" s="1"/>
  <c r="B191" i="23" s="1"/>
  <c r="B192" i="23" s="1"/>
  <c r="B193" i="23" s="1"/>
  <c r="B194" i="23" s="1"/>
  <c r="B195" i="23" s="1"/>
  <c r="B196" i="23" s="1"/>
  <c r="B197" i="23" s="1"/>
  <c r="B198" i="23" s="1"/>
  <c r="B199" i="23" s="1"/>
  <c r="B200" i="23" s="1"/>
  <c r="B201" i="23" s="1"/>
  <c r="B202" i="23" s="1"/>
  <c r="B203" i="23" s="1"/>
  <c r="B204" i="23" s="1"/>
  <c r="B205" i="23" s="1"/>
  <c r="B206" i="23" s="1"/>
  <c r="B207" i="23" s="1"/>
  <c r="B208" i="23" s="1"/>
  <c r="B209" i="23" s="1"/>
  <c r="B210" i="23" s="1"/>
  <c r="B211" i="23" s="1"/>
  <c r="B212" i="23" s="1"/>
  <c r="B213" i="23" s="1"/>
  <c r="B214" i="23" s="1"/>
  <c r="B215" i="23" s="1"/>
  <c r="B216" i="23" s="1"/>
  <c r="B217" i="23" s="1"/>
  <c r="B218" i="23" s="1"/>
  <c r="B219" i="23" s="1"/>
  <c r="B220" i="23" s="1"/>
  <c r="B221" i="23" s="1"/>
  <c r="B222" i="23" s="1"/>
  <c r="B223" i="23" s="1"/>
  <c r="B224" i="23" s="1"/>
  <c r="B225" i="23" s="1"/>
  <c r="B226" i="23" s="1"/>
  <c r="B227" i="23" s="1"/>
  <c r="B228" i="23" s="1"/>
  <c r="B229" i="23" s="1"/>
  <c r="B230" i="23" s="1"/>
  <c r="B231" i="23" s="1"/>
  <c r="B232" i="23" s="1"/>
  <c r="B233" i="23" s="1"/>
  <c r="B234" i="23" s="1"/>
  <c r="B235" i="23" s="1"/>
  <c r="B236" i="23" s="1"/>
  <c r="B237" i="23" s="1"/>
  <c r="B238" i="23" s="1"/>
  <c r="B239" i="23" s="1"/>
  <c r="B240" i="23" s="1"/>
  <c r="B241" i="23" s="1"/>
  <c r="B242" i="23" s="1"/>
  <c r="B243" i="23" s="1"/>
  <c r="B244" i="23" s="1"/>
  <c r="B245" i="23" s="1"/>
  <c r="B246" i="23" s="1"/>
  <c r="B247" i="23" s="1"/>
  <c r="B248" i="23" s="1"/>
  <c r="B249" i="23" s="1"/>
  <c r="B250" i="23" s="1"/>
  <c r="B251" i="23" s="1"/>
  <c r="B252" i="23" s="1"/>
  <c r="B253" i="23" s="1"/>
  <c r="B254" i="23" s="1"/>
  <c r="B255" i="23" s="1"/>
  <c r="B256" i="23" s="1"/>
  <c r="B257" i="23" s="1"/>
  <c r="B258" i="23" s="1"/>
  <c r="B259" i="23" s="1"/>
  <c r="B260" i="23" s="1"/>
  <c r="B261" i="23" s="1"/>
  <c r="B262" i="23" s="1"/>
  <c r="B263" i="23" s="1"/>
  <c r="B264" i="23" s="1"/>
  <c r="B265" i="23" s="1"/>
  <c r="B266" i="23" s="1"/>
  <c r="B267" i="23" s="1"/>
  <c r="B268" i="23" s="1"/>
  <c r="B269" i="23" s="1"/>
  <c r="B270" i="23" s="1"/>
  <c r="B271" i="23" s="1"/>
  <c r="B272" i="23" s="1"/>
  <c r="B273" i="23" s="1"/>
  <c r="B274" i="23" s="1"/>
  <c r="B275" i="23" s="1"/>
  <c r="B276" i="23" s="1"/>
  <c r="B277" i="23" s="1"/>
  <c r="B278" i="23" s="1"/>
  <c r="B279" i="23" s="1"/>
  <c r="B280" i="23" s="1"/>
  <c r="B281" i="23" s="1"/>
  <c r="B282" i="23" s="1"/>
  <c r="B283" i="23" s="1"/>
  <c r="B284" i="23" s="1"/>
  <c r="B285" i="23" s="1"/>
  <c r="B286" i="23" s="1"/>
  <c r="B287" i="23" s="1"/>
  <c r="B288" i="23" s="1"/>
  <c r="B289" i="23" s="1"/>
  <c r="B290" i="23" s="1"/>
  <c r="B291" i="23" s="1"/>
  <c r="B292" i="23" s="1"/>
  <c r="B293" i="23" s="1"/>
  <c r="B294" i="23" s="1"/>
  <c r="B295" i="23" s="1"/>
  <c r="B296" i="23" s="1"/>
  <c r="B297" i="23" s="1"/>
  <c r="B298" i="23" s="1"/>
  <c r="B299" i="23" s="1"/>
  <c r="B300" i="23" s="1"/>
  <c r="B301" i="23" s="1"/>
  <c r="B302" i="23" s="1"/>
  <c r="B303" i="23" s="1"/>
  <c r="B304" i="23" s="1"/>
  <c r="B305" i="23" s="1"/>
  <c r="B306" i="23" s="1"/>
  <c r="B307" i="23" s="1"/>
  <c r="B308" i="23" s="1"/>
  <c r="B309" i="23" s="1"/>
  <c r="B310" i="23" s="1"/>
  <c r="B311" i="23" s="1"/>
  <c r="B312" i="23" s="1"/>
  <c r="B313" i="23" s="1"/>
  <c r="B314" i="23" s="1"/>
  <c r="B315" i="23" s="1"/>
  <c r="B316" i="23" s="1"/>
  <c r="B317" i="23" s="1"/>
  <c r="B318" i="23" s="1"/>
  <c r="B319" i="23" s="1"/>
  <c r="B320" i="23" s="1"/>
  <c r="B321" i="23" s="1"/>
  <c r="B322" i="23" s="1"/>
  <c r="B323" i="23" s="1"/>
  <c r="B324" i="23" s="1"/>
  <c r="B325" i="23" s="1"/>
  <c r="B326" i="23" s="1"/>
  <c r="B327" i="23" s="1"/>
  <c r="B328" i="23" s="1"/>
  <c r="B329" i="23" s="1"/>
  <c r="B330" i="23" s="1"/>
  <c r="B331" i="23" s="1"/>
  <c r="B332" i="23" s="1"/>
  <c r="B333" i="23" s="1"/>
  <c r="B334" i="23" s="1"/>
  <c r="B335" i="23" s="1"/>
  <c r="B336" i="23" s="1"/>
  <c r="B337" i="23" s="1"/>
  <c r="B338" i="23" s="1"/>
  <c r="B339" i="23" s="1"/>
  <c r="B340" i="23" s="1"/>
  <c r="B341" i="23" s="1"/>
  <c r="B342" i="23" s="1"/>
  <c r="B343" i="23" s="1"/>
  <c r="B344" i="23" s="1"/>
  <c r="B345" i="23" s="1"/>
  <c r="B346" i="23" s="1"/>
  <c r="B347" i="23" s="1"/>
  <c r="B348" i="23" s="1"/>
  <c r="B349" i="23" s="1"/>
  <c r="B350" i="23" s="1"/>
  <c r="B351" i="23" s="1"/>
  <c r="B352" i="23" s="1"/>
  <c r="B353" i="23" s="1"/>
  <c r="B354" i="23" s="1"/>
  <c r="B355" i="23" s="1"/>
  <c r="B356" i="23" s="1"/>
  <c r="B357" i="23" s="1"/>
  <c r="B358" i="23" s="1"/>
  <c r="B359" i="23" s="1"/>
  <c r="B360" i="23" s="1"/>
  <c r="B361" i="23" s="1"/>
  <c r="B362" i="23" s="1"/>
  <c r="B363" i="23" s="1"/>
  <c r="B364" i="23" s="1"/>
  <c r="B365" i="23" s="1"/>
  <c r="B366" i="23" s="1"/>
  <c r="B367" i="23" s="1"/>
  <c r="B368" i="23" s="1"/>
  <c r="B369" i="23" s="1"/>
  <c r="B370" i="23" s="1"/>
  <c r="B371" i="23" s="1"/>
  <c r="B372" i="23" s="1"/>
  <c r="B373" i="23" s="1"/>
  <c r="B374" i="23" s="1"/>
  <c r="B375" i="23" s="1"/>
  <c r="B376" i="23" s="1"/>
  <c r="B377" i="23" s="1"/>
  <c r="B378" i="23" s="1"/>
  <c r="B379" i="23" s="1"/>
  <c r="B380" i="23" s="1"/>
  <c r="B381" i="23" s="1"/>
  <c r="B382" i="23" s="1"/>
  <c r="B383" i="23" s="1"/>
  <c r="B384" i="23" s="1"/>
  <c r="B385" i="23" s="1"/>
  <c r="B386" i="23" s="1"/>
  <c r="B387" i="23" s="1"/>
  <c r="B388" i="23" s="1"/>
  <c r="B389" i="23" s="1"/>
  <c r="B390" i="23" s="1"/>
  <c r="B391" i="23" s="1"/>
  <c r="B392" i="23" s="1"/>
  <c r="B393" i="23" s="1"/>
  <c r="B394" i="23" s="1"/>
  <c r="B395" i="23" s="1"/>
  <c r="B396" i="23" s="1"/>
  <c r="B397" i="23" s="1"/>
  <c r="B398" i="23" s="1"/>
  <c r="B399" i="23" s="1"/>
  <c r="B400" i="23" s="1"/>
  <c r="B401" i="23" s="1"/>
  <c r="B402" i="23" s="1"/>
  <c r="B403" i="23" s="1"/>
  <c r="B404" i="23" s="1"/>
  <c r="B405" i="23" s="1"/>
  <c r="B406" i="23" s="1"/>
  <c r="B407" i="23" s="1"/>
  <c r="B408" i="23" s="1"/>
  <c r="B409" i="23" s="1"/>
  <c r="B410" i="23" s="1"/>
  <c r="B411" i="23" s="1"/>
  <c r="B412" i="23" s="1"/>
  <c r="B413" i="23" s="1"/>
  <c r="B414" i="23" s="1"/>
  <c r="B415" i="23" s="1"/>
  <c r="B416" i="23" s="1"/>
  <c r="B417" i="23" s="1"/>
  <c r="B418" i="23" s="1"/>
  <c r="B419" i="23" s="1"/>
  <c r="B420" i="23" s="1"/>
  <c r="B421" i="23" s="1"/>
  <c r="B422" i="23" s="1"/>
  <c r="B423" i="23" s="1"/>
  <c r="B424" i="23" s="1"/>
  <c r="B425" i="23" s="1"/>
  <c r="B426" i="23" s="1"/>
  <c r="B427" i="23" s="1"/>
  <c r="B428" i="23" s="1"/>
  <c r="B429" i="23" s="1"/>
  <c r="B430" i="23" s="1"/>
  <c r="B431" i="23" s="1"/>
  <c r="B432" i="23" s="1"/>
  <c r="B433" i="23" s="1"/>
  <c r="B434" i="23" s="1"/>
  <c r="B435" i="23" s="1"/>
  <c r="B436" i="23" s="1"/>
  <c r="B437" i="23" s="1"/>
  <c r="B438" i="23" s="1"/>
  <c r="B439" i="23" s="1"/>
  <c r="B440" i="23" s="1"/>
  <c r="B441" i="23" s="1"/>
  <c r="B442" i="23" s="1"/>
  <c r="B443" i="23" s="1"/>
  <c r="B444" i="23" s="1"/>
  <c r="B445" i="23" s="1"/>
  <c r="B446" i="23" s="1"/>
  <c r="B447" i="23" s="1"/>
  <c r="B448" i="23" s="1"/>
  <c r="B449" i="23" s="1"/>
  <c r="B450" i="23" s="1"/>
  <c r="B451" i="23" s="1"/>
  <c r="B452" i="23" s="1"/>
  <c r="B453" i="23" s="1"/>
  <c r="B454" i="23" s="1"/>
  <c r="B455" i="23" s="1"/>
  <c r="B456" i="23" s="1"/>
  <c r="B457" i="23" s="1"/>
  <c r="B458" i="23" s="1"/>
  <c r="B459" i="23" s="1"/>
  <c r="B460" i="23" s="1"/>
  <c r="B461" i="23" s="1"/>
  <c r="B462" i="23" s="1"/>
  <c r="B463" i="23" s="1"/>
  <c r="B464" i="23" s="1"/>
  <c r="B465" i="23" s="1"/>
  <c r="B466" i="23" s="1"/>
  <c r="B467" i="23" s="1"/>
  <c r="B468" i="23" s="1"/>
  <c r="B469" i="23" s="1"/>
  <c r="B470" i="23" s="1"/>
  <c r="B471" i="23" s="1"/>
  <c r="B472" i="23" s="1"/>
  <c r="B473" i="23" s="1"/>
  <c r="B474" i="23" s="1"/>
  <c r="B475" i="23" s="1"/>
  <c r="B476" i="23" s="1"/>
  <c r="B477" i="23" s="1"/>
  <c r="B478" i="23" s="1"/>
  <c r="B479" i="23" s="1"/>
  <c r="B480" i="23" s="1"/>
  <c r="B481" i="23" s="1"/>
  <c r="B482" i="23" s="1"/>
  <c r="B483" i="23" s="1"/>
  <c r="B484" i="23" s="1"/>
  <c r="B485" i="23" s="1"/>
  <c r="B486" i="23" s="1"/>
  <c r="B487" i="23" s="1"/>
  <c r="B488" i="23" s="1"/>
  <c r="B489" i="23" s="1"/>
  <c r="B490" i="23" s="1"/>
  <c r="B491" i="23" s="1"/>
  <c r="B492" i="23" s="1"/>
  <c r="B493" i="23" s="1"/>
  <c r="B494" i="23" s="1"/>
  <c r="B495" i="23" s="1"/>
  <c r="B496" i="23" s="1"/>
  <c r="B497" i="23" s="1"/>
  <c r="B498" i="23" s="1"/>
  <c r="B499" i="23" s="1"/>
  <c r="B500" i="23" s="1"/>
  <c r="B501" i="23" s="1"/>
  <c r="B502" i="23" s="1"/>
  <c r="B503" i="23" s="1"/>
  <c r="B504" i="23" s="1"/>
  <c r="B505" i="23" s="1"/>
  <c r="B506" i="23" s="1"/>
  <c r="B507" i="23" s="1"/>
  <c r="B508" i="23" s="1"/>
  <c r="B509" i="23" s="1"/>
  <c r="B510" i="23" s="1"/>
  <c r="B511" i="23" s="1"/>
  <c r="B512" i="23" s="1"/>
  <c r="B513" i="23" s="1"/>
  <c r="B514" i="23" s="1"/>
  <c r="B515" i="23" s="1"/>
  <c r="B516" i="23" s="1"/>
  <c r="B517" i="23" s="1"/>
  <c r="B518" i="23" s="1"/>
  <c r="B519" i="23" s="1"/>
  <c r="B520" i="23" s="1"/>
  <c r="B521" i="23" s="1"/>
  <c r="B522" i="23" s="1"/>
  <c r="B523" i="23" s="1"/>
  <c r="B524" i="23" s="1"/>
  <c r="B525" i="23" s="1"/>
  <c r="B526" i="23" s="1"/>
  <c r="B527" i="23" s="1"/>
  <c r="B528" i="23" s="1"/>
  <c r="B529" i="23" s="1"/>
  <c r="B530" i="23" s="1"/>
  <c r="B531" i="23" s="1"/>
  <c r="B532" i="23" s="1"/>
  <c r="B533" i="23" s="1"/>
  <c r="B534" i="23" s="1"/>
  <c r="B535" i="23" s="1"/>
  <c r="B536" i="23" s="1"/>
  <c r="B537" i="23" s="1"/>
  <c r="B538" i="23" s="1"/>
  <c r="B539" i="23" s="1"/>
  <c r="B540" i="23" s="1"/>
  <c r="B541" i="23" s="1"/>
  <c r="B542" i="23" s="1"/>
  <c r="B543" i="23" s="1"/>
  <c r="B544" i="23" s="1"/>
  <c r="B545" i="23" s="1"/>
  <c r="B546" i="23" s="1"/>
  <c r="B547" i="23" s="1"/>
  <c r="B548" i="23" s="1"/>
  <c r="B549" i="23" s="1"/>
  <c r="B550" i="23" s="1"/>
  <c r="B551" i="23" s="1"/>
  <c r="B552" i="23" s="1"/>
  <c r="B553" i="23" s="1"/>
  <c r="B554" i="23" s="1"/>
  <c r="B555" i="23" s="1"/>
  <c r="B556" i="23" s="1"/>
  <c r="B557" i="23" s="1"/>
  <c r="B558" i="23" s="1"/>
  <c r="B559" i="23" s="1"/>
  <c r="B560" i="23" s="1"/>
  <c r="B561" i="23" s="1"/>
  <c r="B562" i="23" s="1"/>
  <c r="B563" i="23" s="1"/>
  <c r="B564" i="23" s="1"/>
  <c r="B565" i="23" s="1"/>
  <c r="B566" i="23" s="1"/>
  <c r="B567" i="23" s="1"/>
  <c r="B568" i="23" s="1"/>
  <c r="B569" i="23" s="1"/>
  <c r="B570" i="23" s="1"/>
  <c r="B571" i="23" s="1"/>
  <c r="B572" i="23" s="1"/>
  <c r="B573" i="23" s="1"/>
  <c r="B574" i="23" s="1"/>
  <c r="B575" i="23" s="1"/>
  <c r="B576" i="23" s="1"/>
  <c r="B577" i="23" s="1"/>
  <c r="B578" i="23" s="1"/>
  <c r="B579" i="23" s="1"/>
  <c r="B580" i="23" s="1"/>
  <c r="B581" i="23" s="1"/>
  <c r="B582" i="23" s="1"/>
  <c r="B583" i="23" s="1"/>
  <c r="B584" i="23" s="1"/>
  <c r="B585" i="23" s="1"/>
  <c r="B586" i="23" s="1"/>
  <c r="B587" i="23" s="1"/>
  <c r="B588" i="23" s="1"/>
  <c r="B589" i="23" s="1"/>
  <c r="B590" i="23" s="1"/>
  <c r="B591" i="23" s="1"/>
  <c r="B592" i="23" s="1"/>
  <c r="B593" i="23" s="1"/>
  <c r="B594" i="23" s="1"/>
  <c r="B595" i="23" s="1"/>
  <c r="B596" i="23" s="1"/>
  <c r="B597" i="23" s="1"/>
  <c r="B598" i="23" s="1"/>
  <c r="B599" i="23" s="1"/>
  <c r="B600" i="23" s="1"/>
  <c r="B601" i="23" s="1"/>
  <c r="B602" i="23" s="1"/>
  <c r="B603" i="23" s="1"/>
  <c r="B604" i="23" s="1"/>
  <c r="B605" i="23" s="1"/>
  <c r="B606" i="23" s="1"/>
  <c r="B607" i="23" s="1"/>
  <c r="B608" i="23" s="1"/>
  <c r="B609" i="23" s="1"/>
  <c r="B610" i="23" s="1"/>
  <c r="B611" i="23" s="1"/>
  <c r="B612" i="23" s="1"/>
  <c r="B613" i="23" s="1"/>
  <c r="B614" i="23" s="1"/>
  <c r="B615" i="23" s="1"/>
  <c r="B616" i="23" s="1"/>
  <c r="B617" i="23" s="1"/>
  <c r="B618" i="23" s="1"/>
  <c r="B619" i="23" s="1"/>
  <c r="B620" i="23" s="1"/>
  <c r="B621" i="23" s="1"/>
  <c r="B622" i="23" s="1"/>
  <c r="B623" i="23" s="1"/>
  <c r="B624" i="23" s="1"/>
  <c r="B625" i="23" s="1"/>
  <c r="B626" i="23" s="1"/>
  <c r="B627" i="23" s="1"/>
  <c r="B628" i="23" s="1"/>
  <c r="B629" i="23" s="1"/>
  <c r="B630" i="23" s="1"/>
  <c r="B631" i="23" s="1"/>
  <c r="B632" i="23" s="1"/>
  <c r="B633" i="23" s="1"/>
  <c r="B634" i="23" s="1"/>
  <c r="B635" i="23" s="1"/>
  <c r="B636" i="23" s="1"/>
  <c r="B637" i="23" s="1"/>
  <c r="B638" i="23" s="1"/>
  <c r="B639" i="23" s="1"/>
  <c r="B640" i="23" s="1"/>
  <c r="B641" i="23" s="1"/>
  <c r="B642" i="23" s="1"/>
  <c r="B643" i="23" s="1"/>
  <c r="B644" i="23" s="1"/>
  <c r="B645" i="23" s="1"/>
  <c r="B646" i="23" s="1"/>
  <c r="B647" i="23" s="1"/>
  <c r="B648" i="23" s="1"/>
  <c r="B649" i="23" s="1"/>
  <c r="B650" i="23" s="1"/>
  <c r="B651" i="23" s="1"/>
  <c r="B652" i="23" s="1"/>
  <c r="B653" i="23" s="1"/>
  <c r="B654" i="23" s="1"/>
  <c r="B655" i="23" s="1"/>
  <c r="B656" i="23" s="1"/>
  <c r="B657" i="23" s="1"/>
  <c r="B658" i="23" s="1"/>
  <c r="B659" i="23" s="1"/>
  <c r="B660" i="23" s="1"/>
  <c r="B661" i="23" s="1"/>
  <c r="B662" i="23" s="1"/>
  <c r="B663" i="23" s="1"/>
  <c r="B664" i="23" s="1"/>
  <c r="B665" i="23" s="1"/>
  <c r="B666" i="23" s="1"/>
  <c r="B667" i="23" s="1"/>
  <c r="B668" i="23" s="1"/>
  <c r="B669" i="23" s="1"/>
  <c r="B670" i="23" s="1"/>
  <c r="B671" i="23" s="1"/>
  <c r="B672" i="23" s="1"/>
  <c r="B673" i="23" s="1"/>
  <c r="B674" i="23" s="1"/>
  <c r="B675" i="23" s="1"/>
  <c r="B676" i="23" s="1"/>
  <c r="B677" i="23" s="1"/>
  <c r="B678" i="23" s="1"/>
  <c r="B679" i="23" s="1"/>
  <c r="B680" i="23" s="1"/>
  <c r="B681" i="23" s="1"/>
  <c r="B682" i="23" s="1"/>
  <c r="B683" i="23" s="1"/>
  <c r="B684" i="23" s="1"/>
  <c r="B685" i="23" s="1"/>
  <c r="B686" i="23" s="1"/>
  <c r="B687" i="23" s="1"/>
  <c r="B688" i="23" s="1"/>
  <c r="B689" i="23" s="1"/>
  <c r="B690" i="23" s="1"/>
  <c r="B691" i="23" s="1"/>
  <c r="B692" i="23" s="1"/>
  <c r="B693" i="23" s="1"/>
  <c r="B694" i="23" s="1"/>
  <c r="B695" i="23" s="1"/>
  <c r="B696" i="23" s="1"/>
  <c r="B697" i="23" s="1"/>
  <c r="B698" i="23" s="1"/>
  <c r="B699" i="23" s="1"/>
  <c r="B700" i="23" s="1"/>
  <c r="B701" i="23" s="1"/>
  <c r="B702" i="23" s="1"/>
  <c r="B703" i="23" s="1"/>
  <c r="B704" i="23" s="1"/>
  <c r="B705" i="23" s="1"/>
  <c r="B706" i="23" s="1"/>
  <c r="B707" i="23" s="1"/>
  <c r="B708" i="23" s="1"/>
  <c r="B709" i="23" s="1"/>
  <c r="B710" i="23" s="1"/>
  <c r="B711" i="23" s="1"/>
  <c r="B712" i="23" s="1"/>
  <c r="B713" i="23" s="1"/>
  <c r="B714" i="23" s="1"/>
  <c r="B715" i="23" s="1"/>
  <c r="B716" i="23" s="1"/>
  <c r="B717" i="23" s="1"/>
  <c r="B718" i="23" s="1"/>
  <c r="B719" i="23" s="1"/>
  <c r="B720" i="23" s="1"/>
  <c r="B721" i="23" s="1"/>
  <c r="B722" i="23" s="1"/>
  <c r="B723" i="23" s="1"/>
  <c r="B724" i="23" s="1"/>
  <c r="B725" i="23" s="1"/>
  <c r="B726" i="23" s="1"/>
  <c r="B727" i="23" s="1"/>
  <c r="B728" i="23" s="1"/>
  <c r="B729" i="23" s="1"/>
  <c r="B730" i="23" s="1"/>
  <c r="B731" i="23" s="1"/>
  <c r="B732" i="23" s="1"/>
  <c r="B733" i="23" s="1"/>
  <c r="B734" i="23" s="1"/>
  <c r="B735" i="23" s="1"/>
  <c r="B736" i="23" s="1"/>
  <c r="B737" i="23" s="1"/>
  <c r="B738" i="23" s="1"/>
  <c r="B739" i="23" s="1"/>
  <c r="B740" i="23" s="1"/>
  <c r="B741" i="23" s="1"/>
  <c r="B742" i="23" s="1"/>
  <c r="B743" i="23" s="1"/>
  <c r="B744" i="23" s="1"/>
  <c r="B745" i="23" s="1"/>
  <c r="B746" i="23" s="1"/>
  <c r="B747" i="23" s="1"/>
  <c r="B748" i="23" s="1"/>
  <c r="B749" i="23" s="1"/>
  <c r="B750" i="23" s="1"/>
  <c r="B751" i="23" s="1"/>
  <c r="B752" i="23" s="1"/>
  <c r="B753" i="23" s="1"/>
  <c r="B754" i="23" s="1"/>
  <c r="B755" i="23" s="1"/>
  <c r="B756" i="23" s="1"/>
  <c r="B757" i="23" s="1"/>
  <c r="B758" i="23" s="1"/>
  <c r="B759" i="23" s="1"/>
  <c r="B760" i="23" s="1"/>
  <c r="B761" i="23" s="1"/>
  <c r="B762" i="23" s="1"/>
  <c r="B763" i="23" s="1"/>
  <c r="B764" i="23" s="1"/>
  <c r="B765" i="23" s="1"/>
  <c r="B766" i="23" s="1"/>
  <c r="B767" i="23" s="1"/>
  <c r="B768" i="23" s="1"/>
  <c r="B769" i="23" s="1"/>
  <c r="B770" i="23" s="1"/>
  <c r="B771" i="23" s="1"/>
  <c r="B772" i="23" s="1"/>
  <c r="B773" i="23" s="1"/>
  <c r="B774" i="23" s="1"/>
  <c r="B775" i="23" s="1"/>
  <c r="B776" i="23" s="1"/>
  <c r="B777" i="23" s="1"/>
  <c r="B778" i="23" s="1"/>
  <c r="B779" i="23" s="1"/>
  <c r="B780" i="23" s="1"/>
  <c r="B781" i="23" s="1"/>
  <c r="B782" i="23" s="1"/>
  <c r="B783" i="23" s="1"/>
  <c r="B784" i="23" s="1"/>
  <c r="B785" i="23" s="1"/>
  <c r="B786" i="23" s="1"/>
  <c r="B787" i="23" s="1"/>
  <c r="B788" i="23" s="1"/>
  <c r="B789" i="23" s="1"/>
  <c r="B790" i="23" s="1"/>
  <c r="B791" i="23" s="1"/>
  <c r="B792" i="23" s="1"/>
  <c r="B793" i="23" s="1"/>
  <c r="B794" i="23" s="1"/>
  <c r="B795" i="23" s="1"/>
  <c r="B796" i="23" s="1"/>
  <c r="B797" i="23" s="1"/>
  <c r="B798" i="23" s="1"/>
  <c r="B799" i="23" s="1"/>
  <c r="B800" i="23" s="1"/>
  <c r="B801" i="23" s="1"/>
  <c r="B802" i="23" s="1"/>
  <c r="B803" i="23" s="1"/>
  <c r="B804" i="23" s="1"/>
  <c r="B805" i="23" s="1"/>
  <c r="B806" i="23" s="1"/>
  <c r="B807" i="23" s="1"/>
  <c r="B808" i="23" s="1"/>
  <c r="B809" i="23" s="1"/>
  <c r="B810" i="23" s="1"/>
  <c r="B811" i="23" s="1"/>
  <c r="B812" i="23" s="1"/>
  <c r="B813" i="23" s="1"/>
  <c r="B814" i="23" s="1"/>
  <c r="B815" i="23" s="1"/>
  <c r="B816" i="23" s="1"/>
  <c r="B817" i="23" s="1"/>
  <c r="B818" i="23" s="1"/>
  <c r="B819" i="23" s="1"/>
  <c r="B820" i="23" s="1"/>
  <c r="B821" i="23" s="1"/>
  <c r="B822" i="23" s="1"/>
  <c r="B823" i="23" s="1"/>
  <c r="B824" i="23" s="1"/>
  <c r="B825" i="23" s="1"/>
  <c r="B826" i="23" s="1"/>
  <c r="B827" i="23" s="1"/>
  <c r="B828" i="23" s="1"/>
  <c r="B829" i="23" s="1"/>
  <c r="B830" i="23" s="1"/>
  <c r="B831" i="23" s="1"/>
  <c r="B832" i="23" s="1"/>
  <c r="B833" i="23" s="1"/>
  <c r="B834" i="23" s="1"/>
  <c r="B835" i="23" s="1"/>
  <c r="B836" i="23" s="1"/>
  <c r="B837" i="23" s="1"/>
  <c r="B838" i="23" s="1"/>
  <c r="B839" i="23" s="1"/>
  <c r="B840" i="23" s="1"/>
  <c r="B841" i="23" s="1"/>
  <c r="B842" i="23" s="1"/>
  <c r="B843" i="23" s="1"/>
  <c r="B844" i="23" s="1"/>
  <c r="B845" i="23" s="1"/>
  <c r="B846" i="23" s="1"/>
  <c r="B847" i="23" s="1"/>
  <c r="B848" i="23" s="1"/>
  <c r="B849" i="23" s="1"/>
  <c r="B850" i="23" s="1"/>
  <c r="B851" i="23" s="1"/>
  <c r="B852" i="23" s="1"/>
  <c r="B853" i="23" s="1"/>
  <c r="B854" i="23" s="1"/>
  <c r="B855" i="23" s="1"/>
  <c r="B856" i="23" s="1"/>
  <c r="B857" i="23" s="1"/>
  <c r="B858" i="23" s="1"/>
  <c r="B859" i="23" s="1"/>
  <c r="B860" i="23" s="1"/>
  <c r="B861" i="23" s="1"/>
  <c r="B862" i="23" s="1"/>
  <c r="B863" i="23" s="1"/>
  <c r="B864" i="23" s="1"/>
  <c r="B865" i="23" s="1"/>
  <c r="B866" i="23" s="1"/>
  <c r="B867" i="23" s="1"/>
  <c r="B868" i="23" s="1"/>
  <c r="B869" i="23" s="1"/>
  <c r="B870" i="23" s="1"/>
  <c r="B871" i="23" s="1"/>
  <c r="B872" i="23" s="1"/>
  <c r="B873" i="23" s="1"/>
  <c r="B874" i="23" s="1"/>
  <c r="B875" i="23" s="1"/>
  <c r="B876" i="23" s="1"/>
  <c r="B877" i="23" s="1"/>
  <c r="B878" i="23" s="1"/>
  <c r="B879" i="23" s="1"/>
  <c r="B880" i="23" s="1"/>
  <c r="B881" i="23" s="1"/>
  <c r="B882" i="23" s="1"/>
  <c r="B883" i="23" s="1"/>
  <c r="B884" i="23" s="1"/>
  <c r="B885" i="23" s="1"/>
  <c r="B886" i="23" s="1"/>
  <c r="B887" i="23" s="1"/>
  <c r="B888" i="23" s="1"/>
  <c r="B889" i="23" s="1"/>
  <c r="B890" i="23" s="1"/>
  <c r="B891" i="23" s="1"/>
  <c r="B892" i="23" s="1"/>
  <c r="A2" i="23"/>
  <c r="A3" i="23" s="1"/>
  <c r="A4" i="23" s="1"/>
  <c r="A5" i="23" s="1"/>
  <c r="A6" i="23" s="1"/>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57" i="23" s="1"/>
  <c r="A158" i="23" s="1"/>
  <c r="A159" i="23" s="1"/>
  <c r="A160" i="23" s="1"/>
  <c r="A161" i="23" s="1"/>
  <c r="A162" i="23" s="1"/>
  <c r="A163" i="23" s="1"/>
  <c r="A164" i="23" s="1"/>
  <c r="A165" i="23" s="1"/>
  <c r="A166" i="23" s="1"/>
  <c r="A167" i="23" s="1"/>
  <c r="A168" i="23" s="1"/>
  <c r="A169" i="23" s="1"/>
  <c r="A170" i="23" s="1"/>
  <c r="A171" i="23" s="1"/>
  <c r="A172" i="23" s="1"/>
  <c r="A173" i="23" s="1"/>
  <c r="A174" i="23" s="1"/>
  <c r="A175" i="23" s="1"/>
  <c r="A176" i="23" s="1"/>
  <c r="A177" i="23" s="1"/>
  <c r="A178" i="23" s="1"/>
  <c r="A179" i="23" s="1"/>
  <c r="A180" i="23" s="1"/>
  <c r="A181" i="23" s="1"/>
  <c r="A182" i="23" s="1"/>
  <c r="A183" i="23" s="1"/>
  <c r="A184" i="23" s="1"/>
  <c r="A185" i="23" s="1"/>
  <c r="A186" i="23" s="1"/>
  <c r="A187" i="23" s="1"/>
  <c r="A188" i="23" s="1"/>
  <c r="A189" i="23" s="1"/>
  <c r="A190" i="23" s="1"/>
  <c r="A191" i="23" s="1"/>
  <c r="A192" i="23" s="1"/>
  <c r="A193" i="23" s="1"/>
  <c r="A194" i="23" s="1"/>
  <c r="A195" i="23" s="1"/>
  <c r="A196" i="23" s="1"/>
  <c r="A197" i="23" s="1"/>
  <c r="A198" i="23" s="1"/>
  <c r="A199" i="23" s="1"/>
  <c r="A200" i="23" s="1"/>
  <c r="A201" i="23" s="1"/>
  <c r="A202" i="23" s="1"/>
  <c r="A203" i="23" s="1"/>
  <c r="A204" i="23" s="1"/>
  <c r="A205" i="23" s="1"/>
  <c r="A206" i="23" s="1"/>
  <c r="A207" i="23" s="1"/>
  <c r="A208" i="23" s="1"/>
  <c r="A209" i="23" s="1"/>
  <c r="A210" i="23" s="1"/>
  <c r="A211" i="23" s="1"/>
  <c r="A212" i="23" s="1"/>
  <c r="A213" i="23" s="1"/>
  <c r="A214" i="23" s="1"/>
  <c r="A215" i="23" s="1"/>
  <c r="A216" i="23" s="1"/>
  <c r="A217" i="23" s="1"/>
  <c r="A218" i="23" s="1"/>
  <c r="A219" i="23" s="1"/>
  <c r="A220" i="23" s="1"/>
  <c r="A221" i="23" s="1"/>
  <c r="A222" i="23" s="1"/>
  <c r="A223" i="23" s="1"/>
  <c r="A224" i="23" s="1"/>
  <c r="A225" i="23" s="1"/>
  <c r="A226" i="23" s="1"/>
  <c r="A227" i="23" s="1"/>
  <c r="A228" i="23" s="1"/>
  <c r="A229" i="23" s="1"/>
  <c r="A230" i="23" s="1"/>
  <c r="A231" i="23" s="1"/>
  <c r="A232" i="23" s="1"/>
  <c r="A233" i="23" s="1"/>
  <c r="A234" i="23" s="1"/>
  <c r="A235" i="23" s="1"/>
  <c r="A236" i="23" s="1"/>
  <c r="A237" i="23" s="1"/>
  <c r="A238" i="23" s="1"/>
  <c r="A239" i="23" s="1"/>
  <c r="A240" i="23" s="1"/>
  <c r="A241" i="23" s="1"/>
  <c r="A242" i="23" s="1"/>
  <c r="A243" i="23" s="1"/>
  <c r="A244" i="23" s="1"/>
  <c r="A245" i="23" s="1"/>
  <c r="A246" i="23" s="1"/>
  <c r="A247" i="23" s="1"/>
  <c r="A248" i="23" s="1"/>
  <c r="A249" i="23" s="1"/>
  <c r="A250" i="23" s="1"/>
  <c r="A251" i="23" s="1"/>
  <c r="A252" i="23" s="1"/>
  <c r="A253" i="23" s="1"/>
  <c r="A254" i="23" s="1"/>
  <c r="A255" i="23" s="1"/>
  <c r="A256" i="23" s="1"/>
  <c r="A257" i="23" s="1"/>
  <c r="A258" i="23" s="1"/>
  <c r="A259" i="23" s="1"/>
  <c r="A260" i="23" s="1"/>
  <c r="A261" i="23" s="1"/>
  <c r="A262" i="23" s="1"/>
  <c r="A263" i="23" s="1"/>
  <c r="A264" i="23" s="1"/>
  <c r="A265" i="23" s="1"/>
  <c r="A266" i="23" s="1"/>
  <c r="A267" i="23" s="1"/>
  <c r="A268" i="23" s="1"/>
  <c r="A269" i="23" s="1"/>
  <c r="A270" i="23" s="1"/>
  <c r="A271" i="23" s="1"/>
  <c r="A272" i="23" s="1"/>
  <c r="A273" i="23" s="1"/>
  <c r="A274" i="23" s="1"/>
  <c r="A275" i="23" s="1"/>
  <c r="A276" i="23" s="1"/>
  <c r="A277" i="23" s="1"/>
  <c r="A278" i="23" s="1"/>
  <c r="A279" i="23" s="1"/>
  <c r="A280" i="23" s="1"/>
  <c r="A281" i="23" s="1"/>
  <c r="A282" i="23" s="1"/>
  <c r="A283" i="23" s="1"/>
  <c r="A284" i="23" s="1"/>
  <c r="A285" i="23" s="1"/>
  <c r="A286" i="23" s="1"/>
  <c r="A287" i="23" s="1"/>
  <c r="A288" i="23" s="1"/>
  <c r="A289" i="23" s="1"/>
  <c r="A290" i="23" s="1"/>
  <c r="A291" i="23" s="1"/>
  <c r="A292" i="23" s="1"/>
  <c r="A293" i="23" s="1"/>
  <c r="A294" i="23" s="1"/>
  <c r="A295" i="23" s="1"/>
  <c r="A296" i="23" s="1"/>
  <c r="A297" i="23" s="1"/>
  <c r="A298" i="23" s="1"/>
  <c r="A299" i="23" s="1"/>
  <c r="A300" i="23" s="1"/>
  <c r="A301" i="23" s="1"/>
  <c r="A302" i="23" s="1"/>
  <c r="A303" i="23" s="1"/>
  <c r="A304" i="23" s="1"/>
  <c r="A305" i="23" s="1"/>
  <c r="A306" i="23" s="1"/>
  <c r="A307" i="23" s="1"/>
  <c r="A308" i="23" s="1"/>
  <c r="A309" i="23" s="1"/>
  <c r="A310" i="23" s="1"/>
  <c r="A311" i="23" s="1"/>
  <c r="A312" i="23" s="1"/>
  <c r="A313" i="23" s="1"/>
  <c r="A314" i="23" s="1"/>
  <c r="A315" i="23" s="1"/>
  <c r="A316" i="23" s="1"/>
  <c r="A317" i="23" s="1"/>
  <c r="A318" i="23" s="1"/>
  <c r="A319" i="23" s="1"/>
  <c r="A320" i="23" s="1"/>
  <c r="A321" i="23" s="1"/>
  <c r="A322" i="23" s="1"/>
  <c r="A323" i="23" s="1"/>
  <c r="A324" i="23" s="1"/>
  <c r="A325" i="23" s="1"/>
  <c r="A326" i="23" s="1"/>
  <c r="A327" i="23" s="1"/>
  <c r="A328" i="23" s="1"/>
  <c r="A329" i="23" s="1"/>
  <c r="A330" i="23" s="1"/>
  <c r="A331" i="23" s="1"/>
  <c r="A332" i="23" s="1"/>
  <c r="A333" i="23" s="1"/>
  <c r="A334" i="23" s="1"/>
  <c r="A335" i="23" s="1"/>
  <c r="A336" i="23" s="1"/>
  <c r="A337" i="23" s="1"/>
  <c r="A338" i="23" s="1"/>
  <c r="A339" i="23" s="1"/>
  <c r="A340" i="23" s="1"/>
  <c r="A341" i="23" s="1"/>
  <c r="A342" i="23" s="1"/>
  <c r="A343" i="23" s="1"/>
  <c r="A344" i="23" s="1"/>
  <c r="A345" i="23" s="1"/>
  <c r="A346" i="23" s="1"/>
  <c r="A347" i="23" s="1"/>
  <c r="A348" i="23" s="1"/>
  <c r="A349" i="23" s="1"/>
  <c r="A350" i="23" s="1"/>
  <c r="A351" i="23" s="1"/>
  <c r="A352" i="23" s="1"/>
  <c r="A353" i="23" s="1"/>
  <c r="A354" i="23" s="1"/>
  <c r="A355" i="23" s="1"/>
  <c r="A356" i="23" s="1"/>
  <c r="A357" i="23" s="1"/>
  <c r="A358" i="23" s="1"/>
  <c r="A359" i="23" s="1"/>
  <c r="A360" i="23" s="1"/>
  <c r="A361" i="23" s="1"/>
  <c r="A362" i="23" s="1"/>
  <c r="A363" i="23" s="1"/>
  <c r="A364" i="23" s="1"/>
  <c r="A365" i="23" s="1"/>
  <c r="A366" i="23" s="1"/>
  <c r="A367" i="23" s="1"/>
  <c r="A368" i="23" s="1"/>
  <c r="A369" i="23" s="1"/>
  <c r="A370" i="23" s="1"/>
  <c r="A371" i="23" s="1"/>
  <c r="A372" i="23" s="1"/>
  <c r="A373" i="23" s="1"/>
  <c r="A374" i="23" s="1"/>
  <c r="A375" i="23" s="1"/>
  <c r="A376" i="23" s="1"/>
  <c r="A377" i="23" s="1"/>
  <c r="A378" i="23" s="1"/>
  <c r="A379" i="23" s="1"/>
  <c r="A380" i="23" s="1"/>
  <c r="A381" i="23" s="1"/>
  <c r="A382" i="23" s="1"/>
  <c r="A383" i="23" s="1"/>
  <c r="A384" i="23" s="1"/>
  <c r="A385" i="23" s="1"/>
  <c r="A386" i="23" s="1"/>
  <c r="A387" i="23" s="1"/>
  <c r="A388" i="23" s="1"/>
  <c r="A389" i="23" s="1"/>
  <c r="A390" i="23" s="1"/>
  <c r="A391" i="23" s="1"/>
  <c r="A392" i="23" s="1"/>
  <c r="A393" i="23" s="1"/>
  <c r="A394" i="23" s="1"/>
  <c r="A395" i="23" s="1"/>
  <c r="A396" i="23" s="1"/>
  <c r="A397" i="23" s="1"/>
  <c r="A398" i="23" s="1"/>
  <c r="A399" i="23" s="1"/>
  <c r="A400" i="23" s="1"/>
  <c r="A401" i="23" s="1"/>
  <c r="A402" i="23" s="1"/>
  <c r="A403" i="23" s="1"/>
  <c r="A404" i="23" s="1"/>
  <c r="A405" i="23" s="1"/>
  <c r="A406" i="23" s="1"/>
  <c r="A407" i="23" s="1"/>
  <c r="A408" i="23" s="1"/>
  <c r="A409" i="23" s="1"/>
  <c r="A410" i="23" s="1"/>
  <c r="A411" i="23" s="1"/>
  <c r="A412" i="23" s="1"/>
  <c r="A413" i="23" s="1"/>
  <c r="A414" i="23" s="1"/>
  <c r="A415" i="23" s="1"/>
  <c r="A416" i="23" s="1"/>
  <c r="A417" i="23" s="1"/>
  <c r="A418" i="23" s="1"/>
  <c r="A419" i="23" s="1"/>
  <c r="A420" i="23" s="1"/>
  <c r="A421" i="23" s="1"/>
  <c r="A422" i="23" s="1"/>
  <c r="A423" i="23" s="1"/>
  <c r="A424" i="23" s="1"/>
  <c r="A425" i="23" s="1"/>
  <c r="A426" i="23" s="1"/>
  <c r="A427" i="23" s="1"/>
  <c r="A428" i="23" s="1"/>
  <c r="A429" i="23" s="1"/>
  <c r="A430" i="23" s="1"/>
  <c r="A431" i="23" s="1"/>
  <c r="A432" i="23" s="1"/>
  <c r="A433" i="23" s="1"/>
  <c r="A434" i="23" s="1"/>
  <c r="A435" i="23" s="1"/>
  <c r="A436" i="23" s="1"/>
  <c r="A437" i="23" s="1"/>
  <c r="A438" i="23" s="1"/>
  <c r="A439" i="23" s="1"/>
  <c r="A440" i="23" s="1"/>
  <c r="A441" i="23" s="1"/>
  <c r="A442" i="23" s="1"/>
  <c r="A443" i="23" s="1"/>
  <c r="A444" i="23" s="1"/>
  <c r="A445" i="23" s="1"/>
  <c r="A446" i="23" s="1"/>
  <c r="A447" i="23" s="1"/>
  <c r="A448" i="23" s="1"/>
  <c r="A449" i="23" s="1"/>
  <c r="A450" i="23" s="1"/>
  <c r="A451" i="23" s="1"/>
  <c r="A452" i="23" s="1"/>
  <c r="A453" i="23" s="1"/>
  <c r="A454" i="23" s="1"/>
  <c r="A455" i="23" s="1"/>
  <c r="A456" i="23" s="1"/>
  <c r="A457" i="23" s="1"/>
  <c r="A458" i="23" s="1"/>
  <c r="A459" i="23" s="1"/>
  <c r="A460" i="23" s="1"/>
  <c r="A461" i="23" s="1"/>
  <c r="A462" i="23" s="1"/>
  <c r="A463" i="23" s="1"/>
  <c r="A464" i="23" s="1"/>
  <c r="A465" i="23" s="1"/>
  <c r="A466" i="23" s="1"/>
  <c r="A467" i="23" s="1"/>
  <c r="A468" i="23" s="1"/>
  <c r="A469" i="23" s="1"/>
  <c r="A470" i="23" s="1"/>
  <c r="A471" i="23" s="1"/>
  <c r="A472" i="23" s="1"/>
  <c r="A473" i="23" s="1"/>
  <c r="A474" i="23" s="1"/>
  <c r="A475" i="23" s="1"/>
  <c r="A476" i="23" s="1"/>
  <c r="A477" i="23" s="1"/>
  <c r="A478" i="23" s="1"/>
  <c r="A479" i="23" s="1"/>
  <c r="A480" i="23" s="1"/>
  <c r="A481" i="23" s="1"/>
  <c r="A482" i="23" s="1"/>
  <c r="A483" i="23" s="1"/>
  <c r="A484" i="23" s="1"/>
  <c r="A485" i="23" s="1"/>
  <c r="A486" i="23" s="1"/>
  <c r="A487" i="23" s="1"/>
  <c r="A488" i="23" s="1"/>
  <c r="A489" i="23" s="1"/>
  <c r="A490" i="23" s="1"/>
  <c r="A491" i="23" s="1"/>
  <c r="A492" i="23" s="1"/>
  <c r="A493" i="23" s="1"/>
  <c r="A494" i="23" s="1"/>
  <c r="A495" i="23" s="1"/>
  <c r="A496" i="23" s="1"/>
  <c r="A497" i="23" s="1"/>
  <c r="A498" i="23" s="1"/>
  <c r="A499" i="23" s="1"/>
  <c r="A500" i="23" s="1"/>
  <c r="A501" i="23" s="1"/>
  <c r="A502" i="23" s="1"/>
  <c r="A503" i="23" s="1"/>
  <c r="A504" i="23" s="1"/>
  <c r="A505" i="23" s="1"/>
  <c r="A506" i="23" s="1"/>
  <c r="A507" i="23" s="1"/>
  <c r="A508" i="23" s="1"/>
  <c r="A509" i="23" s="1"/>
  <c r="A510" i="23" s="1"/>
  <c r="A511" i="23" s="1"/>
  <c r="A512" i="23" s="1"/>
  <c r="A513" i="23" s="1"/>
  <c r="A514" i="23" s="1"/>
  <c r="A515" i="23" s="1"/>
  <c r="A516" i="23" s="1"/>
  <c r="A517" i="23" s="1"/>
  <c r="A518" i="23" s="1"/>
  <c r="A519" i="23" s="1"/>
  <c r="A520" i="23" s="1"/>
  <c r="A521" i="23" s="1"/>
  <c r="A522" i="23" s="1"/>
  <c r="A523" i="23" s="1"/>
  <c r="A524" i="23" s="1"/>
  <c r="A525" i="23" s="1"/>
  <c r="A526" i="23" s="1"/>
  <c r="A527" i="23" s="1"/>
  <c r="A528" i="23" s="1"/>
  <c r="A529" i="23" s="1"/>
  <c r="A530" i="23" s="1"/>
  <c r="A531" i="23" s="1"/>
  <c r="A532" i="23" s="1"/>
  <c r="A533" i="23" s="1"/>
  <c r="A534" i="23" s="1"/>
  <c r="A535" i="23" s="1"/>
  <c r="A536" i="23" s="1"/>
  <c r="A537" i="23" s="1"/>
  <c r="A538" i="23" s="1"/>
  <c r="A539" i="23" s="1"/>
  <c r="A540" i="23" s="1"/>
  <c r="A541" i="23" s="1"/>
  <c r="A542" i="23" s="1"/>
  <c r="A543" i="23" s="1"/>
  <c r="A544" i="23" s="1"/>
  <c r="A545" i="23" s="1"/>
  <c r="A546" i="23" s="1"/>
  <c r="A547" i="23" s="1"/>
  <c r="A548" i="23" s="1"/>
  <c r="A549" i="23" s="1"/>
  <c r="A550" i="23" s="1"/>
  <c r="A551" i="23" s="1"/>
  <c r="A552" i="23" s="1"/>
  <c r="A553" i="23" s="1"/>
  <c r="A554" i="23" s="1"/>
  <c r="A555" i="23" s="1"/>
  <c r="A556" i="23" s="1"/>
  <c r="A557" i="23" s="1"/>
  <c r="A558" i="23" s="1"/>
  <c r="A559" i="23" s="1"/>
  <c r="A560" i="23" s="1"/>
  <c r="A561" i="23" s="1"/>
  <c r="A562" i="23" s="1"/>
  <c r="A563" i="23" s="1"/>
  <c r="A564" i="23" s="1"/>
  <c r="A565" i="23" s="1"/>
  <c r="A566" i="23" s="1"/>
  <c r="A567" i="23" s="1"/>
  <c r="A568" i="23" s="1"/>
  <c r="A569" i="23" s="1"/>
  <c r="A570" i="23" s="1"/>
  <c r="A571" i="23" s="1"/>
  <c r="A572" i="23" s="1"/>
  <c r="A573" i="23" s="1"/>
  <c r="A574" i="23" s="1"/>
  <c r="A575" i="23" s="1"/>
  <c r="A576" i="23" s="1"/>
  <c r="A577" i="23" s="1"/>
  <c r="A578" i="23" s="1"/>
  <c r="A579" i="23" s="1"/>
  <c r="A580" i="23" s="1"/>
  <c r="A581" i="23" s="1"/>
  <c r="A582" i="23" s="1"/>
  <c r="A583" i="23" s="1"/>
  <c r="A584" i="23" s="1"/>
  <c r="A585" i="23" s="1"/>
  <c r="A586" i="23" s="1"/>
  <c r="A587" i="23" s="1"/>
  <c r="A588" i="23" s="1"/>
  <c r="A589" i="23" s="1"/>
  <c r="A590" i="23" s="1"/>
  <c r="A591" i="23" s="1"/>
  <c r="A592" i="23" s="1"/>
  <c r="A593" i="23" s="1"/>
  <c r="A594" i="23" s="1"/>
  <c r="A595" i="23" s="1"/>
  <c r="A596" i="23" s="1"/>
  <c r="A597" i="23" s="1"/>
  <c r="A598" i="23" s="1"/>
  <c r="A599" i="23" s="1"/>
  <c r="A600" i="23" s="1"/>
  <c r="A601" i="23" s="1"/>
  <c r="A602" i="23" s="1"/>
  <c r="A603" i="23" s="1"/>
  <c r="A604" i="23" s="1"/>
  <c r="A605" i="23" s="1"/>
  <c r="A606" i="23" s="1"/>
  <c r="A607" i="23" s="1"/>
  <c r="A608" i="23" s="1"/>
  <c r="A609" i="23" s="1"/>
  <c r="A610" i="23" s="1"/>
  <c r="A611" i="23" s="1"/>
  <c r="A612" i="23" s="1"/>
  <c r="A613" i="23" s="1"/>
  <c r="A614" i="23" s="1"/>
  <c r="A615" i="23" s="1"/>
  <c r="A616" i="23" s="1"/>
  <c r="A617" i="23" s="1"/>
  <c r="A618" i="23" s="1"/>
  <c r="A619" i="23" s="1"/>
  <c r="A620" i="23" s="1"/>
  <c r="A621" i="23" s="1"/>
  <c r="A622" i="23" s="1"/>
  <c r="A623" i="23" s="1"/>
  <c r="A624" i="23" s="1"/>
  <c r="A625" i="23" s="1"/>
  <c r="A626" i="23" s="1"/>
  <c r="A627" i="23" s="1"/>
  <c r="A628" i="23" s="1"/>
  <c r="A629" i="23" s="1"/>
  <c r="A630" i="23" s="1"/>
  <c r="A631" i="23" s="1"/>
  <c r="A632" i="23" s="1"/>
  <c r="A633" i="23" s="1"/>
  <c r="A634" i="23" s="1"/>
  <c r="A635" i="23" s="1"/>
  <c r="A636" i="23" s="1"/>
  <c r="A637" i="23" s="1"/>
  <c r="A638" i="23" s="1"/>
  <c r="A639" i="23" s="1"/>
  <c r="A640" i="23" s="1"/>
  <c r="A641" i="23" s="1"/>
  <c r="A642" i="23" s="1"/>
  <c r="A643" i="23" s="1"/>
  <c r="A644" i="23" s="1"/>
  <c r="A645" i="23" s="1"/>
  <c r="A646" i="23" s="1"/>
  <c r="A647" i="23" s="1"/>
  <c r="A648" i="23" s="1"/>
  <c r="A649" i="23" s="1"/>
  <c r="A650" i="23" s="1"/>
  <c r="A651" i="23" s="1"/>
  <c r="A652" i="23" s="1"/>
  <c r="A653" i="23" s="1"/>
  <c r="A654" i="23" s="1"/>
  <c r="A655" i="23" s="1"/>
  <c r="A656" i="23" s="1"/>
  <c r="A657" i="23" s="1"/>
  <c r="A658" i="23" s="1"/>
  <c r="A659" i="23" s="1"/>
  <c r="A660" i="23" s="1"/>
  <c r="A661" i="23" s="1"/>
  <c r="A662" i="23" s="1"/>
  <c r="A663" i="23" s="1"/>
  <c r="A664" i="23" s="1"/>
  <c r="A665" i="23" s="1"/>
  <c r="A666" i="23" s="1"/>
  <c r="A667" i="23" s="1"/>
  <c r="A668" i="23" s="1"/>
  <c r="A669" i="23" s="1"/>
  <c r="A670" i="23" s="1"/>
  <c r="A671" i="23" s="1"/>
  <c r="A672" i="23" s="1"/>
  <c r="A673" i="23" s="1"/>
  <c r="A674" i="23" s="1"/>
  <c r="A675" i="23" s="1"/>
  <c r="A676" i="23" s="1"/>
  <c r="A677" i="23" s="1"/>
  <c r="A678" i="23" s="1"/>
  <c r="A679" i="23" s="1"/>
  <c r="A680" i="23" s="1"/>
  <c r="A681" i="23" s="1"/>
  <c r="A682" i="23" s="1"/>
  <c r="A683" i="23" s="1"/>
  <c r="A684" i="23" s="1"/>
  <c r="A685" i="23" s="1"/>
  <c r="A686" i="23" s="1"/>
  <c r="A687" i="23" s="1"/>
  <c r="A688" i="23" s="1"/>
  <c r="A689" i="23" s="1"/>
  <c r="A690" i="23" s="1"/>
  <c r="A691" i="23" s="1"/>
  <c r="A692" i="23" s="1"/>
  <c r="A693" i="23" s="1"/>
  <c r="A694" i="23" s="1"/>
  <c r="A695" i="23" s="1"/>
  <c r="A696" i="23" s="1"/>
  <c r="A697" i="23" s="1"/>
  <c r="A698" i="23" s="1"/>
  <c r="A699" i="23" s="1"/>
  <c r="A700" i="23" s="1"/>
  <c r="A701" i="23" s="1"/>
  <c r="A702" i="23" s="1"/>
  <c r="A703" i="23" s="1"/>
  <c r="A704" i="23" s="1"/>
  <c r="A705" i="23" s="1"/>
  <c r="A706" i="23" s="1"/>
  <c r="A707" i="23" s="1"/>
  <c r="A708" i="23" s="1"/>
  <c r="A709" i="23" s="1"/>
  <c r="A710" i="23" s="1"/>
  <c r="A711" i="23" s="1"/>
  <c r="A712" i="23" s="1"/>
  <c r="A713" i="23" s="1"/>
  <c r="A714" i="23" s="1"/>
  <c r="A715" i="23" s="1"/>
  <c r="A716" i="23" s="1"/>
  <c r="A717" i="23" s="1"/>
  <c r="A718" i="23" s="1"/>
  <c r="A719" i="23" s="1"/>
  <c r="A720" i="23" s="1"/>
  <c r="A721" i="23" s="1"/>
  <c r="A722" i="23" s="1"/>
  <c r="A723" i="23" s="1"/>
  <c r="A724" i="23" s="1"/>
  <c r="A725" i="23" s="1"/>
  <c r="A726" i="23" s="1"/>
  <c r="A727" i="23" s="1"/>
  <c r="A728" i="23" s="1"/>
  <c r="A729" i="23" s="1"/>
  <c r="A730" i="23" s="1"/>
  <c r="A731" i="23" s="1"/>
  <c r="A732" i="23" s="1"/>
  <c r="A733" i="23" s="1"/>
  <c r="A734" i="23" s="1"/>
  <c r="A735" i="23" s="1"/>
  <c r="A736" i="23" s="1"/>
  <c r="A737" i="23" s="1"/>
  <c r="A738" i="23" s="1"/>
  <c r="A739" i="23" s="1"/>
  <c r="A740" i="23" s="1"/>
  <c r="A741" i="23" s="1"/>
  <c r="A742" i="23" s="1"/>
  <c r="A743" i="23" s="1"/>
  <c r="A744" i="23" s="1"/>
  <c r="A745" i="23" s="1"/>
  <c r="A746" i="23" s="1"/>
  <c r="A747" i="23" s="1"/>
  <c r="A748" i="23" s="1"/>
  <c r="A749" i="23" s="1"/>
  <c r="A750" i="23" s="1"/>
  <c r="A751" i="23" s="1"/>
  <c r="A752" i="23" s="1"/>
  <c r="A753" i="23" s="1"/>
  <c r="A754" i="23" s="1"/>
  <c r="A755" i="23" s="1"/>
  <c r="A756" i="23" s="1"/>
  <c r="A757" i="23" s="1"/>
  <c r="A758" i="23" s="1"/>
  <c r="A759" i="23" s="1"/>
  <c r="A760" i="23" s="1"/>
  <c r="A761" i="23" s="1"/>
  <c r="A762" i="23" s="1"/>
  <c r="A763" i="23" s="1"/>
  <c r="A764" i="23" s="1"/>
  <c r="A765" i="23" s="1"/>
  <c r="A766" i="23" s="1"/>
  <c r="A767" i="23" s="1"/>
  <c r="A768" i="23" s="1"/>
  <c r="A769" i="23" s="1"/>
  <c r="A770" i="23" s="1"/>
  <c r="A771" i="23" s="1"/>
  <c r="A772" i="23" s="1"/>
  <c r="A773" i="23" s="1"/>
  <c r="A774" i="23" s="1"/>
  <c r="A775" i="23" s="1"/>
  <c r="A776" i="23" s="1"/>
  <c r="A777" i="23" s="1"/>
  <c r="A778" i="23" s="1"/>
  <c r="A779" i="23" s="1"/>
  <c r="A780" i="23" s="1"/>
  <c r="A781" i="23" s="1"/>
  <c r="A782" i="23" s="1"/>
  <c r="A783" i="23" s="1"/>
  <c r="A784" i="23" s="1"/>
  <c r="A785" i="23" s="1"/>
  <c r="A786" i="23" s="1"/>
  <c r="A787" i="23" s="1"/>
  <c r="A788" i="23" s="1"/>
  <c r="A789" i="23" s="1"/>
  <c r="A790" i="23" s="1"/>
  <c r="A791" i="23" s="1"/>
  <c r="A792" i="23" s="1"/>
  <c r="A793" i="23" s="1"/>
  <c r="A794" i="23" s="1"/>
  <c r="A795" i="23" s="1"/>
  <c r="A796" i="23" s="1"/>
  <c r="A797" i="23" s="1"/>
  <c r="A798" i="23" s="1"/>
  <c r="A799" i="23" s="1"/>
  <c r="A800" i="23" s="1"/>
  <c r="A801" i="23" s="1"/>
  <c r="A802" i="23" s="1"/>
  <c r="A803" i="23" s="1"/>
  <c r="A804" i="23" s="1"/>
  <c r="A805" i="23" s="1"/>
  <c r="A806" i="23" s="1"/>
  <c r="A807" i="23" s="1"/>
  <c r="A808" i="23" s="1"/>
  <c r="A809" i="23" s="1"/>
  <c r="A810" i="23" s="1"/>
  <c r="A811" i="23" s="1"/>
  <c r="A812" i="23" s="1"/>
  <c r="A813" i="23" s="1"/>
  <c r="A814" i="23" s="1"/>
  <c r="A815" i="23" s="1"/>
  <c r="A816" i="23" s="1"/>
  <c r="A817" i="23" s="1"/>
  <c r="A818" i="23" s="1"/>
  <c r="A819" i="23" s="1"/>
  <c r="A820" i="23" s="1"/>
  <c r="A821" i="23" s="1"/>
  <c r="A822" i="23" s="1"/>
  <c r="A823" i="23" s="1"/>
  <c r="A824" i="23" s="1"/>
  <c r="A825" i="23" s="1"/>
  <c r="A826" i="23" s="1"/>
  <c r="A827" i="23" s="1"/>
  <c r="A828" i="23" s="1"/>
  <c r="A829" i="23" s="1"/>
  <c r="A830" i="23" s="1"/>
  <c r="A831" i="23" s="1"/>
  <c r="A832" i="23" s="1"/>
  <c r="A833" i="23" s="1"/>
  <c r="A834" i="23" s="1"/>
  <c r="A835" i="23" s="1"/>
  <c r="A836" i="23" s="1"/>
  <c r="A837" i="23" s="1"/>
  <c r="A838" i="23" s="1"/>
  <c r="A839" i="23" s="1"/>
  <c r="A840" i="23" s="1"/>
  <c r="A841" i="23" s="1"/>
  <c r="A842" i="23" s="1"/>
  <c r="A843" i="23" s="1"/>
  <c r="A844" i="23" s="1"/>
  <c r="A845" i="23" s="1"/>
  <c r="A846" i="23" s="1"/>
  <c r="A847" i="23" s="1"/>
  <c r="A848" i="23" s="1"/>
  <c r="A849" i="23" s="1"/>
  <c r="A850" i="23" s="1"/>
  <c r="A851" i="23" s="1"/>
  <c r="A852" i="23" s="1"/>
  <c r="A853" i="23" s="1"/>
  <c r="A854" i="23" s="1"/>
  <c r="A855" i="23" s="1"/>
  <c r="A856" i="23" s="1"/>
  <c r="A857" i="23" s="1"/>
  <c r="A858" i="23" s="1"/>
  <c r="A859" i="23" s="1"/>
  <c r="A860" i="23" s="1"/>
  <c r="A861" i="23" s="1"/>
  <c r="A862" i="23" s="1"/>
  <c r="A863" i="23" s="1"/>
  <c r="A864" i="23" s="1"/>
  <c r="A865" i="23" s="1"/>
  <c r="A866" i="23" s="1"/>
  <c r="A867" i="23" s="1"/>
  <c r="A868" i="23" s="1"/>
  <c r="A869" i="23" s="1"/>
  <c r="A870" i="23" s="1"/>
  <c r="A871" i="23" s="1"/>
  <c r="A872" i="23" s="1"/>
  <c r="A873" i="23" s="1"/>
  <c r="A874" i="23" s="1"/>
  <c r="A875" i="23" s="1"/>
  <c r="A876" i="23" s="1"/>
  <c r="A877" i="23" s="1"/>
  <c r="A878" i="23" s="1"/>
  <c r="A879" i="23" s="1"/>
  <c r="A880" i="23" s="1"/>
  <c r="A881" i="23" s="1"/>
  <c r="A882" i="23" s="1"/>
  <c r="A883" i="23" s="1"/>
  <c r="A884" i="23" s="1"/>
  <c r="A885" i="23" s="1"/>
  <c r="A886" i="23" s="1"/>
  <c r="A887" i="23" s="1"/>
  <c r="A888" i="23" s="1"/>
  <c r="A889" i="23" s="1"/>
  <c r="A890" i="23" s="1"/>
  <c r="A891" i="23" s="1"/>
  <c r="A892" i="23" s="1"/>
  <c r="E252" i="23"/>
  <c r="H252" i="23"/>
  <c r="E253" i="23"/>
  <c r="H253" i="23"/>
  <c r="E254" i="23"/>
  <c r="H254" i="23"/>
  <c r="E255" i="23"/>
  <c r="H255" i="23"/>
  <c r="E256" i="23"/>
  <c r="H256" i="23"/>
  <c r="E257" i="23"/>
  <c r="H257" i="23"/>
  <c r="E258" i="23"/>
  <c r="H258" i="23"/>
  <c r="E259" i="23"/>
  <c r="H259" i="23"/>
  <c r="E260" i="23"/>
  <c r="H260" i="23"/>
  <c r="E261" i="23"/>
  <c r="H261" i="23"/>
  <c r="E262" i="23"/>
  <c r="H262" i="23"/>
  <c r="E263" i="23"/>
  <c r="H263" i="23"/>
  <c r="E264" i="23"/>
  <c r="H264" i="23"/>
  <c r="E265" i="23"/>
  <c r="H265" i="23"/>
  <c r="E266" i="23"/>
  <c r="H266" i="23"/>
  <c r="E267" i="23"/>
  <c r="H267" i="23"/>
  <c r="E268" i="23"/>
  <c r="H268" i="23"/>
  <c r="E269" i="23"/>
  <c r="H269" i="23"/>
  <c r="E270" i="23"/>
  <c r="H270" i="23"/>
  <c r="E271" i="23"/>
  <c r="H271" i="23"/>
  <c r="E272" i="23"/>
  <c r="H272" i="23"/>
  <c r="E273" i="23"/>
  <c r="H273" i="23"/>
  <c r="E274" i="23"/>
  <c r="H274" i="23"/>
  <c r="E275" i="23"/>
  <c r="H275" i="23"/>
  <c r="E276" i="23"/>
  <c r="H276" i="23"/>
  <c r="E277" i="23"/>
  <c r="H277" i="23"/>
  <c r="E278" i="23"/>
  <c r="H278" i="23"/>
  <c r="E279" i="23"/>
  <c r="H279" i="23"/>
  <c r="E280" i="23"/>
  <c r="H280" i="23"/>
  <c r="E281" i="23"/>
  <c r="H281" i="23"/>
  <c r="E282" i="23"/>
  <c r="H282" i="23"/>
  <c r="E283" i="23"/>
  <c r="H283" i="23"/>
  <c r="E284" i="23"/>
  <c r="H284" i="23"/>
  <c r="E285" i="23"/>
  <c r="H285" i="23"/>
  <c r="E286" i="23"/>
  <c r="H286" i="23"/>
  <c r="E287" i="23"/>
  <c r="H287" i="23"/>
  <c r="E288" i="23"/>
  <c r="H288" i="23"/>
  <c r="E289" i="23"/>
  <c r="H289" i="23"/>
  <c r="E290" i="23"/>
  <c r="H290" i="23"/>
  <c r="E291" i="23"/>
  <c r="H291" i="23"/>
  <c r="E292" i="23"/>
  <c r="H292" i="23"/>
  <c r="E293" i="23"/>
  <c r="H293" i="23"/>
  <c r="E294" i="23"/>
  <c r="H294" i="23"/>
  <c r="E295" i="23"/>
  <c r="H295" i="23"/>
  <c r="E296" i="23"/>
  <c r="H296" i="23"/>
  <c r="E297" i="23"/>
  <c r="H297" i="23"/>
  <c r="E298" i="23"/>
  <c r="H298" i="23"/>
  <c r="E299" i="23"/>
  <c r="H299" i="23"/>
  <c r="E300" i="23"/>
  <c r="H300" i="23"/>
  <c r="E301" i="23"/>
  <c r="H301" i="23"/>
  <c r="E302" i="23"/>
  <c r="H302" i="23"/>
  <c r="E303" i="23"/>
  <c r="H303" i="23"/>
  <c r="E304" i="23"/>
  <c r="H304" i="23"/>
  <c r="E305" i="23"/>
  <c r="H305" i="23"/>
  <c r="E306" i="23"/>
  <c r="H306" i="23"/>
  <c r="E307" i="23"/>
  <c r="H307" i="23"/>
  <c r="E308" i="23"/>
  <c r="H308" i="23"/>
  <c r="E309" i="23"/>
  <c r="H309" i="23"/>
  <c r="E310" i="23"/>
  <c r="H310" i="23"/>
  <c r="E311" i="23"/>
  <c r="H311" i="23"/>
  <c r="E312" i="23"/>
  <c r="H312" i="23"/>
  <c r="E313" i="23"/>
  <c r="H313" i="23"/>
  <c r="E314" i="23"/>
  <c r="H314" i="23"/>
  <c r="E315" i="23"/>
  <c r="H315" i="23"/>
  <c r="E316" i="23"/>
  <c r="H316" i="23"/>
  <c r="E317" i="23"/>
  <c r="H317" i="23"/>
  <c r="E318" i="23"/>
  <c r="H318" i="23"/>
  <c r="E319" i="23"/>
  <c r="H319" i="23"/>
  <c r="E320" i="23"/>
  <c r="H320" i="23"/>
  <c r="E321" i="23"/>
  <c r="H321" i="23"/>
  <c r="E322" i="23"/>
  <c r="H322" i="23"/>
  <c r="E323" i="23"/>
  <c r="H323" i="23"/>
  <c r="E324" i="23"/>
  <c r="H324" i="23"/>
  <c r="E325" i="23"/>
  <c r="H325" i="23"/>
  <c r="E326" i="23"/>
  <c r="H326" i="23"/>
  <c r="E327" i="23"/>
  <c r="H327" i="23"/>
  <c r="E328" i="23"/>
  <c r="H328" i="23"/>
  <c r="E329" i="23"/>
  <c r="H329" i="23"/>
  <c r="E330" i="23"/>
  <c r="H330" i="23"/>
  <c r="E331" i="23"/>
  <c r="H331" i="23"/>
  <c r="E332" i="23"/>
  <c r="H332" i="23"/>
  <c r="E333" i="23"/>
  <c r="H333" i="23"/>
  <c r="E334" i="23"/>
  <c r="H334" i="23"/>
  <c r="E335" i="23"/>
  <c r="H335" i="23"/>
  <c r="E336" i="23"/>
  <c r="H336" i="23"/>
  <c r="E337" i="23"/>
  <c r="H337" i="23"/>
  <c r="E338" i="23"/>
  <c r="H338" i="23"/>
  <c r="E339" i="23"/>
  <c r="H339" i="23"/>
  <c r="E340" i="23"/>
  <c r="H340" i="23"/>
  <c r="E341" i="23"/>
  <c r="H341" i="23"/>
  <c r="E342" i="23"/>
  <c r="H342" i="23"/>
  <c r="E343" i="23"/>
  <c r="H343" i="23"/>
  <c r="E344" i="23"/>
  <c r="H344" i="23"/>
  <c r="E345" i="23"/>
  <c r="H345" i="23"/>
  <c r="E346" i="23"/>
  <c r="F346" i="23"/>
  <c r="H346" i="23"/>
  <c r="E347" i="23"/>
  <c r="F347" i="23"/>
  <c r="H347" i="23"/>
  <c r="E348" i="23"/>
  <c r="F348" i="23"/>
  <c r="H348" i="23"/>
  <c r="E349" i="23"/>
  <c r="F349" i="23"/>
  <c r="H349" i="23"/>
  <c r="E350" i="23"/>
  <c r="F350" i="23"/>
  <c r="H350" i="23"/>
  <c r="E351" i="23"/>
  <c r="F351" i="23"/>
  <c r="H351" i="23"/>
  <c r="E352" i="23"/>
  <c r="F352" i="23"/>
  <c r="H352" i="23"/>
  <c r="E353" i="23"/>
  <c r="F353" i="23"/>
  <c r="H353" i="23"/>
  <c r="E354" i="23"/>
  <c r="F354" i="23"/>
  <c r="H354" i="23"/>
  <c r="E355" i="23"/>
  <c r="F355" i="23"/>
  <c r="H355" i="23"/>
  <c r="E356" i="23"/>
  <c r="F356" i="23"/>
  <c r="H356" i="23"/>
  <c r="E357" i="23"/>
  <c r="F357" i="23"/>
  <c r="H357" i="23"/>
  <c r="E358" i="23"/>
  <c r="F358" i="23"/>
  <c r="H358" i="23"/>
  <c r="E359" i="23"/>
  <c r="F359" i="23"/>
  <c r="H359" i="23"/>
  <c r="E360" i="23"/>
  <c r="F360" i="23"/>
  <c r="H360" i="23"/>
  <c r="E361" i="23"/>
  <c r="F361" i="23"/>
  <c r="H361" i="23"/>
  <c r="E362" i="23"/>
  <c r="F362" i="23"/>
  <c r="H362" i="23"/>
  <c r="E363" i="23"/>
  <c r="F363" i="23"/>
  <c r="H363" i="23"/>
  <c r="E364" i="23"/>
  <c r="F364" i="23"/>
  <c r="H364" i="23"/>
  <c r="E365" i="23"/>
  <c r="F365" i="23"/>
  <c r="H365" i="23"/>
  <c r="E366" i="23"/>
  <c r="F366" i="23"/>
  <c r="H366" i="23"/>
  <c r="E367" i="23"/>
  <c r="F367" i="23"/>
  <c r="H367" i="23"/>
  <c r="E368" i="23"/>
  <c r="F368" i="23"/>
  <c r="H368" i="23"/>
  <c r="E369" i="23"/>
  <c r="F369" i="23"/>
  <c r="H369" i="23"/>
  <c r="E370" i="23"/>
  <c r="F370" i="23"/>
  <c r="H370" i="23"/>
  <c r="E371" i="23"/>
  <c r="F371" i="23"/>
  <c r="H371" i="23"/>
  <c r="E372" i="23"/>
  <c r="F372" i="23"/>
  <c r="H372" i="23"/>
  <c r="E373" i="23"/>
  <c r="F373" i="23"/>
  <c r="H373" i="23"/>
  <c r="E374" i="23"/>
  <c r="F374" i="23"/>
  <c r="H374" i="23"/>
  <c r="E375" i="23"/>
  <c r="F375" i="23"/>
  <c r="H375" i="23"/>
  <c r="E376" i="23"/>
  <c r="F376" i="23"/>
  <c r="H376" i="23"/>
  <c r="E377" i="23"/>
  <c r="F377" i="23"/>
  <c r="H377" i="23"/>
  <c r="E378" i="23"/>
  <c r="F378" i="23"/>
  <c r="H378" i="23"/>
  <c r="E379" i="23"/>
  <c r="F379" i="23"/>
  <c r="H379" i="23"/>
  <c r="E380" i="23"/>
  <c r="F380" i="23"/>
  <c r="H380" i="23"/>
  <c r="E381" i="23"/>
  <c r="F381" i="23"/>
  <c r="H381" i="23"/>
  <c r="E382" i="23"/>
  <c r="F382" i="23"/>
  <c r="H382" i="23"/>
  <c r="E383" i="23"/>
  <c r="F383" i="23"/>
  <c r="H383" i="23"/>
  <c r="E384" i="23"/>
  <c r="F384" i="23"/>
  <c r="H384" i="23"/>
  <c r="E385" i="23"/>
  <c r="F385" i="23"/>
  <c r="H385" i="23"/>
  <c r="E386" i="23"/>
  <c r="F386" i="23"/>
  <c r="H386" i="23"/>
  <c r="E387" i="23"/>
  <c r="F387" i="23"/>
  <c r="H387" i="23"/>
  <c r="E388" i="23"/>
  <c r="F388" i="23"/>
  <c r="H388" i="23"/>
  <c r="E389" i="23"/>
  <c r="F389" i="23"/>
  <c r="H389" i="23"/>
  <c r="E390" i="23"/>
  <c r="F390" i="23"/>
  <c r="H390" i="23"/>
  <c r="E391" i="23"/>
  <c r="F391" i="23"/>
  <c r="H391" i="23"/>
  <c r="E392" i="23"/>
  <c r="F392" i="23"/>
  <c r="H392" i="23"/>
  <c r="E393" i="23"/>
  <c r="F393" i="23"/>
  <c r="H393" i="23"/>
  <c r="E394" i="23"/>
  <c r="F394" i="23"/>
  <c r="H394" i="23"/>
  <c r="E395" i="23"/>
  <c r="F395" i="23"/>
  <c r="H395" i="23"/>
  <c r="E396" i="23"/>
  <c r="F396" i="23"/>
  <c r="H396" i="23"/>
  <c r="E397" i="23"/>
  <c r="F397" i="23"/>
  <c r="H397" i="23"/>
  <c r="E398" i="23"/>
  <c r="F398" i="23"/>
  <c r="H398" i="23"/>
  <c r="E399" i="23"/>
  <c r="F399" i="23"/>
  <c r="H399" i="23"/>
  <c r="E400" i="23"/>
  <c r="F400" i="23"/>
  <c r="H400" i="23"/>
  <c r="E401" i="23"/>
  <c r="F401" i="23"/>
  <c r="H401" i="23"/>
  <c r="E402" i="23"/>
  <c r="F402" i="23"/>
  <c r="H402" i="23"/>
  <c r="E403" i="23"/>
  <c r="F403" i="23"/>
  <c r="H403" i="23"/>
  <c r="E404" i="23"/>
  <c r="F404" i="23"/>
  <c r="H404" i="23"/>
  <c r="E405" i="23"/>
  <c r="F405" i="23"/>
  <c r="H405" i="23"/>
  <c r="E406" i="23"/>
  <c r="F406" i="23"/>
  <c r="H406" i="23"/>
  <c r="E407" i="23"/>
  <c r="F407" i="23"/>
  <c r="H407" i="23"/>
  <c r="E408" i="23"/>
  <c r="F408" i="23"/>
  <c r="H408" i="23"/>
  <c r="E409" i="23"/>
  <c r="F409" i="23"/>
  <c r="H409" i="23"/>
  <c r="E410" i="23"/>
  <c r="F410" i="23"/>
  <c r="H410" i="23"/>
  <c r="E411" i="23"/>
  <c r="F411" i="23"/>
  <c r="H411" i="23"/>
  <c r="E412" i="23"/>
  <c r="F412" i="23"/>
  <c r="H412" i="23"/>
  <c r="E413" i="23"/>
  <c r="F413" i="23"/>
  <c r="H413" i="23"/>
  <c r="E414" i="23"/>
  <c r="F414" i="23"/>
  <c r="H414" i="23"/>
  <c r="E415" i="23"/>
  <c r="F415" i="23"/>
  <c r="H415" i="23"/>
  <c r="E416" i="23"/>
  <c r="F416" i="23"/>
  <c r="H416" i="23"/>
  <c r="E417" i="23"/>
  <c r="F417" i="23"/>
  <c r="H417" i="23"/>
  <c r="E418" i="23"/>
  <c r="F418" i="23"/>
  <c r="H418" i="23"/>
  <c r="E419" i="23"/>
  <c r="F419" i="23"/>
  <c r="H419" i="23"/>
  <c r="E420" i="23"/>
  <c r="F420" i="23"/>
  <c r="H420" i="23"/>
  <c r="E421" i="23"/>
  <c r="F421" i="23"/>
  <c r="H421" i="23"/>
  <c r="E422" i="23"/>
  <c r="F422" i="23"/>
  <c r="H422" i="23"/>
  <c r="E423" i="23"/>
  <c r="F423" i="23"/>
  <c r="H423" i="23"/>
  <c r="E424" i="23"/>
  <c r="F424" i="23"/>
  <c r="H424" i="23"/>
  <c r="E425" i="23"/>
  <c r="F425" i="23"/>
  <c r="H425" i="23"/>
  <c r="E426" i="23"/>
  <c r="F426" i="23"/>
  <c r="H426" i="23"/>
  <c r="E427" i="23"/>
  <c r="F427" i="23"/>
  <c r="H427" i="23"/>
  <c r="E428" i="23"/>
  <c r="F428" i="23"/>
  <c r="H428" i="23"/>
  <c r="E429" i="23"/>
  <c r="F429" i="23"/>
  <c r="H429" i="23"/>
  <c r="E430" i="23"/>
  <c r="F430" i="23"/>
  <c r="H430" i="23"/>
  <c r="E431" i="23"/>
  <c r="F431" i="23"/>
  <c r="H431" i="23"/>
  <c r="E432" i="23"/>
  <c r="F432" i="23"/>
  <c r="H432" i="23"/>
  <c r="E433" i="23"/>
  <c r="F433" i="23"/>
  <c r="H433" i="23"/>
  <c r="E434" i="23"/>
  <c r="F434" i="23"/>
  <c r="H434" i="23"/>
  <c r="E435" i="23"/>
  <c r="F435" i="23"/>
  <c r="H435" i="23"/>
  <c r="E436" i="23"/>
  <c r="F436" i="23"/>
  <c r="H436" i="23"/>
  <c r="E437" i="23"/>
  <c r="F437" i="23"/>
  <c r="H437" i="23"/>
  <c r="E438" i="23"/>
  <c r="F438" i="23"/>
  <c r="H438" i="23"/>
  <c r="E439" i="23"/>
  <c r="F439" i="23"/>
  <c r="H439" i="23"/>
  <c r="E440" i="23"/>
  <c r="F440" i="23"/>
  <c r="H440" i="23"/>
  <c r="E441" i="23"/>
  <c r="F441" i="23"/>
  <c r="H441" i="23"/>
  <c r="E442" i="23"/>
  <c r="F442" i="23"/>
  <c r="H442" i="23"/>
  <c r="E443" i="23"/>
  <c r="F443" i="23"/>
  <c r="H443" i="23"/>
  <c r="E444" i="23"/>
  <c r="F444" i="23"/>
  <c r="H444" i="23"/>
  <c r="E445" i="23"/>
  <c r="F445" i="23"/>
  <c r="H445" i="23"/>
  <c r="E446" i="23"/>
  <c r="F446" i="23"/>
  <c r="H446" i="23"/>
  <c r="E447" i="23"/>
  <c r="F447" i="23"/>
  <c r="H447" i="23"/>
  <c r="E448" i="23"/>
  <c r="F448" i="23"/>
  <c r="H448" i="23"/>
  <c r="E449" i="23"/>
  <c r="F449" i="23"/>
  <c r="H449" i="23"/>
  <c r="E450" i="23"/>
  <c r="F450" i="23"/>
  <c r="H450" i="23"/>
  <c r="E451" i="23"/>
  <c r="F451" i="23"/>
  <c r="H451" i="23"/>
  <c r="E452" i="23"/>
  <c r="F452" i="23"/>
  <c r="H452" i="23"/>
  <c r="E453" i="23"/>
  <c r="F453" i="23"/>
  <c r="H453" i="23"/>
  <c r="E454" i="23"/>
  <c r="F454" i="23"/>
  <c r="H454" i="23"/>
  <c r="E455" i="23"/>
  <c r="F455" i="23"/>
  <c r="H455" i="23"/>
  <c r="E456" i="23"/>
  <c r="F456" i="23"/>
  <c r="H456" i="23"/>
  <c r="E457" i="23"/>
  <c r="F457" i="23"/>
  <c r="H457" i="23"/>
  <c r="E458" i="23"/>
  <c r="F458" i="23"/>
  <c r="H458" i="23"/>
  <c r="E459" i="23"/>
  <c r="F459" i="23"/>
  <c r="H459" i="23"/>
  <c r="E460" i="23"/>
  <c r="F460" i="23"/>
  <c r="H460" i="23"/>
  <c r="E461" i="23"/>
  <c r="F461" i="23"/>
  <c r="H461" i="23"/>
  <c r="E462" i="23"/>
  <c r="F462" i="23"/>
  <c r="H462" i="23"/>
  <c r="E463" i="23"/>
  <c r="F463" i="23"/>
  <c r="H463" i="23"/>
  <c r="E464" i="23"/>
  <c r="F464" i="23"/>
  <c r="H464" i="23"/>
  <c r="E465" i="23"/>
  <c r="F465" i="23"/>
  <c r="H465" i="23"/>
  <c r="E466" i="23"/>
  <c r="F466" i="23"/>
  <c r="H466" i="23"/>
  <c r="E467" i="23"/>
  <c r="F467" i="23"/>
  <c r="H467" i="23"/>
  <c r="E468" i="23"/>
  <c r="F468" i="23"/>
  <c r="H468" i="23"/>
  <c r="E469" i="23"/>
  <c r="F469" i="23"/>
  <c r="H469" i="23"/>
  <c r="E470" i="23"/>
  <c r="F470" i="23"/>
  <c r="H470" i="23"/>
  <c r="E471" i="23"/>
  <c r="F471" i="23"/>
  <c r="H471" i="23"/>
  <c r="E472" i="23"/>
  <c r="F472" i="23"/>
  <c r="H472" i="23"/>
  <c r="E473" i="23"/>
  <c r="F473" i="23"/>
  <c r="H473" i="23"/>
  <c r="E474" i="23"/>
  <c r="F474" i="23"/>
  <c r="H474" i="23"/>
  <c r="E475" i="23"/>
  <c r="F475" i="23"/>
  <c r="H475" i="23"/>
  <c r="E476" i="23"/>
  <c r="F476" i="23"/>
  <c r="H476" i="23"/>
  <c r="E477" i="23"/>
  <c r="F477" i="23"/>
  <c r="H477" i="23"/>
  <c r="E478" i="23"/>
  <c r="F478" i="23"/>
  <c r="H478" i="23"/>
  <c r="E479" i="23"/>
  <c r="F479" i="23"/>
  <c r="H479" i="23"/>
  <c r="E480" i="23"/>
  <c r="F480" i="23"/>
  <c r="H480" i="23"/>
  <c r="E481" i="23"/>
  <c r="F481" i="23"/>
  <c r="H481" i="23"/>
  <c r="E482" i="23"/>
  <c r="F482" i="23"/>
  <c r="H482" i="23"/>
  <c r="E483" i="23"/>
  <c r="F483" i="23"/>
  <c r="H483" i="23"/>
  <c r="E484" i="23"/>
  <c r="F484" i="23"/>
  <c r="H484" i="23"/>
  <c r="E485" i="23"/>
  <c r="F485" i="23"/>
  <c r="H485" i="23"/>
  <c r="E486" i="23"/>
  <c r="F486" i="23"/>
  <c r="H486" i="23"/>
  <c r="E487" i="23"/>
  <c r="F487" i="23"/>
  <c r="H487" i="23"/>
  <c r="E488" i="23"/>
  <c r="F488" i="23"/>
  <c r="H488" i="23"/>
  <c r="E489" i="23"/>
  <c r="F489" i="23"/>
  <c r="H489" i="23"/>
  <c r="E490" i="23"/>
  <c r="F490" i="23"/>
  <c r="H490" i="23"/>
  <c r="E491" i="23"/>
  <c r="F491" i="23"/>
  <c r="H491" i="23"/>
  <c r="E492" i="23"/>
  <c r="F492" i="23"/>
  <c r="H492" i="23"/>
  <c r="E493" i="23"/>
  <c r="F493" i="23"/>
  <c r="H493" i="23"/>
  <c r="E494" i="23"/>
  <c r="F494" i="23"/>
  <c r="H494" i="23"/>
  <c r="E495" i="23"/>
  <c r="F495" i="23"/>
  <c r="H495" i="23"/>
  <c r="E496" i="23"/>
  <c r="F496" i="23"/>
  <c r="H496" i="23"/>
  <c r="E497" i="23"/>
  <c r="F497" i="23"/>
  <c r="H497" i="23"/>
  <c r="E498" i="23"/>
  <c r="F498" i="23"/>
  <c r="H498" i="23"/>
  <c r="E499" i="23"/>
  <c r="F499" i="23"/>
  <c r="H499" i="23"/>
  <c r="E500" i="23"/>
  <c r="F500" i="23"/>
  <c r="H500" i="23"/>
  <c r="E501" i="23"/>
  <c r="F501" i="23"/>
  <c r="H501" i="23"/>
  <c r="E502" i="23"/>
  <c r="F502" i="23"/>
  <c r="H502" i="23"/>
  <c r="E503" i="23"/>
  <c r="F503" i="23"/>
  <c r="H503" i="23"/>
  <c r="E504" i="23"/>
  <c r="F504" i="23"/>
  <c r="H504" i="23"/>
  <c r="E505" i="23"/>
  <c r="F505" i="23"/>
  <c r="H505" i="23"/>
  <c r="E506" i="23"/>
  <c r="F506" i="23"/>
  <c r="H506" i="23"/>
  <c r="E507" i="23"/>
  <c r="F507" i="23"/>
  <c r="H507" i="23"/>
  <c r="E508" i="23"/>
  <c r="F508" i="23"/>
  <c r="H508" i="23"/>
  <c r="E509" i="23"/>
  <c r="F509" i="23"/>
  <c r="H509" i="23"/>
  <c r="E510" i="23"/>
  <c r="F510" i="23"/>
  <c r="H510" i="23"/>
  <c r="E511" i="23"/>
  <c r="F511" i="23"/>
  <c r="H511" i="23"/>
  <c r="E512" i="23"/>
  <c r="F512" i="23"/>
  <c r="H512" i="23"/>
  <c r="E513" i="23"/>
  <c r="F513" i="23"/>
  <c r="H513" i="23"/>
  <c r="E514" i="23"/>
  <c r="F514" i="23"/>
  <c r="H514" i="23"/>
  <c r="E515" i="23"/>
  <c r="F515" i="23"/>
  <c r="H515" i="23"/>
  <c r="E516" i="23"/>
  <c r="F516" i="23"/>
  <c r="H516" i="23"/>
  <c r="E517" i="23"/>
  <c r="F517" i="23"/>
  <c r="H517" i="23"/>
  <c r="E518" i="23"/>
  <c r="F518" i="23"/>
  <c r="H518" i="23"/>
  <c r="E519" i="23"/>
  <c r="F519" i="23"/>
  <c r="H519" i="23"/>
  <c r="E520" i="23"/>
  <c r="F520" i="23"/>
  <c r="G520" i="23"/>
  <c r="H520" i="23"/>
  <c r="E521" i="23"/>
  <c r="F521" i="23"/>
  <c r="G521" i="23"/>
  <c r="H521" i="23"/>
  <c r="E522" i="23"/>
  <c r="F522" i="23"/>
  <c r="H522" i="23"/>
  <c r="E523" i="23"/>
  <c r="F523" i="23"/>
  <c r="H523" i="23"/>
  <c r="E524" i="23"/>
  <c r="F524" i="23"/>
  <c r="G524" i="23"/>
  <c r="H524" i="23"/>
  <c r="E525" i="23"/>
  <c r="F525" i="23"/>
  <c r="H525" i="23"/>
  <c r="E526" i="23"/>
  <c r="F526" i="23"/>
  <c r="G526" i="23"/>
  <c r="H526" i="23"/>
  <c r="E527" i="23"/>
  <c r="F527" i="23"/>
  <c r="H527" i="23"/>
  <c r="E528" i="23"/>
  <c r="F528" i="23"/>
  <c r="H528" i="23"/>
  <c r="E529" i="23"/>
  <c r="F529" i="23"/>
  <c r="H529" i="23"/>
  <c r="E530" i="23"/>
  <c r="F530" i="23"/>
  <c r="G530" i="23"/>
  <c r="H530" i="23"/>
  <c r="E531" i="23"/>
  <c r="F531" i="23"/>
  <c r="G531" i="23"/>
  <c r="H531" i="23"/>
  <c r="E532" i="23"/>
  <c r="F532" i="23"/>
  <c r="H532" i="23"/>
  <c r="E533" i="23"/>
  <c r="F533" i="23"/>
  <c r="H533" i="23"/>
  <c r="E534" i="23"/>
  <c r="F534" i="23"/>
  <c r="G534" i="23"/>
  <c r="H534" i="23"/>
  <c r="E535" i="23"/>
  <c r="F535" i="23"/>
  <c r="G535" i="23"/>
  <c r="H535" i="23"/>
  <c r="E536" i="23"/>
  <c r="F536" i="23"/>
  <c r="G536" i="23"/>
  <c r="H536" i="23"/>
  <c r="E537" i="23"/>
  <c r="F537" i="23"/>
  <c r="G537" i="23"/>
  <c r="H537" i="23"/>
  <c r="E538" i="23"/>
  <c r="F538" i="23"/>
  <c r="G538" i="23"/>
  <c r="H538" i="23"/>
  <c r="E539" i="23"/>
  <c r="F539" i="23"/>
  <c r="G539" i="23"/>
  <c r="H539" i="23"/>
  <c r="E540" i="23"/>
  <c r="F540" i="23"/>
  <c r="G540" i="23"/>
  <c r="H540" i="23"/>
  <c r="E541" i="23"/>
  <c r="F541" i="23"/>
  <c r="G541" i="23"/>
  <c r="H541" i="23"/>
  <c r="E542" i="23"/>
  <c r="F542" i="23"/>
  <c r="G542" i="23"/>
  <c r="H542" i="23"/>
  <c r="E543" i="23"/>
  <c r="F543" i="23"/>
  <c r="G543" i="23"/>
  <c r="H543" i="23"/>
  <c r="E544" i="23"/>
  <c r="F544" i="23"/>
  <c r="G544" i="23"/>
  <c r="H544" i="23"/>
  <c r="E545" i="23"/>
  <c r="F545" i="23"/>
  <c r="G545" i="23"/>
  <c r="H545" i="23"/>
  <c r="E546" i="23"/>
  <c r="F546" i="23"/>
  <c r="G546" i="23"/>
  <c r="H546" i="23"/>
  <c r="E547" i="23"/>
  <c r="F547" i="23"/>
  <c r="G547" i="23"/>
  <c r="H547" i="23"/>
  <c r="E548" i="23"/>
  <c r="F548" i="23"/>
  <c r="G548" i="23"/>
  <c r="H548" i="23"/>
  <c r="E549" i="23"/>
  <c r="F549" i="23"/>
  <c r="G549" i="23"/>
  <c r="H549" i="23"/>
  <c r="E550" i="23"/>
  <c r="F550" i="23"/>
  <c r="G550" i="23"/>
  <c r="H550" i="23"/>
  <c r="E551" i="23"/>
  <c r="F551" i="23"/>
  <c r="G551" i="23"/>
  <c r="H551" i="23"/>
  <c r="E552" i="23"/>
  <c r="F552" i="23"/>
  <c r="G552" i="23"/>
  <c r="H552" i="23"/>
  <c r="E553" i="23"/>
  <c r="F553" i="23"/>
  <c r="G553" i="23"/>
  <c r="H553" i="23"/>
  <c r="E554" i="23"/>
  <c r="F554" i="23"/>
  <c r="G554" i="23"/>
  <c r="H554" i="23"/>
  <c r="E555" i="23"/>
  <c r="F555" i="23"/>
  <c r="G555" i="23"/>
  <c r="H555" i="23"/>
  <c r="E556" i="23"/>
  <c r="F556" i="23"/>
  <c r="G556" i="23"/>
  <c r="H556" i="23"/>
  <c r="E557" i="23"/>
  <c r="F557" i="23"/>
  <c r="G557" i="23"/>
  <c r="H557" i="23"/>
  <c r="E558" i="23"/>
  <c r="F558" i="23"/>
  <c r="G558" i="23"/>
  <c r="H558" i="23"/>
  <c r="E559" i="23"/>
  <c r="F559" i="23"/>
  <c r="G559" i="23"/>
  <c r="H559" i="23"/>
  <c r="E560" i="23"/>
  <c r="F560" i="23"/>
  <c r="G560" i="23"/>
  <c r="H560" i="23"/>
  <c r="E561" i="23"/>
  <c r="F561" i="23"/>
  <c r="G561" i="23"/>
  <c r="H561" i="23"/>
  <c r="E562" i="23"/>
  <c r="F562" i="23"/>
  <c r="G562" i="23"/>
  <c r="H562" i="23"/>
  <c r="E563" i="23"/>
  <c r="F563" i="23"/>
  <c r="G563" i="23"/>
  <c r="H563" i="23"/>
  <c r="E564" i="23"/>
  <c r="F564" i="23"/>
  <c r="G564" i="23"/>
  <c r="H564" i="23"/>
  <c r="E565" i="23"/>
  <c r="F565" i="23"/>
  <c r="G565" i="23"/>
  <c r="H565" i="23"/>
  <c r="E566" i="23"/>
  <c r="F566" i="23"/>
  <c r="G566" i="23"/>
  <c r="H566" i="23"/>
  <c r="E567" i="23"/>
  <c r="F567" i="23"/>
  <c r="G567" i="23"/>
  <c r="H567" i="23"/>
  <c r="E568" i="23"/>
  <c r="F568" i="23"/>
  <c r="G568" i="23"/>
  <c r="H568" i="23"/>
  <c r="E569" i="23"/>
  <c r="F569" i="23"/>
  <c r="G569" i="23"/>
  <c r="H569" i="23"/>
  <c r="E570" i="23"/>
  <c r="F570" i="23"/>
  <c r="G570" i="23"/>
  <c r="H570" i="23"/>
  <c r="E571" i="23"/>
  <c r="F571" i="23"/>
  <c r="G571" i="23"/>
  <c r="H571" i="23"/>
  <c r="E572" i="23"/>
  <c r="F572" i="23"/>
  <c r="G572" i="23"/>
  <c r="H572" i="23"/>
  <c r="E573" i="23"/>
  <c r="F573" i="23"/>
  <c r="G573" i="23"/>
  <c r="H573" i="23"/>
  <c r="E574" i="23"/>
  <c r="F574" i="23"/>
  <c r="G574" i="23"/>
  <c r="H574" i="23"/>
  <c r="E575" i="23"/>
  <c r="F575" i="23"/>
  <c r="G575" i="23"/>
  <c r="H575" i="23"/>
  <c r="E576" i="23"/>
  <c r="F576" i="23"/>
  <c r="G576" i="23"/>
  <c r="H576" i="23"/>
  <c r="E577" i="23"/>
  <c r="F577" i="23"/>
  <c r="G577" i="23"/>
  <c r="H577" i="23"/>
  <c r="E578" i="23"/>
  <c r="F578" i="23"/>
  <c r="G578" i="23"/>
  <c r="H578" i="23"/>
  <c r="E579" i="23"/>
  <c r="F579" i="23"/>
  <c r="G579" i="23"/>
  <c r="H579" i="23"/>
  <c r="E580" i="23"/>
  <c r="F580" i="23"/>
  <c r="G580" i="23"/>
  <c r="H580" i="23"/>
  <c r="E581" i="23"/>
  <c r="F581" i="23"/>
  <c r="G581" i="23"/>
  <c r="H581" i="23"/>
  <c r="E582" i="23"/>
  <c r="F582" i="23"/>
  <c r="G582" i="23"/>
  <c r="H582" i="23"/>
  <c r="E583" i="23"/>
  <c r="F583" i="23"/>
  <c r="G583" i="23"/>
  <c r="H583" i="23"/>
  <c r="E584" i="23"/>
  <c r="F584" i="23"/>
  <c r="G584" i="23"/>
  <c r="H584" i="23"/>
  <c r="E585" i="23"/>
  <c r="F585" i="23"/>
  <c r="G585" i="23"/>
  <c r="H585" i="23"/>
  <c r="E586" i="23"/>
  <c r="F586" i="23"/>
  <c r="G586" i="23"/>
  <c r="H586" i="23"/>
  <c r="E587" i="23"/>
  <c r="F587" i="23"/>
  <c r="G587" i="23"/>
  <c r="H587" i="23"/>
  <c r="E588" i="23"/>
  <c r="F588" i="23"/>
  <c r="G588" i="23"/>
  <c r="H588" i="23"/>
  <c r="E589" i="23"/>
  <c r="F589" i="23"/>
  <c r="G589" i="23"/>
  <c r="H589" i="23"/>
  <c r="E590" i="23"/>
  <c r="F590" i="23"/>
  <c r="G590" i="23"/>
  <c r="H590" i="23"/>
  <c r="E591" i="23"/>
  <c r="F591" i="23"/>
  <c r="G591" i="23"/>
  <c r="H591" i="23"/>
  <c r="E592" i="23"/>
  <c r="F592" i="23"/>
  <c r="G592" i="23"/>
  <c r="H592" i="23"/>
  <c r="E593" i="23"/>
  <c r="F593" i="23"/>
  <c r="G593" i="23"/>
  <c r="H593" i="23"/>
  <c r="E594" i="23"/>
  <c r="F594" i="23"/>
  <c r="G594" i="23"/>
  <c r="H594" i="23"/>
  <c r="E595" i="23"/>
  <c r="F595" i="23"/>
  <c r="G595" i="23"/>
  <c r="H595" i="23"/>
  <c r="E596" i="23"/>
  <c r="F596" i="23"/>
  <c r="G596" i="23"/>
  <c r="H596" i="23"/>
  <c r="E597" i="23"/>
  <c r="F597" i="23"/>
  <c r="G597" i="23"/>
  <c r="H597" i="23"/>
  <c r="E598" i="23"/>
  <c r="F598" i="23"/>
  <c r="G598" i="23"/>
  <c r="H598" i="23"/>
  <c r="E599" i="23"/>
  <c r="F599" i="23"/>
  <c r="G599" i="23"/>
  <c r="H599" i="23"/>
  <c r="E600" i="23"/>
  <c r="F600" i="23"/>
  <c r="G600" i="23"/>
  <c r="H600" i="23"/>
  <c r="E601" i="23"/>
  <c r="F601" i="23"/>
  <c r="G601" i="23"/>
  <c r="H601" i="23"/>
  <c r="E602" i="23"/>
  <c r="F602" i="23"/>
  <c r="G602" i="23"/>
  <c r="H602" i="23"/>
  <c r="E603" i="23"/>
  <c r="F603" i="23"/>
  <c r="G603" i="23"/>
  <c r="H603" i="23"/>
  <c r="E604" i="23"/>
  <c r="F604" i="23"/>
  <c r="G604" i="23"/>
  <c r="H604" i="23"/>
  <c r="E605" i="23"/>
  <c r="F605" i="23"/>
  <c r="G605" i="23"/>
  <c r="H605" i="23"/>
  <c r="E606" i="23"/>
  <c r="F606" i="23"/>
  <c r="G606" i="23"/>
  <c r="H606" i="23"/>
  <c r="E607" i="23"/>
  <c r="F607" i="23"/>
  <c r="G607" i="23"/>
  <c r="H607" i="23"/>
  <c r="E608" i="23"/>
  <c r="F608" i="23"/>
  <c r="G608" i="23"/>
  <c r="H608" i="23"/>
  <c r="E609" i="23"/>
  <c r="F609" i="23"/>
  <c r="G609" i="23"/>
  <c r="H609" i="23"/>
  <c r="E610" i="23"/>
  <c r="F610" i="23"/>
  <c r="G610" i="23"/>
  <c r="H610" i="23"/>
  <c r="E611" i="23"/>
  <c r="F611" i="23"/>
  <c r="G611" i="23"/>
  <c r="H611" i="23"/>
  <c r="E612" i="23"/>
  <c r="F612" i="23"/>
  <c r="G612" i="23"/>
  <c r="H612" i="23"/>
  <c r="E613" i="23"/>
  <c r="F613" i="23"/>
  <c r="G613" i="23"/>
  <c r="H613" i="23"/>
  <c r="E614" i="23"/>
  <c r="F614" i="23"/>
  <c r="G614" i="23"/>
  <c r="H614" i="23"/>
  <c r="E615" i="23"/>
  <c r="F615" i="23"/>
  <c r="G615" i="23"/>
  <c r="H615" i="23"/>
  <c r="E616" i="23"/>
  <c r="F616" i="23"/>
  <c r="G616" i="23"/>
  <c r="H616" i="23"/>
  <c r="E617" i="23"/>
  <c r="F617" i="23"/>
  <c r="G617" i="23"/>
  <c r="H617" i="23"/>
  <c r="E618" i="23"/>
  <c r="F618" i="23"/>
  <c r="G618" i="23"/>
  <c r="H618" i="23"/>
  <c r="E619" i="23"/>
  <c r="F619" i="23"/>
  <c r="G619" i="23"/>
  <c r="H619" i="23"/>
  <c r="E620" i="23"/>
  <c r="F620" i="23"/>
  <c r="G620" i="23"/>
  <c r="H620" i="23"/>
  <c r="E621" i="23"/>
  <c r="F621" i="23"/>
  <c r="G621" i="23"/>
  <c r="H621" i="23"/>
  <c r="E622" i="23"/>
  <c r="F622" i="23"/>
  <c r="G622" i="23"/>
  <c r="H622" i="23"/>
  <c r="E623" i="23"/>
  <c r="F623" i="23"/>
  <c r="G623" i="23"/>
  <c r="H623" i="23"/>
  <c r="E624" i="23"/>
  <c r="F624" i="23"/>
  <c r="G624" i="23"/>
  <c r="H624" i="23"/>
  <c r="E625" i="23"/>
  <c r="F625" i="23"/>
  <c r="G625" i="23"/>
  <c r="H625" i="23"/>
  <c r="E626" i="23"/>
  <c r="F626" i="23"/>
  <c r="G626" i="23"/>
  <c r="H626" i="23"/>
  <c r="E627" i="23"/>
  <c r="F627" i="23"/>
  <c r="G627" i="23"/>
  <c r="H627" i="23"/>
  <c r="E628" i="23"/>
  <c r="F628" i="23"/>
  <c r="G628" i="23"/>
  <c r="H628" i="23"/>
  <c r="E629" i="23"/>
  <c r="F629" i="23"/>
  <c r="G629" i="23"/>
  <c r="H629" i="23"/>
  <c r="E630" i="23"/>
  <c r="F630" i="23"/>
  <c r="G630" i="23"/>
  <c r="H630" i="23"/>
  <c r="E631" i="23"/>
  <c r="F631" i="23"/>
  <c r="G631" i="23"/>
  <c r="H631" i="23"/>
  <c r="E632" i="23"/>
  <c r="F632" i="23"/>
  <c r="G632" i="23"/>
  <c r="H632" i="23"/>
  <c r="E633" i="23"/>
  <c r="F633" i="23"/>
  <c r="G633" i="23"/>
  <c r="H633" i="23"/>
  <c r="E634" i="23"/>
  <c r="F634" i="23"/>
  <c r="G634" i="23"/>
  <c r="H634" i="23"/>
  <c r="E635" i="23"/>
  <c r="F635" i="23"/>
  <c r="G635" i="23"/>
  <c r="H635" i="23"/>
  <c r="E636" i="23"/>
  <c r="F636" i="23"/>
  <c r="G636" i="23"/>
  <c r="H636" i="23"/>
  <c r="E637" i="23"/>
  <c r="F637" i="23"/>
  <c r="G637" i="23"/>
  <c r="H637" i="23"/>
  <c r="E638" i="23"/>
  <c r="F638" i="23"/>
  <c r="G638" i="23"/>
  <c r="H638" i="23"/>
  <c r="E639" i="23"/>
  <c r="F639" i="23"/>
  <c r="G639" i="23"/>
  <c r="H639" i="23"/>
  <c r="E640" i="23"/>
  <c r="F640" i="23"/>
  <c r="G640" i="23"/>
  <c r="H640" i="23"/>
  <c r="E641" i="23"/>
  <c r="F641" i="23"/>
  <c r="G641" i="23"/>
  <c r="H641" i="23"/>
  <c r="E642" i="23"/>
  <c r="F642" i="23"/>
  <c r="G642" i="23"/>
  <c r="H642" i="23"/>
  <c r="E643" i="23"/>
  <c r="F643" i="23"/>
  <c r="G643" i="23"/>
  <c r="H643" i="23"/>
  <c r="E644" i="23"/>
  <c r="F644" i="23"/>
  <c r="G644" i="23"/>
  <c r="H644" i="23"/>
  <c r="E645" i="23"/>
  <c r="F645" i="23"/>
  <c r="G645" i="23"/>
  <c r="H645" i="23"/>
  <c r="E646" i="23"/>
  <c r="F646" i="23"/>
  <c r="G646" i="23"/>
  <c r="H646" i="23"/>
  <c r="E647" i="23"/>
  <c r="F647" i="23"/>
  <c r="G647" i="23"/>
  <c r="H647" i="23"/>
  <c r="E648" i="23"/>
  <c r="F648" i="23"/>
  <c r="G648" i="23"/>
  <c r="H648" i="23"/>
  <c r="E649" i="23"/>
  <c r="F649" i="23"/>
  <c r="G649" i="23"/>
  <c r="H649" i="23"/>
  <c r="E650" i="23"/>
  <c r="F650" i="23"/>
  <c r="G650" i="23"/>
  <c r="H650" i="23"/>
  <c r="E651" i="23"/>
  <c r="F651" i="23"/>
  <c r="G651" i="23"/>
  <c r="H651" i="23"/>
  <c r="E652" i="23"/>
  <c r="F652" i="23"/>
  <c r="G652" i="23"/>
  <c r="H652" i="23"/>
  <c r="E653" i="23"/>
  <c r="F653" i="23"/>
  <c r="G653" i="23"/>
  <c r="H653" i="23"/>
  <c r="E654" i="23"/>
  <c r="F654" i="23"/>
  <c r="G654" i="23"/>
  <c r="H654" i="23"/>
  <c r="E655" i="23"/>
  <c r="F655" i="23"/>
  <c r="G655" i="23"/>
  <c r="H655" i="23"/>
  <c r="E656" i="23"/>
  <c r="F656" i="23"/>
  <c r="G656" i="23"/>
  <c r="H656" i="23"/>
  <c r="E657" i="23"/>
  <c r="F657" i="23"/>
  <c r="G657" i="23"/>
  <c r="H657" i="23"/>
  <c r="E658" i="23"/>
  <c r="F658" i="23"/>
  <c r="G658" i="23"/>
  <c r="H658" i="23"/>
  <c r="E659" i="23"/>
  <c r="F659" i="23"/>
  <c r="G659" i="23"/>
  <c r="H659" i="23"/>
  <c r="E660" i="23"/>
  <c r="F660" i="23"/>
  <c r="G660" i="23"/>
  <c r="H660" i="23"/>
  <c r="E661" i="23"/>
  <c r="F661" i="23"/>
  <c r="G661" i="23"/>
  <c r="H661" i="23"/>
  <c r="E662" i="23"/>
  <c r="F662" i="23"/>
  <c r="G662" i="23"/>
  <c r="H662" i="23"/>
  <c r="E663" i="23"/>
  <c r="F663" i="23"/>
  <c r="G663" i="23"/>
  <c r="H663" i="23"/>
  <c r="E664" i="23"/>
  <c r="F664" i="23"/>
  <c r="G664" i="23"/>
  <c r="H664" i="23"/>
  <c r="E665" i="23"/>
  <c r="F665" i="23"/>
  <c r="G665" i="23"/>
  <c r="H665" i="23"/>
  <c r="E666" i="23"/>
  <c r="F666" i="23"/>
  <c r="G666" i="23"/>
  <c r="H666" i="23"/>
  <c r="E667" i="23"/>
  <c r="F667" i="23"/>
  <c r="G667" i="23"/>
  <c r="H667" i="23"/>
  <c r="E668" i="23"/>
  <c r="F668" i="23"/>
  <c r="G668" i="23"/>
  <c r="H668" i="23"/>
  <c r="E669" i="23"/>
  <c r="F669" i="23"/>
  <c r="G669" i="23"/>
  <c r="H669" i="23"/>
  <c r="E670" i="23"/>
  <c r="F670" i="23"/>
  <c r="G670" i="23"/>
  <c r="H670" i="23"/>
  <c r="E671" i="23"/>
  <c r="F671" i="23"/>
  <c r="G671" i="23"/>
  <c r="H671" i="23"/>
  <c r="E672" i="23"/>
  <c r="F672" i="23"/>
  <c r="G672" i="23"/>
  <c r="H672" i="23"/>
  <c r="E673" i="23"/>
  <c r="F673" i="23"/>
  <c r="G673" i="23"/>
  <c r="H673" i="23"/>
  <c r="E674" i="23"/>
  <c r="F674" i="23"/>
  <c r="G674" i="23"/>
  <c r="H674" i="23"/>
  <c r="E675" i="23"/>
  <c r="F675" i="23"/>
  <c r="G675" i="23"/>
  <c r="H675" i="23"/>
  <c r="E676" i="23"/>
  <c r="F676" i="23"/>
  <c r="G676" i="23"/>
  <c r="H676" i="23"/>
  <c r="E677" i="23"/>
  <c r="F677" i="23"/>
  <c r="G677" i="23"/>
  <c r="H677" i="23"/>
  <c r="E678" i="23"/>
  <c r="F678" i="23"/>
  <c r="G678" i="23"/>
  <c r="H678" i="23"/>
  <c r="E679" i="23"/>
  <c r="F679" i="23"/>
  <c r="G679" i="23"/>
  <c r="H679" i="23"/>
  <c r="E680" i="23"/>
  <c r="F680" i="23"/>
  <c r="G680" i="23"/>
  <c r="H680" i="23"/>
  <c r="E681" i="23"/>
  <c r="F681" i="23"/>
  <c r="G681" i="23"/>
  <c r="H681" i="23"/>
  <c r="E682" i="23"/>
  <c r="F682" i="23"/>
  <c r="G682" i="23"/>
  <c r="H682" i="23"/>
  <c r="E683" i="23"/>
  <c r="F683" i="23"/>
  <c r="G683" i="23"/>
  <c r="H683" i="23"/>
  <c r="E684" i="23"/>
  <c r="F684" i="23"/>
  <c r="G684" i="23"/>
  <c r="H684" i="23"/>
  <c r="E685" i="23"/>
  <c r="F685" i="23"/>
  <c r="G685" i="23"/>
  <c r="H685" i="23"/>
  <c r="E686" i="23"/>
  <c r="F686" i="23"/>
  <c r="G686" i="23"/>
  <c r="H686" i="23"/>
  <c r="E687" i="23"/>
  <c r="F687" i="23"/>
  <c r="G687" i="23"/>
  <c r="H687" i="23"/>
  <c r="E688" i="23"/>
  <c r="F688" i="23"/>
  <c r="G688" i="23"/>
  <c r="H688" i="23"/>
  <c r="E689" i="23"/>
  <c r="F689" i="23"/>
  <c r="G689" i="23"/>
  <c r="H689" i="23"/>
  <c r="E690" i="23"/>
  <c r="F690" i="23"/>
  <c r="G690" i="23"/>
  <c r="H690" i="23"/>
  <c r="E691" i="23"/>
  <c r="F691" i="23"/>
  <c r="G691" i="23"/>
  <c r="H691" i="23"/>
  <c r="E692" i="23"/>
  <c r="F692" i="23"/>
  <c r="G692" i="23"/>
  <c r="H692" i="23"/>
  <c r="E693" i="23"/>
  <c r="F693" i="23"/>
  <c r="G693" i="23"/>
  <c r="H693" i="23"/>
  <c r="E694" i="23"/>
  <c r="F694" i="23"/>
  <c r="G694" i="23"/>
  <c r="H694" i="23"/>
  <c r="E695" i="23"/>
  <c r="F695" i="23"/>
  <c r="G695" i="23"/>
  <c r="H695" i="23"/>
  <c r="E696" i="23"/>
  <c r="F696" i="23"/>
  <c r="G696" i="23"/>
  <c r="H696" i="23"/>
  <c r="E697" i="23"/>
  <c r="F697" i="23"/>
  <c r="G697" i="23"/>
  <c r="H697" i="23"/>
  <c r="E698" i="23"/>
  <c r="F698" i="23"/>
  <c r="G698" i="23"/>
  <c r="H698" i="23"/>
  <c r="E699" i="23"/>
  <c r="F699" i="23"/>
  <c r="G699" i="23"/>
  <c r="H699" i="23"/>
  <c r="E700" i="23"/>
  <c r="F700" i="23"/>
  <c r="G700" i="23"/>
  <c r="H700" i="23"/>
  <c r="E701" i="23"/>
  <c r="F701" i="23"/>
  <c r="G701" i="23"/>
  <c r="H701" i="23"/>
  <c r="E702" i="23"/>
  <c r="F702" i="23"/>
  <c r="G702" i="23"/>
  <c r="H702" i="23"/>
  <c r="E703" i="23"/>
  <c r="F703" i="23"/>
  <c r="G703" i="23"/>
  <c r="H703" i="23"/>
  <c r="E704" i="23"/>
  <c r="F704" i="23"/>
  <c r="G704" i="23"/>
  <c r="H704" i="23"/>
  <c r="E705" i="23"/>
  <c r="F705" i="23"/>
  <c r="G705" i="23"/>
  <c r="H705" i="23"/>
  <c r="E706" i="23"/>
  <c r="F706" i="23"/>
  <c r="G706" i="23"/>
  <c r="H706" i="23"/>
  <c r="E707" i="23"/>
  <c r="F707" i="23"/>
  <c r="G707" i="23"/>
  <c r="H707" i="23"/>
  <c r="E708" i="23"/>
  <c r="F708" i="23"/>
  <c r="G708" i="23"/>
  <c r="H708" i="23"/>
  <c r="E709" i="23"/>
  <c r="F709" i="23"/>
  <c r="G709" i="23"/>
  <c r="H709" i="23"/>
  <c r="E710" i="23"/>
  <c r="F710" i="23"/>
  <c r="G710" i="23"/>
  <c r="H710" i="23"/>
  <c r="E711" i="23"/>
  <c r="F711" i="23"/>
  <c r="G711" i="23"/>
  <c r="H711" i="23"/>
  <c r="E712" i="23"/>
  <c r="F712" i="23"/>
  <c r="G712" i="23"/>
  <c r="H712" i="23"/>
  <c r="E713" i="23"/>
  <c r="F713" i="23"/>
  <c r="G713" i="23"/>
  <c r="H713" i="23"/>
  <c r="E714" i="23"/>
  <c r="F714" i="23"/>
  <c r="G714" i="23"/>
  <c r="H714" i="23"/>
  <c r="E715" i="23"/>
  <c r="F715" i="23"/>
  <c r="G715" i="23"/>
  <c r="H715" i="23"/>
  <c r="E716" i="23"/>
  <c r="F716" i="23"/>
  <c r="G716" i="23"/>
  <c r="H716" i="23"/>
  <c r="E717" i="23"/>
  <c r="F717" i="23"/>
  <c r="G717" i="23"/>
  <c r="H717" i="23"/>
  <c r="E718" i="23"/>
  <c r="F718" i="23"/>
  <c r="G718" i="23"/>
  <c r="H718" i="23"/>
  <c r="E719" i="23"/>
  <c r="F719" i="23"/>
  <c r="G719" i="23"/>
  <c r="H719" i="23"/>
  <c r="E720" i="23"/>
  <c r="F720" i="23"/>
  <c r="G720" i="23"/>
  <c r="H720" i="23"/>
  <c r="E721" i="23"/>
  <c r="F721" i="23"/>
  <c r="G721" i="23"/>
  <c r="H721" i="23"/>
  <c r="E722" i="23"/>
  <c r="F722" i="23"/>
  <c r="G722" i="23"/>
  <c r="H722" i="23"/>
  <c r="E723" i="23"/>
  <c r="F723" i="23"/>
  <c r="G723" i="23"/>
  <c r="H723" i="23"/>
  <c r="E724" i="23"/>
  <c r="F724" i="23"/>
  <c r="G724" i="23"/>
  <c r="H724" i="23"/>
  <c r="E725" i="23"/>
  <c r="F725" i="23"/>
  <c r="G725" i="23"/>
  <c r="H725" i="23"/>
  <c r="E726" i="23"/>
  <c r="F726" i="23"/>
  <c r="G726" i="23"/>
  <c r="H726" i="23"/>
  <c r="E727" i="23"/>
  <c r="F727" i="23"/>
  <c r="G727" i="23"/>
  <c r="H727" i="23"/>
  <c r="E728" i="23"/>
  <c r="F728" i="23"/>
  <c r="G728" i="23"/>
  <c r="H728" i="23"/>
  <c r="E729" i="23"/>
  <c r="F729" i="23"/>
  <c r="G729" i="23"/>
  <c r="H729" i="23"/>
  <c r="E730" i="23"/>
  <c r="F730" i="23"/>
  <c r="G730" i="23"/>
  <c r="H730" i="23"/>
  <c r="E731" i="23"/>
  <c r="F731" i="23"/>
  <c r="G731" i="23"/>
  <c r="H731" i="23"/>
  <c r="E732" i="23"/>
  <c r="F732" i="23"/>
  <c r="G732" i="23"/>
  <c r="H732" i="23"/>
  <c r="E733" i="23"/>
  <c r="F733" i="23"/>
  <c r="G733" i="23"/>
  <c r="H733" i="23"/>
  <c r="E734" i="23"/>
  <c r="F734" i="23"/>
  <c r="G734" i="23"/>
  <c r="H734" i="23"/>
  <c r="E735" i="23"/>
  <c r="F735" i="23"/>
  <c r="G735" i="23"/>
  <c r="H735" i="23"/>
  <c r="E736" i="23"/>
  <c r="F736" i="23"/>
  <c r="G736" i="23"/>
  <c r="H736" i="23"/>
  <c r="E737" i="23"/>
  <c r="F737" i="23"/>
  <c r="G737" i="23"/>
  <c r="H737" i="23"/>
  <c r="E738" i="23"/>
  <c r="F738" i="23"/>
  <c r="G738" i="23"/>
  <c r="H738" i="23"/>
  <c r="E739" i="23"/>
  <c r="F739" i="23"/>
  <c r="G739" i="23"/>
  <c r="H739" i="23"/>
  <c r="E740" i="23"/>
  <c r="F740" i="23"/>
  <c r="G740" i="23"/>
  <c r="H740" i="23"/>
  <c r="E741" i="23"/>
  <c r="F741" i="23"/>
  <c r="G741" i="23"/>
  <c r="H741" i="23"/>
  <c r="E742" i="23"/>
  <c r="F742" i="23"/>
  <c r="G742" i="23"/>
  <c r="H742" i="23"/>
  <c r="E743" i="23"/>
  <c r="F743" i="23"/>
  <c r="G743" i="23"/>
  <c r="H743" i="23"/>
  <c r="E744" i="23"/>
  <c r="F744" i="23"/>
  <c r="G744" i="23"/>
  <c r="H744" i="23"/>
  <c r="E745" i="23"/>
  <c r="F745" i="23"/>
  <c r="G745" i="23"/>
  <c r="H745" i="23"/>
  <c r="E746" i="23"/>
  <c r="F746" i="23"/>
  <c r="G746" i="23"/>
  <c r="H746" i="23"/>
  <c r="E747" i="23"/>
  <c r="F747" i="23"/>
  <c r="G747" i="23"/>
  <c r="H747" i="23"/>
  <c r="E748" i="23"/>
  <c r="F748" i="23"/>
  <c r="G748" i="23"/>
  <c r="H748" i="23"/>
  <c r="E749" i="23"/>
  <c r="F749" i="23"/>
  <c r="G749" i="23"/>
  <c r="H749" i="23"/>
  <c r="E750" i="23"/>
  <c r="F750" i="23"/>
  <c r="G750" i="23"/>
  <c r="H750" i="23"/>
  <c r="E751" i="23"/>
  <c r="F751" i="23"/>
  <c r="G751" i="23"/>
  <c r="H751" i="23"/>
  <c r="E752" i="23"/>
  <c r="F752" i="23"/>
  <c r="G752" i="23"/>
  <c r="H752" i="23"/>
  <c r="E753" i="23"/>
  <c r="F753" i="23"/>
  <c r="G753" i="23"/>
  <c r="H753" i="23"/>
  <c r="E754" i="23"/>
  <c r="F754" i="23"/>
  <c r="G754" i="23"/>
  <c r="H754" i="23"/>
  <c r="E755" i="23"/>
  <c r="F755" i="23"/>
  <c r="G755" i="23"/>
  <c r="H755" i="23"/>
  <c r="E756" i="23"/>
  <c r="F756" i="23"/>
  <c r="G756" i="23"/>
  <c r="H756" i="23"/>
  <c r="E757" i="23"/>
  <c r="F757" i="23"/>
  <c r="G757" i="23"/>
  <c r="H757" i="23"/>
  <c r="E758" i="23"/>
  <c r="F758" i="23"/>
  <c r="G758" i="23"/>
  <c r="H758" i="23"/>
  <c r="E759" i="23"/>
  <c r="F759" i="23"/>
  <c r="G759" i="23"/>
  <c r="H759" i="23"/>
  <c r="E760" i="23"/>
  <c r="F760" i="23"/>
  <c r="G760" i="23"/>
  <c r="H760" i="23"/>
  <c r="E761" i="23"/>
  <c r="F761" i="23"/>
  <c r="G761" i="23"/>
  <c r="H761" i="23"/>
  <c r="E762" i="23"/>
  <c r="F762" i="23"/>
  <c r="G762" i="23"/>
  <c r="H762" i="23"/>
  <c r="E763" i="23"/>
  <c r="F763" i="23"/>
  <c r="G763" i="23"/>
  <c r="H763" i="23"/>
  <c r="E764" i="23"/>
  <c r="F764" i="23"/>
  <c r="G764" i="23"/>
  <c r="H764" i="23"/>
  <c r="E765" i="23"/>
  <c r="F765" i="23"/>
  <c r="G765" i="23"/>
  <c r="H765" i="23"/>
  <c r="E766" i="23"/>
  <c r="F766" i="23"/>
  <c r="G766" i="23"/>
  <c r="H766" i="23"/>
  <c r="E767" i="23"/>
  <c r="F767" i="23"/>
  <c r="G767" i="23"/>
  <c r="H767" i="23"/>
  <c r="E768" i="23"/>
  <c r="F768" i="23"/>
  <c r="G768" i="23"/>
  <c r="H768" i="23"/>
  <c r="E769" i="23"/>
  <c r="F769" i="23"/>
  <c r="G769" i="23"/>
  <c r="H769" i="23"/>
  <c r="E770" i="23"/>
  <c r="F770" i="23"/>
  <c r="G770" i="23"/>
  <c r="H770" i="23"/>
  <c r="E771" i="23"/>
  <c r="F771" i="23"/>
  <c r="G771" i="23"/>
  <c r="H771" i="23"/>
  <c r="E772" i="23"/>
  <c r="F772" i="23"/>
  <c r="G772" i="23"/>
  <c r="H772" i="23"/>
  <c r="E773" i="23"/>
  <c r="F773" i="23"/>
  <c r="G773" i="23"/>
  <c r="H773" i="23"/>
  <c r="E774" i="23"/>
  <c r="F774" i="23"/>
  <c r="G774" i="23"/>
  <c r="H774" i="23"/>
  <c r="E775" i="23"/>
  <c r="F775" i="23"/>
  <c r="G775" i="23"/>
  <c r="H775" i="23"/>
  <c r="E776" i="23"/>
  <c r="F776" i="23"/>
  <c r="G776" i="23"/>
  <c r="H776" i="23"/>
  <c r="E777" i="23"/>
  <c r="F777" i="23"/>
  <c r="G777" i="23"/>
  <c r="H777" i="23"/>
  <c r="E778" i="23"/>
  <c r="F778" i="23"/>
  <c r="G778" i="23"/>
  <c r="H778" i="23"/>
  <c r="E779" i="23"/>
  <c r="F779" i="23"/>
  <c r="G779" i="23"/>
  <c r="H779" i="23"/>
  <c r="E780" i="23"/>
  <c r="F780" i="23"/>
  <c r="G780" i="23"/>
  <c r="H780" i="23"/>
  <c r="E781" i="23"/>
  <c r="F781" i="23"/>
  <c r="G781" i="23"/>
  <c r="H781" i="23"/>
  <c r="E782" i="23"/>
  <c r="F782" i="23"/>
  <c r="G782" i="23"/>
  <c r="H782" i="23"/>
  <c r="E783" i="23"/>
  <c r="F783" i="23"/>
  <c r="G783" i="23"/>
  <c r="H783" i="23"/>
  <c r="E784" i="23"/>
  <c r="F784" i="23"/>
  <c r="G784" i="23"/>
  <c r="H784" i="23"/>
  <c r="E785" i="23"/>
  <c r="F785" i="23"/>
  <c r="G785" i="23"/>
  <c r="H785" i="23"/>
  <c r="E786" i="23"/>
  <c r="F786" i="23"/>
  <c r="G786" i="23"/>
  <c r="H786" i="23"/>
  <c r="E787" i="23"/>
  <c r="F787" i="23"/>
  <c r="G787" i="23"/>
  <c r="H787" i="23"/>
  <c r="E788" i="23"/>
  <c r="F788" i="23"/>
  <c r="G788" i="23"/>
  <c r="H788" i="23"/>
  <c r="E789" i="23"/>
  <c r="F789" i="23"/>
  <c r="G789" i="23"/>
  <c r="H789" i="23"/>
  <c r="E790" i="23"/>
  <c r="F790" i="23"/>
  <c r="G790" i="23"/>
  <c r="H790" i="23"/>
  <c r="E791" i="23"/>
  <c r="F791" i="23"/>
  <c r="G791" i="23"/>
  <c r="H791" i="23"/>
  <c r="E792" i="23"/>
  <c r="F792" i="23"/>
  <c r="G792" i="23"/>
  <c r="H792" i="23"/>
  <c r="E793" i="23"/>
  <c r="F793" i="23"/>
  <c r="G793" i="23"/>
  <c r="H793" i="23"/>
  <c r="E794" i="23"/>
  <c r="F794" i="23"/>
  <c r="G794" i="23"/>
  <c r="H794" i="23"/>
  <c r="E795" i="23"/>
  <c r="F795" i="23"/>
  <c r="G795" i="23"/>
  <c r="H795" i="23"/>
  <c r="E796" i="23"/>
  <c r="F796" i="23"/>
  <c r="G796" i="23"/>
  <c r="H796" i="23"/>
  <c r="E797" i="23"/>
  <c r="F797" i="23"/>
  <c r="G797" i="23"/>
  <c r="H797" i="23"/>
  <c r="E798" i="23"/>
  <c r="F798" i="23"/>
  <c r="G798" i="23"/>
  <c r="H798" i="23"/>
  <c r="E799" i="23"/>
  <c r="F799" i="23"/>
  <c r="G799" i="23"/>
  <c r="H799" i="23"/>
  <c r="E800" i="23"/>
  <c r="F800" i="23"/>
  <c r="G800" i="23"/>
  <c r="H800" i="23"/>
  <c r="E801" i="23"/>
  <c r="F801" i="23"/>
  <c r="G801" i="23"/>
  <c r="H801" i="23"/>
  <c r="E802" i="23"/>
  <c r="F802" i="23"/>
  <c r="G802" i="23"/>
  <c r="H802" i="23"/>
  <c r="E803" i="23"/>
  <c r="F803" i="23"/>
  <c r="G803" i="23"/>
  <c r="H803" i="23"/>
  <c r="E804" i="23"/>
  <c r="F804" i="23"/>
  <c r="G804" i="23"/>
  <c r="H804" i="23"/>
  <c r="E805" i="23"/>
  <c r="F805" i="23"/>
  <c r="G805" i="23"/>
  <c r="H805" i="23"/>
  <c r="E806" i="23"/>
  <c r="F806" i="23"/>
  <c r="G806" i="23"/>
  <c r="H806" i="23"/>
  <c r="E807" i="23"/>
  <c r="F807" i="23"/>
  <c r="G807" i="23"/>
  <c r="H807" i="23"/>
  <c r="E808" i="23"/>
  <c r="F808" i="23"/>
  <c r="G808" i="23"/>
  <c r="H808" i="23"/>
  <c r="E809" i="23"/>
  <c r="F809" i="23"/>
  <c r="G809" i="23"/>
  <c r="H809" i="23"/>
  <c r="E810" i="23"/>
  <c r="F810" i="23"/>
  <c r="G810" i="23"/>
  <c r="H810" i="23"/>
  <c r="E811" i="23"/>
  <c r="F811" i="23"/>
  <c r="G811" i="23"/>
  <c r="H811" i="23"/>
  <c r="E812" i="23"/>
  <c r="F812" i="23"/>
  <c r="G812" i="23"/>
  <c r="H812" i="23"/>
  <c r="E813" i="23"/>
  <c r="F813" i="23"/>
  <c r="G813" i="23"/>
  <c r="H813" i="23"/>
  <c r="E814" i="23"/>
  <c r="F814" i="23"/>
  <c r="G814" i="23"/>
  <c r="H814" i="23"/>
  <c r="E815" i="23"/>
  <c r="F815" i="23"/>
  <c r="G815" i="23"/>
  <c r="H815" i="23"/>
  <c r="E816" i="23"/>
  <c r="F816" i="23"/>
  <c r="G816" i="23"/>
  <c r="H816" i="23"/>
  <c r="E817" i="23"/>
  <c r="F817" i="23"/>
  <c r="G817" i="23"/>
  <c r="H817" i="23"/>
  <c r="E818" i="23"/>
  <c r="F818" i="23"/>
  <c r="G818" i="23"/>
  <c r="H818" i="23"/>
  <c r="E819" i="23"/>
  <c r="F819" i="23"/>
  <c r="G819" i="23"/>
  <c r="H819" i="23"/>
  <c r="E820" i="23"/>
  <c r="F820" i="23"/>
  <c r="G820" i="23"/>
  <c r="H820" i="23"/>
  <c r="E821" i="23"/>
  <c r="F821" i="23"/>
  <c r="G821" i="23"/>
  <c r="H821" i="23"/>
  <c r="E822" i="23"/>
  <c r="F822" i="23"/>
  <c r="G822" i="23"/>
  <c r="H822" i="23"/>
  <c r="E823" i="23"/>
  <c r="F823" i="23"/>
  <c r="G823" i="23"/>
  <c r="H823" i="23"/>
  <c r="E824" i="23"/>
  <c r="F824" i="23"/>
  <c r="G824" i="23"/>
  <c r="H824" i="23"/>
  <c r="E825" i="23"/>
  <c r="F825" i="23"/>
  <c r="G825" i="23"/>
  <c r="H825" i="23"/>
  <c r="E826" i="23"/>
  <c r="F826" i="23"/>
  <c r="G826" i="23"/>
  <c r="H826" i="23"/>
  <c r="E827" i="23"/>
  <c r="F827" i="23"/>
  <c r="G827" i="23"/>
  <c r="H827" i="23"/>
  <c r="E828" i="23"/>
  <c r="F828" i="23"/>
  <c r="G828" i="23"/>
  <c r="H828" i="23"/>
  <c r="E829" i="23"/>
  <c r="F829" i="23"/>
  <c r="G829" i="23"/>
  <c r="H829" i="23"/>
  <c r="E830" i="23"/>
  <c r="F830" i="23"/>
  <c r="G830" i="23"/>
  <c r="H830" i="23"/>
  <c r="E831" i="23"/>
  <c r="F831" i="23"/>
  <c r="G831" i="23"/>
  <c r="H831" i="23"/>
  <c r="E832" i="23"/>
  <c r="F832" i="23"/>
  <c r="G832" i="23"/>
  <c r="H832" i="23"/>
  <c r="E833" i="23"/>
  <c r="F833" i="23"/>
  <c r="G833" i="23"/>
  <c r="H833" i="23"/>
  <c r="E834" i="23"/>
  <c r="F834" i="23"/>
  <c r="G834" i="23"/>
  <c r="H834" i="23"/>
  <c r="E835" i="23"/>
  <c r="F835" i="23"/>
  <c r="G835" i="23"/>
  <c r="H835" i="23"/>
  <c r="E836" i="23"/>
  <c r="F836" i="23"/>
  <c r="G836" i="23"/>
  <c r="H836" i="23"/>
  <c r="E837" i="23"/>
  <c r="F837" i="23"/>
  <c r="G837" i="23"/>
  <c r="H837" i="23"/>
  <c r="E838" i="23"/>
  <c r="F838" i="23"/>
  <c r="G838" i="23"/>
  <c r="H838" i="23"/>
  <c r="E839" i="23"/>
  <c r="F839" i="23"/>
  <c r="G839" i="23"/>
  <c r="H839" i="23"/>
  <c r="E840" i="23"/>
  <c r="F840" i="23"/>
  <c r="G840" i="23"/>
  <c r="H840" i="23"/>
  <c r="E841" i="23"/>
  <c r="F841" i="23"/>
  <c r="G841" i="23"/>
  <c r="H841" i="23"/>
  <c r="E842" i="23"/>
  <c r="F842" i="23"/>
  <c r="G842" i="23"/>
  <c r="H842" i="23"/>
  <c r="E843" i="23"/>
  <c r="F843" i="23"/>
  <c r="G843" i="23"/>
  <c r="H843" i="23"/>
  <c r="E844" i="23"/>
  <c r="F844" i="23"/>
  <c r="G844" i="23"/>
  <c r="H844" i="23"/>
  <c r="E845" i="23"/>
  <c r="F845" i="23"/>
  <c r="G845" i="23"/>
  <c r="H845" i="23"/>
  <c r="E846" i="23"/>
  <c r="F846" i="23"/>
  <c r="G846" i="23"/>
  <c r="H846" i="23"/>
  <c r="E847" i="23"/>
  <c r="F847" i="23"/>
  <c r="G847" i="23"/>
  <c r="H847" i="23"/>
  <c r="E848" i="23"/>
  <c r="F848" i="23"/>
  <c r="G848" i="23"/>
  <c r="H848" i="23"/>
  <c r="E849" i="23"/>
  <c r="F849" i="23"/>
  <c r="G849" i="23"/>
  <c r="H849" i="23"/>
  <c r="E850" i="23"/>
  <c r="F850" i="23"/>
  <c r="G850" i="23"/>
  <c r="H850" i="23"/>
  <c r="E851" i="23"/>
  <c r="F851" i="23"/>
  <c r="G851" i="23"/>
  <c r="H851" i="23"/>
  <c r="E852" i="23"/>
  <c r="F852" i="23"/>
  <c r="G852" i="23"/>
  <c r="H852" i="23"/>
  <c r="E853" i="23"/>
  <c r="F853" i="23"/>
  <c r="G853" i="23"/>
  <c r="H853" i="23"/>
  <c r="E854" i="23"/>
  <c r="F854" i="23"/>
  <c r="G854" i="23"/>
  <c r="H854" i="23"/>
  <c r="E855" i="23"/>
  <c r="F855" i="23"/>
  <c r="G855" i="23"/>
  <c r="H855" i="23"/>
  <c r="E856" i="23"/>
  <c r="F856" i="23"/>
  <c r="G856" i="23"/>
  <c r="H856" i="23"/>
  <c r="E857" i="23"/>
  <c r="F857" i="23"/>
  <c r="G857" i="23"/>
  <c r="H857" i="23"/>
  <c r="E858" i="23"/>
  <c r="F858" i="23"/>
  <c r="G858" i="23"/>
  <c r="H858" i="23"/>
  <c r="E859" i="23"/>
  <c r="F859" i="23"/>
  <c r="G859" i="23"/>
  <c r="H859" i="23"/>
  <c r="E860" i="23"/>
  <c r="F860" i="23"/>
  <c r="G860" i="23"/>
  <c r="H860" i="23"/>
  <c r="E861" i="23"/>
  <c r="F861" i="23"/>
  <c r="G861" i="23"/>
  <c r="H861" i="23"/>
  <c r="E862" i="23"/>
  <c r="F862" i="23"/>
  <c r="G862" i="23"/>
  <c r="H862" i="23"/>
  <c r="E863" i="23"/>
  <c r="F863" i="23"/>
  <c r="G863" i="23"/>
  <c r="H863" i="23"/>
  <c r="E864" i="23"/>
  <c r="F864" i="23"/>
  <c r="G864" i="23"/>
  <c r="H864" i="23"/>
  <c r="E865" i="23"/>
  <c r="F865" i="23"/>
  <c r="G865" i="23"/>
  <c r="H865" i="23"/>
  <c r="E866" i="23"/>
  <c r="F866" i="23"/>
  <c r="G866" i="23"/>
  <c r="H866" i="23"/>
  <c r="E867" i="23"/>
  <c r="F867" i="23"/>
  <c r="G867" i="23"/>
  <c r="H867" i="23"/>
  <c r="E868" i="23"/>
  <c r="F868" i="23"/>
  <c r="G868" i="23"/>
  <c r="H868" i="23"/>
  <c r="E869" i="23"/>
  <c r="F869" i="23"/>
  <c r="G869" i="23"/>
  <c r="H869" i="23"/>
  <c r="E870" i="23"/>
  <c r="F870" i="23"/>
  <c r="G870" i="23"/>
  <c r="H870" i="23"/>
  <c r="E871" i="23"/>
  <c r="F871" i="23"/>
  <c r="G871" i="23"/>
  <c r="H871" i="23"/>
  <c r="E872" i="23"/>
  <c r="F872" i="23"/>
  <c r="G872" i="23"/>
  <c r="H872" i="23"/>
  <c r="E873" i="23"/>
  <c r="F873" i="23"/>
  <c r="G873" i="23"/>
  <c r="H873" i="23"/>
  <c r="E874" i="23"/>
  <c r="F874" i="23"/>
  <c r="G874" i="23"/>
  <c r="H874" i="23"/>
  <c r="E875" i="23"/>
  <c r="F875" i="23"/>
  <c r="G875" i="23"/>
  <c r="H875" i="23"/>
  <c r="E876" i="23"/>
  <c r="F876" i="23"/>
  <c r="G876" i="23"/>
  <c r="H876" i="23"/>
  <c r="E877" i="23"/>
  <c r="F877" i="23"/>
  <c r="G877" i="23"/>
  <c r="H877" i="23"/>
  <c r="E878" i="23"/>
  <c r="F878" i="23"/>
  <c r="G878" i="23"/>
  <c r="H878" i="23"/>
  <c r="E879" i="23"/>
  <c r="F879" i="23"/>
  <c r="G879" i="23"/>
  <c r="H879" i="23"/>
  <c r="E880" i="23"/>
  <c r="F880" i="23"/>
  <c r="G880" i="23"/>
  <c r="H880" i="23"/>
  <c r="E881" i="23"/>
  <c r="F881" i="23"/>
  <c r="G881" i="23"/>
  <c r="H881" i="23"/>
  <c r="E882" i="23"/>
  <c r="F882" i="23"/>
  <c r="G882" i="23"/>
  <c r="H882" i="23"/>
  <c r="E883" i="23"/>
  <c r="F883" i="23"/>
  <c r="G883" i="23"/>
  <c r="H883" i="23"/>
  <c r="E884" i="23"/>
  <c r="F884" i="23"/>
  <c r="G884" i="23"/>
  <c r="H884" i="23"/>
  <c r="E885" i="23"/>
  <c r="F885" i="23"/>
  <c r="G885" i="23"/>
  <c r="H885" i="23"/>
  <c r="E886" i="23"/>
  <c r="F886" i="23"/>
  <c r="G886" i="23"/>
  <c r="H886" i="23"/>
  <c r="E887" i="23"/>
  <c r="F887" i="23"/>
  <c r="G887" i="23"/>
  <c r="H887" i="23"/>
  <c r="E888" i="23"/>
  <c r="F888" i="23"/>
  <c r="G888" i="23"/>
  <c r="H888" i="23"/>
  <c r="E889" i="23"/>
  <c r="F889" i="23"/>
  <c r="G889" i="23"/>
  <c r="H889" i="23"/>
  <c r="E890" i="23"/>
  <c r="F890" i="23"/>
  <c r="G890" i="23"/>
  <c r="H890" i="23"/>
  <c r="E891" i="23"/>
  <c r="F891" i="23"/>
  <c r="G891" i="23"/>
  <c r="H891" i="23"/>
  <c r="E892" i="23"/>
  <c r="F892" i="23"/>
  <c r="G892" i="23"/>
  <c r="H892" i="23"/>
  <c r="F15" i="26"/>
  <c r="G511" i="23"/>
  <c r="G495" i="23"/>
  <c r="G503" i="23"/>
  <c r="G512" i="23"/>
  <c r="G494" i="23"/>
  <c r="G504" i="23"/>
  <c r="G507" i="23"/>
  <c r="G500" i="23"/>
  <c r="G491" i="23"/>
  <c r="G492" i="23"/>
  <c r="G505" i="23"/>
  <c r="G488" i="23"/>
  <c r="G493" i="23"/>
  <c r="G486" i="23"/>
  <c r="G478" i="23"/>
  <c r="G485" i="23"/>
  <c r="G480" i="23"/>
  <c r="G501" i="23"/>
  <c r="G484" i="23"/>
  <c r="G513" i="23"/>
  <c r="G510" i="23"/>
  <c r="G487" i="23"/>
  <c r="G481" i="23"/>
  <c r="G508" i="23"/>
  <c r="G502" i="23"/>
  <c r="E134" i="23"/>
  <c r="E135" i="23"/>
  <c r="E136" i="23"/>
  <c r="E137" i="23"/>
  <c r="E138" i="23"/>
  <c r="E139" i="23"/>
  <c r="E140" i="23"/>
  <c r="E141" i="23"/>
  <c r="E142" i="23"/>
  <c r="E143" i="23"/>
  <c r="E144" i="23"/>
  <c r="E145" i="23"/>
  <c r="E146" i="23"/>
  <c r="E147" i="23"/>
  <c r="E148" i="23"/>
  <c r="E149" i="23"/>
  <c r="E150" i="23"/>
  <c r="E151" i="23"/>
  <c r="E152" i="23"/>
  <c r="E153" i="23"/>
  <c r="E154" i="23"/>
  <c r="E155" i="23"/>
  <c r="E156" i="23"/>
  <c r="E157" i="23"/>
  <c r="E158" i="23"/>
  <c r="E159" i="23"/>
  <c r="E160" i="23"/>
  <c r="E161" i="23"/>
  <c r="E162" i="23"/>
  <c r="E163" i="23"/>
  <c r="E164" i="23"/>
  <c r="E165" i="23"/>
  <c r="E166" i="23"/>
  <c r="E167" i="23"/>
  <c r="E168" i="23"/>
  <c r="E169" i="23"/>
  <c r="E170" i="23"/>
  <c r="E171" i="23"/>
  <c r="E172" i="23"/>
  <c r="E173" i="23"/>
  <c r="E174" i="23"/>
  <c r="E175" i="23"/>
  <c r="E176" i="23"/>
  <c r="E177" i="23"/>
  <c r="E178" i="23"/>
  <c r="E179" i="23"/>
  <c r="E180" i="23"/>
  <c r="E181" i="23"/>
  <c r="E182" i="23"/>
  <c r="E183" i="23"/>
  <c r="E184" i="23"/>
  <c r="E185" i="23"/>
  <c r="E186" i="23"/>
  <c r="E187" i="23"/>
  <c r="E188" i="23"/>
  <c r="E189" i="23"/>
  <c r="E190" i="23"/>
  <c r="E191" i="23"/>
  <c r="E192" i="23"/>
  <c r="E193" i="23"/>
  <c r="E194" i="23"/>
  <c r="E195" i="23"/>
  <c r="E196" i="23"/>
  <c r="E197" i="23"/>
  <c r="E198" i="23"/>
  <c r="E199" i="23"/>
  <c r="E200" i="23"/>
  <c r="E201" i="23"/>
  <c r="E202" i="23"/>
  <c r="E203" i="23"/>
  <c r="E204" i="23"/>
  <c r="E205" i="23"/>
  <c r="E206" i="23"/>
  <c r="E207" i="23"/>
  <c r="E208" i="23"/>
  <c r="E209" i="23"/>
  <c r="E210" i="23"/>
  <c r="E211" i="23"/>
  <c r="E212" i="23"/>
  <c r="E213" i="23"/>
  <c r="E214" i="23"/>
  <c r="E215" i="23"/>
  <c r="E216" i="23"/>
  <c r="E217" i="23"/>
  <c r="E218" i="23"/>
  <c r="E219" i="23"/>
  <c r="E220" i="23"/>
  <c r="E221" i="23"/>
  <c r="E222" i="23"/>
  <c r="E223" i="23"/>
  <c r="E224" i="23"/>
  <c r="E225" i="23"/>
  <c r="E226" i="23"/>
  <c r="E227" i="23"/>
  <c r="E228" i="23"/>
  <c r="E229" i="23"/>
  <c r="E230" i="23"/>
  <c r="E231" i="23"/>
  <c r="E232" i="23"/>
  <c r="E233" i="23"/>
  <c r="E234" i="23"/>
  <c r="E235" i="23"/>
  <c r="E236" i="23"/>
  <c r="E237" i="23"/>
  <c r="E238" i="23"/>
  <c r="E239" i="23"/>
  <c r="E240" i="23"/>
  <c r="E241" i="23"/>
  <c r="E242" i="23"/>
  <c r="E243" i="23"/>
  <c r="E244" i="23"/>
  <c r="E245" i="23"/>
  <c r="E246" i="23"/>
  <c r="E247" i="23"/>
  <c r="E248" i="23"/>
  <c r="E249" i="23"/>
  <c r="E250" i="23"/>
  <c r="E251" i="23"/>
  <c r="H127" i="23"/>
  <c r="H129" i="23"/>
  <c r="H130" i="23"/>
  <c r="H131" i="23"/>
  <c r="H132" i="23"/>
  <c r="H133" i="23"/>
  <c r="H134" i="23"/>
  <c r="H135" i="23"/>
  <c r="H136" i="23"/>
  <c r="H137" i="23"/>
  <c r="H138" i="23"/>
  <c r="H139" i="23"/>
  <c r="H140" i="23"/>
  <c r="H141" i="23"/>
  <c r="H142" i="23"/>
  <c r="H143" i="23"/>
  <c r="H144" i="23"/>
  <c r="H145" i="23"/>
  <c r="H146" i="23"/>
  <c r="H147" i="23"/>
  <c r="H148" i="23"/>
  <c r="H149" i="23"/>
  <c r="H150" i="23"/>
  <c r="H151" i="23"/>
  <c r="H152" i="23"/>
  <c r="H153" i="23"/>
  <c r="H154" i="23"/>
  <c r="H155" i="23"/>
  <c r="H156" i="23"/>
  <c r="H157" i="23"/>
  <c r="H158" i="23"/>
  <c r="H159" i="23"/>
  <c r="H160" i="23"/>
  <c r="H161" i="23"/>
  <c r="H162" i="23"/>
  <c r="H163" i="23"/>
  <c r="H164" i="23"/>
  <c r="H165" i="23"/>
  <c r="H166" i="23"/>
  <c r="H167" i="23"/>
  <c r="H168" i="23"/>
  <c r="H169" i="23"/>
  <c r="H170" i="23"/>
  <c r="H171" i="23"/>
  <c r="H172" i="23"/>
  <c r="H173" i="23"/>
  <c r="H174" i="23"/>
  <c r="H175" i="23"/>
  <c r="H176" i="23"/>
  <c r="H177" i="23"/>
  <c r="H178" i="23"/>
  <c r="H179" i="23"/>
  <c r="H180" i="23"/>
  <c r="H181" i="23"/>
  <c r="H182" i="23"/>
  <c r="H183" i="23"/>
  <c r="H184" i="23"/>
  <c r="H185" i="23"/>
  <c r="H186" i="23"/>
  <c r="H187" i="23"/>
  <c r="H188" i="23"/>
  <c r="H189" i="23"/>
  <c r="H190" i="23"/>
  <c r="H191" i="23"/>
  <c r="H192" i="23"/>
  <c r="H193" i="23"/>
  <c r="H194" i="23"/>
  <c r="H195" i="23"/>
  <c r="H196" i="23"/>
  <c r="H197" i="23"/>
  <c r="H198" i="23"/>
  <c r="H199" i="23"/>
  <c r="H200" i="23"/>
  <c r="H201" i="23"/>
  <c r="H202" i="23"/>
  <c r="H203" i="23"/>
  <c r="H204" i="23"/>
  <c r="H205" i="23"/>
  <c r="H206" i="23"/>
  <c r="H207" i="23"/>
  <c r="H208" i="23"/>
  <c r="H209" i="23"/>
  <c r="H210" i="23"/>
  <c r="H211" i="23"/>
  <c r="H212" i="23"/>
  <c r="H213" i="23"/>
  <c r="H214" i="23"/>
  <c r="H215" i="23"/>
  <c r="H216" i="23"/>
  <c r="H217" i="23"/>
  <c r="H218" i="23"/>
  <c r="H219" i="23"/>
  <c r="H220" i="23"/>
  <c r="H221" i="23"/>
  <c r="H222" i="23"/>
  <c r="H223" i="23"/>
  <c r="H224" i="23"/>
  <c r="H225" i="23"/>
  <c r="H226" i="23"/>
  <c r="H227" i="23"/>
  <c r="H228" i="23"/>
  <c r="H229" i="23"/>
  <c r="H230" i="23"/>
  <c r="H231" i="23"/>
  <c r="H232" i="23"/>
  <c r="H233" i="23"/>
  <c r="H234" i="23"/>
  <c r="H235" i="23"/>
  <c r="H236" i="23"/>
  <c r="H237" i="23"/>
  <c r="H238" i="23"/>
  <c r="H239" i="23"/>
  <c r="H240" i="23"/>
  <c r="H241" i="23"/>
  <c r="H242" i="23"/>
  <c r="H243" i="23"/>
  <c r="H244" i="23"/>
  <c r="H245" i="23"/>
  <c r="H246" i="23"/>
  <c r="H247" i="23"/>
  <c r="H248" i="23"/>
  <c r="H249" i="23"/>
  <c r="H250" i="23"/>
  <c r="H251" i="23"/>
  <c r="G25" i="26" l="1"/>
  <c r="G48" i="26"/>
  <c r="G24" i="26"/>
  <c r="G50" i="26"/>
  <c r="G42" i="26"/>
  <c r="G46" i="26"/>
  <c r="G36" i="26"/>
  <c r="G45" i="26"/>
  <c r="G53" i="26"/>
  <c r="G51" i="26"/>
  <c r="G27" i="26"/>
  <c r="F318" i="23"/>
  <c r="F345" i="23"/>
  <c r="G43" i="26"/>
  <c r="G41" i="26"/>
  <c r="G5" i="26"/>
  <c r="G12" i="26"/>
  <c r="G34" i="26"/>
  <c r="G38" i="26"/>
  <c r="G29" i="26"/>
  <c r="G26" i="26"/>
  <c r="G52" i="26"/>
  <c r="G40" i="26"/>
  <c r="G31" i="26"/>
  <c r="E106" i="23"/>
  <c r="F341" i="23"/>
  <c r="E130" i="23"/>
  <c r="F311" i="23"/>
  <c r="G462" i="23"/>
  <c r="G469" i="23"/>
  <c r="G457" i="23"/>
  <c r="E98" i="23"/>
  <c r="H126" i="23"/>
  <c r="G449" i="23"/>
  <c r="F271" i="23"/>
  <c r="E91" i="23"/>
  <c r="E122" i="23"/>
  <c r="G249" i="23"/>
  <c r="F333" i="23"/>
  <c r="F293" i="23"/>
  <c r="F338" i="23"/>
  <c r="F317" i="23"/>
  <c r="F321" i="23"/>
  <c r="E95" i="23"/>
  <c r="E96" i="23"/>
  <c r="F330" i="23"/>
  <c r="F261" i="23"/>
  <c r="F334" i="23"/>
  <c r="F287" i="23"/>
  <c r="F325" i="23"/>
  <c r="F336" i="23"/>
  <c r="F344" i="23"/>
  <c r="F262" i="23"/>
  <c r="F326" i="23"/>
  <c r="F339" i="23"/>
  <c r="F323" i="23"/>
  <c r="E114" i="23"/>
  <c r="F331" i="23"/>
  <c r="G454" i="23"/>
  <c r="E118" i="23"/>
  <c r="G459" i="23"/>
  <c r="E128" i="23"/>
  <c r="H118" i="23"/>
  <c r="F254" i="23"/>
  <c r="G19" i="26"/>
  <c r="G32" i="26"/>
  <c r="G10" i="26"/>
  <c r="G21" i="26"/>
  <c r="G13" i="26"/>
  <c r="G6" i="26"/>
  <c r="G16" i="26"/>
  <c r="G7" i="26"/>
  <c r="G47" i="26"/>
  <c r="G11" i="26"/>
  <c r="G8" i="26"/>
  <c r="G39" i="26"/>
  <c r="G23" i="26"/>
  <c r="G35" i="26"/>
  <c r="G3" i="26"/>
  <c r="G49" i="26"/>
  <c r="G37" i="26"/>
  <c r="H125" i="23"/>
  <c r="F267" i="23"/>
  <c r="F251" i="23"/>
  <c r="E120" i="23"/>
  <c r="H110" i="23"/>
  <c r="H107" i="23"/>
  <c r="E112" i="23"/>
  <c r="E104" i="23"/>
  <c r="F292" i="23"/>
  <c r="F316" i="23"/>
  <c r="F332" i="23"/>
  <c r="F324" i="23"/>
  <c r="H108" i="23"/>
  <c r="H111" i="23"/>
  <c r="H112" i="23"/>
  <c r="H119" i="23"/>
  <c r="H109" i="23"/>
  <c r="H75" i="23"/>
  <c r="H123" i="23"/>
  <c r="G468" i="23"/>
  <c r="G467" i="23"/>
  <c r="G447" i="23"/>
  <c r="G463" i="23"/>
  <c r="G461" i="23"/>
  <c r="G453" i="23"/>
  <c r="F306" i="23"/>
  <c r="F313" i="23"/>
  <c r="F303" i="23"/>
  <c r="F256" i="23"/>
  <c r="F302" i="23"/>
  <c r="F300" i="23"/>
  <c r="F335" i="23"/>
  <c r="F319" i="23"/>
  <c r="F263" i="23"/>
  <c r="F280" i="23"/>
  <c r="F252" i="23"/>
  <c r="F308" i="23"/>
  <c r="F285" i="23"/>
  <c r="F268" i="23"/>
  <c r="F255" i="23"/>
  <c r="F304" i="23"/>
  <c r="F307" i="23"/>
  <c r="E94" i="23"/>
  <c r="E93" i="23"/>
  <c r="E126" i="23"/>
  <c r="E105" i="23"/>
  <c r="E127" i="23"/>
  <c r="E119" i="23"/>
  <c r="E111" i="23"/>
  <c r="E103" i="23"/>
  <c r="E110" i="23"/>
  <c r="E102" i="23"/>
  <c r="E133" i="23"/>
  <c r="E125" i="23"/>
  <c r="E117" i="23"/>
  <c r="E109" i="23"/>
  <c r="E101" i="23"/>
  <c r="E132" i="23"/>
  <c r="E124" i="23"/>
  <c r="E116" i="23"/>
  <c r="E108" i="23"/>
  <c r="E100" i="23"/>
  <c r="E131" i="23"/>
  <c r="E115" i="23"/>
  <c r="E107" i="23"/>
  <c r="G407" i="23"/>
  <c r="G306" i="23"/>
  <c r="G275" i="23"/>
  <c r="G366" i="23"/>
  <c r="G357" i="23"/>
  <c r="E123" i="23"/>
  <c r="E99" i="23"/>
  <c r="F229" i="23"/>
  <c r="E113" i="23"/>
  <c r="E121" i="23"/>
  <c r="E129" i="23"/>
  <c r="E97" i="23"/>
  <c r="E92" i="23"/>
  <c r="G424" i="23"/>
  <c r="G9" i="26"/>
  <c r="G22" i="26"/>
  <c r="G28" i="26"/>
  <c r="G4" i="26"/>
  <c r="G20" i="26"/>
  <c r="G14" i="26"/>
  <c r="G30" i="26"/>
  <c r="G33" i="26"/>
  <c r="F237" i="23"/>
  <c r="G15" i="26"/>
  <c r="G17" i="26"/>
  <c r="G335" i="23"/>
  <c r="G307" i="23"/>
  <c r="G288" i="23"/>
  <c r="G269" i="23"/>
  <c r="G18" i="26"/>
  <c r="G44" i="26"/>
  <c r="G324" i="23"/>
  <c r="G514" i="23"/>
  <c r="H103" i="23"/>
  <c r="H100" i="23"/>
  <c r="H113" i="23"/>
  <c r="H39" i="23"/>
  <c r="H71" i="23"/>
  <c r="G415" i="23"/>
  <c r="G506" i="23"/>
  <c r="G498" i="23"/>
  <c r="G490" i="23"/>
  <c r="G474" i="23"/>
  <c r="G458" i="23"/>
  <c r="G262" i="23"/>
  <c r="G308" i="23"/>
  <c r="G373" i="23"/>
  <c r="G384" i="23"/>
  <c r="G333" i="23"/>
  <c r="G279" i="23"/>
  <c r="G295" i="23"/>
  <c r="G347" i="23"/>
  <c r="F289" i="23"/>
  <c r="F281" i="23"/>
  <c r="F257" i="23"/>
  <c r="F290" i="23"/>
  <c r="F282" i="23"/>
  <c r="F274" i="23"/>
  <c r="H106" i="23"/>
  <c r="H50" i="23"/>
  <c r="H93" i="23"/>
  <c r="G285" i="23"/>
  <c r="G294" i="23"/>
  <c r="G420" i="23"/>
  <c r="G410" i="23"/>
  <c r="G301" i="23"/>
  <c r="G399" i="23"/>
  <c r="G436" i="23"/>
  <c r="G430" i="23"/>
  <c r="G422" i="23"/>
  <c r="G320" i="23"/>
  <c r="G132" i="23"/>
  <c r="G353" i="23"/>
  <c r="G350" i="23"/>
  <c r="G325" i="23"/>
  <c r="G318" i="23"/>
  <c r="G326" i="23"/>
  <c r="G330" i="23"/>
  <c r="G224" i="23"/>
  <c r="F241" i="23"/>
  <c r="F228" i="23"/>
  <c r="F236" i="23"/>
  <c r="G371" i="23"/>
  <c r="G144" i="23"/>
  <c r="G315" i="23"/>
  <c r="G331" i="23"/>
  <c r="G292" i="23"/>
  <c r="G302" i="23"/>
  <c r="G440" i="23"/>
  <c r="G402" i="23"/>
  <c r="G429" i="23"/>
  <c r="G421" i="23"/>
  <c r="G413" i="23"/>
  <c r="G341" i="23"/>
  <c r="G344" i="23"/>
  <c r="G162" i="23"/>
  <c r="G127" i="23"/>
  <c r="G299" i="23"/>
  <c r="G374" i="23"/>
  <c r="G423" i="23"/>
  <c r="G383" i="23"/>
  <c r="G142" i="23"/>
  <c r="G208" i="23"/>
  <c r="G439" i="23"/>
  <c r="G433" i="23"/>
  <c r="G314" i="23"/>
  <c r="G377" i="23"/>
  <c r="G281" i="23"/>
  <c r="G252" i="23"/>
  <c r="G255" i="23"/>
  <c r="G323" i="23"/>
  <c r="H65" i="23"/>
  <c r="F173" i="23"/>
  <c r="F53" i="23"/>
  <c r="F77" i="23"/>
  <c r="F101" i="23"/>
  <c r="F199" i="23"/>
  <c r="F115" i="23"/>
  <c r="G226" i="23"/>
  <c r="F64" i="23"/>
  <c r="F129" i="23"/>
  <c r="G180" i="23"/>
  <c r="G245" i="23"/>
  <c r="F72" i="23"/>
  <c r="F216" i="23"/>
  <c r="F143" i="23"/>
  <c r="G215" i="23"/>
  <c r="F95" i="23"/>
  <c r="F96" i="23"/>
  <c r="G216" i="23"/>
  <c r="F209" i="23"/>
  <c r="F116" i="23"/>
  <c r="F103" i="23"/>
  <c r="G166" i="23"/>
  <c r="G170" i="23"/>
  <c r="G240" i="23"/>
  <c r="G157" i="23"/>
  <c r="G165" i="23"/>
  <c r="G133" i="23"/>
  <c r="F220" i="23"/>
  <c r="F112" i="23"/>
  <c r="G209" i="23"/>
  <c r="G151" i="23"/>
  <c r="G138" i="23"/>
  <c r="G168" i="23"/>
  <c r="G130" i="23"/>
  <c r="G223" i="23"/>
  <c r="F194" i="23"/>
  <c r="F89" i="23"/>
  <c r="F102" i="23"/>
  <c r="F153" i="23"/>
  <c r="G181" i="23"/>
  <c r="G134" i="23"/>
  <c r="G158" i="23"/>
  <c r="F42" i="23"/>
  <c r="G212" i="23"/>
  <c r="F152" i="23"/>
  <c r="F108" i="23"/>
  <c r="F126" i="23"/>
  <c r="F137" i="23"/>
  <c r="G243" i="23"/>
  <c r="G236" i="23"/>
  <c r="F51" i="23"/>
  <c r="F33" i="23"/>
  <c r="F39" i="23"/>
  <c r="F17" i="23"/>
  <c r="F8" i="23"/>
  <c r="F35" i="23"/>
  <c r="F11" i="23"/>
  <c r="F40" i="23"/>
  <c r="F30" i="23"/>
  <c r="F46" i="23"/>
  <c r="H57" i="23"/>
  <c r="H41" i="23"/>
  <c r="G220" i="23"/>
  <c r="G219" i="23"/>
  <c r="G171" i="23"/>
  <c r="G131" i="23"/>
  <c r="G239" i="23"/>
  <c r="G217" i="23"/>
  <c r="A25" i="26" l="1"/>
  <c r="A42" i="26"/>
  <c r="A46" i="26"/>
  <c r="A50" i="26"/>
  <c r="A45" i="26"/>
  <c r="A36" i="26"/>
  <c r="A24" i="26"/>
  <c r="A51" i="26"/>
  <c r="A48" i="26"/>
  <c r="A27" i="26"/>
  <c r="A53" i="26"/>
  <c r="A29" i="26"/>
  <c r="A38" i="26"/>
  <c r="A5" i="26"/>
  <c r="A43" i="26"/>
  <c r="A31" i="26"/>
  <c r="A40" i="26"/>
  <c r="A34" i="26"/>
  <c r="A52" i="26"/>
  <c r="A26" i="26"/>
  <c r="A12" i="26"/>
  <c r="A41" i="26"/>
  <c r="A32" i="5"/>
  <c r="A19" i="26"/>
  <c r="A32" i="26"/>
  <c r="A47" i="26"/>
  <c r="A21" i="26"/>
  <c r="A6" i="26"/>
  <c r="A16" i="26"/>
  <c r="A37" i="26"/>
  <c r="A11" i="26"/>
  <c r="A35" i="26"/>
  <c r="A39" i="26"/>
  <c r="A23" i="26"/>
  <c r="A49" i="26"/>
  <c r="A3" i="26"/>
  <c r="A8" i="26"/>
  <c r="A7" i="26"/>
  <c r="A13" i="26"/>
  <c r="A10" i="26"/>
  <c r="A15" i="26"/>
  <c r="A22" i="26"/>
  <c r="A9" i="26"/>
  <c r="A18" i="26"/>
  <c r="A17" i="26"/>
  <c r="A14" i="26"/>
  <c r="A28" i="26"/>
  <c r="A44" i="26"/>
  <c r="A30" i="26"/>
  <c r="A4" i="26"/>
  <c r="A33" i="26"/>
  <c r="A20" i="26"/>
  <c r="T88" i="22" l="1"/>
  <c r="T90" i="22"/>
  <c r="T92" i="22"/>
  <c r="T94" i="22"/>
  <c r="T96" i="22"/>
  <c r="T98" i="22"/>
  <c r="T100" i="22"/>
  <c r="T102" i="22"/>
  <c r="T104" i="22"/>
  <c r="U88" i="22"/>
  <c r="U90" i="22"/>
  <c r="U92" i="22"/>
  <c r="U94" i="22"/>
  <c r="U96" i="22"/>
  <c r="U98" i="22"/>
  <c r="U100" i="22"/>
  <c r="U102" i="22"/>
  <c r="U104" i="22"/>
  <c r="V88" i="22"/>
  <c r="V90" i="22"/>
  <c r="V92" i="22"/>
  <c r="V94" i="22"/>
  <c r="V96" i="22"/>
  <c r="V98" i="22"/>
  <c r="V100" i="22"/>
  <c r="V102" i="22"/>
  <c r="V104" i="22"/>
  <c r="W88" i="22"/>
  <c r="W90" i="22"/>
  <c r="W92" i="22"/>
  <c r="W94" i="22"/>
  <c r="W96" i="22"/>
  <c r="W98" i="22"/>
  <c r="W100" i="22"/>
  <c r="W102" i="22"/>
  <c r="W104" i="22"/>
  <c r="V89" i="22"/>
  <c r="V91" i="22"/>
  <c r="V93" i="22"/>
  <c r="V95" i="22"/>
  <c r="V97" i="22"/>
  <c r="V99" i="22"/>
  <c r="V101" i="22"/>
  <c r="V103" i="22"/>
  <c r="V105" i="22"/>
  <c r="W89" i="22"/>
  <c r="W91" i="22"/>
  <c r="W93" i="22"/>
  <c r="W95" i="22"/>
  <c r="W97" i="22"/>
  <c r="W99" i="22"/>
  <c r="W101" i="22"/>
  <c r="W103" i="22"/>
  <c r="W105" i="22"/>
  <c r="T89" i="22"/>
  <c r="T97" i="22"/>
  <c r="T105" i="22"/>
  <c r="U89" i="22"/>
  <c r="U97" i="22"/>
  <c r="U105" i="22"/>
  <c r="T91" i="22"/>
  <c r="T99" i="22"/>
  <c r="U91" i="22"/>
  <c r="U99" i="22"/>
  <c r="T93" i="22"/>
  <c r="T101" i="22"/>
  <c r="U93" i="22"/>
  <c r="U101" i="22"/>
  <c r="T95" i="22"/>
  <c r="T103" i="22"/>
  <c r="U95" i="22"/>
  <c r="U103" i="22"/>
  <c r="V56" i="22"/>
  <c r="T56" i="22"/>
  <c r="T64" i="22"/>
  <c r="U56" i="22"/>
  <c r="W56" i="22"/>
  <c r="T62" i="22"/>
  <c r="T59" i="22"/>
  <c r="V59" i="22"/>
  <c r="V74" i="22"/>
  <c r="W64" i="22"/>
  <c r="V72" i="22"/>
  <c r="T66" i="22"/>
  <c r="T63" i="22"/>
  <c r="W58" i="22"/>
  <c r="U68" i="22"/>
  <c r="V73" i="22"/>
  <c r="U61" i="22"/>
  <c r="V57" i="22"/>
  <c r="W57" i="22"/>
  <c r="V58" i="22"/>
  <c r="T69" i="22"/>
  <c r="T57" i="22"/>
  <c r="T72" i="22"/>
  <c r="W63" i="22"/>
  <c r="U57" i="22"/>
  <c r="U60" i="22"/>
  <c r="U67" i="22"/>
  <c r="U74" i="22"/>
  <c r="T58" i="22"/>
  <c r="U69" i="22"/>
  <c r="W72" i="22"/>
  <c r="U59" i="22"/>
  <c r="U58" i="22"/>
  <c r="U65" i="22"/>
  <c r="U72" i="22"/>
  <c r="V68" i="22"/>
  <c r="U79" i="22"/>
  <c r="V60" i="22"/>
  <c r="T80" i="22"/>
  <c r="V71" i="22"/>
  <c r="V77" i="22"/>
  <c r="T83" i="22"/>
  <c r="V66" i="22"/>
  <c r="T71" i="22"/>
  <c r="W71" i="22"/>
  <c r="W62" i="22"/>
  <c r="W68" i="22"/>
  <c r="T73" i="22"/>
  <c r="W77" i="22"/>
  <c r="W60" i="22"/>
  <c r="V80" i="22"/>
  <c r="U77" i="22"/>
  <c r="U76" i="22"/>
  <c r="T70" i="22"/>
  <c r="T77" i="22"/>
  <c r="T67" i="22"/>
  <c r="W59" i="22"/>
  <c r="V75" i="22"/>
  <c r="V65" i="22"/>
  <c r="V64" i="22"/>
  <c r="T61" i="22"/>
  <c r="V63" i="22"/>
  <c r="T76" i="22"/>
  <c r="U64" i="22"/>
  <c r="W75" i="22"/>
  <c r="T65" i="22"/>
  <c r="V67" i="22"/>
  <c r="W82" i="22"/>
  <c r="W81" i="22"/>
  <c r="V86" i="22"/>
  <c r="T82" i="22"/>
  <c r="V78" i="22"/>
  <c r="T68" i="22"/>
  <c r="V70" i="22"/>
  <c r="W67" i="22"/>
  <c r="U71" i="22"/>
  <c r="V83" i="22"/>
  <c r="T85" i="22"/>
  <c r="U82" i="22"/>
  <c r="U85" i="22"/>
  <c r="V79" i="22"/>
  <c r="W86" i="22"/>
  <c r="U75" i="22"/>
  <c r="W70" i="22"/>
  <c r="T60" i="22"/>
  <c r="V62" i="22"/>
  <c r="T75" i="22"/>
  <c r="U63" i="22"/>
  <c r="W74" i="22"/>
  <c r="T84" i="22"/>
  <c r="W78" i="22"/>
  <c r="V85" i="22"/>
  <c r="T79" i="22"/>
  <c r="V81" i="22"/>
  <c r="W66" i="22"/>
  <c r="U70" i="22"/>
  <c r="W83" i="22"/>
  <c r="U84" i="22"/>
  <c r="U87" i="22"/>
  <c r="V82" i="22"/>
  <c r="W87" i="22"/>
  <c r="U66" i="22"/>
  <c r="W69" i="22"/>
  <c r="V69" i="22"/>
  <c r="U62" i="22"/>
  <c r="W73" i="22"/>
  <c r="T87" i="22"/>
  <c r="T78" i="22"/>
  <c r="T81" i="22"/>
  <c r="U78" i="22"/>
  <c r="T86" i="22"/>
  <c r="W61" i="22"/>
  <c r="U73" i="22"/>
  <c r="W76" i="22"/>
  <c r="V61" i="22"/>
  <c r="T74" i="22"/>
  <c r="V76" i="22"/>
  <c r="W65" i="22"/>
  <c r="W80" i="22"/>
  <c r="V87" i="22"/>
  <c r="V84" i="22"/>
  <c r="U81" i="22"/>
  <c r="W85" i="22"/>
  <c r="U86" i="22"/>
  <c r="W79" i="22"/>
  <c r="U80" i="22"/>
  <c r="W84" i="22"/>
  <c r="U83" i="22"/>
  <c r="H61" i="23"/>
  <c r="H49" i="23"/>
  <c r="H74" i="23"/>
  <c r="H58" i="23"/>
  <c r="H76" i="23"/>
  <c r="H120" i="23"/>
  <c r="H87" i="23"/>
  <c r="H99" i="23"/>
  <c r="H42" i="23"/>
  <c r="H78" i="23"/>
  <c r="H98" i="23"/>
  <c r="H62" i="23"/>
  <c r="H102" i="23"/>
  <c r="H117" i="23"/>
  <c r="H114" i="23"/>
  <c r="H48" i="23"/>
  <c r="H70" i="23"/>
  <c r="H73" i="23"/>
  <c r="G363" i="23"/>
  <c r="G164" i="23"/>
  <c r="G122" i="23"/>
  <c r="G161" i="23"/>
  <c r="G152" i="23"/>
  <c r="G382" i="23"/>
  <c r="G419" i="23"/>
  <c r="G311" i="23"/>
  <c r="G414" i="23"/>
  <c r="G375" i="23"/>
  <c r="G444" i="23"/>
  <c r="G167" i="23"/>
  <c r="G303" i="23"/>
  <c r="G203" i="23"/>
  <c r="G446" i="23"/>
  <c r="G351" i="23"/>
  <c r="G284" i="23"/>
  <c r="G406" i="23"/>
  <c r="G416" i="23"/>
  <c r="G317" i="23"/>
  <c r="G178" i="23"/>
  <c r="G345" i="23"/>
  <c r="G222" i="23"/>
  <c r="G381" i="23"/>
  <c r="F66" i="23"/>
  <c r="F288" i="23"/>
  <c r="F239" i="23"/>
  <c r="F16" i="23"/>
  <c r="F21" i="23"/>
  <c r="F343" i="23"/>
  <c r="F296" i="23"/>
  <c r="F22" i="23"/>
  <c r="F18" i="23"/>
  <c r="F329" i="23"/>
  <c r="F253" i="23"/>
  <c r="F19" i="23"/>
  <c r="F59" i="23"/>
  <c r="F118" i="23"/>
  <c r="F174" i="23"/>
  <c r="F286" i="23"/>
  <c r="F258" i="23"/>
  <c r="F312" i="23"/>
  <c r="F295" i="23"/>
  <c r="F100" i="23"/>
  <c r="F322" i="23"/>
  <c r="F314" i="23"/>
  <c r="F291" i="23"/>
  <c r="F43" i="23"/>
  <c r="F283" i="23"/>
  <c r="F266" i="23"/>
  <c r="F320" i="23"/>
  <c r="F299" i="23"/>
  <c r="F310" i="23"/>
  <c r="F279" i="23"/>
  <c r="F87" i="23"/>
  <c r="F82" i="23"/>
  <c r="F154" i="23"/>
  <c r="F270" i="23"/>
  <c r="F233" i="23"/>
  <c r="F284" i="23"/>
  <c r="G194" i="23" l="1"/>
  <c r="G342" i="23"/>
  <c r="G360" i="23"/>
  <c r="G193" i="23"/>
  <c r="G401" i="23"/>
  <c r="G376" i="23"/>
  <c r="H95" i="23"/>
  <c r="H97" i="23"/>
  <c r="H91" i="23"/>
  <c r="H64" i="23"/>
  <c r="H105" i="23"/>
  <c r="H122" i="23"/>
  <c r="H124" i="23"/>
  <c r="H80" i="23"/>
  <c r="G392" i="23"/>
  <c r="G466" i="23"/>
  <c r="G409" i="23"/>
  <c r="G397" i="23"/>
  <c r="G476" i="23"/>
  <c r="G235" i="23"/>
  <c r="G452" i="23"/>
  <c r="G213" i="23"/>
  <c r="G451" i="23"/>
  <c r="G221" i="23"/>
  <c r="G196" i="23"/>
  <c r="G470" i="23"/>
  <c r="G232" i="23"/>
  <c r="G141" i="23"/>
  <c r="G268" i="23"/>
  <c r="G438" i="23"/>
  <c r="G369" i="23"/>
  <c r="G305" i="23"/>
  <c r="G258" i="23"/>
  <c r="G509" i="23"/>
  <c r="G192" i="23"/>
  <c r="G441" i="23"/>
  <c r="G465" i="23"/>
  <c r="G289" i="23"/>
  <c r="G387" i="23"/>
  <c r="G197" i="23"/>
  <c r="G499" i="23"/>
  <c r="G445" i="23"/>
  <c r="G163" i="23"/>
  <c r="G154" i="23"/>
  <c r="G391" i="23"/>
  <c r="G174" i="23"/>
  <c r="G515" i="23"/>
  <c r="G448" i="23"/>
  <c r="G425" i="23"/>
  <c r="G390" i="23"/>
  <c r="G394" i="23"/>
  <c r="G359" i="23"/>
  <c r="G456" i="23"/>
  <c r="G254" i="23"/>
  <c r="G139" i="23"/>
  <c r="G179" i="23"/>
  <c r="G471" i="23"/>
  <c r="G121" i="23"/>
  <c r="G346" i="23"/>
  <c r="G293" i="23"/>
  <c r="G280" i="23"/>
  <c r="G379" i="23"/>
  <c r="F193" i="23"/>
  <c r="F337" i="23"/>
  <c r="F272" i="23"/>
  <c r="F78" i="23"/>
  <c r="F196" i="23"/>
  <c r="F340" i="23"/>
  <c r="F157" i="23"/>
  <c r="F315" i="23"/>
  <c r="F277" i="23"/>
  <c r="F238" i="23"/>
  <c r="F10" i="23"/>
  <c r="F259" i="23"/>
  <c r="F62" i="23"/>
  <c r="F60" i="23"/>
  <c r="F212" i="23"/>
  <c r="F309" i="23"/>
  <c r="F230" i="23"/>
  <c r="F36" i="23"/>
  <c r="F41" i="23"/>
  <c r="F328" i="23"/>
  <c r="F150" i="23"/>
  <c r="F327" i="23"/>
  <c r="F203" i="23"/>
  <c r="F119" i="23"/>
  <c r="F128" i="23"/>
  <c r="F104" i="23"/>
  <c r="F342" i="23"/>
  <c r="F92" i="23"/>
  <c r="F269" i="23"/>
  <c r="F93" i="23"/>
  <c r="F305" i="23"/>
  <c r="F24" i="23"/>
  <c r="F265" i="23"/>
  <c r="G126" i="23"/>
  <c r="G435" i="23"/>
  <c r="H55" i="23"/>
  <c r="F156" i="23"/>
  <c r="F242" i="23"/>
  <c r="G404" i="23"/>
  <c r="H56" i="23"/>
  <c r="H60" i="23"/>
  <c r="H92" i="23"/>
  <c r="H104" i="23"/>
  <c r="H67" i="23"/>
  <c r="H115" i="23"/>
  <c r="H83" i="23"/>
  <c r="H121" i="23"/>
  <c r="H68" i="23"/>
  <c r="H116" i="23"/>
  <c r="H52" i="23"/>
  <c r="H72" i="23"/>
  <c r="H101" i="23"/>
  <c r="H90" i="23"/>
  <c r="H79" i="23"/>
  <c r="H85" i="23"/>
  <c r="H88" i="23"/>
  <c r="G432" i="23"/>
  <c r="G332" i="23"/>
  <c r="G182" i="23"/>
  <c r="G352" i="23"/>
  <c r="G396" i="23"/>
  <c r="G365" i="23"/>
  <c r="G380" i="23"/>
  <c r="G442" i="23"/>
  <c r="G367" i="23"/>
  <c r="G159" i="23"/>
  <c r="G398" i="23"/>
  <c r="G443" i="23"/>
  <c r="G273" i="23"/>
  <c r="G472" i="23"/>
  <c r="G110" i="23"/>
  <c r="G450" i="23"/>
  <c r="G385" i="23"/>
  <c r="G378" i="23"/>
  <c r="G313" i="23"/>
  <c r="G405" i="23"/>
  <c r="G319" i="23"/>
  <c r="G263" i="23"/>
  <c r="G261" i="23"/>
  <c r="G460" i="23"/>
  <c r="G283" i="23"/>
  <c r="G482" i="23"/>
  <c r="G386" i="23"/>
  <c r="G428" i="23"/>
  <c r="G370" i="23"/>
  <c r="G287" i="23"/>
  <c r="G400" i="23"/>
  <c r="G225" i="23"/>
  <c r="G264" i="23"/>
  <c r="G464" i="23"/>
  <c r="G229" i="23"/>
  <c r="G251" i="23"/>
  <c r="G278" i="23"/>
  <c r="G477" i="23"/>
  <c r="G115" i="23"/>
  <c r="G455" i="23"/>
  <c r="G173" i="23"/>
  <c r="G214" i="23"/>
  <c r="G187" i="23"/>
  <c r="G364" i="23"/>
  <c r="G200" i="23"/>
  <c r="G355" i="23"/>
  <c r="F123" i="23"/>
  <c r="F15" i="23"/>
  <c r="F224" i="23"/>
  <c r="F117" i="23"/>
  <c r="F75" i="23"/>
  <c r="F260" i="23"/>
  <c r="F198" i="23"/>
  <c r="F168" i="23"/>
  <c r="F276" i="23"/>
  <c r="F14" i="23"/>
  <c r="F217" i="23"/>
  <c r="F301" i="23"/>
  <c r="F7" i="23"/>
  <c r="F187" i="23"/>
  <c r="F210" i="23"/>
  <c r="F294" i="23"/>
  <c r="F167" i="23"/>
  <c r="F275" i="23"/>
  <c r="F162" i="23"/>
  <c r="F136" i="23"/>
  <c r="F134" i="23"/>
  <c r="F106" i="23"/>
  <c r="F56" i="23"/>
  <c r="F240" i="23"/>
  <c r="F246" i="23"/>
  <c r="F79" i="23"/>
  <c r="F264" i="23"/>
  <c r="F170" i="23"/>
  <c r="F278" i="23"/>
  <c r="F165" i="23"/>
  <c r="F273" i="23"/>
  <c r="F214" i="23"/>
  <c r="F298" i="23"/>
  <c r="F3" i="23"/>
  <c r="F13" i="23"/>
  <c r="F213" i="23"/>
  <c r="F297" i="23"/>
  <c r="F190" i="23"/>
  <c r="F189" i="23"/>
  <c r="F185" i="23"/>
  <c r="F48" i="23"/>
  <c r="G296" i="23"/>
  <c r="G297" i="23"/>
  <c r="G348" i="23"/>
  <c r="G349" i="23"/>
  <c r="G321" i="23"/>
  <c r="G322" i="23"/>
  <c r="G309" i="23"/>
  <c r="G310" i="23"/>
  <c r="G417" i="23"/>
  <c r="G418" i="23"/>
  <c r="G336" i="23"/>
  <c r="G228" i="23"/>
  <c r="G146" i="23"/>
  <c r="G147" i="23"/>
  <c r="G411" i="23"/>
  <c r="G412" i="23"/>
  <c r="G188" i="23"/>
  <c r="G265" i="23"/>
  <c r="G241" i="23"/>
  <c r="G242" i="23"/>
  <c r="G290" i="23"/>
  <c r="G291" i="23"/>
  <c r="G189" i="23"/>
  <c r="G190" i="23"/>
  <c r="G388" i="23"/>
  <c r="G389" i="23"/>
  <c r="G338" i="23"/>
  <c r="G339" i="23"/>
  <c r="G395" i="23"/>
  <c r="G234" i="23"/>
  <c r="G340" i="23"/>
  <c r="G393" i="23"/>
  <c r="G128" i="23"/>
  <c r="G129" i="23"/>
  <c r="G426" i="23"/>
  <c r="G427" i="23"/>
  <c r="G199" i="23"/>
  <c r="G210" i="23"/>
  <c r="G211" i="23"/>
  <c r="G237" i="23"/>
  <c r="G238" i="23"/>
  <c r="G175" i="23"/>
  <c r="G176" i="23"/>
  <c r="G361" i="23"/>
  <c r="G362" i="23"/>
  <c r="G118" i="23"/>
  <c r="G119" i="23"/>
  <c r="G230" i="23"/>
  <c r="G231" i="23"/>
  <c r="F176" i="23"/>
  <c r="F177" i="23"/>
  <c r="F113" i="23"/>
  <c r="F114" i="23"/>
  <c r="F57" i="23"/>
  <c r="F58" i="23"/>
  <c r="F73" i="23"/>
  <c r="F74" i="23"/>
  <c r="F243" i="23"/>
  <c r="F169" i="23"/>
  <c r="F110" i="23"/>
  <c r="F111" i="23"/>
  <c r="F231" i="23"/>
  <c r="F232" i="23"/>
  <c r="F147" i="23"/>
  <c r="F205" i="23"/>
  <c r="F206" i="23"/>
  <c r="F85" i="23"/>
  <c r="F86" i="23"/>
  <c r="F158" i="23"/>
  <c r="F141" i="23"/>
  <c r="F142" i="23"/>
  <c r="F201" i="23"/>
  <c r="F202" i="23"/>
  <c r="F244" i="23"/>
  <c r="F245" i="23"/>
  <c r="F130" i="23"/>
  <c r="F131" i="23"/>
  <c r="F226" i="23"/>
  <c r="F227" i="23"/>
  <c r="F49" i="23"/>
  <c r="F50" i="23"/>
  <c r="F132" i="23"/>
  <c r="F133" i="23"/>
  <c r="F249" i="23"/>
  <c r="F250" i="23"/>
  <c r="F247" i="23"/>
  <c r="F248" i="23"/>
  <c r="F26" i="23"/>
  <c r="F27" i="23"/>
  <c r="F234" i="23"/>
  <c r="F235" i="23"/>
  <c r="G257" i="23"/>
  <c r="G266" i="23"/>
  <c r="G300" i="23"/>
  <c r="G282" i="23"/>
  <c r="G286" i="23"/>
  <c r="G408" i="23"/>
  <c r="G316" i="23"/>
  <c r="G276" i="23"/>
  <c r="G356" i="23"/>
  <c r="G112" i="23"/>
  <c r="G327" i="23"/>
  <c r="G111" i="23"/>
  <c r="G354" i="23"/>
  <c r="G195" i="23"/>
  <c r="G343" i="23"/>
  <c r="G270" i="23"/>
  <c r="G277" i="23"/>
  <c r="G437" i="23"/>
  <c r="G328" i="23"/>
  <c r="G304" i="23"/>
  <c r="G256" i="23"/>
  <c r="G260" i="23"/>
  <c r="G337" i="23"/>
  <c r="G184" i="23"/>
  <c r="G271" i="23"/>
  <c r="G431" i="23"/>
  <c r="G298" i="23"/>
  <c r="G201" i="23"/>
  <c r="G259" i="23"/>
  <c r="G185" i="23"/>
  <c r="G274" i="23"/>
  <c r="G434" i="23"/>
  <c r="G334" i="23"/>
  <c r="G272" i="23"/>
  <c r="G267" i="23"/>
  <c r="G358" i="23"/>
  <c r="G312" i="23"/>
  <c r="G116" i="23"/>
  <c r="G368" i="23"/>
  <c r="G253" i="23"/>
  <c r="G372" i="23"/>
  <c r="G120" i="23"/>
  <c r="G329" i="23"/>
  <c r="G403" i="23"/>
  <c r="H32" i="23"/>
  <c r="H23" i="23"/>
  <c r="H15" i="23"/>
  <c r="H7" i="23"/>
  <c r="H63" i="23"/>
  <c r="H6" i="23"/>
  <c r="H37" i="23"/>
  <c r="H29" i="23"/>
  <c r="H5" i="23"/>
  <c r="H27" i="23"/>
  <c r="H19" i="23"/>
  <c r="H11" i="23"/>
  <c r="H10" i="23"/>
  <c r="G109" i="23"/>
  <c r="G101" i="23"/>
  <c r="G85" i="23"/>
  <c r="G45" i="23"/>
  <c r="G21" i="23"/>
  <c r="G108" i="23"/>
  <c r="G100" i="23"/>
  <c r="G92" i="23"/>
  <c r="G84" i="23"/>
  <c r="G76" i="23"/>
  <c r="G44" i="23"/>
  <c r="G36" i="23"/>
  <c r="G107" i="23"/>
  <c r="G99" i="23"/>
  <c r="G83" i="23"/>
  <c r="G75" i="23"/>
  <c r="G67" i="23"/>
  <c r="G51" i="23"/>
  <c r="G27" i="23"/>
  <c r="G106" i="23"/>
  <c r="G98" i="23"/>
  <c r="G90" i="23"/>
  <c r="G82" i="23"/>
  <c r="G74" i="23"/>
  <c r="G66" i="23"/>
  <c r="G34" i="23"/>
  <c r="G18" i="23"/>
  <c r="G105" i="23"/>
  <c r="G97" i="23"/>
  <c r="G81" i="23"/>
  <c r="G65" i="23"/>
  <c r="G33" i="23"/>
  <c r="G25" i="23"/>
  <c r="G17" i="23"/>
  <c r="G80" i="23"/>
  <c r="G64" i="23"/>
  <c r="G56" i="23"/>
  <c r="G40" i="23"/>
  <c r="G32" i="23"/>
  <c r="G16" i="23"/>
  <c r="G8" i="23"/>
  <c r="G103" i="23"/>
  <c r="G71" i="23"/>
  <c r="G47" i="23"/>
  <c r="G39" i="23"/>
  <c r="G31" i="23"/>
  <c r="G15" i="23"/>
  <c r="G102" i="23"/>
  <c r="G94" i="23"/>
  <c r="G86" i="23"/>
  <c r="G78" i="23"/>
  <c r="G46" i="23"/>
  <c r="G22" i="23"/>
  <c r="G96" i="23"/>
  <c r="G49" i="23"/>
  <c r="H8" i="23"/>
  <c r="F34" i="23"/>
  <c r="F148" i="23"/>
  <c r="F161" i="23"/>
  <c r="F175" i="23"/>
  <c r="F180" i="23"/>
  <c r="F122" i="23"/>
  <c r="F20" i="23"/>
  <c r="F200" i="23"/>
  <c r="F5" i="23"/>
  <c r="F29" i="23"/>
  <c r="F91" i="23"/>
  <c r="F81" i="23"/>
  <c r="F65" i="23"/>
  <c r="F225" i="23"/>
  <c r="G37" i="23"/>
  <c r="G29" i="23"/>
  <c r="F47" i="23"/>
  <c r="F32" i="23"/>
  <c r="F98" i="23"/>
  <c r="F109" i="23"/>
  <c r="F140" i="23"/>
  <c r="F4" i="23"/>
  <c r="F164" i="23"/>
  <c r="F83" i="23"/>
  <c r="F179" i="23"/>
  <c r="F186" i="23"/>
  <c r="F127" i="23"/>
  <c r="F182" i="23"/>
  <c r="F208" i="23"/>
  <c r="F23" i="23"/>
  <c r="F52" i="23"/>
  <c r="F84" i="23"/>
  <c r="F172" i="23"/>
  <c r="F38" i="23"/>
  <c r="F68" i="23"/>
  <c r="F125" i="23"/>
  <c r="F37" i="23"/>
  <c r="F121" i="23"/>
  <c r="F44" i="23"/>
  <c r="F159" i="23"/>
  <c r="F71" i="23"/>
  <c r="F221" i="23"/>
  <c r="F223" i="23"/>
  <c r="F45" i="23"/>
  <c r="F219" i="23"/>
  <c r="F135" i="23"/>
  <c r="F191" i="23"/>
  <c r="F184" i="23"/>
  <c r="F160" i="23"/>
  <c r="F70" i="23"/>
  <c r="F197" i="23"/>
  <c r="F55" i="23"/>
  <c r="F218" i="23"/>
  <c r="F195" i="23"/>
  <c r="F171" i="23"/>
  <c r="F54" i="23"/>
  <c r="F105" i="23"/>
  <c r="F204" i="23"/>
  <c r="F183" i="23"/>
  <c r="F163" i="23"/>
  <c r="F138" i="23"/>
  <c r="F9" i="23"/>
  <c r="F151" i="23"/>
  <c r="F69" i="23"/>
  <c r="F155" i="23"/>
  <c r="F145" i="23"/>
  <c r="F207" i="23"/>
  <c r="F211" i="23"/>
  <c r="F107" i="23"/>
  <c r="F144" i="23"/>
  <c r="F215" i="23"/>
  <c r="F192" i="23"/>
  <c r="F25" i="23"/>
  <c r="F90" i="23"/>
  <c r="F2" i="23"/>
  <c r="F88" i="23"/>
  <c r="F222" i="23"/>
  <c r="F139" i="23"/>
  <c r="F99" i="23"/>
  <c r="F76" i="23"/>
  <c r="F63" i="23"/>
  <c r="F97" i="23"/>
  <c r="F12" i="23"/>
  <c r="F80" i="23"/>
  <c r="F149" i="23"/>
  <c r="F94" i="23"/>
  <c r="F166" i="23"/>
  <c r="F181" i="23"/>
  <c r="F67" i="23"/>
  <c r="F124" i="23"/>
  <c r="F61" i="23"/>
  <c r="F188" i="23"/>
  <c r="F146" i="23"/>
  <c r="F120" i="23"/>
  <c r="F31" i="23"/>
  <c r="F178" i="23"/>
  <c r="F28" i="23"/>
  <c r="H33" i="23"/>
  <c r="H66" i="23"/>
  <c r="H25" i="23"/>
  <c r="H54" i="23"/>
  <c r="H17" i="23"/>
  <c r="H43" i="23"/>
  <c r="H9" i="23"/>
  <c r="H96" i="23"/>
  <c r="H31" i="23"/>
  <c r="H59" i="23"/>
  <c r="H30" i="23"/>
  <c r="H46" i="23"/>
  <c r="H22" i="23"/>
  <c r="H81" i="23"/>
  <c r="H14" i="23"/>
  <c r="H77" i="23"/>
  <c r="H21" i="23"/>
  <c r="H89" i="23"/>
  <c r="H13" i="23"/>
  <c r="H84" i="23"/>
  <c r="H16" i="23"/>
  <c r="H69" i="23"/>
  <c r="H36" i="23"/>
  <c r="H28" i="23"/>
  <c r="H51" i="23"/>
  <c r="H20" i="23"/>
  <c r="H53" i="23"/>
  <c r="H12" i="23"/>
  <c r="H82" i="23"/>
  <c r="H4" i="23"/>
  <c r="H38" i="23"/>
  <c r="H35" i="23"/>
  <c r="H47" i="23"/>
  <c r="H3" i="23"/>
  <c r="H40" i="23"/>
  <c r="H24" i="23"/>
  <c r="H44" i="23"/>
  <c r="H34" i="23"/>
  <c r="H45" i="23"/>
  <c r="H26" i="23"/>
  <c r="H86" i="23"/>
  <c r="H18" i="23"/>
  <c r="H94" i="23"/>
  <c r="H2" i="23"/>
  <c r="G68" i="23"/>
  <c r="G136" i="23"/>
  <c r="G60" i="23"/>
  <c r="G52" i="23"/>
  <c r="G28" i="23"/>
  <c r="G137" i="23"/>
  <c r="G20" i="23"/>
  <c r="G205" i="23"/>
  <c r="G12" i="23"/>
  <c r="G149" i="23"/>
  <c r="G4" i="23"/>
  <c r="G202" i="23"/>
  <c r="G61" i="23"/>
  <c r="G207" i="23"/>
  <c r="G5" i="23"/>
  <c r="G250" i="23"/>
  <c r="G91" i="23"/>
  <c r="G135" i="23"/>
  <c r="G59" i="23"/>
  <c r="G191" i="23"/>
  <c r="G43" i="23"/>
  <c r="G35" i="23"/>
  <c r="G150" i="23"/>
  <c r="G19" i="23"/>
  <c r="G183" i="23"/>
  <c r="G11" i="23"/>
  <c r="G117" i="23"/>
  <c r="G3" i="23"/>
  <c r="G143" i="23"/>
  <c r="G58" i="23"/>
  <c r="G123" i="23"/>
  <c r="G50" i="23"/>
  <c r="G42" i="23"/>
  <c r="G198" i="23"/>
  <c r="G26" i="23"/>
  <c r="G206" i="23"/>
  <c r="G10" i="23"/>
  <c r="G155" i="23"/>
  <c r="G77" i="23"/>
  <c r="G153" i="23"/>
  <c r="G89" i="23"/>
  <c r="G156" i="23"/>
  <c r="G73" i="23"/>
  <c r="G57" i="23"/>
  <c r="G114" i="23"/>
  <c r="G41" i="23"/>
  <c r="G204" i="23"/>
  <c r="G9" i="23"/>
  <c r="G148" i="23"/>
  <c r="G93" i="23"/>
  <c r="G233" i="23"/>
  <c r="G104" i="23"/>
  <c r="G169" i="23"/>
  <c r="G88" i="23"/>
  <c r="G247" i="23"/>
  <c r="G72" i="23"/>
  <c r="G48" i="23"/>
  <c r="G24" i="23"/>
  <c r="G218" i="23"/>
  <c r="G69" i="23"/>
  <c r="G125" i="23"/>
  <c r="G13" i="23"/>
  <c r="G227" i="23"/>
  <c r="G95" i="23"/>
  <c r="G87" i="23"/>
  <c r="G145" i="23"/>
  <c r="G79" i="23"/>
  <c r="G186" i="23"/>
  <c r="G63" i="23"/>
  <c r="G244" i="23"/>
  <c r="G55" i="23"/>
  <c r="G172" i="23"/>
  <c r="G23" i="23"/>
  <c r="G7" i="23"/>
  <c r="G177" i="23"/>
  <c r="G53" i="23"/>
  <c r="G248" i="23"/>
  <c r="G70" i="23"/>
  <c r="G124" i="23"/>
  <c r="G62" i="23"/>
  <c r="G54" i="23"/>
  <c r="G246" i="23"/>
  <c r="G38" i="23"/>
  <c r="G160" i="23"/>
  <c r="G30" i="23"/>
  <c r="G113" i="23"/>
  <c r="G14" i="23"/>
  <c r="G140" i="23"/>
  <c r="G6" i="23"/>
  <c r="G2" i="23"/>
  <c r="E81" i="23" l="1"/>
  <c r="E86" i="23"/>
  <c r="E78" i="23"/>
  <c r="E89" i="23"/>
  <c r="E90" i="23"/>
  <c r="E87" i="23"/>
  <c r="E79" i="23"/>
  <c r="E84" i="23"/>
  <c r="E73" i="23"/>
  <c r="E85" i="23"/>
  <c r="E48" i="23"/>
  <c r="E80" i="23"/>
  <c r="E74" i="23"/>
  <c r="E82" i="23"/>
  <c r="E88" i="23"/>
  <c r="E83" i="23"/>
  <c r="E77" i="23" l="1"/>
  <c r="E76" i="23"/>
  <c r="E71" i="23"/>
  <c r="E75" i="23"/>
  <c r="E72" i="23"/>
  <c r="E8" i="23"/>
  <c r="E60" i="23"/>
  <c r="E56" i="23"/>
  <c r="E24" i="23"/>
  <c r="E14" i="23"/>
  <c r="E36" i="23"/>
  <c r="E44" i="23"/>
  <c r="E47" i="23"/>
  <c r="E32" i="23"/>
  <c r="E30" i="23"/>
  <c r="E6" i="23"/>
  <c r="E51" i="23"/>
  <c r="E46" i="23"/>
  <c r="E68" i="23"/>
  <c r="E18" i="23"/>
  <c r="E25" i="23"/>
  <c r="E3" i="23"/>
  <c r="E34" i="23"/>
  <c r="E61" i="23"/>
  <c r="E10" i="23"/>
  <c r="E41" i="23"/>
  <c r="E69" i="23"/>
  <c r="E63" i="23"/>
  <c r="E23" i="23"/>
  <c r="E26" i="23"/>
  <c r="E49" i="23"/>
  <c r="E52" i="23"/>
  <c r="E16" i="23"/>
  <c r="E55" i="23"/>
  <c r="E43" i="23"/>
  <c r="E54" i="23"/>
  <c r="E11" i="23"/>
  <c r="E66" i="23"/>
  <c r="E13" i="23"/>
  <c r="E45" i="23"/>
  <c r="E2" i="23"/>
  <c r="E29" i="23"/>
  <c r="E20" i="23"/>
  <c r="E64" i="23"/>
  <c r="E67" i="23"/>
  <c r="E58" i="23"/>
  <c r="E5" i="23"/>
  <c r="E42" i="23"/>
  <c r="E39" i="23"/>
  <c r="E21" i="23"/>
  <c r="E9" i="23"/>
  <c r="E65" i="23"/>
  <c r="E19" i="23"/>
  <c r="E4" i="23"/>
  <c r="E17" i="23"/>
  <c r="E70" i="23"/>
  <c r="E37" i="23"/>
  <c r="E35" i="23"/>
  <c r="E27" i="23"/>
  <c r="E59" i="23"/>
  <c r="E50" i="23"/>
  <c r="E31" i="23"/>
  <c r="E15" i="23"/>
  <c r="E7" i="23"/>
  <c r="E28" i="23"/>
  <c r="E22" i="23"/>
  <c r="E12" i="23"/>
  <c r="E57" i="23"/>
  <c r="E62" i="23"/>
  <c r="E40" i="23"/>
  <c r="E38" i="23"/>
  <c r="E33" i="23"/>
  <c r="E53" i="23"/>
  <c r="H147" i="22" l="1"/>
  <c r="H148" i="22"/>
  <c r="H149" i="22"/>
  <c r="B147" i="22"/>
  <c r="B148" i="22"/>
  <c r="B149" i="22"/>
  <c r="A109" i="5"/>
  <c r="A98" i="5"/>
  <c r="A126" i="5"/>
  <c r="A19" i="5"/>
  <c r="A48" i="5"/>
  <c r="A123" i="5"/>
  <c r="A75" i="5"/>
  <c r="A116" i="5"/>
  <c r="A110" i="5"/>
  <c r="A88" i="5"/>
  <c r="A11" i="5"/>
  <c r="A43" i="5"/>
  <c r="A35" i="5"/>
  <c r="A132" i="5"/>
  <c r="A115" i="5"/>
  <c r="A6" i="5"/>
  <c r="A113" i="5"/>
  <c r="A62" i="5"/>
  <c r="A86" i="5"/>
  <c r="A105" i="5"/>
  <c r="A3" i="5"/>
  <c r="A39" i="5"/>
  <c r="A27" i="5"/>
  <c r="A81" i="5"/>
  <c r="A93" i="5"/>
  <c r="A72" i="5"/>
  <c r="A128" i="5"/>
  <c r="A21" i="5"/>
  <c r="A16" i="5"/>
  <c r="A58" i="5"/>
  <c r="A65" i="5"/>
  <c r="A24" i="5"/>
  <c r="A122" i="5"/>
  <c r="A17" i="5"/>
  <c r="A51" i="5"/>
  <c r="A87" i="5"/>
  <c r="A131" i="5"/>
  <c r="A33" i="5"/>
  <c r="A31" i="5"/>
  <c r="A101" i="5"/>
  <c r="A34" i="5"/>
  <c r="A13" i="5"/>
  <c r="A45" i="5"/>
  <c r="A82" i="5"/>
  <c r="A60" i="5"/>
  <c r="A10" i="5"/>
  <c r="A22" i="5"/>
  <c r="A50" i="5"/>
  <c r="A38" i="5"/>
  <c r="A68" i="5"/>
  <c r="A69" i="5"/>
  <c r="A25" i="5"/>
  <c r="A49" i="5"/>
  <c r="A96" i="5"/>
  <c r="A61" i="5"/>
  <c r="A66" i="5"/>
  <c r="A57" i="5"/>
  <c r="A42" i="5"/>
  <c r="A119" i="5"/>
  <c r="A63" i="5"/>
  <c r="A53" i="5"/>
  <c r="A73" i="5"/>
  <c r="A92" i="5"/>
  <c r="H132" i="22"/>
  <c r="H140" i="22"/>
  <c r="B127" i="22"/>
  <c r="B135" i="22"/>
  <c r="B143" i="22"/>
  <c r="H146" i="22"/>
  <c r="H133" i="22"/>
  <c r="H141" i="22"/>
  <c r="B128" i="22"/>
  <c r="B136" i="22"/>
  <c r="B144" i="22"/>
  <c r="H126" i="22"/>
  <c r="H134" i="22"/>
  <c r="H142" i="22"/>
  <c r="B129" i="22"/>
  <c r="B137" i="22"/>
  <c r="B145" i="22"/>
  <c r="H139" i="22"/>
  <c r="H127" i="22"/>
  <c r="H135" i="22"/>
  <c r="H143" i="22"/>
  <c r="B130" i="22"/>
  <c r="B138" i="22"/>
  <c r="B146" i="22"/>
  <c r="H128" i="22"/>
  <c r="H136" i="22"/>
  <c r="H144" i="22"/>
  <c r="B131" i="22"/>
  <c r="B139" i="22"/>
  <c r="B125" i="22"/>
  <c r="H131" i="22"/>
  <c r="B142" i="22"/>
  <c r="H129" i="22"/>
  <c r="H137" i="22"/>
  <c r="H145" i="22"/>
  <c r="B132" i="22"/>
  <c r="B140" i="22"/>
  <c r="B134" i="22"/>
  <c r="H130" i="22"/>
  <c r="H138" i="22"/>
  <c r="H125" i="22"/>
  <c r="B133" i="22"/>
  <c r="B141" i="22"/>
  <c r="B126" i="22"/>
  <c r="A99" i="5" l="1"/>
  <c r="A106" i="5"/>
  <c r="A120" i="5"/>
  <c r="A108" i="5"/>
  <c r="A36" i="5"/>
  <c r="A111" i="5"/>
  <c r="A85" i="5"/>
  <c r="A46" i="5"/>
  <c r="A104" i="5"/>
  <c r="A23" i="5"/>
  <c r="A54" i="5"/>
  <c r="A117" i="5"/>
  <c r="A129" i="5"/>
  <c r="A79" i="5"/>
  <c r="A100" i="5"/>
  <c r="A80" i="5"/>
  <c r="A133" i="5"/>
  <c r="A127" i="5"/>
  <c r="A89" i="5"/>
  <c r="A114" i="5"/>
  <c r="A102" i="5"/>
  <c r="A7" i="5"/>
  <c r="A134" i="5"/>
  <c r="A95" i="5"/>
  <c r="A30" i="5"/>
  <c r="A107" i="5"/>
  <c r="A8" i="5"/>
  <c r="A94" i="5"/>
  <c r="A12" i="5"/>
  <c r="A97" i="5"/>
  <c r="A67" i="5"/>
  <c r="A74" i="5"/>
  <c r="A37" i="5"/>
  <c r="A55" i="5"/>
  <c r="A91" i="5"/>
  <c r="A28" i="5"/>
  <c r="A52" i="5"/>
  <c r="A4" i="5"/>
  <c r="A103" i="5"/>
  <c r="A118" i="5"/>
  <c r="A18" i="5"/>
  <c r="A121" i="5"/>
  <c r="A84" i="5"/>
  <c r="A59" i="5"/>
  <c r="A90" i="5"/>
  <c r="A9" i="5"/>
  <c r="A83" i="5"/>
  <c r="A44" i="5"/>
  <c r="A41" i="5"/>
  <c r="A76" i="5"/>
  <c r="A125" i="5"/>
  <c r="A77" i="5"/>
  <c r="A26" i="5"/>
  <c r="A14" i="5"/>
  <c r="A56" i="5"/>
  <c r="A40" i="5"/>
  <c r="A29" i="5"/>
  <c r="A130" i="5"/>
  <c r="A71" i="5"/>
  <c r="A5" i="5"/>
  <c r="A47" i="5"/>
  <c r="A15" i="5"/>
  <c r="A64" i="5"/>
  <c r="A20" i="5"/>
  <c r="A78" i="5"/>
  <c r="A112" i="5"/>
  <c r="A124" i="5"/>
  <c r="D120" i="22" l="1"/>
  <c r="E120" i="22"/>
  <c r="B120" i="22"/>
  <c r="C120" i="22"/>
  <c r="B103" i="22"/>
  <c r="B119" i="22"/>
  <c r="C115" i="22"/>
  <c r="D111" i="22"/>
  <c r="E107" i="22"/>
  <c r="D104" i="22"/>
  <c r="E116" i="22"/>
  <c r="B110" i="22"/>
  <c r="C112" i="22"/>
  <c r="B19" i="22"/>
  <c r="B51" i="22"/>
  <c r="C27" i="22"/>
  <c r="B24" i="22"/>
  <c r="C16" i="22"/>
  <c r="C48" i="22"/>
  <c r="C80" i="22"/>
  <c r="B21" i="22"/>
  <c r="B53" i="22"/>
  <c r="B22" i="22"/>
  <c r="B54" i="22"/>
  <c r="B86" i="22"/>
  <c r="B72" i="22"/>
  <c r="E13" i="22"/>
  <c r="E77" i="22"/>
  <c r="D41" i="22"/>
  <c r="C10" i="22"/>
  <c r="C78" i="22"/>
  <c r="E22" i="22"/>
  <c r="E86" i="22"/>
  <c r="D50" i="22"/>
  <c r="C29" i="22"/>
  <c r="B84" i="22"/>
  <c r="E31" i="22"/>
  <c r="E95" i="22"/>
  <c r="D59" i="22"/>
  <c r="C41" i="22"/>
  <c r="B90" i="22"/>
  <c r="E40" i="22"/>
  <c r="D4" i="22"/>
  <c r="D68" i="22"/>
  <c r="C50" i="22"/>
  <c r="C94" i="22"/>
  <c r="E49" i="22"/>
  <c r="D13" i="22"/>
  <c r="D77" i="22"/>
  <c r="C59" i="22"/>
  <c r="B99" i="22"/>
  <c r="E58" i="22"/>
  <c r="D22" i="22"/>
  <c r="D86" i="22"/>
  <c r="C65" i="22"/>
  <c r="B3" i="22"/>
  <c r="E67" i="22"/>
  <c r="D31" i="22"/>
  <c r="D95" i="22"/>
  <c r="C37" i="22"/>
  <c r="E44" i="22"/>
  <c r="D96" i="22"/>
  <c r="E76" i="22"/>
  <c r="B105" i="22"/>
  <c r="B121" i="22"/>
  <c r="C117" i="22"/>
  <c r="D113" i="22"/>
  <c r="E109" i="22"/>
  <c r="D106" i="22"/>
  <c r="D122" i="22"/>
  <c r="E118" i="22"/>
  <c r="B118" i="22"/>
  <c r="B23" i="22"/>
  <c r="B55" i="22"/>
  <c r="C31" i="22"/>
  <c r="B28" i="22"/>
  <c r="C20" i="22"/>
  <c r="C52" i="22"/>
  <c r="C84" i="22"/>
  <c r="B25" i="22"/>
  <c r="B57" i="22"/>
  <c r="B26" i="22"/>
  <c r="B58" i="22"/>
  <c r="C6" i="22"/>
  <c r="C77" i="22"/>
  <c r="E21" i="22"/>
  <c r="E85" i="22"/>
  <c r="D49" i="22"/>
  <c r="C26" i="22"/>
  <c r="C83" i="22"/>
  <c r="E30" i="22"/>
  <c r="E94" i="22"/>
  <c r="D58" i="22"/>
  <c r="B40" i="22"/>
  <c r="C89" i="22"/>
  <c r="E39" i="22"/>
  <c r="E3" i="22"/>
  <c r="D67" i="22"/>
  <c r="C49" i="22"/>
  <c r="B94" i="22"/>
  <c r="E48" i="22"/>
  <c r="D12" i="22"/>
  <c r="D76" i="22"/>
  <c r="C58" i="22"/>
  <c r="C98" i="22"/>
  <c r="E57" i="22"/>
  <c r="D21" i="22"/>
  <c r="D85" i="22"/>
  <c r="B65" i="22"/>
  <c r="C3" i="22"/>
  <c r="E66" i="22"/>
  <c r="D30" i="22"/>
  <c r="D94" i="22"/>
  <c r="B71" i="22"/>
  <c r="E11" i="22"/>
  <c r="E75" i="22"/>
  <c r="D39" i="22"/>
  <c r="D3" i="22"/>
  <c r="C87" i="22"/>
  <c r="D8" i="22"/>
  <c r="B61" i="22"/>
  <c r="D40" i="22"/>
  <c r="B107" i="22"/>
  <c r="C103" i="22"/>
  <c r="C119" i="22"/>
  <c r="D115" i="22"/>
  <c r="E111" i="22"/>
  <c r="D108" i="22"/>
  <c r="E104" i="22"/>
  <c r="C110" i="22"/>
  <c r="B106" i="22"/>
  <c r="B27" i="22"/>
  <c r="B59" i="22"/>
  <c r="C106" i="22"/>
  <c r="B32" i="22"/>
  <c r="C24" i="22"/>
  <c r="C56" i="22"/>
  <c r="C88" i="22"/>
  <c r="B29" i="22"/>
  <c r="C5" i="22"/>
  <c r="B30" i="22"/>
  <c r="B62" i="22"/>
  <c r="C25" i="22"/>
  <c r="B83" i="22"/>
  <c r="E29" i="22"/>
  <c r="E93" i="22"/>
  <c r="D57" i="22"/>
  <c r="C39" i="22"/>
  <c r="B89" i="22"/>
  <c r="E38" i="22"/>
  <c r="E102" i="22"/>
  <c r="D66" i="22"/>
  <c r="B48" i="22"/>
  <c r="C93" i="22"/>
  <c r="E47" i="22"/>
  <c r="D11" i="22"/>
  <c r="D75" i="22"/>
  <c r="C57" i="22"/>
  <c r="B98" i="22"/>
  <c r="E56" i="22"/>
  <c r="D20" i="22"/>
  <c r="D84" i="22"/>
  <c r="B64" i="22"/>
  <c r="C102" i="22"/>
  <c r="E65" i="22"/>
  <c r="D29" i="22"/>
  <c r="D93" i="22"/>
  <c r="C70" i="22"/>
  <c r="E10" i="22"/>
  <c r="E74" i="22"/>
  <c r="D38" i="22"/>
  <c r="D102" i="22"/>
  <c r="B76" i="22"/>
  <c r="E19" i="22"/>
  <c r="E83" i="22"/>
  <c r="D47" i="22"/>
  <c r="C22" i="22"/>
  <c r="E36" i="22"/>
  <c r="D72" i="22"/>
  <c r="B100" i="22"/>
  <c r="C66" i="22"/>
  <c r="B109" i="22"/>
  <c r="C105" i="22"/>
  <c r="C121" i="22"/>
  <c r="D117" i="22"/>
  <c r="E113" i="22"/>
  <c r="D110" i="22"/>
  <c r="E106" i="22"/>
  <c r="E122" i="22"/>
  <c r="C118" i="22"/>
  <c r="B114" i="22"/>
  <c r="B31" i="22"/>
  <c r="C7" i="22"/>
  <c r="B4" i="22"/>
  <c r="B36" i="22"/>
  <c r="C28" i="22"/>
  <c r="C60" i="22"/>
  <c r="C122" i="22"/>
  <c r="B33" i="22"/>
  <c r="C9" i="22"/>
  <c r="B34" i="22"/>
  <c r="B66" i="22"/>
  <c r="C38" i="22"/>
  <c r="B88" i="22"/>
  <c r="E37" i="22"/>
  <c r="E101" i="22"/>
  <c r="D65" i="22"/>
  <c r="C47" i="22"/>
  <c r="B93" i="22"/>
  <c r="E46" i="22"/>
  <c r="D10" i="22"/>
  <c r="D74" i="22"/>
  <c r="B56" i="22"/>
  <c r="C97" i="22"/>
  <c r="E55" i="22"/>
  <c r="D19" i="22"/>
  <c r="D83" i="22"/>
  <c r="C63" i="22"/>
  <c r="B102" i="22"/>
  <c r="E64" i="22"/>
  <c r="D28" i="22"/>
  <c r="D92" i="22"/>
  <c r="C69" i="22"/>
  <c r="E9" i="22"/>
  <c r="E73" i="22"/>
  <c r="D37" i="22"/>
  <c r="D101" i="22"/>
  <c r="C75" i="22"/>
  <c r="E18" i="22"/>
  <c r="E82" i="22"/>
  <c r="D46" i="22"/>
  <c r="C21" i="22"/>
  <c r="C81" i="22"/>
  <c r="E27" i="22"/>
  <c r="E91" i="22"/>
  <c r="D55" i="22"/>
  <c r="C82" i="22"/>
  <c r="E100" i="22"/>
  <c r="C53" i="22"/>
  <c r="E60" i="22"/>
  <c r="B77" i="22"/>
  <c r="B111" i="22"/>
  <c r="C107" i="22"/>
  <c r="D103" i="22"/>
  <c r="D119" i="22"/>
  <c r="E115" i="22"/>
  <c r="D112" i="22"/>
  <c r="E108" i="22"/>
  <c r="B108" i="22"/>
  <c r="B104" i="22"/>
  <c r="B122" i="22"/>
  <c r="B35" i="22"/>
  <c r="C11" i="22"/>
  <c r="B8" i="22"/>
  <c r="C114" i="22"/>
  <c r="C32" i="22"/>
  <c r="C64" i="22"/>
  <c r="B5" i="22"/>
  <c r="B37" i="22"/>
  <c r="B6" i="22"/>
  <c r="B38" i="22"/>
  <c r="B70" i="22"/>
  <c r="C46" i="22"/>
  <c r="C92" i="22"/>
  <c r="E45" i="22"/>
  <c r="D9" i="22"/>
  <c r="D73" i="22"/>
  <c r="C55" i="22"/>
  <c r="B97" i="22"/>
  <c r="E54" i="22"/>
  <c r="D18" i="22"/>
  <c r="D82" i="22"/>
  <c r="B63" i="22"/>
  <c r="C101" i="22"/>
  <c r="E63" i="22"/>
  <c r="D27" i="22"/>
  <c r="D91" i="22"/>
  <c r="B69" i="22"/>
  <c r="E8" i="22"/>
  <c r="E72" i="22"/>
  <c r="D36" i="22"/>
  <c r="D100" i="22"/>
  <c r="B75" i="22"/>
  <c r="E17" i="22"/>
  <c r="E81" i="22"/>
  <c r="D45" i="22"/>
  <c r="C18" i="22"/>
  <c r="B81" i="22"/>
  <c r="E26" i="22"/>
  <c r="E90" i="22"/>
  <c r="D54" i="22"/>
  <c r="C35" i="22"/>
  <c r="B87" i="22"/>
  <c r="E35" i="22"/>
  <c r="E99" i="22"/>
  <c r="D63" i="22"/>
  <c r="E28" i="22"/>
  <c r="D64" i="22"/>
  <c r="B96" i="22"/>
  <c r="D24" i="22"/>
  <c r="E20" i="22"/>
  <c r="B113" i="22"/>
  <c r="C109" i="22"/>
  <c r="D105" i="22"/>
  <c r="D121" i="22"/>
  <c r="E117" i="22"/>
  <c r="D114" i="22"/>
  <c r="E110" i="22"/>
  <c r="B116" i="22"/>
  <c r="B112" i="22"/>
  <c r="B7" i="22"/>
  <c r="B39" i="22"/>
  <c r="C15" i="22"/>
  <c r="B12" i="22"/>
  <c r="C4" i="22"/>
  <c r="C36" i="22"/>
  <c r="C68" i="22"/>
  <c r="B9" i="22"/>
  <c r="B41" i="22"/>
  <c r="B10" i="22"/>
  <c r="B42" i="22"/>
  <c r="B74" i="22"/>
  <c r="C54" i="22"/>
  <c r="C96" i="22"/>
  <c r="E53" i="22"/>
  <c r="D17" i="22"/>
  <c r="D81" i="22"/>
  <c r="C62" i="22"/>
  <c r="B101" i="22"/>
  <c r="E62" i="22"/>
  <c r="D26" i="22"/>
  <c r="D90" i="22"/>
  <c r="B68" i="22"/>
  <c r="E7" i="22"/>
  <c r="E71" i="22"/>
  <c r="D35" i="22"/>
  <c r="D99" i="22"/>
  <c r="C74" i="22"/>
  <c r="E16" i="22"/>
  <c r="E80" i="22"/>
  <c r="D44" i="22"/>
  <c r="C17" i="22"/>
  <c r="B80" i="22"/>
  <c r="E25" i="22"/>
  <c r="E89" i="22"/>
  <c r="D53" i="22"/>
  <c r="C34" i="22"/>
  <c r="C86" i="22"/>
  <c r="E34" i="22"/>
  <c r="E98" i="22"/>
  <c r="D62" i="22"/>
  <c r="B44" i="22"/>
  <c r="C91" i="22"/>
  <c r="E43" i="22"/>
  <c r="D7" i="22"/>
  <c r="D71" i="22"/>
  <c r="E92" i="22"/>
  <c r="D32" i="22"/>
  <c r="E52" i="22"/>
  <c r="D88" i="22"/>
  <c r="E84" i="22"/>
  <c r="B115" i="22"/>
  <c r="C111" i="22"/>
  <c r="D107" i="22"/>
  <c r="E103" i="22"/>
  <c r="E119" i="22"/>
  <c r="D116" i="22"/>
  <c r="E112" i="22"/>
  <c r="C108" i="22"/>
  <c r="B11" i="22"/>
  <c r="B43" i="22"/>
  <c r="C19" i="22"/>
  <c r="B16" i="22"/>
  <c r="C8" i="22"/>
  <c r="C40" i="22"/>
  <c r="C72" i="22"/>
  <c r="B13" i="22"/>
  <c r="B45" i="22"/>
  <c r="B14" i="22"/>
  <c r="B46" i="22"/>
  <c r="B78" i="22"/>
  <c r="C61" i="22"/>
  <c r="C100" i="22"/>
  <c r="E61" i="22"/>
  <c r="D25" i="22"/>
  <c r="D89" i="22"/>
  <c r="C67" i="22"/>
  <c r="E6" i="22"/>
  <c r="E70" i="22"/>
  <c r="D34" i="22"/>
  <c r="D98" i="22"/>
  <c r="C73" i="22"/>
  <c r="E15" i="22"/>
  <c r="E79" i="22"/>
  <c r="D43" i="22"/>
  <c r="C14" i="22"/>
  <c r="C79" i="22"/>
  <c r="E24" i="22"/>
  <c r="E88" i="22"/>
  <c r="D52" i="22"/>
  <c r="C33" i="22"/>
  <c r="C85" i="22"/>
  <c r="E33" i="22"/>
  <c r="E97" i="22"/>
  <c r="D61" i="22"/>
  <c r="C43" i="22"/>
  <c r="B91" i="22"/>
  <c r="E42" i="22"/>
  <c r="D6" i="22"/>
  <c r="D70" i="22"/>
  <c r="B52" i="22"/>
  <c r="C95" i="22"/>
  <c r="E51" i="22"/>
  <c r="D15" i="22"/>
  <c r="D79" i="22"/>
  <c r="D56" i="22"/>
  <c r="C45" i="22"/>
  <c r="D16" i="22"/>
  <c r="C71" i="22"/>
  <c r="D48" i="22"/>
  <c r="B117" i="22"/>
  <c r="C113" i="22"/>
  <c r="D109" i="22"/>
  <c r="E105" i="22"/>
  <c r="E121" i="22"/>
  <c r="D118" i="22"/>
  <c r="E114" i="22"/>
  <c r="C116" i="22"/>
  <c r="C104" i="22"/>
  <c r="B15" i="22"/>
  <c r="B47" i="22"/>
  <c r="C23" i="22"/>
  <c r="B20" i="22"/>
  <c r="C12" i="22"/>
  <c r="C44" i="22"/>
  <c r="C76" i="22"/>
  <c r="B17" i="22"/>
  <c r="B49" i="22"/>
  <c r="B18" i="22"/>
  <c r="B50" i="22"/>
  <c r="B82" i="22"/>
  <c r="B67" i="22"/>
  <c r="E5" i="22"/>
  <c r="E69" i="22"/>
  <c r="D33" i="22"/>
  <c r="D97" i="22"/>
  <c r="B73" i="22"/>
  <c r="E14" i="22"/>
  <c r="E78" i="22"/>
  <c r="D42" i="22"/>
  <c r="C13" i="22"/>
  <c r="B79" i="22"/>
  <c r="E23" i="22"/>
  <c r="E87" i="22"/>
  <c r="D51" i="22"/>
  <c r="C30" i="22"/>
  <c r="B85" i="22"/>
  <c r="E32" i="22"/>
  <c r="E96" i="22"/>
  <c r="D60" i="22"/>
  <c r="C42" i="22"/>
  <c r="C90" i="22"/>
  <c r="E41" i="22"/>
  <c r="D5" i="22"/>
  <c r="D69" i="22"/>
  <c r="C51" i="22"/>
  <c r="B95" i="22"/>
  <c r="E50" i="22"/>
  <c r="D14" i="22"/>
  <c r="D78" i="22"/>
  <c r="B60" i="22"/>
  <c r="C99" i="22"/>
  <c r="E59" i="22"/>
  <c r="D23" i="22"/>
  <c r="D87" i="22"/>
  <c r="E68" i="22"/>
  <c r="B92" i="22"/>
  <c r="D80" i="22"/>
  <c r="E12" i="22"/>
  <c r="E4" i="22"/>
  <c r="P203" i="15" l="1"/>
  <c r="B206" i="15" s="1"/>
  <c r="F6" i="23"/>
  <c r="B40" i="15" l="1"/>
  <c r="B256" i="15"/>
  <c r="B141" i="15"/>
  <c r="B29" i="15"/>
  <c r="B62" i="15"/>
  <c r="B117" i="15"/>
  <c r="B24" i="15"/>
  <c r="B218" i="15"/>
  <c r="B87" i="15"/>
  <c r="B148" i="15"/>
  <c r="B127" i="15"/>
  <c r="B111" i="15"/>
  <c r="B163" i="15"/>
  <c r="B227" i="15"/>
  <c r="B123" i="15"/>
  <c r="B190" i="15"/>
  <c r="B89" i="15"/>
  <c r="B219" i="15"/>
  <c r="B12" i="15"/>
  <c r="B221" i="15"/>
  <c r="B200" i="15"/>
  <c r="B37" i="15"/>
  <c r="B84" i="15"/>
  <c r="B186" i="15"/>
  <c r="B22" i="15"/>
  <c r="B181" i="15"/>
  <c r="B194" i="15"/>
  <c r="B81" i="15"/>
  <c r="B243" i="15"/>
  <c r="B35" i="15"/>
  <c r="B3" i="15"/>
  <c r="B8" i="15"/>
  <c r="B249" i="15"/>
  <c r="B28" i="15"/>
  <c r="B79" i="15"/>
  <c r="B132" i="15"/>
  <c r="B153" i="15"/>
  <c r="B131" i="15"/>
  <c r="B60" i="15"/>
  <c r="B130" i="15"/>
  <c r="B53" i="15"/>
  <c r="B156" i="15"/>
  <c r="B14" i="15"/>
  <c r="B232" i="15"/>
  <c r="B93" i="15"/>
  <c r="B99" i="15"/>
  <c r="B208" i="15"/>
  <c r="B250" i="15"/>
  <c r="B144" i="15"/>
  <c r="B151" i="15"/>
  <c r="B154" i="15"/>
  <c r="B50" i="15"/>
  <c r="B252" i="15"/>
  <c r="B167" i="15"/>
  <c r="B83" i="15"/>
  <c r="B162" i="15"/>
  <c r="B115" i="15"/>
  <c r="B183" i="15"/>
  <c r="B33" i="15"/>
  <c r="B137" i="15"/>
  <c r="B229" i="15"/>
  <c r="B253" i="15"/>
  <c r="B25" i="15"/>
  <c r="B263" i="15"/>
  <c r="B233" i="15"/>
  <c r="B226" i="15"/>
  <c r="B199" i="15"/>
  <c r="B171" i="15"/>
  <c r="B260" i="15"/>
  <c r="B96" i="15"/>
  <c r="B69" i="15"/>
  <c r="B10" i="15"/>
  <c r="B174" i="15"/>
  <c r="B42" i="15"/>
  <c r="B71" i="15"/>
  <c r="B5" i="15"/>
  <c r="B44" i="15"/>
  <c r="B223" i="15"/>
  <c r="B97" i="15"/>
  <c r="B225" i="15"/>
  <c r="B11" i="15"/>
  <c r="B128" i="15"/>
  <c r="B165" i="15"/>
  <c r="J2" i="23"/>
  <c r="K2" i="23"/>
  <c r="B203" i="15"/>
  <c r="B235" i="15"/>
  <c r="B188" i="15"/>
  <c r="B108" i="15"/>
  <c r="B172" i="15"/>
  <c r="B209" i="15"/>
  <c r="B4" i="15"/>
  <c r="B65" i="15"/>
  <c r="B145" i="15"/>
  <c r="B78" i="15"/>
  <c r="B240" i="15"/>
  <c r="B198" i="15"/>
  <c r="B118" i="15"/>
  <c r="B92" i="15"/>
  <c r="B244" i="15"/>
  <c r="B189" i="15"/>
  <c r="B59" i="15"/>
  <c r="B179" i="15"/>
  <c r="B195" i="15"/>
  <c r="B138" i="15"/>
  <c r="B168" i="15"/>
  <c r="B211" i="15"/>
  <c r="B241" i="15"/>
  <c r="B224" i="15"/>
  <c r="B220" i="15"/>
  <c r="B39" i="15"/>
  <c r="B149" i="15"/>
  <c r="B6" i="15"/>
  <c r="B160" i="15"/>
  <c r="B177" i="15"/>
  <c r="B58" i="15"/>
  <c r="B245" i="15"/>
  <c r="B159" i="15"/>
  <c r="B52" i="15"/>
  <c r="B139" i="15"/>
  <c r="B106" i="15"/>
  <c r="B48" i="15"/>
  <c r="B129" i="15"/>
  <c r="B68" i="15"/>
  <c r="B94" i="15"/>
  <c r="B125" i="15"/>
  <c r="B176" i="15"/>
  <c r="B34" i="15"/>
  <c r="B146" i="15"/>
  <c r="B175" i="15"/>
  <c r="B91" i="15"/>
  <c r="B230" i="15"/>
  <c r="B237" i="15"/>
  <c r="B133" i="15"/>
  <c r="B80" i="15"/>
  <c r="B51" i="15"/>
  <c r="B47" i="15"/>
  <c r="B191" i="15"/>
  <c r="B72" i="15"/>
  <c r="B150" i="15"/>
  <c r="B204" i="15"/>
  <c r="B63" i="15"/>
  <c r="B70" i="15"/>
  <c r="B157" i="15"/>
  <c r="B64" i="15"/>
  <c r="B257" i="15"/>
  <c r="B109" i="15"/>
  <c r="B212" i="15"/>
  <c r="B45" i="15"/>
  <c r="B155" i="15"/>
  <c r="B180" i="15"/>
  <c r="B205" i="15"/>
  <c r="B202" i="15"/>
  <c r="B121" i="15"/>
  <c r="B236" i="15"/>
  <c r="B46" i="15"/>
  <c r="B110" i="15"/>
  <c r="B120" i="15"/>
  <c r="B75" i="15"/>
  <c r="B234" i="15"/>
  <c r="B158" i="15"/>
  <c r="B56" i="15"/>
  <c r="B88" i="15"/>
  <c r="B140" i="15"/>
  <c r="B147" i="15"/>
  <c r="B43" i="15"/>
  <c r="B21" i="15"/>
  <c r="B86" i="15"/>
  <c r="B185" i="15"/>
  <c r="B26" i="15"/>
  <c r="B242" i="15"/>
  <c r="B119" i="15"/>
  <c r="B152" i="15"/>
  <c r="B192" i="15"/>
  <c r="B49" i="15"/>
  <c r="B30" i="15"/>
  <c r="B112" i="15"/>
  <c r="B54" i="15"/>
  <c r="B16" i="15"/>
  <c r="B126" i="15"/>
  <c r="B169" i="15"/>
  <c r="B258" i="15"/>
  <c r="B57" i="15"/>
  <c r="B134" i="15"/>
  <c r="B85" i="15"/>
  <c r="B259" i="15"/>
  <c r="B210" i="15"/>
  <c r="B261" i="15"/>
  <c r="B100" i="15"/>
  <c r="B32" i="15"/>
  <c r="B251" i="15"/>
  <c r="B254" i="15"/>
  <c r="B55" i="15"/>
  <c r="B27" i="15"/>
  <c r="B114" i="15"/>
  <c r="B122" i="15"/>
  <c r="B20" i="15"/>
  <c r="B31" i="15"/>
  <c r="B166" i="15"/>
  <c r="B161" i="15"/>
  <c r="B105" i="15"/>
  <c r="B142" i="15"/>
  <c r="B173" i="15"/>
  <c r="B228" i="15"/>
  <c r="B23" i="15"/>
  <c r="B95" i="15"/>
  <c r="B182" i="15"/>
  <c r="B113" i="15"/>
  <c r="B15" i="15"/>
  <c r="B246" i="15"/>
  <c r="B102" i="15"/>
  <c r="B213" i="15"/>
  <c r="B90" i="15"/>
  <c r="B255" i="15"/>
  <c r="B38" i="15"/>
  <c r="B9" i="15"/>
  <c r="B197" i="15"/>
  <c r="B178" i="15"/>
  <c r="B67" i="15"/>
  <c r="B124" i="15"/>
  <c r="B248" i="15"/>
  <c r="B143" i="15"/>
  <c r="B247" i="15"/>
  <c r="B164" i="15"/>
  <c r="B193" i="15"/>
  <c r="B17" i="15"/>
  <c r="B207" i="15"/>
  <c r="B238" i="15"/>
  <c r="B170" i="15"/>
  <c r="B217" i="15"/>
  <c r="B136" i="15"/>
  <c r="B77" i="15"/>
  <c r="B76" i="15"/>
  <c r="B103" i="15"/>
  <c r="B19" i="15"/>
  <c r="B61" i="15"/>
  <c r="B187" i="15"/>
  <c r="B18" i="15"/>
  <c r="B216" i="15"/>
  <c r="B36" i="15"/>
  <c r="B116" i="15"/>
  <c r="B222" i="15"/>
  <c r="B135" i="15"/>
  <c r="B215" i="15"/>
  <c r="B13" i="15"/>
  <c r="B107" i="15"/>
  <c r="B66" i="15"/>
  <c r="B101" i="15"/>
  <c r="B184" i="15"/>
  <c r="B201" i="15"/>
  <c r="B239" i="15"/>
  <c r="B73" i="15"/>
  <c r="B231" i="15"/>
  <c r="B196" i="15"/>
  <c r="B74" i="15"/>
  <c r="B41" i="15"/>
  <c r="B104" i="15"/>
  <c r="B262" i="15"/>
  <c r="B82" i="15"/>
  <c r="B214" i="15"/>
  <c r="B7" i="15"/>
  <c r="B98" i="15"/>
  <c r="J3" i="23" l="1"/>
  <c r="I52" i="28"/>
  <c r="G83" i="28"/>
  <c r="H72" i="28"/>
  <c r="H100" i="28"/>
  <c r="H145" i="28"/>
  <c r="H113" i="28"/>
  <c r="H45" i="28"/>
  <c r="I109" i="28"/>
  <c r="H162" i="28"/>
  <c r="H148" i="28"/>
  <c r="G87" i="28"/>
  <c r="G82" i="28"/>
  <c r="G27" i="28"/>
  <c r="H5" i="28"/>
  <c r="I73" i="28"/>
  <c r="G109" i="28"/>
  <c r="H123" i="28"/>
  <c r="H52" i="28"/>
  <c r="I82" i="28"/>
  <c r="I7" i="28"/>
  <c r="G134" i="28"/>
  <c r="H74" i="28"/>
  <c r="I36" i="28"/>
  <c r="I102" i="28"/>
  <c r="G106" i="28"/>
  <c r="H17" i="28"/>
  <c r="G66" i="28"/>
  <c r="H96" i="28"/>
  <c r="G95" i="28"/>
  <c r="G127" i="28"/>
  <c r="H129" i="28"/>
  <c r="H60" i="28"/>
  <c r="I39" i="28"/>
  <c r="I126" i="28"/>
  <c r="G58" i="28"/>
  <c r="I122" i="28"/>
  <c r="G130" i="28"/>
  <c r="I5" i="28"/>
  <c r="H99" i="28"/>
  <c r="I34" i="28"/>
  <c r="G34" i="28"/>
  <c r="I33" i="28"/>
  <c r="H33" i="28"/>
  <c r="G33" i="28"/>
  <c r="H19" i="28"/>
  <c r="H9" i="28"/>
  <c r="G9" i="28"/>
  <c r="H164" i="28"/>
  <c r="G5" i="28"/>
  <c r="G116" i="28"/>
  <c r="I155" i="28"/>
  <c r="G155" i="28"/>
  <c r="I154" i="28"/>
  <c r="H154" i="28"/>
  <c r="G154" i="28"/>
  <c r="H140" i="28"/>
  <c r="G172" i="28"/>
  <c r="H115" i="28"/>
  <c r="G105" i="28"/>
  <c r="H104" i="28"/>
  <c r="G104" i="28"/>
  <c r="I103" i="28"/>
  <c r="H103" i="28"/>
  <c r="I201" i="28"/>
  <c r="H180" i="28"/>
  <c r="G188" i="28"/>
  <c r="G186" i="28"/>
  <c r="I187" i="28"/>
  <c r="H195" i="28"/>
  <c r="G174" i="28"/>
  <c r="I189" i="28"/>
  <c r="G200" i="28"/>
  <c r="I178" i="28"/>
  <c r="G197" i="28"/>
  <c r="I175" i="28"/>
  <c r="G164" i="28"/>
  <c r="I127" i="28"/>
  <c r="H87" i="28"/>
  <c r="H47" i="28"/>
  <c r="G75" i="28"/>
  <c r="H150" i="28"/>
  <c r="G102" i="28"/>
  <c r="G145" i="28"/>
  <c r="H44" i="28"/>
  <c r="H78" i="28"/>
  <c r="I71" i="28"/>
  <c r="G170" i="28"/>
  <c r="H149" i="28"/>
  <c r="I87" i="28"/>
  <c r="I107" i="28"/>
  <c r="H4" i="28"/>
  <c r="G25" i="28"/>
  <c r="I100" i="28"/>
  <c r="I43" i="28"/>
  <c r="H15" i="28"/>
  <c r="G99" i="28"/>
  <c r="G69" i="28"/>
  <c r="H69" i="28"/>
  <c r="H136" i="28"/>
  <c r="I22" i="28"/>
  <c r="I8" i="28"/>
  <c r="H143" i="28"/>
  <c r="G60" i="28"/>
  <c r="G148" i="28"/>
  <c r="G128" i="28"/>
  <c r="H166" i="28"/>
  <c r="H42" i="28"/>
  <c r="I94" i="28"/>
  <c r="G132" i="28"/>
  <c r="I90" i="28"/>
  <c r="I157" i="28"/>
  <c r="I46" i="28"/>
  <c r="I32" i="28"/>
  <c r="H26" i="28"/>
  <c r="H137" i="28"/>
  <c r="G161" i="28"/>
  <c r="H160" i="28"/>
  <c r="G160" i="28"/>
  <c r="I159" i="28"/>
  <c r="H159" i="28"/>
  <c r="I145" i="28"/>
  <c r="I135" i="28"/>
  <c r="H135" i="28"/>
  <c r="I121" i="28"/>
  <c r="G35" i="28"/>
  <c r="H147" i="28"/>
  <c r="G113" i="28"/>
  <c r="H112" i="28"/>
  <c r="G112" i="28"/>
  <c r="I111" i="28"/>
  <c r="H111" i="28"/>
  <c r="I112" i="28"/>
  <c r="G45" i="28"/>
  <c r="G64" i="28"/>
  <c r="H63" i="28"/>
  <c r="G63" i="28"/>
  <c r="I62" i="28"/>
  <c r="H62" i="28"/>
  <c r="I48" i="28"/>
  <c r="H196" i="28"/>
  <c r="G175" i="28"/>
  <c r="I182" i="28"/>
  <c r="H175" i="28"/>
  <c r="H182" i="28"/>
  <c r="G190" i="28"/>
  <c r="I188" i="28"/>
  <c r="H184" i="28"/>
  <c r="I194" i="28"/>
  <c r="H173" i="28"/>
  <c r="I191" i="28"/>
  <c r="G173" i="28"/>
  <c r="H80" i="28"/>
  <c r="G32" i="28"/>
  <c r="H170" i="28"/>
  <c r="G81" i="28"/>
  <c r="G120" i="28"/>
  <c r="G165" i="28"/>
  <c r="G101" i="28"/>
  <c r="I44" i="28"/>
  <c r="H109" i="28"/>
  <c r="H119" i="28"/>
  <c r="I110" i="28"/>
  <c r="I152" i="28"/>
  <c r="H108" i="28"/>
  <c r="G126" i="28"/>
  <c r="I4" i="28"/>
  <c r="G68" i="28"/>
  <c r="G54" i="28"/>
  <c r="H10" i="28"/>
  <c r="H156" i="28"/>
  <c r="I38" i="28"/>
  <c r="I13" i="28"/>
  <c r="H66" i="28"/>
  <c r="G137" i="28"/>
  <c r="H36" i="28"/>
  <c r="G65" i="28"/>
  <c r="I131" i="28"/>
  <c r="I129" i="28"/>
  <c r="I88" i="28"/>
  <c r="G129" i="28"/>
  <c r="G57" i="28"/>
  <c r="I143" i="28"/>
  <c r="H95" i="28"/>
  <c r="H14" i="28"/>
  <c r="G108" i="28"/>
  <c r="H158" i="28"/>
  <c r="I57" i="28"/>
  <c r="G89" i="28"/>
  <c r="H82" i="28"/>
  <c r="G140" i="28"/>
  <c r="I98" i="28"/>
  <c r="G98" i="28"/>
  <c r="I97" i="28"/>
  <c r="H97" i="28"/>
  <c r="G97" i="28"/>
  <c r="H83" i="28"/>
  <c r="H73" i="28"/>
  <c r="G73" i="28"/>
  <c r="H59" i="28"/>
  <c r="I69" i="28"/>
  <c r="I160" i="28"/>
  <c r="I50" i="28"/>
  <c r="G50" i="28"/>
  <c r="I49" i="28"/>
  <c r="H49" i="28"/>
  <c r="G49" i="28"/>
  <c r="H35" i="28"/>
  <c r="H58" i="28"/>
  <c r="H169" i="28"/>
  <c r="G169" i="28"/>
  <c r="H168" i="28"/>
  <c r="G168" i="28"/>
  <c r="I167" i="28"/>
  <c r="H167" i="28"/>
  <c r="I153" i="28"/>
  <c r="H188" i="28"/>
  <c r="G196" i="28"/>
  <c r="I174" i="28"/>
  <c r="I195" i="28"/>
  <c r="H174" i="28"/>
  <c r="G182" i="28"/>
  <c r="I197" i="28"/>
  <c r="H176" i="28"/>
  <c r="I186" i="28"/>
  <c r="H183" i="28"/>
  <c r="I183" i="28"/>
  <c r="I47" i="28"/>
  <c r="G16" i="28"/>
  <c r="H86" i="28"/>
  <c r="H139" i="28"/>
  <c r="H144" i="28"/>
  <c r="G162" i="28"/>
  <c r="I86" i="28"/>
  <c r="H48" i="28"/>
  <c r="G74" i="28"/>
  <c r="I151" i="28"/>
  <c r="G67" i="28"/>
  <c r="I115" i="28"/>
  <c r="G118" i="28"/>
  <c r="H37" i="28"/>
  <c r="G136" i="28"/>
  <c r="I55" i="28"/>
  <c r="H165" i="28"/>
  <c r="I60" i="28"/>
  <c r="H31" i="28"/>
  <c r="H128" i="28"/>
  <c r="I77" i="28"/>
  <c r="H23" i="28"/>
  <c r="H46" i="28"/>
  <c r="G110" i="28"/>
  <c r="G56" i="28"/>
  <c r="I117" i="28"/>
  <c r="G12" i="28"/>
  <c r="G62" i="28"/>
  <c r="H114" i="28"/>
  <c r="I16" i="28"/>
  <c r="G77" i="28"/>
  <c r="H134" i="28"/>
  <c r="H28" i="28"/>
  <c r="I91" i="28"/>
  <c r="I161" i="28"/>
  <c r="I85" i="28"/>
  <c r="I84" i="28"/>
  <c r="I146" i="28"/>
  <c r="G41" i="28"/>
  <c r="G111" i="28"/>
  <c r="I198" i="28"/>
  <c r="G178" i="28"/>
  <c r="I200" i="28"/>
  <c r="I180" i="28"/>
  <c r="I202" i="28"/>
  <c r="G194" i="28"/>
  <c r="H202" i="28"/>
  <c r="G131" i="28"/>
  <c r="H67" i="28"/>
  <c r="G80" i="28"/>
  <c r="I105" i="28"/>
  <c r="I21" i="28"/>
  <c r="I108" i="28"/>
  <c r="G51" i="28"/>
  <c r="I68" i="28"/>
  <c r="H50" i="28"/>
  <c r="I99" i="28"/>
  <c r="G159" i="28"/>
  <c r="H12" i="28"/>
  <c r="H30" i="28"/>
  <c r="I28" i="28"/>
  <c r="G92" i="28"/>
  <c r="H85" i="28"/>
  <c r="I124" i="28"/>
  <c r="G193" i="28"/>
  <c r="H189" i="28"/>
  <c r="G31" i="28"/>
  <c r="I81" i="28"/>
  <c r="G59" i="28"/>
  <c r="G43" i="28"/>
  <c r="G79" i="28"/>
  <c r="I64" i="28"/>
  <c r="G30" i="28"/>
  <c r="H24" i="28"/>
  <c r="H39" i="28"/>
  <c r="I67" i="28"/>
  <c r="G153" i="28"/>
  <c r="G47" i="28"/>
  <c r="H91" i="28"/>
  <c r="I171" i="28"/>
  <c r="H65" i="28"/>
  <c r="I165" i="28"/>
  <c r="H102" i="28"/>
  <c r="G163" i="28"/>
  <c r="I130" i="28"/>
  <c r="I162" i="28"/>
  <c r="I23" i="28"/>
  <c r="G123" i="28"/>
  <c r="I172" i="28"/>
  <c r="H56" i="28"/>
  <c r="H13" i="28"/>
  <c r="H76" i="28"/>
  <c r="H138" i="28"/>
  <c r="I40" i="28"/>
  <c r="H94" i="28"/>
  <c r="G143" i="28"/>
  <c r="H8" i="28"/>
  <c r="I92" i="28"/>
  <c r="G7" i="28"/>
  <c r="H70" i="28"/>
  <c r="G119" i="28"/>
  <c r="I166" i="28"/>
  <c r="G42" i="28"/>
  <c r="H125" i="28"/>
  <c r="I19" i="28"/>
  <c r="G199" i="28"/>
  <c r="H193" i="28"/>
  <c r="G201" i="28"/>
  <c r="G198" i="28"/>
  <c r="H200" i="28"/>
  <c r="H197" i="28"/>
  <c r="G88" i="28"/>
  <c r="I149" i="28"/>
  <c r="G144" i="28"/>
  <c r="H64" i="28"/>
  <c r="G107" i="28"/>
  <c r="H38" i="28"/>
  <c r="H106" i="28"/>
  <c r="H57" i="28"/>
  <c r="G21" i="28"/>
  <c r="G13" i="28"/>
  <c r="I75" i="28"/>
  <c r="I144" i="28"/>
  <c r="H121" i="28"/>
  <c r="H41" i="28"/>
  <c r="H185" i="28"/>
  <c r="H192" i="28"/>
  <c r="I66" i="28"/>
  <c r="G29" i="28"/>
  <c r="H81" i="28"/>
  <c r="G158" i="28"/>
  <c r="I136" i="28"/>
  <c r="I9" i="28"/>
  <c r="G22" i="28"/>
  <c r="I29" i="28"/>
  <c r="I120" i="28"/>
  <c r="I141" i="28"/>
  <c r="H151" i="28"/>
  <c r="G18" i="28"/>
  <c r="I114" i="28"/>
  <c r="H16" i="28"/>
  <c r="H3" i="28"/>
  <c r="G149" i="28"/>
  <c r="G100" i="28"/>
  <c r="G17" i="28"/>
  <c r="I25" i="28"/>
  <c r="G124" i="28"/>
  <c r="I14" i="28"/>
  <c r="G94" i="28"/>
  <c r="I89" i="28"/>
  <c r="H75" i="28"/>
  <c r="I95" i="28"/>
  <c r="I139" i="28"/>
  <c r="G55" i="28"/>
  <c r="G117" i="28"/>
  <c r="G167" i="28"/>
  <c r="I51" i="28"/>
  <c r="G61" i="28"/>
  <c r="H32" i="28"/>
  <c r="H71" i="28"/>
  <c r="H133" i="28"/>
  <c r="I27" i="28"/>
  <c r="I37" i="28"/>
  <c r="I31" i="28"/>
  <c r="I20" i="28"/>
  <c r="G84" i="28"/>
  <c r="G146" i="28"/>
  <c r="I193" i="28"/>
  <c r="I190" i="28"/>
  <c r="H198" i="28"/>
  <c r="I192" i="28"/>
  <c r="G195" i="28"/>
  <c r="G192" i="28"/>
  <c r="I199" i="28"/>
  <c r="G44" i="28"/>
  <c r="I59" i="28"/>
  <c r="G37" i="28"/>
  <c r="G23" i="28"/>
  <c r="H118" i="28"/>
  <c r="H124" i="28"/>
  <c r="I63" i="28"/>
  <c r="H6" i="28"/>
  <c r="G147" i="28"/>
  <c r="G191" i="28"/>
  <c r="H187" i="28"/>
  <c r="H194" i="28"/>
  <c r="H171" i="28"/>
  <c r="H152" i="28"/>
  <c r="I158" i="28"/>
  <c r="G15" i="28"/>
  <c r="I10" i="28"/>
  <c r="I78" i="28"/>
  <c r="G53" i="28"/>
  <c r="G48" i="28"/>
  <c r="I93" i="28"/>
  <c r="G39" i="28"/>
  <c r="H11" i="28"/>
  <c r="H127" i="28"/>
  <c r="G151" i="28"/>
  <c r="H161" i="28"/>
  <c r="G171" i="28"/>
  <c r="H22" i="28"/>
  <c r="G46" i="28"/>
  <c r="I142" i="28"/>
  <c r="G141" i="28"/>
  <c r="I101" i="28"/>
  <c r="G86" i="28"/>
  <c r="I58" i="28"/>
  <c r="H157" i="28"/>
  <c r="H116" i="28"/>
  <c r="I53" i="28"/>
  <c r="I76" i="28"/>
  <c r="I138" i="28"/>
  <c r="H54" i="28"/>
  <c r="G103" i="28"/>
  <c r="I156" i="28"/>
  <c r="H153" i="28"/>
  <c r="H93" i="28"/>
  <c r="H7" i="28"/>
  <c r="I70" i="28"/>
  <c r="I132" i="28"/>
  <c r="G142" i="28"/>
  <c r="I42" i="28"/>
  <c r="I125" i="28"/>
  <c r="G20" i="28"/>
  <c r="G70" i="28"/>
  <c r="I185" i="28"/>
  <c r="G180" i="28"/>
  <c r="H190" i="28"/>
  <c r="I184" i="28"/>
  <c r="G187" i="28"/>
  <c r="G184" i="28"/>
  <c r="G189" i="28"/>
  <c r="I113" i="28"/>
  <c r="I45" i="28"/>
  <c r="H120" i="28"/>
  <c r="H131" i="28"/>
  <c r="I35" i="28"/>
  <c r="G121" i="28"/>
  <c r="H142" i="28"/>
  <c r="H25" i="28"/>
  <c r="G150" i="28"/>
  <c r="I104" i="28"/>
  <c r="H101" i="28"/>
  <c r="I15" i="28"/>
  <c r="I134" i="28"/>
  <c r="I54" i="28"/>
  <c r="G8" i="28"/>
  <c r="G14" i="28"/>
  <c r="I83" i="28"/>
  <c r="H191" i="28"/>
  <c r="G202" i="28"/>
  <c r="H53" i="28"/>
  <c r="G152" i="28"/>
  <c r="H163" i="28"/>
  <c r="I164" i="28"/>
  <c r="H110" i="28"/>
  <c r="G36" i="28"/>
  <c r="I65" i="28"/>
  <c r="G115" i="28"/>
  <c r="I74" i="28"/>
  <c r="H141" i="28"/>
  <c r="I137" i="28"/>
  <c r="I72" i="28"/>
  <c r="I96" i="28"/>
  <c r="H107" i="28"/>
  <c r="I3" i="28"/>
  <c r="I148" i="28"/>
  <c r="H172" i="28"/>
  <c r="H34" i="28"/>
  <c r="I140" i="28"/>
  <c r="H61" i="28"/>
  <c r="I169" i="28"/>
  <c r="G24" i="28"/>
  <c r="H89" i="28"/>
  <c r="G166" i="28"/>
  <c r="G85" i="28"/>
  <c r="H55" i="28"/>
  <c r="H117" i="28"/>
  <c r="I11" i="28"/>
  <c r="G52" i="28"/>
  <c r="G114" i="28"/>
  <c r="H90" i="28"/>
  <c r="G72" i="28"/>
  <c r="I133" i="28"/>
  <c r="G28" i="28"/>
  <c r="G78" i="28"/>
  <c r="H88" i="28"/>
  <c r="H21" i="28"/>
  <c r="H84" i="28"/>
  <c r="H146" i="28"/>
  <c r="H27" i="28"/>
  <c r="G183" i="28"/>
  <c r="H177" i="28"/>
  <c r="G185" i="28"/>
  <c r="H179" i="28"/>
  <c r="I181" i="28"/>
  <c r="H181" i="28"/>
  <c r="H186" i="28"/>
  <c r="G93" i="28"/>
  <c r="G135" i="28"/>
  <c r="G26" i="28"/>
  <c r="H130" i="28"/>
  <c r="G139" i="28"/>
  <c r="G38" i="28"/>
  <c r="G71" i="28"/>
  <c r="H20" i="28"/>
  <c r="H201" i="28"/>
  <c r="I173" i="28"/>
  <c r="I17" i="28"/>
  <c r="H18" i="28"/>
  <c r="I18" i="28"/>
  <c r="I24" i="28"/>
  <c r="H79" i="28"/>
  <c r="I119" i="28"/>
  <c r="H105" i="28"/>
  <c r="H122" i="28"/>
  <c r="G40" i="28"/>
  <c r="I106" i="28"/>
  <c r="H40" i="28"/>
  <c r="I61" i="28"/>
  <c r="H155" i="28"/>
  <c r="G11" i="28"/>
  <c r="H68" i="28"/>
  <c r="H51" i="28"/>
  <c r="G3" i="28"/>
  <c r="G96" i="28"/>
  <c r="H43" i="28"/>
  <c r="I163" i="28"/>
  <c r="H98" i="28"/>
  <c r="I123" i="28"/>
  <c r="G4" i="28"/>
  <c r="G91" i="28"/>
  <c r="I168" i="28"/>
  <c r="I12" i="28"/>
  <c r="G76" i="28"/>
  <c r="G138" i="28"/>
  <c r="I30" i="28"/>
  <c r="I80" i="28"/>
  <c r="G156" i="28"/>
  <c r="H29" i="28"/>
  <c r="H92" i="28"/>
  <c r="I6" i="28"/>
  <c r="I56" i="28"/>
  <c r="G19" i="28"/>
  <c r="I147" i="28"/>
  <c r="I41" i="28"/>
  <c r="G125" i="28"/>
  <c r="G6" i="28"/>
  <c r="I177" i="28"/>
  <c r="I196" i="28"/>
  <c r="I179" i="28"/>
  <c r="I176" i="28"/>
  <c r="G179" i="28"/>
  <c r="G176" i="28"/>
  <c r="G181" i="28"/>
  <c r="G122" i="28"/>
  <c r="I79" i="28"/>
  <c r="I170" i="28"/>
  <c r="I26" i="28"/>
  <c r="G90" i="28"/>
  <c r="H77" i="28"/>
  <c r="I116" i="28"/>
  <c r="I118" i="28"/>
  <c r="G133" i="28"/>
  <c r="H126" i="28"/>
  <c r="H132" i="28"/>
  <c r="H199" i="28"/>
  <c r="H178" i="28"/>
  <c r="G10" i="28"/>
  <c r="I150" i="28"/>
  <c r="G157" i="28"/>
  <c r="I128" i="28"/>
  <c r="G177" i="28"/>
  <c r="K3" i="23"/>
  <c r="K4" i="23" l="1"/>
  <c r="J4" i="23"/>
  <c r="J5" i="23" s="1"/>
  <c r="J6" i="23" l="1"/>
  <c r="K5" i="23"/>
  <c r="K6" i="23" l="1"/>
  <c r="K7" i="23" s="1"/>
  <c r="J7" i="23"/>
  <c r="K8" i="23" l="1"/>
  <c r="J8" i="23"/>
  <c r="J9" i="23" s="1"/>
  <c r="K9" i="23" l="1"/>
  <c r="K10" i="23" s="1"/>
  <c r="J10" i="23"/>
  <c r="K11" i="23" l="1"/>
  <c r="K12" i="23" s="1"/>
  <c r="J11" i="23"/>
  <c r="J12" i="23" s="1"/>
  <c r="J13" i="23" s="1"/>
  <c r="J14" i="23" s="1"/>
  <c r="J15" i="23" s="1"/>
  <c r="J16" i="23" s="1"/>
  <c r="J17" i="23" s="1"/>
  <c r="J18" i="23" s="1"/>
  <c r="J19" i="23" s="1"/>
  <c r="J20" i="23" s="1"/>
  <c r="J21" i="23" s="1"/>
  <c r="J22" i="23" s="1"/>
  <c r="J23" i="23" s="1"/>
  <c r="J24" i="23" s="1"/>
  <c r="J25" i="23" s="1"/>
  <c r="J26" i="23" s="1"/>
  <c r="J27" i="23" s="1"/>
  <c r="J28" i="23" s="1"/>
  <c r="J29" i="23" s="1"/>
  <c r="J30" i="23" s="1"/>
  <c r="J31" i="23" s="1"/>
  <c r="J32" i="23" s="1"/>
  <c r="J33" i="23" s="1"/>
  <c r="J34" i="23" s="1"/>
  <c r="J35" i="23" s="1"/>
  <c r="J36" i="23" s="1"/>
  <c r="J37" i="23" s="1"/>
  <c r="J38" i="23" s="1"/>
  <c r="J39" i="23" s="1"/>
  <c r="J40" i="23" s="1"/>
  <c r="J41" i="23" s="1"/>
  <c r="J42" i="23" s="1"/>
  <c r="J43" i="23" s="1"/>
  <c r="J44" i="23" s="1"/>
  <c r="J45" i="23" s="1"/>
  <c r="J46" i="23" s="1"/>
  <c r="J47" i="23" s="1"/>
  <c r="J48" i="23" s="1"/>
  <c r="J49" i="23" s="1"/>
  <c r="J50" i="23" s="1"/>
  <c r="J51" i="23" s="1"/>
  <c r="J52" i="23" s="1"/>
  <c r="J53" i="23" s="1"/>
  <c r="J54" i="23" s="1"/>
  <c r="J55" i="23" s="1"/>
  <c r="J56" i="23" s="1"/>
  <c r="J57" i="23" s="1"/>
  <c r="J58" i="23" s="1"/>
  <c r="J59" i="23" s="1"/>
  <c r="J60" i="23" s="1"/>
  <c r="J61" i="23" s="1"/>
  <c r="J62" i="23" s="1"/>
  <c r="J63" i="23" s="1"/>
  <c r="J64" i="23" s="1"/>
  <c r="J65" i="23" s="1"/>
  <c r="J66" i="23" s="1"/>
  <c r="J67" i="23" s="1"/>
  <c r="J68" i="23" s="1"/>
  <c r="J69" i="23" s="1"/>
  <c r="J70" i="23" s="1"/>
  <c r="J71" i="23" s="1"/>
  <c r="J72" i="23" s="1"/>
  <c r="J73" i="23" s="1"/>
  <c r="J74" i="23" s="1"/>
  <c r="J75" i="23" s="1"/>
  <c r="J76" i="23" s="1"/>
  <c r="J77" i="23" s="1"/>
  <c r="J78" i="23" s="1"/>
  <c r="J79" i="23" s="1"/>
  <c r="J80" i="23" s="1"/>
  <c r="J81" i="23" s="1"/>
  <c r="J82" i="23" s="1"/>
  <c r="J83" i="23" s="1"/>
  <c r="J84" i="23" s="1"/>
  <c r="J85" i="23" s="1"/>
  <c r="J86" i="23" s="1"/>
  <c r="J87" i="23" s="1"/>
  <c r="J88" i="23" s="1"/>
  <c r="J89" i="23" s="1"/>
  <c r="J90" i="23" s="1"/>
  <c r="J91" i="23" s="1"/>
  <c r="J92" i="23" s="1"/>
  <c r="J93" i="23" s="1"/>
  <c r="J94" i="23" s="1"/>
  <c r="J95" i="23" s="1"/>
  <c r="J96" i="23" s="1"/>
  <c r="J97" i="23" s="1"/>
  <c r="J98" i="23" s="1"/>
  <c r="J99" i="23" s="1"/>
  <c r="J100" i="23" s="1"/>
  <c r="J101" i="23" s="1"/>
  <c r="J102" i="23" s="1"/>
  <c r="J103" i="23" s="1"/>
  <c r="J104" i="23" s="1"/>
  <c r="J105" i="23" s="1"/>
  <c r="J106" i="23" s="1"/>
  <c r="J107" i="23" s="1"/>
  <c r="J108" i="23" s="1"/>
  <c r="J109" i="23" s="1"/>
  <c r="J110" i="23" s="1"/>
  <c r="J111" i="23" s="1"/>
  <c r="J112" i="23" s="1"/>
  <c r="J113" i="23" s="1"/>
  <c r="J114" i="23" s="1"/>
  <c r="J115" i="23" s="1"/>
  <c r="J116" i="23" s="1"/>
  <c r="J117" i="23" s="1"/>
  <c r="J118" i="23" s="1"/>
  <c r="J119" i="23" s="1"/>
  <c r="J120" i="23" s="1"/>
  <c r="J121" i="23" s="1"/>
  <c r="J122" i="23" s="1"/>
  <c r="J123" i="23" s="1"/>
  <c r="J124" i="23" s="1"/>
  <c r="J125" i="23" s="1"/>
  <c r="J126" i="23" s="1"/>
  <c r="J127" i="23" s="1"/>
  <c r="J128" i="23" s="1"/>
  <c r="J129" i="23" s="1"/>
  <c r="J130" i="23" s="1"/>
  <c r="J131" i="23" s="1"/>
  <c r="J132" i="23" s="1"/>
  <c r="J133" i="23" s="1"/>
  <c r="J134" i="23" s="1"/>
  <c r="J135" i="23" s="1"/>
  <c r="J136" i="23" s="1"/>
  <c r="J137" i="23" s="1"/>
  <c r="J138" i="23" s="1"/>
  <c r="J139" i="23" s="1"/>
  <c r="J140" i="23" s="1"/>
  <c r="J141" i="23" s="1"/>
  <c r="J142" i="23" s="1"/>
  <c r="J143" i="23" s="1"/>
  <c r="J144" i="23" s="1"/>
  <c r="J145" i="23" s="1"/>
  <c r="J146" i="23" s="1"/>
  <c r="J147" i="23" s="1"/>
  <c r="J148" i="23" s="1"/>
  <c r="J149" i="23" s="1"/>
  <c r="J150" i="23" s="1"/>
  <c r="J151" i="23" s="1"/>
  <c r="J152" i="23" s="1"/>
  <c r="J153" i="23" s="1"/>
  <c r="J154" i="23" s="1"/>
  <c r="J155" i="23" s="1"/>
  <c r="J156" i="23" s="1"/>
  <c r="J157" i="23" s="1"/>
  <c r="J158" i="23" s="1"/>
  <c r="J159" i="23" s="1"/>
  <c r="J160" i="23" s="1"/>
  <c r="J161" i="23" s="1"/>
  <c r="J162" i="23" s="1"/>
  <c r="J163" i="23" s="1"/>
  <c r="J164" i="23" s="1"/>
  <c r="J165" i="23" s="1"/>
  <c r="J166" i="23" s="1"/>
  <c r="J167" i="23" s="1"/>
  <c r="J168" i="23" s="1"/>
  <c r="J169" i="23" s="1"/>
  <c r="J170" i="23" s="1"/>
  <c r="J171" i="23" s="1"/>
  <c r="J172" i="23" s="1"/>
  <c r="J173" i="23" s="1"/>
  <c r="J174" i="23" s="1"/>
  <c r="J175" i="23" s="1"/>
  <c r="J176" i="23" s="1"/>
  <c r="J177" i="23" s="1"/>
  <c r="J178" i="23" s="1"/>
  <c r="J179" i="23" s="1"/>
  <c r="J180" i="23" s="1"/>
  <c r="J181" i="23" s="1"/>
  <c r="J182" i="23" s="1"/>
  <c r="J183" i="23" s="1"/>
  <c r="J184" i="23" s="1"/>
  <c r="J185" i="23" s="1"/>
  <c r="J186" i="23" s="1"/>
  <c r="J187" i="23" s="1"/>
  <c r="J188" i="23" s="1"/>
  <c r="J189" i="23" s="1"/>
  <c r="J190" i="23" s="1"/>
  <c r="J191" i="23" s="1"/>
  <c r="J192" i="23" s="1"/>
  <c r="J193" i="23" s="1"/>
  <c r="J194" i="23" s="1"/>
  <c r="J195" i="23" s="1"/>
  <c r="J196" i="23" s="1"/>
  <c r="J197" i="23" s="1"/>
  <c r="J198" i="23" s="1"/>
  <c r="J199" i="23" s="1"/>
  <c r="J200" i="23" s="1"/>
  <c r="J201" i="23" s="1"/>
  <c r="J202" i="23" s="1"/>
  <c r="J203" i="23" s="1"/>
  <c r="J204" i="23" s="1"/>
  <c r="J205" i="23" s="1"/>
  <c r="J206" i="23" s="1"/>
  <c r="J207" i="23" s="1"/>
  <c r="J208" i="23" s="1"/>
  <c r="J209" i="23" s="1"/>
  <c r="J210" i="23" s="1"/>
  <c r="J211" i="23" s="1"/>
  <c r="J212" i="23" s="1"/>
  <c r="J213" i="23" s="1"/>
  <c r="J214" i="23" s="1"/>
  <c r="J215" i="23" s="1"/>
  <c r="J216" i="23" s="1"/>
  <c r="J217" i="23" s="1"/>
  <c r="J218" i="23" s="1"/>
  <c r="J219" i="23" s="1"/>
  <c r="J220" i="23" s="1"/>
  <c r="J221" i="23" s="1"/>
  <c r="J222" i="23" s="1"/>
  <c r="J223" i="23" s="1"/>
  <c r="J224" i="23" s="1"/>
  <c r="J225" i="23" s="1"/>
  <c r="J226" i="23" s="1"/>
  <c r="J227" i="23" s="1"/>
  <c r="J228" i="23" s="1"/>
  <c r="J229" i="23" s="1"/>
  <c r="J230" i="23" s="1"/>
  <c r="J231" i="23" s="1"/>
  <c r="J232" i="23" s="1"/>
  <c r="J233" i="23" s="1"/>
  <c r="J234" i="23" s="1"/>
  <c r="J235" i="23" s="1"/>
  <c r="J236" i="23" s="1"/>
  <c r="J237" i="23" s="1"/>
  <c r="J238" i="23" s="1"/>
  <c r="J239" i="23" s="1"/>
  <c r="J240" i="23" s="1"/>
  <c r="J241" i="23" s="1"/>
  <c r="J242" i="23" s="1"/>
  <c r="J243" i="23" s="1"/>
  <c r="J244" i="23" s="1"/>
  <c r="J245" i="23" s="1"/>
  <c r="J246" i="23" s="1"/>
  <c r="J247" i="23" s="1"/>
  <c r="J248" i="23" s="1"/>
  <c r="J249" i="23" s="1"/>
  <c r="J250" i="23" s="1"/>
  <c r="J251" i="23" s="1"/>
  <c r="J252" i="23" s="1"/>
  <c r="J253" i="23" s="1"/>
  <c r="J254" i="23" s="1"/>
  <c r="J255" i="23" s="1"/>
  <c r="J256" i="23" s="1"/>
  <c r="J257" i="23" s="1"/>
  <c r="J258" i="23" s="1"/>
  <c r="J259" i="23" s="1"/>
  <c r="J260" i="23" s="1"/>
  <c r="J261" i="23" s="1"/>
  <c r="J262" i="23" s="1"/>
  <c r="J263" i="23" s="1"/>
  <c r="J264" i="23" s="1"/>
  <c r="J265" i="23" s="1"/>
  <c r="J266" i="23" s="1"/>
  <c r="J267" i="23" s="1"/>
  <c r="J268" i="23" s="1"/>
  <c r="J269" i="23" s="1"/>
  <c r="J270" i="23" s="1"/>
  <c r="J271" i="23" s="1"/>
  <c r="J272" i="23" s="1"/>
  <c r="J273" i="23" s="1"/>
  <c r="J274" i="23" s="1"/>
  <c r="J275" i="23" s="1"/>
  <c r="J276" i="23" s="1"/>
  <c r="J277" i="23" s="1"/>
  <c r="J278" i="23" s="1"/>
  <c r="J279" i="23" s="1"/>
  <c r="J280" i="23" s="1"/>
  <c r="J281" i="23" s="1"/>
  <c r="J282" i="23" s="1"/>
  <c r="J283" i="23" s="1"/>
  <c r="J284" i="23" s="1"/>
  <c r="J285" i="23" s="1"/>
  <c r="J286" i="23" s="1"/>
  <c r="J287" i="23" s="1"/>
  <c r="J288" i="23" s="1"/>
  <c r="J289" i="23" s="1"/>
  <c r="J290" i="23" s="1"/>
  <c r="J291" i="23" s="1"/>
  <c r="J292" i="23" s="1"/>
  <c r="J293" i="23" s="1"/>
  <c r="J294" i="23" s="1"/>
  <c r="J295" i="23" s="1"/>
  <c r="J296" i="23" s="1"/>
  <c r="J297" i="23" s="1"/>
  <c r="J298" i="23" s="1"/>
  <c r="J299" i="23" s="1"/>
  <c r="J300" i="23" s="1"/>
  <c r="J301" i="23" s="1"/>
  <c r="J302" i="23" s="1"/>
  <c r="J303" i="23" s="1"/>
  <c r="J304" i="23" s="1"/>
  <c r="J305" i="23" s="1"/>
  <c r="J306" i="23" s="1"/>
  <c r="J307" i="23" s="1"/>
  <c r="J308" i="23" s="1"/>
  <c r="J309" i="23" s="1"/>
  <c r="J310" i="23" s="1"/>
  <c r="J311" i="23" s="1"/>
  <c r="J312" i="23" s="1"/>
  <c r="J313" i="23" s="1"/>
  <c r="J314" i="23" s="1"/>
  <c r="J315" i="23" s="1"/>
  <c r="J316" i="23" s="1"/>
  <c r="J317" i="23" s="1"/>
  <c r="J318" i="23" s="1"/>
  <c r="J319" i="23" s="1"/>
  <c r="J320" i="23" s="1"/>
  <c r="J321" i="23" s="1"/>
  <c r="J322" i="23" s="1"/>
  <c r="J323" i="23" s="1"/>
  <c r="J324" i="23" s="1"/>
  <c r="J325" i="23" s="1"/>
  <c r="J326" i="23" s="1"/>
  <c r="J327" i="23" s="1"/>
  <c r="J328" i="23" s="1"/>
  <c r="J329" i="23" s="1"/>
  <c r="J330" i="23" s="1"/>
  <c r="J331" i="23" s="1"/>
  <c r="J332" i="23" s="1"/>
  <c r="J333" i="23" s="1"/>
  <c r="J334" i="23" s="1"/>
  <c r="J335" i="23" s="1"/>
  <c r="J336" i="23" s="1"/>
  <c r="J337" i="23" s="1"/>
  <c r="J338" i="23" s="1"/>
  <c r="J339" i="23" s="1"/>
  <c r="J340" i="23" s="1"/>
  <c r="J341" i="23" s="1"/>
  <c r="J342" i="23" s="1"/>
  <c r="J343" i="23" s="1"/>
  <c r="J344" i="23" s="1"/>
  <c r="J345" i="23" s="1"/>
  <c r="J346" i="23" s="1"/>
  <c r="J347" i="23" s="1"/>
  <c r="J348" i="23" s="1"/>
  <c r="J349" i="23" s="1"/>
  <c r="J350" i="23" s="1"/>
  <c r="J351" i="23" s="1"/>
  <c r="J352" i="23" s="1"/>
  <c r="J353" i="23" s="1"/>
  <c r="J354" i="23" s="1"/>
  <c r="J355" i="23" s="1"/>
  <c r="J356" i="23" s="1"/>
  <c r="J357" i="23" s="1"/>
  <c r="J358" i="23" s="1"/>
  <c r="J359" i="23" s="1"/>
  <c r="J360" i="23" s="1"/>
  <c r="J361" i="23" s="1"/>
  <c r="J362" i="23" s="1"/>
  <c r="J363" i="23" s="1"/>
  <c r="J364" i="23" s="1"/>
  <c r="J365" i="23" s="1"/>
  <c r="J366" i="23" s="1"/>
  <c r="J367" i="23" s="1"/>
  <c r="J368" i="23" s="1"/>
  <c r="J369" i="23" s="1"/>
  <c r="J370" i="23" s="1"/>
  <c r="J371" i="23" s="1"/>
  <c r="J372" i="23" s="1"/>
  <c r="J373" i="23" s="1"/>
  <c r="J374" i="23" s="1"/>
  <c r="J375" i="23" s="1"/>
  <c r="J376" i="23" s="1"/>
  <c r="J377" i="23" s="1"/>
  <c r="J378" i="23" s="1"/>
  <c r="J379" i="23" s="1"/>
  <c r="J380" i="23" s="1"/>
  <c r="J381" i="23" s="1"/>
  <c r="J382" i="23" s="1"/>
  <c r="J383" i="23" s="1"/>
  <c r="J384" i="23" s="1"/>
  <c r="J385" i="23" s="1"/>
  <c r="J386" i="23" s="1"/>
  <c r="J387" i="23" s="1"/>
  <c r="J388" i="23" s="1"/>
  <c r="J389" i="23" s="1"/>
  <c r="J390" i="23" s="1"/>
  <c r="J391" i="23" s="1"/>
  <c r="J392" i="23" s="1"/>
  <c r="J393" i="23" s="1"/>
  <c r="J394" i="23" s="1"/>
  <c r="J395" i="23" s="1"/>
  <c r="J396" i="23" s="1"/>
  <c r="J397" i="23" s="1"/>
  <c r="J398" i="23" s="1"/>
  <c r="J399" i="23" s="1"/>
  <c r="J400" i="23" s="1"/>
  <c r="J401" i="23" s="1"/>
  <c r="J402" i="23" s="1"/>
  <c r="J403" i="23" s="1"/>
  <c r="J404" i="23" s="1"/>
  <c r="J405" i="23" s="1"/>
  <c r="J406" i="23" s="1"/>
  <c r="J407" i="23" s="1"/>
  <c r="J408" i="23" s="1"/>
  <c r="J409" i="23" s="1"/>
  <c r="J410" i="23" s="1"/>
  <c r="J411" i="23" s="1"/>
  <c r="J412" i="23" s="1"/>
  <c r="J413" i="23" s="1"/>
  <c r="J414" i="23" s="1"/>
  <c r="J415" i="23" s="1"/>
  <c r="J416" i="23" s="1"/>
  <c r="J417" i="23" s="1"/>
  <c r="J418" i="23" s="1"/>
  <c r="J419" i="23" s="1"/>
  <c r="J420" i="23" s="1"/>
  <c r="J421" i="23" s="1"/>
  <c r="J422" i="23" s="1"/>
  <c r="J423" i="23" s="1"/>
  <c r="J424" i="23" s="1"/>
  <c r="J425" i="23" s="1"/>
  <c r="J426" i="23" s="1"/>
  <c r="J427" i="23" s="1"/>
  <c r="J428" i="23" s="1"/>
  <c r="J429" i="23" s="1"/>
  <c r="J430" i="23" s="1"/>
  <c r="J431" i="23" s="1"/>
  <c r="J432" i="23" s="1"/>
  <c r="J433" i="23" s="1"/>
  <c r="J434" i="23" s="1"/>
  <c r="J435" i="23" s="1"/>
  <c r="J436" i="23" s="1"/>
  <c r="J437" i="23" s="1"/>
  <c r="J438" i="23" s="1"/>
  <c r="J439" i="23" s="1"/>
  <c r="J440" i="23" s="1"/>
  <c r="J441" i="23" s="1"/>
  <c r="J442" i="23" s="1"/>
  <c r="J443" i="23" s="1"/>
  <c r="J444" i="23" s="1"/>
  <c r="J445" i="23" s="1"/>
  <c r="J446" i="23" s="1"/>
  <c r="J447" i="23" s="1"/>
  <c r="J448" i="23" s="1"/>
  <c r="J449" i="23" s="1"/>
  <c r="J450" i="23" s="1"/>
  <c r="J451" i="23" s="1"/>
  <c r="J452" i="23" s="1"/>
  <c r="J453" i="23" s="1"/>
  <c r="J454" i="23" s="1"/>
  <c r="J455" i="23" s="1"/>
  <c r="J456" i="23" s="1"/>
  <c r="J457" i="23" s="1"/>
  <c r="J458" i="23" s="1"/>
  <c r="J459" i="23" s="1"/>
  <c r="J460" i="23" s="1"/>
  <c r="J461" i="23" s="1"/>
  <c r="J462" i="23" s="1"/>
  <c r="J463" i="23" s="1"/>
  <c r="J464" i="23" s="1"/>
  <c r="J465" i="23" s="1"/>
  <c r="J466" i="23" s="1"/>
  <c r="J467" i="23" s="1"/>
  <c r="J468" i="23" s="1"/>
  <c r="J469" i="23" s="1"/>
  <c r="J470" i="23" s="1"/>
  <c r="J471" i="23" s="1"/>
  <c r="J472" i="23" s="1"/>
  <c r="J473" i="23" s="1"/>
  <c r="J474" i="23" s="1"/>
  <c r="J475" i="23" s="1"/>
  <c r="J476" i="23" s="1"/>
  <c r="J477" i="23" s="1"/>
  <c r="J478" i="23" s="1"/>
  <c r="J479" i="23" s="1"/>
  <c r="J480" i="23" s="1"/>
  <c r="J481" i="23" s="1"/>
  <c r="J482" i="23" s="1"/>
  <c r="J483" i="23" s="1"/>
  <c r="J484" i="23" s="1"/>
  <c r="J485" i="23" s="1"/>
  <c r="J486" i="23" s="1"/>
  <c r="J487" i="23" s="1"/>
  <c r="J488" i="23" s="1"/>
  <c r="J489" i="23" s="1"/>
  <c r="J490" i="23" s="1"/>
  <c r="J491" i="23" s="1"/>
  <c r="J492" i="23" s="1"/>
  <c r="J493" i="23" s="1"/>
  <c r="J494" i="23" s="1"/>
  <c r="J495" i="23" s="1"/>
  <c r="J496" i="23" s="1"/>
  <c r="J497" i="23" s="1"/>
  <c r="J498" i="23" s="1"/>
  <c r="J499" i="23" s="1"/>
  <c r="J500" i="23" s="1"/>
  <c r="J501" i="23" s="1"/>
  <c r="J502" i="23" s="1"/>
  <c r="J503" i="23" s="1"/>
  <c r="J504" i="23" s="1"/>
  <c r="J505" i="23" s="1"/>
  <c r="J506" i="23" s="1"/>
  <c r="J507" i="23" s="1"/>
  <c r="J508" i="23" s="1"/>
  <c r="J509" i="23" s="1"/>
  <c r="J510" i="23" s="1"/>
  <c r="J511" i="23" s="1"/>
  <c r="J512" i="23" s="1"/>
  <c r="J513" i="23" s="1"/>
  <c r="J514" i="23" s="1"/>
  <c r="J515" i="23" s="1"/>
  <c r="J516" i="23" s="1"/>
  <c r="J517" i="23" s="1"/>
  <c r="J518" i="23" s="1"/>
  <c r="J519" i="23" s="1"/>
  <c r="J520" i="23" s="1"/>
  <c r="J521" i="23" s="1"/>
  <c r="J522" i="23" s="1"/>
  <c r="J523" i="23" s="1"/>
  <c r="J524" i="23" s="1"/>
  <c r="J525" i="23" s="1"/>
  <c r="J526" i="23" s="1"/>
  <c r="J527" i="23" s="1"/>
  <c r="J528" i="23" s="1"/>
  <c r="J529" i="23" s="1"/>
  <c r="J530" i="23" s="1"/>
  <c r="J531" i="23" s="1"/>
  <c r="J532" i="23" s="1"/>
  <c r="J533" i="23" s="1"/>
  <c r="J534" i="23" s="1"/>
  <c r="J535" i="23" s="1"/>
  <c r="J536" i="23" s="1"/>
  <c r="J537" i="23" s="1"/>
  <c r="J538" i="23" s="1"/>
  <c r="J539" i="23" s="1"/>
  <c r="J540" i="23" s="1"/>
  <c r="J541" i="23" s="1"/>
  <c r="J542" i="23" s="1"/>
  <c r="J543" i="23" s="1"/>
  <c r="J544" i="23" s="1"/>
  <c r="J545" i="23" s="1"/>
  <c r="J546" i="23" s="1"/>
  <c r="J547" i="23" s="1"/>
  <c r="J548" i="23" s="1"/>
  <c r="J549" i="23" s="1"/>
  <c r="J550" i="23" s="1"/>
  <c r="J551" i="23" s="1"/>
  <c r="J552" i="23" s="1"/>
  <c r="J553" i="23" s="1"/>
  <c r="J554" i="23" s="1"/>
  <c r="J555" i="23" s="1"/>
  <c r="J556" i="23" s="1"/>
  <c r="J557" i="23" s="1"/>
  <c r="J558" i="23" s="1"/>
  <c r="J559" i="23" s="1"/>
  <c r="J560" i="23" s="1"/>
  <c r="J561" i="23" s="1"/>
  <c r="J562" i="23" s="1"/>
  <c r="J563" i="23" s="1"/>
  <c r="J564" i="23" s="1"/>
  <c r="J565" i="23" s="1"/>
  <c r="J566" i="23" s="1"/>
  <c r="J567" i="23" s="1"/>
  <c r="J568" i="23" s="1"/>
  <c r="J569" i="23" s="1"/>
  <c r="J570" i="23" s="1"/>
  <c r="J571" i="23" s="1"/>
  <c r="J572" i="23" s="1"/>
  <c r="J573" i="23" s="1"/>
  <c r="J574" i="23" s="1"/>
  <c r="J575" i="23" s="1"/>
  <c r="J576" i="23" s="1"/>
  <c r="J577" i="23" s="1"/>
  <c r="J578" i="23" s="1"/>
  <c r="J579" i="23" s="1"/>
  <c r="J580" i="23" s="1"/>
  <c r="J581" i="23" s="1"/>
  <c r="J582" i="23" s="1"/>
  <c r="J583" i="23" s="1"/>
  <c r="J584" i="23" s="1"/>
  <c r="J585" i="23" s="1"/>
  <c r="J586" i="23" s="1"/>
  <c r="J587" i="23" s="1"/>
  <c r="J588" i="23" s="1"/>
  <c r="J589" i="23" s="1"/>
  <c r="J590" i="23" s="1"/>
  <c r="J591" i="23" s="1"/>
  <c r="J592" i="23" s="1"/>
  <c r="J593" i="23" s="1"/>
  <c r="J594" i="23" s="1"/>
  <c r="J595" i="23" s="1"/>
  <c r="J596" i="23" s="1"/>
  <c r="J597" i="23" s="1"/>
  <c r="J598" i="23" s="1"/>
  <c r="J599" i="23" s="1"/>
  <c r="J600" i="23" s="1"/>
  <c r="J601" i="23" s="1"/>
  <c r="J602" i="23" s="1"/>
  <c r="J603" i="23" s="1"/>
  <c r="J604" i="23" s="1"/>
  <c r="J605" i="23" s="1"/>
  <c r="J606" i="23" s="1"/>
  <c r="J607" i="23" s="1"/>
  <c r="J608" i="23" s="1"/>
  <c r="J609" i="23" s="1"/>
  <c r="J610" i="23" s="1"/>
  <c r="J611" i="23" s="1"/>
  <c r="J612" i="23" s="1"/>
  <c r="J613" i="23" s="1"/>
  <c r="J614" i="23" s="1"/>
  <c r="J615" i="23" s="1"/>
  <c r="J616" i="23" s="1"/>
  <c r="J617" i="23" s="1"/>
  <c r="J618" i="23" s="1"/>
  <c r="J619" i="23" s="1"/>
  <c r="J620" i="23" s="1"/>
  <c r="J621" i="23" s="1"/>
  <c r="J622" i="23" s="1"/>
  <c r="J623" i="23" s="1"/>
  <c r="J624" i="23" s="1"/>
  <c r="J625" i="23" s="1"/>
  <c r="J626" i="23" s="1"/>
  <c r="J627" i="23" s="1"/>
  <c r="J628" i="23" s="1"/>
  <c r="J629" i="23" s="1"/>
  <c r="J630" i="23" s="1"/>
  <c r="J631" i="23" s="1"/>
  <c r="J632" i="23" s="1"/>
  <c r="J633" i="23" s="1"/>
  <c r="J634" i="23" s="1"/>
  <c r="J635" i="23" s="1"/>
  <c r="J636" i="23" s="1"/>
  <c r="J637" i="23" s="1"/>
  <c r="J638" i="23" s="1"/>
  <c r="J639" i="23" s="1"/>
  <c r="J640" i="23" s="1"/>
  <c r="J641" i="23" s="1"/>
  <c r="J642" i="23" s="1"/>
  <c r="J643" i="23" s="1"/>
  <c r="J644" i="23" s="1"/>
  <c r="J645" i="23" s="1"/>
  <c r="J646" i="23" s="1"/>
  <c r="J647" i="23" s="1"/>
  <c r="J648" i="23" s="1"/>
  <c r="J649" i="23" s="1"/>
  <c r="J650" i="23" s="1"/>
  <c r="J651" i="23" s="1"/>
  <c r="J652" i="23" s="1"/>
  <c r="J653" i="23" s="1"/>
  <c r="J654" i="23" s="1"/>
  <c r="J655" i="23" s="1"/>
  <c r="J656" i="23" s="1"/>
  <c r="J657" i="23" s="1"/>
  <c r="J658" i="23" s="1"/>
  <c r="J659" i="23" s="1"/>
  <c r="J660" i="23" s="1"/>
  <c r="J661" i="23" s="1"/>
  <c r="J662" i="23" s="1"/>
  <c r="J663" i="23" s="1"/>
  <c r="J664" i="23" s="1"/>
  <c r="J665" i="23" s="1"/>
  <c r="J666" i="23" s="1"/>
  <c r="J667" i="23" s="1"/>
  <c r="J668" i="23" s="1"/>
  <c r="J669" i="23" s="1"/>
  <c r="J670" i="23" s="1"/>
  <c r="J671" i="23" s="1"/>
  <c r="J672" i="23" s="1"/>
  <c r="J673" i="23" s="1"/>
  <c r="J674" i="23" s="1"/>
  <c r="J675" i="23" s="1"/>
  <c r="J676" i="23" s="1"/>
  <c r="J677" i="23" s="1"/>
  <c r="J678" i="23" s="1"/>
  <c r="J679" i="23" s="1"/>
  <c r="J680" i="23" s="1"/>
  <c r="J681" i="23" s="1"/>
  <c r="J682" i="23" s="1"/>
  <c r="J683" i="23" s="1"/>
  <c r="J684" i="23" s="1"/>
  <c r="J685" i="23" s="1"/>
  <c r="J686" i="23" s="1"/>
  <c r="J687" i="23" s="1"/>
  <c r="J688" i="23" s="1"/>
  <c r="J689" i="23" s="1"/>
  <c r="J690" i="23" s="1"/>
  <c r="J691" i="23" s="1"/>
  <c r="J692" i="23" s="1"/>
  <c r="J693" i="23" s="1"/>
  <c r="J694" i="23" s="1"/>
  <c r="J695" i="23" s="1"/>
  <c r="J696" i="23" s="1"/>
  <c r="J697" i="23" s="1"/>
  <c r="J698" i="23" s="1"/>
  <c r="J699" i="23" s="1"/>
  <c r="J700" i="23" s="1"/>
  <c r="J701" i="23" s="1"/>
  <c r="J702" i="23" s="1"/>
  <c r="J703" i="23" s="1"/>
  <c r="J704" i="23" s="1"/>
  <c r="J705" i="23" s="1"/>
  <c r="J706" i="23" s="1"/>
  <c r="J707" i="23" s="1"/>
  <c r="J708" i="23" s="1"/>
  <c r="J709" i="23" s="1"/>
  <c r="J710" i="23" s="1"/>
  <c r="J711" i="23" s="1"/>
  <c r="J712" i="23" s="1"/>
  <c r="J713" i="23" s="1"/>
  <c r="J714" i="23" s="1"/>
  <c r="J715" i="23" s="1"/>
  <c r="J716" i="23" s="1"/>
  <c r="J717" i="23" s="1"/>
  <c r="J718" i="23" s="1"/>
  <c r="J719" i="23" s="1"/>
  <c r="J720" i="23" s="1"/>
  <c r="J721" i="23" s="1"/>
  <c r="J722" i="23" s="1"/>
  <c r="J723" i="23" s="1"/>
  <c r="J724" i="23" s="1"/>
  <c r="J725" i="23" s="1"/>
  <c r="J726" i="23" s="1"/>
  <c r="J727" i="23" s="1"/>
  <c r="J728" i="23" s="1"/>
  <c r="J729" i="23" s="1"/>
  <c r="J730" i="23" s="1"/>
  <c r="J731" i="23" s="1"/>
  <c r="J732" i="23" s="1"/>
  <c r="J733" i="23" s="1"/>
  <c r="J734" i="23" s="1"/>
  <c r="J735" i="23" s="1"/>
  <c r="J736" i="23" s="1"/>
  <c r="J737" i="23" s="1"/>
  <c r="J738" i="23" s="1"/>
  <c r="J739" i="23" s="1"/>
  <c r="J740" i="23" s="1"/>
  <c r="J741" i="23" s="1"/>
  <c r="J742" i="23" s="1"/>
  <c r="J743" i="23" s="1"/>
  <c r="J744" i="23" s="1"/>
  <c r="J745" i="23" s="1"/>
  <c r="J746" i="23" s="1"/>
  <c r="J747" i="23" s="1"/>
  <c r="J748" i="23" s="1"/>
  <c r="J749" i="23" s="1"/>
  <c r="J750" i="23" s="1"/>
  <c r="J751" i="23" s="1"/>
  <c r="J752" i="23" s="1"/>
  <c r="J753" i="23" s="1"/>
  <c r="J754" i="23" s="1"/>
  <c r="J755" i="23" s="1"/>
  <c r="J756" i="23" s="1"/>
  <c r="J757" i="23" s="1"/>
  <c r="J758" i="23" s="1"/>
  <c r="J759" i="23" s="1"/>
  <c r="J760" i="23" s="1"/>
  <c r="J761" i="23" s="1"/>
  <c r="J762" i="23" s="1"/>
  <c r="J763" i="23" s="1"/>
  <c r="J764" i="23" s="1"/>
  <c r="J765" i="23" s="1"/>
  <c r="J766" i="23" s="1"/>
  <c r="J767" i="23" s="1"/>
  <c r="J768" i="23" s="1"/>
  <c r="J769" i="23" s="1"/>
  <c r="J770" i="23" s="1"/>
  <c r="J771" i="23" s="1"/>
  <c r="J772" i="23" s="1"/>
  <c r="J773" i="23" s="1"/>
  <c r="J774" i="23" s="1"/>
  <c r="J775" i="23" s="1"/>
  <c r="J776" i="23" s="1"/>
  <c r="J777" i="23" s="1"/>
  <c r="J778" i="23" s="1"/>
  <c r="J779" i="23" s="1"/>
  <c r="J780" i="23" s="1"/>
  <c r="J781" i="23" s="1"/>
  <c r="J782" i="23" s="1"/>
  <c r="J783" i="23" s="1"/>
  <c r="J784" i="23" s="1"/>
  <c r="J785" i="23" s="1"/>
  <c r="J786" i="23" s="1"/>
  <c r="J787" i="23" s="1"/>
  <c r="J788" i="23" s="1"/>
  <c r="J789" i="23" s="1"/>
  <c r="J790" i="23" s="1"/>
  <c r="J791" i="23" s="1"/>
  <c r="J792" i="23" s="1"/>
  <c r="J793" i="23" s="1"/>
  <c r="J794" i="23" s="1"/>
  <c r="J795" i="23" s="1"/>
  <c r="J796" i="23" s="1"/>
  <c r="J797" i="23" s="1"/>
  <c r="J798" i="23" s="1"/>
  <c r="J799" i="23" s="1"/>
  <c r="J800" i="23" s="1"/>
  <c r="J801" i="23" s="1"/>
  <c r="J802" i="23" s="1"/>
  <c r="J803" i="23" s="1"/>
  <c r="J804" i="23" s="1"/>
  <c r="J805" i="23" s="1"/>
  <c r="J806" i="23" s="1"/>
  <c r="J807" i="23" s="1"/>
  <c r="J808" i="23" s="1"/>
  <c r="J809" i="23" s="1"/>
  <c r="J810" i="23" s="1"/>
  <c r="J811" i="23" s="1"/>
  <c r="J812" i="23" s="1"/>
  <c r="J813" i="23" s="1"/>
  <c r="J814" i="23" s="1"/>
  <c r="J815" i="23" s="1"/>
  <c r="J816" i="23" s="1"/>
  <c r="J817" i="23" s="1"/>
  <c r="J818" i="23" s="1"/>
  <c r="J819" i="23" s="1"/>
  <c r="J820" i="23" s="1"/>
  <c r="J821" i="23" s="1"/>
  <c r="J822" i="23" s="1"/>
  <c r="J823" i="23" s="1"/>
  <c r="J824" i="23" s="1"/>
  <c r="J825" i="23" s="1"/>
  <c r="J826" i="23" s="1"/>
  <c r="J827" i="23" s="1"/>
  <c r="J828" i="23" s="1"/>
  <c r="J829" i="23" s="1"/>
  <c r="J830" i="23" s="1"/>
  <c r="J831" i="23" s="1"/>
  <c r="J832" i="23" s="1"/>
  <c r="J833" i="23" s="1"/>
  <c r="J834" i="23" s="1"/>
  <c r="J835" i="23" s="1"/>
  <c r="J836" i="23" s="1"/>
  <c r="J837" i="23" s="1"/>
  <c r="J838" i="23" s="1"/>
  <c r="J839" i="23" s="1"/>
  <c r="J840" i="23" s="1"/>
  <c r="J841" i="23" s="1"/>
  <c r="J842" i="23" s="1"/>
  <c r="J843" i="23" s="1"/>
  <c r="J844" i="23" s="1"/>
  <c r="J845" i="23" s="1"/>
  <c r="J846" i="23" s="1"/>
  <c r="J847" i="23" s="1"/>
  <c r="J848" i="23" s="1"/>
  <c r="J849" i="23" s="1"/>
  <c r="J850" i="23" s="1"/>
  <c r="J851" i="23" s="1"/>
  <c r="J852" i="23" s="1"/>
  <c r="J853" i="23" s="1"/>
  <c r="J854" i="23" s="1"/>
  <c r="J855" i="23" s="1"/>
  <c r="J856" i="23" s="1"/>
  <c r="J857" i="23" s="1"/>
  <c r="J858" i="23" s="1"/>
  <c r="J859" i="23" s="1"/>
  <c r="J860" i="23" s="1"/>
  <c r="J861" i="23" s="1"/>
  <c r="J862" i="23" s="1"/>
  <c r="J863" i="23" s="1"/>
  <c r="J864" i="23" s="1"/>
  <c r="J865" i="23" s="1"/>
  <c r="J866" i="23" s="1"/>
  <c r="J867" i="23" s="1"/>
  <c r="J868" i="23" s="1"/>
  <c r="J869" i="23" s="1"/>
  <c r="J870" i="23" s="1"/>
  <c r="J871" i="23" s="1"/>
  <c r="J872" i="23" s="1"/>
  <c r="J873" i="23" s="1"/>
  <c r="J874" i="23" s="1"/>
  <c r="J875" i="23" s="1"/>
  <c r="J876" i="23" s="1"/>
  <c r="J877" i="23" s="1"/>
  <c r="J878" i="23" s="1"/>
  <c r="J879" i="23" s="1"/>
  <c r="J880" i="23" s="1"/>
  <c r="J881" i="23" s="1"/>
  <c r="J882" i="23" s="1"/>
  <c r="J883" i="23" s="1"/>
  <c r="J884" i="23" s="1"/>
  <c r="J885" i="23" s="1"/>
  <c r="J886" i="23" s="1"/>
  <c r="J887" i="23" s="1"/>
  <c r="J888" i="23" s="1"/>
  <c r="J889" i="23" s="1"/>
  <c r="J890" i="23" s="1"/>
  <c r="J891" i="23" s="1"/>
  <c r="J892" i="23" s="1"/>
  <c r="J893" i="23" s="1"/>
  <c r="J894" i="23" s="1"/>
  <c r="J895" i="23" s="1"/>
  <c r="J896" i="23" s="1"/>
  <c r="J897" i="23" s="1"/>
  <c r="J898" i="23" s="1"/>
  <c r="J899" i="23" s="1"/>
  <c r="J900" i="23" s="1"/>
  <c r="J901" i="23" s="1"/>
  <c r="J902" i="23" s="1"/>
  <c r="J903" i="23" s="1"/>
  <c r="J904" i="23" s="1"/>
  <c r="J905" i="23" s="1"/>
  <c r="J906" i="23" s="1"/>
  <c r="J907" i="23" s="1"/>
  <c r="J908" i="23" s="1"/>
  <c r="J909" i="23" s="1"/>
  <c r="J910" i="23" s="1"/>
  <c r="J911" i="23" s="1"/>
  <c r="J912" i="23" s="1"/>
  <c r="J913" i="23" s="1"/>
  <c r="J914" i="23" s="1"/>
  <c r="J915" i="23" s="1"/>
  <c r="J916" i="23" s="1"/>
  <c r="J917" i="23" s="1"/>
  <c r="J918" i="23" s="1"/>
  <c r="J919" i="23" s="1"/>
  <c r="J920" i="23" s="1"/>
  <c r="J921" i="23" s="1"/>
  <c r="J922" i="23" s="1"/>
  <c r="J923" i="23" s="1"/>
  <c r="J924" i="23" s="1"/>
  <c r="J925" i="23" s="1"/>
  <c r="J926" i="23" s="1"/>
  <c r="J927" i="23" s="1"/>
  <c r="J928" i="23" s="1"/>
  <c r="J929" i="23" s="1"/>
  <c r="J930" i="23" s="1"/>
  <c r="J931" i="23" s="1"/>
  <c r="J932" i="23" s="1"/>
  <c r="J933" i="23" s="1"/>
  <c r="J934" i="23" s="1"/>
  <c r="J935" i="23" s="1"/>
  <c r="J936" i="23" s="1"/>
  <c r="J937" i="23" s="1"/>
  <c r="J938" i="23" s="1"/>
  <c r="J939" i="23" s="1"/>
  <c r="J940" i="23" s="1"/>
  <c r="J941" i="23" s="1"/>
  <c r="J942" i="23" s="1"/>
  <c r="J943" i="23" s="1"/>
  <c r="J944" i="23" s="1"/>
  <c r="J945" i="23" s="1"/>
  <c r="J946" i="23" s="1"/>
  <c r="J947" i="23" s="1"/>
  <c r="J948" i="23" s="1"/>
  <c r="J949" i="23" s="1"/>
  <c r="J950" i="23" s="1"/>
  <c r="J951" i="23" s="1"/>
  <c r="J952" i="23" s="1"/>
  <c r="J953" i="23" s="1"/>
  <c r="J954" i="23" s="1"/>
  <c r="J955" i="23" s="1"/>
  <c r="J956" i="23" s="1"/>
  <c r="J957" i="23" s="1"/>
  <c r="J958" i="23" s="1"/>
  <c r="J959" i="23" s="1"/>
  <c r="J960" i="23" s="1"/>
  <c r="J961" i="23" s="1"/>
  <c r="J962" i="23" s="1"/>
  <c r="J963" i="23" s="1"/>
  <c r="J964" i="23" s="1"/>
  <c r="J965" i="23" s="1"/>
  <c r="J966" i="23" s="1"/>
  <c r="J967" i="23" s="1"/>
  <c r="J968" i="23" s="1"/>
  <c r="J969" i="23" s="1"/>
  <c r="J970" i="23" s="1"/>
  <c r="J971" i="23" s="1"/>
  <c r="J972" i="23" s="1"/>
  <c r="J973" i="23" s="1"/>
  <c r="J974" i="23" s="1"/>
  <c r="J975" i="23" s="1"/>
  <c r="J976" i="23" s="1"/>
  <c r="J977" i="23" s="1"/>
  <c r="J978" i="23" s="1"/>
  <c r="J979" i="23" s="1"/>
  <c r="J980" i="23" s="1"/>
  <c r="J981" i="23" s="1"/>
  <c r="J982" i="23" s="1"/>
  <c r="J983" i="23" s="1"/>
  <c r="J984" i="23" s="1"/>
  <c r="J985" i="23" s="1"/>
  <c r="J986" i="23" s="1"/>
  <c r="J987" i="23" s="1"/>
  <c r="J988" i="23" s="1"/>
  <c r="J989" i="23" s="1"/>
  <c r="J990" i="23" s="1"/>
  <c r="J991" i="23" s="1"/>
  <c r="J992" i="23" s="1"/>
  <c r="J993" i="23" s="1"/>
  <c r="J994" i="23" s="1"/>
  <c r="J995" i="23" s="1"/>
  <c r="J996" i="23" s="1"/>
  <c r="J997" i="23" s="1"/>
  <c r="J998" i="23" s="1"/>
  <c r="J999" i="23" s="1"/>
  <c r="J1000" i="23" s="1"/>
  <c r="K13" i="23" l="1"/>
  <c r="K14" i="23" s="1"/>
  <c r="K15" i="23" s="1"/>
  <c r="K16" i="23" s="1"/>
  <c r="K17" i="23" s="1"/>
  <c r="K18" i="23" s="1"/>
  <c r="K19" i="23" s="1"/>
  <c r="K20" i="23" s="1"/>
  <c r="K21" i="23" s="1"/>
  <c r="K22" i="23" s="1"/>
  <c r="K23" i="23" s="1"/>
  <c r="K24" i="23" s="1"/>
  <c r="K25" i="23" s="1"/>
  <c r="K26" i="23" s="1"/>
  <c r="K27" i="23" s="1"/>
  <c r="K28" i="23" s="1"/>
  <c r="K29" i="23" s="1"/>
  <c r="K30" i="23" s="1"/>
  <c r="K31" i="23" s="1"/>
  <c r="K32" i="23" s="1"/>
  <c r="K33" i="23" s="1"/>
  <c r="K34" i="23" s="1"/>
  <c r="K35" i="23" s="1"/>
  <c r="K36" i="23" s="1"/>
  <c r="K37" i="23" s="1"/>
  <c r="K38" i="23" s="1"/>
  <c r="K39" i="23" s="1"/>
  <c r="K40" i="23" s="1"/>
  <c r="K41" i="23" s="1"/>
  <c r="K42" i="23" s="1"/>
  <c r="K43" i="23" s="1"/>
  <c r="K44" i="23" s="1"/>
  <c r="K45" i="23" s="1"/>
  <c r="K46" i="23" s="1"/>
  <c r="K47" i="23" s="1"/>
  <c r="K48" i="23" s="1"/>
  <c r="K49" i="23" s="1"/>
  <c r="K50" i="23" s="1"/>
  <c r="K51" i="23" s="1"/>
  <c r="K52" i="23" s="1"/>
  <c r="K53" i="23" s="1"/>
  <c r="K54" i="23" s="1"/>
  <c r="K55" i="23" s="1"/>
  <c r="K56" i="23" s="1"/>
  <c r="K57" i="23" s="1"/>
  <c r="K58" i="23" s="1"/>
  <c r="K59" i="23" s="1"/>
  <c r="K60" i="23" s="1"/>
  <c r="K61" i="23" s="1"/>
  <c r="K62" i="23" s="1"/>
  <c r="K63" i="23" s="1"/>
  <c r="K64" i="23" s="1"/>
  <c r="K65" i="23" s="1"/>
  <c r="K66" i="23" s="1"/>
  <c r="K67" i="23" s="1"/>
  <c r="K68" i="23" s="1"/>
  <c r="K69" i="23" s="1"/>
  <c r="K70" i="23" s="1"/>
  <c r="K71" i="23" s="1"/>
  <c r="K72" i="23" s="1"/>
  <c r="K73" i="23" s="1"/>
  <c r="K74" i="23" s="1"/>
  <c r="K75" i="23" s="1"/>
  <c r="K76" i="23" s="1"/>
  <c r="K77" i="23" s="1"/>
  <c r="K78" i="23" s="1"/>
  <c r="K79" i="23" s="1"/>
  <c r="K80" i="23" s="1"/>
  <c r="K81" i="23" s="1"/>
  <c r="K82" i="23" s="1"/>
  <c r="K83" i="23" s="1"/>
  <c r="K84" i="23" s="1"/>
  <c r="K85" i="23" s="1"/>
  <c r="K86" i="23" s="1"/>
  <c r="K87" i="23" s="1"/>
  <c r="K88" i="23" s="1"/>
  <c r="K89" i="23" s="1"/>
  <c r="K90" i="23" s="1"/>
  <c r="K91" i="23" s="1"/>
  <c r="K92" i="23" s="1"/>
  <c r="K93" i="23" s="1"/>
  <c r="K94" i="23" s="1"/>
  <c r="K95" i="23" s="1"/>
  <c r="K96" i="23" s="1"/>
  <c r="K97" i="23" s="1"/>
  <c r="K98" i="23" s="1"/>
  <c r="K99" i="23" s="1"/>
  <c r="K100" i="23" s="1"/>
  <c r="K101" i="23" s="1"/>
  <c r="K102" i="23" s="1"/>
  <c r="K103" i="23" s="1"/>
  <c r="K104" i="23" s="1"/>
  <c r="K105" i="23" s="1"/>
  <c r="K106" i="23" s="1"/>
  <c r="K107" i="23" s="1"/>
  <c r="K108" i="23" s="1"/>
  <c r="K109" i="23" s="1"/>
  <c r="K110" i="23" s="1"/>
  <c r="K111" i="23" s="1"/>
  <c r="K112" i="23" s="1"/>
  <c r="K113" i="23" s="1"/>
  <c r="K114" i="23" s="1"/>
  <c r="K115" i="23" s="1"/>
  <c r="K116" i="23" s="1"/>
  <c r="K117" i="23" s="1"/>
  <c r="K118" i="23" s="1"/>
  <c r="K119" i="23" s="1"/>
  <c r="K120" i="23" s="1"/>
  <c r="K121" i="23" s="1"/>
  <c r="K122" i="23" s="1"/>
  <c r="K123" i="23" s="1"/>
  <c r="K124" i="23" s="1"/>
  <c r="K125" i="23" s="1"/>
  <c r="K126" i="23" s="1"/>
  <c r="K127" i="23" s="1"/>
  <c r="K128" i="23" s="1"/>
  <c r="K129" i="23" s="1"/>
  <c r="K130" i="23" s="1"/>
  <c r="K131" i="23" s="1"/>
  <c r="K132" i="23" s="1"/>
  <c r="K133" i="23" s="1"/>
  <c r="K134" i="23" s="1"/>
  <c r="K135" i="23" s="1"/>
  <c r="K136" i="23" s="1"/>
  <c r="K137" i="23" s="1"/>
  <c r="K138" i="23" s="1"/>
  <c r="K139" i="23" s="1"/>
  <c r="K140" i="23" s="1"/>
  <c r="K141" i="23" s="1"/>
  <c r="K142" i="23" s="1"/>
  <c r="K143" i="23" s="1"/>
  <c r="K144" i="23" s="1"/>
  <c r="K145" i="23" s="1"/>
  <c r="K146" i="23" s="1"/>
  <c r="K147" i="23" s="1"/>
  <c r="K148" i="23" s="1"/>
  <c r="K149" i="23" s="1"/>
  <c r="K150" i="23" s="1"/>
  <c r="K151" i="23" s="1"/>
  <c r="K152" i="23" s="1"/>
  <c r="K153" i="23" s="1"/>
  <c r="K154" i="23" s="1"/>
  <c r="K155" i="23" s="1"/>
  <c r="K156" i="23" s="1"/>
  <c r="K157" i="23" s="1"/>
  <c r="K158" i="23" s="1"/>
  <c r="K159" i="23" s="1"/>
  <c r="K160" i="23" s="1"/>
  <c r="K161" i="23" s="1"/>
  <c r="K162" i="23" s="1"/>
  <c r="K163" i="23" s="1"/>
  <c r="K164" i="23" s="1"/>
  <c r="K165" i="23" s="1"/>
  <c r="K166" i="23" s="1"/>
  <c r="K167" i="23" s="1"/>
  <c r="K168" i="23" s="1"/>
  <c r="K169" i="23" s="1"/>
  <c r="K170" i="23" s="1"/>
  <c r="K171" i="23" s="1"/>
  <c r="K172" i="23" s="1"/>
  <c r="K173" i="23" s="1"/>
  <c r="K174" i="23" s="1"/>
  <c r="K175" i="23" s="1"/>
  <c r="K176" i="23" s="1"/>
  <c r="K177" i="23" s="1"/>
  <c r="K178" i="23" s="1"/>
  <c r="K179" i="23" s="1"/>
  <c r="K180" i="23" s="1"/>
  <c r="K181" i="23" s="1"/>
  <c r="K182" i="23" s="1"/>
  <c r="K183" i="23" s="1"/>
  <c r="K184" i="23" s="1"/>
  <c r="K185" i="23" s="1"/>
  <c r="K186" i="23" s="1"/>
  <c r="K187" i="23" s="1"/>
  <c r="K188" i="23" s="1"/>
  <c r="K189" i="23" s="1"/>
  <c r="K190" i="23" s="1"/>
  <c r="K191" i="23" s="1"/>
  <c r="K192" i="23" s="1"/>
  <c r="K193" i="23" s="1"/>
  <c r="K194" i="23" s="1"/>
  <c r="K195" i="23" s="1"/>
  <c r="K196" i="23" s="1"/>
  <c r="K197" i="23" s="1"/>
  <c r="K198" i="23" s="1"/>
  <c r="K199" i="23" s="1"/>
  <c r="K200" i="23" s="1"/>
  <c r="K201" i="23" s="1"/>
  <c r="K202" i="23" s="1"/>
  <c r="K203" i="23" s="1"/>
  <c r="K204" i="23" s="1"/>
  <c r="K205" i="23" s="1"/>
  <c r="K206" i="23" s="1"/>
  <c r="K207" i="23" s="1"/>
  <c r="K208" i="23" s="1"/>
  <c r="K209" i="23" s="1"/>
  <c r="K210" i="23" s="1"/>
  <c r="K211" i="23" s="1"/>
  <c r="K212" i="23" s="1"/>
  <c r="K213" i="23" s="1"/>
  <c r="K214" i="23" s="1"/>
  <c r="K215" i="23" s="1"/>
  <c r="K216" i="23" s="1"/>
  <c r="K217" i="23" s="1"/>
  <c r="K218" i="23" s="1"/>
  <c r="K219" i="23" s="1"/>
  <c r="K220" i="23" s="1"/>
  <c r="K221" i="23" s="1"/>
  <c r="K222" i="23" s="1"/>
  <c r="K223" i="23" s="1"/>
  <c r="K224" i="23" s="1"/>
  <c r="K225" i="23" s="1"/>
  <c r="K226" i="23" s="1"/>
  <c r="K227" i="23" s="1"/>
  <c r="K228" i="23" s="1"/>
  <c r="K229" i="23" s="1"/>
  <c r="K230" i="23" s="1"/>
  <c r="K231" i="23" s="1"/>
  <c r="K232" i="23" s="1"/>
  <c r="K233" i="23" s="1"/>
  <c r="K234" i="23" s="1"/>
  <c r="K235" i="23" s="1"/>
  <c r="K236" i="23" s="1"/>
  <c r="K237" i="23" s="1"/>
  <c r="K238" i="23" s="1"/>
  <c r="K239" i="23" s="1"/>
  <c r="K240" i="23" s="1"/>
  <c r="K241" i="23" s="1"/>
  <c r="K242" i="23" s="1"/>
  <c r="K243" i="23" s="1"/>
  <c r="K244" i="23" s="1"/>
  <c r="K245" i="23" s="1"/>
  <c r="K246" i="23" s="1"/>
  <c r="K247" i="23" s="1"/>
  <c r="K248" i="23" s="1"/>
  <c r="K249" i="23" s="1"/>
  <c r="K250" i="23" s="1"/>
  <c r="K251" i="23" s="1"/>
  <c r="K252" i="23" s="1"/>
  <c r="K253" i="23" s="1"/>
  <c r="K254" i="23" s="1"/>
  <c r="K255" i="23" s="1"/>
  <c r="K256" i="23" s="1"/>
  <c r="K257" i="23" s="1"/>
  <c r="K258" i="23" s="1"/>
  <c r="K259" i="23" s="1"/>
  <c r="K260" i="23" s="1"/>
  <c r="K261" i="23" s="1"/>
  <c r="K262" i="23" s="1"/>
  <c r="K263" i="23" s="1"/>
  <c r="K264" i="23" s="1"/>
  <c r="K265" i="23" s="1"/>
  <c r="K266" i="23" s="1"/>
  <c r="K267" i="23" s="1"/>
  <c r="K268" i="23" s="1"/>
  <c r="K269" i="23" s="1"/>
  <c r="K270" i="23" s="1"/>
  <c r="K271" i="23" s="1"/>
  <c r="K272" i="23" s="1"/>
  <c r="K273" i="23" s="1"/>
  <c r="K274" i="23" s="1"/>
  <c r="K275" i="23" s="1"/>
  <c r="K276" i="23" s="1"/>
  <c r="K277" i="23" s="1"/>
  <c r="K278" i="23" s="1"/>
  <c r="K279" i="23" s="1"/>
  <c r="K280" i="23" s="1"/>
  <c r="K281" i="23" s="1"/>
  <c r="K282" i="23" s="1"/>
  <c r="K283" i="23" s="1"/>
  <c r="K284" i="23" s="1"/>
  <c r="K285" i="23" s="1"/>
  <c r="K286" i="23" s="1"/>
  <c r="K287" i="23" s="1"/>
  <c r="K288" i="23" s="1"/>
  <c r="K289" i="23" s="1"/>
  <c r="K290" i="23" s="1"/>
  <c r="K291" i="23" s="1"/>
  <c r="K292" i="23" s="1"/>
  <c r="K293" i="23" s="1"/>
  <c r="K294" i="23" s="1"/>
  <c r="K295" i="23" s="1"/>
  <c r="K296" i="23" s="1"/>
  <c r="K297" i="23" s="1"/>
  <c r="K298" i="23" s="1"/>
  <c r="K299" i="23" s="1"/>
  <c r="K300" i="23" s="1"/>
  <c r="K301" i="23" s="1"/>
  <c r="K302" i="23" s="1"/>
  <c r="K303" i="23" s="1"/>
  <c r="K304" i="23" s="1"/>
  <c r="K305" i="23" s="1"/>
  <c r="K306" i="23" s="1"/>
  <c r="K307" i="23" s="1"/>
  <c r="K308" i="23" s="1"/>
  <c r="K309" i="23" s="1"/>
  <c r="K310" i="23" s="1"/>
  <c r="K311" i="23" s="1"/>
  <c r="K312" i="23" s="1"/>
  <c r="K313" i="23" s="1"/>
  <c r="K314" i="23" s="1"/>
  <c r="K315" i="23" s="1"/>
  <c r="K316" i="23" s="1"/>
  <c r="K317" i="23" s="1"/>
  <c r="K318" i="23" s="1"/>
  <c r="K319" i="23" s="1"/>
  <c r="K320" i="23" s="1"/>
  <c r="K321" i="23" s="1"/>
  <c r="K322" i="23" s="1"/>
  <c r="K323" i="23" s="1"/>
  <c r="K324" i="23" s="1"/>
  <c r="K325" i="23" s="1"/>
  <c r="K326" i="23" s="1"/>
  <c r="K327" i="23" s="1"/>
  <c r="K328" i="23" s="1"/>
  <c r="K329" i="23" s="1"/>
  <c r="K330" i="23" s="1"/>
  <c r="K331" i="23" s="1"/>
  <c r="K332" i="23" s="1"/>
  <c r="K333" i="23" s="1"/>
  <c r="K334" i="23" s="1"/>
  <c r="K335" i="23" s="1"/>
  <c r="K336" i="23" s="1"/>
  <c r="K337" i="23" s="1"/>
  <c r="K338" i="23" s="1"/>
  <c r="K339" i="23" s="1"/>
  <c r="K340" i="23" s="1"/>
  <c r="K341" i="23" s="1"/>
  <c r="K342" i="23" s="1"/>
  <c r="K343" i="23" s="1"/>
  <c r="K344" i="23" s="1"/>
  <c r="K345" i="23" s="1"/>
  <c r="K346" i="23" s="1"/>
  <c r="K347" i="23" s="1"/>
  <c r="K348" i="23" s="1"/>
  <c r="K349" i="23" s="1"/>
  <c r="K350" i="23" s="1"/>
  <c r="K351" i="23" s="1"/>
  <c r="K352" i="23" s="1"/>
  <c r="K353" i="23" s="1"/>
  <c r="K354" i="23" s="1"/>
  <c r="K355" i="23" s="1"/>
  <c r="K356" i="23" s="1"/>
  <c r="K357" i="23" s="1"/>
  <c r="K358" i="23" s="1"/>
  <c r="K359" i="23" s="1"/>
  <c r="K360" i="23" s="1"/>
  <c r="K361" i="23" s="1"/>
  <c r="K362" i="23" s="1"/>
  <c r="K363" i="23" s="1"/>
  <c r="K364" i="23" s="1"/>
  <c r="K365" i="23" s="1"/>
  <c r="K366" i="23" s="1"/>
  <c r="K367" i="23" s="1"/>
  <c r="K368" i="23" s="1"/>
  <c r="K369" i="23" s="1"/>
  <c r="K370" i="23" s="1"/>
  <c r="K371" i="23" s="1"/>
  <c r="K372" i="23" s="1"/>
  <c r="K373" i="23" s="1"/>
  <c r="K374" i="23" s="1"/>
  <c r="K375" i="23" s="1"/>
  <c r="K376" i="23" s="1"/>
  <c r="K377" i="23" s="1"/>
  <c r="K378" i="23" s="1"/>
  <c r="K379" i="23" s="1"/>
  <c r="K380" i="23" s="1"/>
  <c r="K381" i="23" s="1"/>
  <c r="K382" i="23" s="1"/>
  <c r="K383" i="23" s="1"/>
  <c r="K384" i="23" s="1"/>
  <c r="K385" i="23" s="1"/>
  <c r="K386" i="23" s="1"/>
  <c r="K387" i="23" s="1"/>
  <c r="K388" i="23" s="1"/>
  <c r="K389" i="23" s="1"/>
  <c r="K390" i="23" s="1"/>
  <c r="K391" i="23" s="1"/>
  <c r="K392" i="23" s="1"/>
  <c r="K393" i="23" s="1"/>
  <c r="K394" i="23" s="1"/>
  <c r="K395" i="23" s="1"/>
  <c r="K396" i="23" s="1"/>
  <c r="K397" i="23" s="1"/>
  <c r="K398" i="23" s="1"/>
  <c r="K399" i="23" s="1"/>
  <c r="K400" i="23" s="1"/>
  <c r="K401" i="23" s="1"/>
  <c r="K402" i="23" s="1"/>
  <c r="K403" i="23" s="1"/>
  <c r="K404" i="23" s="1"/>
  <c r="K405" i="23" s="1"/>
  <c r="K406" i="23" s="1"/>
  <c r="K407" i="23" s="1"/>
  <c r="K408" i="23" s="1"/>
  <c r="K409" i="23" s="1"/>
  <c r="K410" i="23" s="1"/>
  <c r="K411" i="23" s="1"/>
  <c r="K412" i="23" s="1"/>
  <c r="K413" i="23" s="1"/>
  <c r="K414" i="23" s="1"/>
  <c r="K415" i="23" s="1"/>
  <c r="K416" i="23" s="1"/>
  <c r="K417" i="23" s="1"/>
  <c r="K418" i="23" s="1"/>
  <c r="K419" i="23" s="1"/>
  <c r="K420" i="23" s="1"/>
  <c r="K421" i="23" s="1"/>
  <c r="K422" i="23" s="1"/>
  <c r="K423" i="23" s="1"/>
  <c r="K424" i="23" s="1"/>
  <c r="K425" i="23" s="1"/>
  <c r="K426" i="23" s="1"/>
  <c r="K427" i="23" s="1"/>
  <c r="K428" i="23" s="1"/>
  <c r="K429" i="23" s="1"/>
  <c r="K430" i="23" s="1"/>
  <c r="K431" i="23" s="1"/>
  <c r="K432" i="23" s="1"/>
  <c r="K433" i="23" s="1"/>
  <c r="K434" i="23" s="1"/>
  <c r="K435" i="23" s="1"/>
  <c r="K436" i="23" s="1"/>
  <c r="K437" i="23" s="1"/>
  <c r="K438" i="23" s="1"/>
  <c r="K439" i="23" s="1"/>
  <c r="K440" i="23" s="1"/>
  <c r="K441" i="23" s="1"/>
  <c r="K442" i="23" s="1"/>
  <c r="K443" i="23" s="1"/>
  <c r="K444" i="23" s="1"/>
  <c r="K445" i="23" s="1"/>
  <c r="K446" i="23" s="1"/>
  <c r="K447" i="23" s="1"/>
  <c r="K448" i="23" s="1"/>
  <c r="K449" i="23" s="1"/>
  <c r="K450" i="23" s="1"/>
  <c r="K451" i="23" s="1"/>
  <c r="K452" i="23" s="1"/>
  <c r="K453" i="23" s="1"/>
  <c r="K454" i="23" s="1"/>
  <c r="K455" i="23" s="1"/>
  <c r="K456" i="23" s="1"/>
  <c r="K457" i="23" s="1"/>
  <c r="K458" i="23" s="1"/>
  <c r="K459" i="23" s="1"/>
  <c r="K460" i="23" s="1"/>
  <c r="K461" i="23" s="1"/>
  <c r="K462" i="23" s="1"/>
  <c r="K463" i="23" s="1"/>
  <c r="K464" i="23" s="1"/>
  <c r="K465" i="23" s="1"/>
  <c r="K466" i="23" s="1"/>
  <c r="K467" i="23" s="1"/>
  <c r="K468" i="23" s="1"/>
  <c r="K469" i="23" s="1"/>
  <c r="K470" i="23" s="1"/>
  <c r="K471" i="23" s="1"/>
  <c r="K472" i="23" s="1"/>
  <c r="K473" i="23" s="1"/>
  <c r="K474" i="23" s="1"/>
  <c r="K475" i="23" s="1"/>
  <c r="K476" i="23" s="1"/>
  <c r="K477" i="23" s="1"/>
  <c r="K478" i="23" s="1"/>
  <c r="K479" i="23" s="1"/>
  <c r="K480" i="23" s="1"/>
  <c r="K481" i="23" s="1"/>
  <c r="K482" i="23" s="1"/>
  <c r="K483" i="23" s="1"/>
  <c r="K484" i="23" s="1"/>
  <c r="K485" i="23" s="1"/>
  <c r="K486" i="23" s="1"/>
  <c r="K487" i="23" s="1"/>
  <c r="K488" i="23" s="1"/>
  <c r="K489" i="23" s="1"/>
  <c r="K490" i="23" s="1"/>
  <c r="K491" i="23" s="1"/>
  <c r="K492" i="23" s="1"/>
  <c r="K493" i="23" s="1"/>
  <c r="K494" i="23" s="1"/>
  <c r="K495" i="23" s="1"/>
  <c r="K496" i="23" s="1"/>
  <c r="K497" i="23" s="1"/>
  <c r="K498" i="23" s="1"/>
  <c r="K499" i="23" s="1"/>
  <c r="K500" i="23" s="1"/>
  <c r="K501" i="23" s="1"/>
  <c r="K502" i="23" s="1"/>
  <c r="K503" i="23" s="1"/>
  <c r="K504" i="23" s="1"/>
  <c r="K505" i="23" s="1"/>
  <c r="K506" i="23" s="1"/>
  <c r="K507" i="23" s="1"/>
  <c r="K508" i="23" s="1"/>
  <c r="K509" i="23" s="1"/>
  <c r="K510" i="23" s="1"/>
  <c r="K511" i="23" s="1"/>
  <c r="K512" i="23" s="1"/>
  <c r="K513" i="23" s="1"/>
  <c r="K514" i="23" s="1"/>
  <c r="K515" i="23" s="1"/>
  <c r="K516" i="23" s="1"/>
  <c r="K517" i="23" s="1"/>
  <c r="K518" i="23" s="1"/>
  <c r="K519" i="23" s="1"/>
  <c r="K520" i="23" s="1"/>
  <c r="K521" i="23" s="1"/>
  <c r="K522" i="23" s="1"/>
  <c r="K523" i="23" s="1"/>
  <c r="K524" i="23" s="1"/>
  <c r="K525" i="23" s="1"/>
  <c r="K526" i="23" s="1"/>
  <c r="K527" i="23" s="1"/>
  <c r="K528" i="23" s="1"/>
  <c r="K529" i="23" s="1"/>
  <c r="K530" i="23" s="1"/>
  <c r="K531" i="23" s="1"/>
  <c r="K532" i="23" s="1"/>
  <c r="K533" i="23" s="1"/>
  <c r="K534" i="23" s="1"/>
  <c r="K535" i="23" s="1"/>
  <c r="K536" i="23" s="1"/>
  <c r="K537" i="23" s="1"/>
  <c r="K538" i="23" s="1"/>
  <c r="K539" i="23" s="1"/>
  <c r="K540" i="23" s="1"/>
  <c r="K541" i="23" s="1"/>
  <c r="K542" i="23" s="1"/>
  <c r="K543" i="23" s="1"/>
  <c r="K544" i="23" s="1"/>
  <c r="K545" i="23" s="1"/>
  <c r="K546" i="23" s="1"/>
  <c r="K547" i="23" s="1"/>
  <c r="K548" i="23" s="1"/>
  <c r="K549" i="23" s="1"/>
  <c r="K550" i="23" s="1"/>
  <c r="K551" i="23" s="1"/>
  <c r="K552" i="23" s="1"/>
  <c r="K553" i="23" s="1"/>
  <c r="K554" i="23" s="1"/>
  <c r="K555" i="23" s="1"/>
  <c r="K556" i="23" s="1"/>
  <c r="K557" i="23" s="1"/>
  <c r="K558" i="23" s="1"/>
  <c r="K559" i="23" s="1"/>
  <c r="K560" i="23" s="1"/>
  <c r="K561" i="23" s="1"/>
  <c r="K562" i="23" s="1"/>
  <c r="K563" i="23" s="1"/>
  <c r="K564" i="23" s="1"/>
  <c r="K565" i="23" s="1"/>
  <c r="K566" i="23" s="1"/>
  <c r="K567" i="23" s="1"/>
  <c r="K568" i="23" s="1"/>
  <c r="K569" i="23" s="1"/>
  <c r="K570" i="23" s="1"/>
  <c r="K571" i="23" s="1"/>
  <c r="K572" i="23" s="1"/>
  <c r="K573" i="23" s="1"/>
  <c r="K574" i="23" s="1"/>
  <c r="K575" i="23" s="1"/>
  <c r="K576" i="23" s="1"/>
  <c r="K577" i="23" s="1"/>
  <c r="K578" i="23" s="1"/>
  <c r="K579" i="23" s="1"/>
  <c r="K580" i="23" s="1"/>
  <c r="K581" i="23" s="1"/>
  <c r="K582" i="23" s="1"/>
  <c r="K583" i="23" s="1"/>
  <c r="K584" i="23" s="1"/>
  <c r="K585" i="23" s="1"/>
  <c r="K586" i="23" s="1"/>
  <c r="K587" i="23" s="1"/>
  <c r="K588" i="23" s="1"/>
  <c r="K589" i="23" s="1"/>
  <c r="K590" i="23" s="1"/>
  <c r="K591" i="23" s="1"/>
  <c r="K592" i="23" s="1"/>
  <c r="K593" i="23" s="1"/>
  <c r="K594" i="23" s="1"/>
  <c r="K595" i="23" s="1"/>
  <c r="K596" i="23" s="1"/>
  <c r="K597" i="23" s="1"/>
  <c r="K598" i="23" s="1"/>
  <c r="K599" i="23" s="1"/>
  <c r="K600" i="23" s="1"/>
  <c r="K601" i="23" s="1"/>
  <c r="K602" i="23" s="1"/>
  <c r="K603" i="23" s="1"/>
  <c r="K604" i="23" s="1"/>
  <c r="K605" i="23" s="1"/>
  <c r="K606" i="23" s="1"/>
  <c r="K607" i="23" s="1"/>
  <c r="K608" i="23" s="1"/>
  <c r="K609" i="23" s="1"/>
  <c r="K610" i="23" s="1"/>
  <c r="K611" i="23" s="1"/>
  <c r="K612" i="23" s="1"/>
  <c r="K613" i="23" s="1"/>
  <c r="K614" i="23" s="1"/>
  <c r="K615" i="23" s="1"/>
  <c r="K616" i="23" s="1"/>
  <c r="K617" i="23" s="1"/>
  <c r="K618" i="23" s="1"/>
  <c r="K619" i="23" s="1"/>
  <c r="K620" i="23" s="1"/>
  <c r="K621" i="23" s="1"/>
  <c r="K622" i="23" s="1"/>
  <c r="K623" i="23" s="1"/>
  <c r="K624" i="23" s="1"/>
  <c r="K625" i="23" s="1"/>
  <c r="K626" i="23" s="1"/>
  <c r="K627" i="23" s="1"/>
  <c r="K628" i="23" s="1"/>
  <c r="K629" i="23" s="1"/>
  <c r="K630" i="23" s="1"/>
  <c r="K631" i="23" s="1"/>
  <c r="K632" i="23" s="1"/>
  <c r="K633" i="23" s="1"/>
  <c r="K634" i="23" s="1"/>
  <c r="K635" i="23" s="1"/>
  <c r="K636" i="23" s="1"/>
  <c r="K637" i="23" s="1"/>
  <c r="K638" i="23" s="1"/>
  <c r="K639" i="23" s="1"/>
  <c r="K640" i="23" s="1"/>
  <c r="K641" i="23" s="1"/>
  <c r="K642" i="23" s="1"/>
  <c r="K643" i="23" s="1"/>
  <c r="K644" i="23" s="1"/>
  <c r="K645" i="23" s="1"/>
  <c r="K646" i="23" s="1"/>
  <c r="K647" i="23" s="1"/>
  <c r="K648" i="23" s="1"/>
  <c r="K649" i="23" s="1"/>
  <c r="K650" i="23" s="1"/>
  <c r="K651" i="23" s="1"/>
  <c r="K652" i="23" s="1"/>
  <c r="K653" i="23" s="1"/>
  <c r="K654" i="23" s="1"/>
  <c r="K655" i="23" s="1"/>
  <c r="K656" i="23" s="1"/>
  <c r="K657" i="23" s="1"/>
  <c r="K658" i="23" s="1"/>
  <c r="K659" i="23" s="1"/>
  <c r="K660" i="23" s="1"/>
  <c r="K661" i="23" s="1"/>
  <c r="K662" i="23" s="1"/>
  <c r="K663" i="23" s="1"/>
  <c r="K664" i="23" s="1"/>
  <c r="K665" i="23" s="1"/>
  <c r="K666" i="23" s="1"/>
  <c r="K667" i="23" s="1"/>
  <c r="K668" i="23" s="1"/>
  <c r="K669" i="23" s="1"/>
  <c r="K670" i="23" s="1"/>
  <c r="K671" i="23" s="1"/>
  <c r="K672" i="23" s="1"/>
  <c r="K673" i="23" s="1"/>
  <c r="K674" i="23" s="1"/>
  <c r="K675" i="23" s="1"/>
  <c r="K676" i="23" s="1"/>
  <c r="K677" i="23" s="1"/>
  <c r="K678" i="23" s="1"/>
  <c r="K679" i="23" s="1"/>
  <c r="K680" i="23" s="1"/>
  <c r="K681" i="23" s="1"/>
  <c r="K682" i="23" s="1"/>
  <c r="K683" i="23" s="1"/>
  <c r="K684" i="23" s="1"/>
  <c r="K685" i="23" s="1"/>
  <c r="K686" i="23" s="1"/>
  <c r="K687" i="23" s="1"/>
  <c r="K688" i="23" s="1"/>
  <c r="K689" i="23" s="1"/>
  <c r="K690" i="23" s="1"/>
  <c r="K691" i="23" s="1"/>
  <c r="K692" i="23" s="1"/>
  <c r="K693" i="23" s="1"/>
  <c r="K694" i="23" s="1"/>
  <c r="K695" i="23" s="1"/>
  <c r="K696" i="23" s="1"/>
  <c r="K697" i="23" s="1"/>
  <c r="K698" i="23" s="1"/>
  <c r="K699" i="23" s="1"/>
  <c r="K700" i="23" s="1"/>
  <c r="K701" i="23" s="1"/>
  <c r="K702" i="23" s="1"/>
  <c r="K703" i="23" s="1"/>
  <c r="K704" i="23" s="1"/>
  <c r="K705" i="23" s="1"/>
  <c r="K706" i="23" s="1"/>
  <c r="K707" i="23" s="1"/>
  <c r="K708" i="23" s="1"/>
  <c r="K709" i="23" s="1"/>
  <c r="K710" i="23" s="1"/>
  <c r="K711" i="23" s="1"/>
  <c r="K712" i="23" s="1"/>
  <c r="K713" i="23" s="1"/>
  <c r="K714" i="23" s="1"/>
  <c r="K715" i="23" s="1"/>
  <c r="K716" i="23" s="1"/>
  <c r="K717" i="23" s="1"/>
  <c r="K718" i="23" s="1"/>
  <c r="K719" i="23" s="1"/>
  <c r="K720" i="23" s="1"/>
  <c r="K721" i="23" s="1"/>
  <c r="K722" i="23" s="1"/>
  <c r="K723" i="23" s="1"/>
  <c r="K724" i="23" s="1"/>
  <c r="K725" i="23" s="1"/>
  <c r="K726" i="23" s="1"/>
  <c r="K727" i="23" s="1"/>
  <c r="K728" i="23" s="1"/>
  <c r="K729" i="23" s="1"/>
  <c r="K730" i="23" s="1"/>
  <c r="K731" i="23" s="1"/>
  <c r="K732" i="23" s="1"/>
  <c r="K733" i="23" s="1"/>
  <c r="K734" i="23" s="1"/>
  <c r="K735" i="23" s="1"/>
  <c r="K736" i="23" s="1"/>
  <c r="K737" i="23" s="1"/>
  <c r="K738" i="23" s="1"/>
  <c r="K739" i="23" s="1"/>
  <c r="K740" i="23" s="1"/>
  <c r="K741" i="23" s="1"/>
  <c r="K742" i="23" s="1"/>
  <c r="K743" i="23" s="1"/>
  <c r="K744" i="23" s="1"/>
  <c r="K745" i="23" s="1"/>
  <c r="K746" i="23" s="1"/>
  <c r="K747" i="23" s="1"/>
  <c r="K748" i="23" s="1"/>
  <c r="K749" i="23" s="1"/>
  <c r="K750" i="23" s="1"/>
  <c r="K751" i="23" s="1"/>
  <c r="K752" i="23" s="1"/>
  <c r="K753" i="23" s="1"/>
  <c r="K754" i="23" s="1"/>
  <c r="K755" i="23" s="1"/>
  <c r="K756" i="23" s="1"/>
  <c r="K757" i="23" s="1"/>
  <c r="K758" i="23" s="1"/>
  <c r="K759" i="23" s="1"/>
  <c r="K760" i="23" s="1"/>
  <c r="K761" i="23" s="1"/>
  <c r="K762" i="23" s="1"/>
  <c r="K763" i="23" s="1"/>
  <c r="K764" i="23" s="1"/>
  <c r="K765" i="23" s="1"/>
  <c r="K766" i="23" s="1"/>
  <c r="K767" i="23" s="1"/>
  <c r="K768" i="23" s="1"/>
  <c r="K769" i="23" s="1"/>
  <c r="K770" i="23" s="1"/>
  <c r="K771" i="23" s="1"/>
  <c r="K772" i="23" s="1"/>
  <c r="K773" i="23" s="1"/>
  <c r="K774" i="23" s="1"/>
  <c r="K775" i="23" s="1"/>
  <c r="K776" i="23" s="1"/>
  <c r="K777" i="23" s="1"/>
  <c r="K778" i="23" s="1"/>
  <c r="K779" i="23" s="1"/>
  <c r="K780" i="23" s="1"/>
  <c r="K781" i="23" s="1"/>
  <c r="K782" i="23" s="1"/>
  <c r="K783" i="23" s="1"/>
  <c r="K784" i="23" s="1"/>
  <c r="K785" i="23" s="1"/>
  <c r="K786" i="23" s="1"/>
  <c r="K787" i="23" s="1"/>
  <c r="K788" i="23" s="1"/>
  <c r="K789" i="23" s="1"/>
  <c r="K790" i="23" s="1"/>
  <c r="K791" i="23" s="1"/>
  <c r="K792" i="23" s="1"/>
  <c r="K793" i="23" s="1"/>
  <c r="K794" i="23" s="1"/>
  <c r="K795" i="23" s="1"/>
  <c r="K796" i="23" s="1"/>
  <c r="K797" i="23" s="1"/>
  <c r="K798" i="23" s="1"/>
  <c r="K799" i="23" s="1"/>
  <c r="K800" i="23" s="1"/>
  <c r="K801" i="23" s="1"/>
  <c r="K802" i="23" s="1"/>
  <c r="K803" i="23" s="1"/>
  <c r="K804" i="23" s="1"/>
  <c r="K805" i="23" s="1"/>
  <c r="K806" i="23" s="1"/>
  <c r="K807" i="23" s="1"/>
  <c r="K808" i="23" s="1"/>
  <c r="K809" i="23" s="1"/>
  <c r="K810" i="23" s="1"/>
  <c r="K811" i="23" s="1"/>
  <c r="K812" i="23" s="1"/>
  <c r="K813" i="23" s="1"/>
  <c r="K814" i="23" s="1"/>
  <c r="K815" i="23" s="1"/>
  <c r="K816" i="23" s="1"/>
  <c r="K817" i="23" s="1"/>
  <c r="K818" i="23" s="1"/>
  <c r="K819" i="23" s="1"/>
  <c r="K820" i="23" s="1"/>
  <c r="K821" i="23" s="1"/>
  <c r="K822" i="23" s="1"/>
  <c r="K823" i="23" s="1"/>
  <c r="K824" i="23" s="1"/>
  <c r="K825" i="23" s="1"/>
  <c r="K826" i="23" s="1"/>
  <c r="K827" i="23" s="1"/>
  <c r="K828" i="23" s="1"/>
  <c r="K829" i="23" s="1"/>
  <c r="K830" i="23" s="1"/>
  <c r="K831" i="23" s="1"/>
  <c r="K832" i="23" s="1"/>
  <c r="K833" i="23" s="1"/>
  <c r="K834" i="23" s="1"/>
  <c r="K835" i="23" s="1"/>
  <c r="K836" i="23" s="1"/>
  <c r="K837" i="23" s="1"/>
  <c r="K838" i="23" s="1"/>
  <c r="K839" i="23" s="1"/>
  <c r="K840" i="23" s="1"/>
  <c r="K841" i="23" s="1"/>
  <c r="K842" i="23" s="1"/>
  <c r="K843" i="23" s="1"/>
  <c r="K844" i="23" s="1"/>
  <c r="K845" i="23" s="1"/>
  <c r="K846" i="23" s="1"/>
  <c r="K847" i="23" s="1"/>
  <c r="K848" i="23" s="1"/>
  <c r="K849" i="23" s="1"/>
  <c r="K850" i="23" s="1"/>
  <c r="K851" i="23" s="1"/>
  <c r="K852" i="23" s="1"/>
  <c r="K853" i="23" s="1"/>
  <c r="K854" i="23" s="1"/>
  <c r="K855" i="23" s="1"/>
  <c r="K856" i="23" s="1"/>
  <c r="K857" i="23" s="1"/>
  <c r="K858" i="23" s="1"/>
  <c r="K859" i="23" s="1"/>
  <c r="K860" i="23" s="1"/>
  <c r="K861" i="23" s="1"/>
  <c r="K862" i="23" s="1"/>
  <c r="K863" i="23" s="1"/>
  <c r="K864" i="23" s="1"/>
  <c r="K865" i="23" s="1"/>
  <c r="K866" i="23" s="1"/>
  <c r="K867" i="23" s="1"/>
  <c r="K868" i="23" s="1"/>
  <c r="K869" i="23" s="1"/>
  <c r="K870" i="23" s="1"/>
  <c r="K871" i="23" s="1"/>
  <c r="K872" i="23" s="1"/>
  <c r="K873" i="23" s="1"/>
  <c r="K874" i="23" s="1"/>
  <c r="K875" i="23" s="1"/>
  <c r="K876" i="23" s="1"/>
  <c r="K877" i="23" s="1"/>
  <c r="K878" i="23" s="1"/>
  <c r="K879" i="23" s="1"/>
  <c r="K880" i="23" s="1"/>
  <c r="K881" i="23" s="1"/>
  <c r="K882" i="23" s="1"/>
  <c r="K883" i="23" s="1"/>
  <c r="K884" i="23" s="1"/>
  <c r="K885" i="23" s="1"/>
  <c r="K886" i="23" s="1"/>
  <c r="K887" i="23" s="1"/>
  <c r="K888" i="23" s="1"/>
  <c r="K889" i="23" s="1"/>
  <c r="K890" i="23" s="1"/>
  <c r="K891" i="23" s="1"/>
  <c r="K892" i="23" s="1"/>
  <c r="K893" i="23" s="1"/>
  <c r="K894" i="23" s="1"/>
  <c r="K895" i="23" s="1"/>
  <c r="K896" i="23" s="1"/>
  <c r="K897" i="23" s="1"/>
  <c r="K898" i="23" s="1"/>
  <c r="K899" i="23" s="1"/>
  <c r="K900" i="23" s="1"/>
  <c r="K901" i="23" s="1"/>
  <c r="K902" i="23" s="1"/>
  <c r="K903" i="23" s="1"/>
  <c r="K904" i="23" s="1"/>
  <c r="K905" i="23" s="1"/>
  <c r="K906" i="23" s="1"/>
  <c r="K907" i="23" s="1"/>
  <c r="K908" i="23" s="1"/>
  <c r="K909" i="23" s="1"/>
  <c r="K910" i="23" s="1"/>
  <c r="K911" i="23" s="1"/>
  <c r="K912" i="23" s="1"/>
  <c r="K913" i="23" s="1"/>
  <c r="K914" i="23" s="1"/>
  <c r="K915" i="23" s="1"/>
  <c r="K916" i="23" s="1"/>
  <c r="K917" i="23" s="1"/>
  <c r="K918" i="23" s="1"/>
  <c r="K919" i="23" s="1"/>
  <c r="K920" i="23" s="1"/>
  <c r="K921" i="23" s="1"/>
  <c r="K922" i="23" s="1"/>
  <c r="K923" i="23" s="1"/>
  <c r="K924" i="23" s="1"/>
  <c r="K925" i="23" s="1"/>
  <c r="K926" i="23" s="1"/>
  <c r="K927" i="23" s="1"/>
  <c r="K928" i="23" s="1"/>
  <c r="K929" i="23" s="1"/>
  <c r="K930" i="23" s="1"/>
  <c r="K931" i="23" s="1"/>
  <c r="K932" i="23" s="1"/>
  <c r="K933" i="23" s="1"/>
  <c r="K934" i="23" s="1"/>
  <c r="K935" i="23" s="1"/>
  <c r="K936" i="23" s="1"/>
  <c r="K937" i="23" s="1"/>
  <c r="K938" i="23" s="1"/>
  <c r="K939" i="23" s="1"/>
  <c r="K940" i="23" s="1"/>
  <c r="K941" i="23" s="1"/>
  <c r="K942" i="23" s="1"/>
  <c r="K943" i="23" s="1"/>
  <c r="K944" i="23" s="1"/>
  <c r="K945" i="23" s="1"/>
  <c r="K946" i="23" s="1"/>
  <c r="K947" i="23" s="1"/>
  <c r="K948" i="23" s="1"/>
  <c r="K949" i="23" s="1"/>
  <c r="K950" i="23" s="1"/>
  <c r="K951" i="23" s="1"/>
  <c r="K952" i="23" s="1"/>
  <c r="K953" i="23" s="1"/>
  <c r="K954" i="23" s="1"/>
  <c r="K955" i="23" s="1"/>
  <c r="K956" i="23" s="1"/>
  <c r="K957" i="23" s="1"/>
  <c r="K958" i="23" s="1"/>
  <c r="K959" i="23" s="1"/>
  <c r="K960" i="23" s="1"/>
  <c r="K961" i="23" s="1"/>
  <c r="K962" i="23" s="1"/>
  <c r="K963" i="23" s="1"/>
  <c r="K964" i="23" s="1"/>
  <c r="K965" i="23" s="1"/>
  <c r="K966" i="23" s="1"/>
  <c r="K967" i="23" s="1"/>
  <c r="K968" i="23" s="1"/>
  <c r="K969" i="23" s="1"/>
  <c r="K970" i="23" s="1"/>
  <c r="K971" i="23" s="1"/>
  <c r="K972" i="23" s="1"/>
  <c r="K973" i="23" s="1"/>
  <c r="K974" i="23" s="1"/>
  <c r="K975" i="23" s="1"/>
  <c r="K976" i="23" s="1"/>
  <c r="K977" i="23" s="1"/>
  <c r="K978" i="23" s="1"/>
  <c r="K979" i="23" s="1"/>
  <c r="K980" i="23" s="1"/>
  <c r="K981" i="23" s="1"/>
  <c r="K982" i="23" s="1"/>
  <c r="K983" i="23" s="1"/>
  <c r="K984" i="23" s="1"/>
  <c r="K985" i="23" s="1"/>
  <c r="K986" i="23" s="1"/>
  <c r="K987" i="23" s="1"/>
  <c r="K988" i="23" s="1"/>
  <c r="K989" i="23" s="1"/>
  <c r="K990" i="23" s="1"/>
  <c r="K991" i="23" s="1"/>
  <c r="K992" i="23" s="1"/>
  <c r="K993" i="23" s="1"/>
  <c r="K994" i="23" s="1"/>
  <c r="K995" i="23" s="1"/>
  <c r="K996" i="23" s="1"/>
  <c r="K997" i="23" s="1"/>
  <c r="K998" i="23" s="1"/>
  <c r="K999" i="23" s="1"/>
  <c r="K1000" i="23" s="1"/>
  <c r="O226" i="16" l="1"/>
  <c r="O93" i="15"/>
  <c r="O108" i="16"/>
  <c r="O98" i="16"/>
  <c r="O256" i="16"/>
  <c r="O80" i="15"/>
  <c r="O28" i="15"/>
  <c r="O238" i="16"/>
  <c r="O200" i="15"/>
  <c r="O75" i="17"/>
  <c r="O24" i="16"/>
  <c r="O227" i="15"/>
  <c r="O97" i="16"/>
  <c r="O168" i="15"/>
  <c r="O178" i="16"/>
  <c r="O134" i="16"/>
  <c r="O179" i="15"/>
  <c r="O105" i="15"/>
  <c r="O29" i="15"/>
  <c r="O149" i="16"/>
  <c r="O206" i="16"/>
  <c r="O73" i="15"/>
  <c r="O277" i="16"/>
  <c r="O76" i="17"/>
  <c r="O237" i="16"/>
  <c r="O88" i="16"/>
  <c r="O119" i="16"/>
  <c r="O153" i="16"/>
  <c r="O56" i="16"/>
  <c r="O177" i="15"/>
  <c r="O258" i="15"/>
  <c r="O78" i="17"/>
  <c r="O215" i="15"/>
  <c r="O210" i="16"/>
  <c r="O285" i="16"/>
  <c r="O44" i="17"/>
  <c r="O183" i="16"/>
  <c r="O236" i="16"/>
  <c r="O41" i="16"/>
  <c r="O74" i="17"/>
  <c r="O78" i="15"/>
  <c r="O66" i="16"/>
  <c r="O280" i="16"/>
  <c r="O25" i="15"/>
  <c r="O52" i="17"/>
  <c r="O3" i="16"/>
  <c r="O203" i="15"/>
  <c r="O4" i="15"/>
  <c r="O178" i="15"/>
  <c r="O128" i="15"/>
  <c r="O94" i="15"/>
  <c r="O84" i="15"/>
  <c r="O23" i="17"/>
  <c r="O135" i="15"/>
  <c r="O232" i="16"/>
  <c r="O43" i="17"/>
  <c r="O41" i="15"/>
  <c r="O216" i="16"/>
  <c r="O43" i="15"/>
  <c r="O257" i="15"/>
  <c r="O219" i="15"/>
  <c r="O273" i="16"/>
  <c r="O262" i="15"/>
  <c r="O61" i="17"/>
  <c r="O65" i="15"/>
  <c r="O115" i="16"/>
  <c r="O184" i="16"/>
  <c r="O139" i="15"/>
  <c r="O8" i="15"/>
  <c r="O145" i="16"/>
  <c r="O185" i="15"/>
  <c r="O151" i="16"/>
  <c r="O10" i="15"/>
  <c r="O124" i="16"/>
  <c r="O123" i="15"/>
  <c r="O6" i="15"/>
  <c r="O19" i="17"/>
  <c r="O245" i="16"/>
  <c r="O27" i="17"/>
  <c r="O206" i="15"/>
  <c r="O196" i="15"/>
  <c r="O157" i="15"/>
  <c r="O13" i="16"/>
  <c r="O83" i="15"/>
  <c r="O214" i="16"/>
  <c r="O210" i="15"/>
  <c r="O188" i="15"/>
  <c r="O194" i="15"/>
  <c r="O212" i="16"/>
  <c r="O85" i="15"/>
  <c r="O46" i="15"/>
  <c r="O158" i="15"/>
  <c r="O52" i="16"/>
  <c r="O144" i="16"/>
  <c r="O225" i="15"/>
  <c r="O247" i="15"/>
  <c r="O279" i="16"/>
  <c r="O146" i="15"/>
  <c r="O137" i="15"/>
  <c r="O255" i="15"/>
  <c r="O45" i="17"/>
  <c r="O171" i="16"/>
  <c r="O31" i="15"/>
  <c r="O54" i="15"/>
  <c r="O235" i="15"/>
  <c r="O62" i="17"/>
  <c r="O198" i="16"/>
  <c r="O79" i="17"/>
  <c r="O79" i="16"/>
  <c r="O162" i="16"/>
  <c r="O151" i="15"/>
  <c r="O248" i="16"/>
  <c r="O239" i="15"/>
  <c r="O286" i="16"/>
  <c r="O63" i="16"/>
  <c r="O46" i="17"/>
  <c r="O268" i="16"/>
  <c r="O8" i="17"/>
  <c r="O121" i="15"/>
  <c r="O216" i="15"/>
  <c r="O55" i="15"/>
  <c r="O245" i="15"/>
  <c r="O136" i="15"/>
  <c r="O243" i="16"/>
  <c r="O234" i="15"/>
  <c r="O18" i="16"/>
  <c r="O186" i="15"/>
  <c r="O146" i="16"/>
  <c r="O246" i="15"/>
  <c r="O67" i="17"/>
  <c r="O96" i="15"/>
  <c r="O44" i="16"/>
  <c r="O176" i="15"/>
  <c r="O145" i="15"/>
  <c r="O26" i="15"/>
  <c r="O64" i="16"/>
  <c r="O278" i="16"/>
  <c r="O152" i="15"/>
  <c r="O256" i="15"/>
  <c r="O92" i="16"/>
  <c r="O155" i="16"/>
  <c r="O267" i="16"/>
  <c r="O100" i="16"/>
  <c r="O147" i="15"/>
  <c r="O251" i="15"/>
  <c r="O154" i="15"/>
  <c r="O37" i="17"/>
  <c r="O263" i="16"/>
  <c r="O189" i="15"/>
  <c r="O197" i="16"/>
  <c r="O246" i="16"/>
  <c r="O127" i="16"/>
  <c r="O169" i="16"/>
  <c r="O14" i="17"/>
  <c r="O140" i="15"/>
  <c r="O168" i="16"/>
  <c r="O51" i="15"/>
  <c r="O242" i="15"/>
  <c r="O219" i="16"/>
  <c r="O238" i="15"/>
  <c r="O112" i="15"/>
  <c r="O60" i="15"/>
  <c r="O229" i="15"/>
  <c r="O218" i="15"/>
  <c r="O237" i="15"/>
  <c r="O131" i="16"/>
  <c r="O165" i="15"/>
  <c r="O86" i="16"/>
  <c r="O217" i="15"/>
  <c r="O174" i="15"/>
  <c r="O95" i="16"/>
  <c r="O9" i="17"/>
  <c r="O248" i="15"/>
  <c r="O259" i="15"/>
  <c r="O214" i="15"/>
  <c r="O21" i="16"/>
  <c r="O182" i="15"/>
  <c r="O120" i="15"/>
  <c r="O57" i="15"/>
  <c r="O230" i="15"/>
  <c r="O24" i="17"/>
  <c r="O207" i="16"/>
  <c r="O272" i="16"/>
  <c r="O111" i="15"/>
  <c r="O133" i="16"/>
  <c r="O6" i="16"/>
  <c r="O40" i="17"/>
  <c r="O76" i="16"/>
  <c r="O201" i="16"/>
  <c r="O10" i="16"/>
  <c r="O190" i="15"/>
  <c r="O232" i="15"/>
  <c r="O271" i="16"/>
  <c r="O43" i="16"/>
  <c r="O75" i="15"/>
  <c r="O224" i="16"/>
  <c r="O154" i="16"/>
  <c r="O32" i="17"/>
  <c r="O80" i="17"/>
  <c r="O115" i="15"/>
  <c r="O77" i="17"/>
  <c r="O143" i="16"/>
  <c r="O208" i="15"/>
  <c r="O187" i="15"/>
  <c r="O161" i="16"/>
  <c r="O274" i="16"/>
  <c r="O56" i="17"/>
  <c r="O49" i="16"/>
  <c r="O11" i="17"/>
  <c r="O255" i="16"/>
  <c r="O93" i="16"/>
  <c r="O110" i="16"/>
  <c r="O242" i="16"/>
  <c r="O91" i="15"/>
  <c r="O33" i="15"/>
  <c r="O13" i="15"/>
  <c r="O35" i="17"/>
  <c r="O41" i="17"/>
  <c r="O34" i="16"/>
  <c r="O169" i="15"/>
  <c r="O162" i="15"/>
  <c r="O26" i="17"/>
  <c r="O175" i="16"/>
  <c r="O83" i="16"/>
  <c r="O71" i="17"/>
  <c r="O119" i="15"/>
  <c r="O67" i="16"/>
  <c r="O167" i="16"/>
  <c r="O126" i="16"/>
  <c r="O7" i="17"/>
  <c r="O254" i="15"/>
  <c r="O42" i="15"/>
  <c r="O223" i="15"/>
  <c r="O11" i="16"/>
  <c r="O240" i="15"/>
  <c r="O124" i="15"/>
  <c r="O142" i="16"/>
  <c r="O190" i="16"/>
  <c r="O36" i="15"/>
  <c r="O135" i="16"/>
  <c r="O176" i="16"/>
  <c r="O260" i="15"/>
  <c r="O143" i="15"/>
  <c r="O220" i="16"/>
  <c r="O141" i="15"/>
  <c r="O72" i="17"/>
  <c r="O165" i="16"/>
  <c r="O45" i="16"/>
  <c r="O241" i="16"/>
  <c r="O36" i="16"/>
  <c r="O37" i="16"/>
  <c r="O20" i="16"/>
  <c r="O22" i="16"/>
  <c r="O65" i="17"/>
  <c r="O110" i="15"/>
  <c r="O282" i="16"/>
  <c r="O59" i="15"/>
  <c r="O48" i="16"/>
  <c r="O82" i="16"/>
  <c r="O270" i="16"/>
  <c r="O53" i="17"/>
  <c r="O244" i="15"/>
  <c r="O105" i="16"/>
  <c r="O130" i="16"/>
  <c r="O106" i="15"/>
  <c r="O103" i="15"/>
  <c r="O23" i="16"/>
  <c r="O34" i="15"/>
  <c r="O244" i="16"/>
  <c r="O123" i="16"/>
  <c r="O71" i="16"/>
  <c r="O203" i="16"/>
  <c r="O116" i="15"/>
  <c r="O70" i="15"/>
  <c r="O109" i="15"/>
  <c r="O63" i="15"/>
  <c r="O9" i="15"/>
  <c r="O107" i="16"/>
  <c r="O217" i="16"/>
  <c r="O36" i="17"/>
  <c r="O150" i="16"/>
  <c r="O59" i="16"/>
  <c r="O147" i="16"/>
  <c r="O50" i="15"/>
  <c r="O233" i="16"/>
  <c r="O153" i="15"/>
  <c r="O99" i="16"/>
  <c r="O226" i="15"/>
  <c r="O250" i="15"/>
  <c r="O33" i="16"/>
  <c r="O70" i="17"/>
  <c r="O230" i="16"/>
  <c r="O207" i="15"/>
  <c r="O66" i="17"/>
  <c r="O7" i="16"/>
  <c r="O117" i="15"/>
  <c r="O16" i="16"/>
  <c r="O150" i="15"/>
  <c r="O54" i="16"/>
  <c r="O262" i="16"/>
  <c r="O57" i="16"/>
  <c r="O213" i="16"/>
  <c r="O113" i="15"/>
  <c r="O99" i="15"/>
  <c r="O131" i="15"/>
  <c r="O66" i="15"/>
  <c r="O78" i="16"/>
  <c r="O15" i="17"/>
  <c r="O45" i="15"/>
  <c r="O56" i="15"/>
  <c r="O35" i="15"/>
  <c r="O235" i="16"/>
  <c r="O175" i="15"/>
  <c r="O253" i="15"/>
  <c r="O68" i="15"/>
  <c r="O208" i="16"/>
  <c r="O42" i="16"/>
  <c r="O21" i="15"/>
  <c r="O44" i="15"/>
  <c r="O68" i="16"/>
  <c r="O209" i="16"/>
  <c r="O111" i="16"/>
  <c r="O15" i="16"/>
  <c r="O104" i="16"/>
  <c r="O24" i="15"/>
  <c r="O19" i="15"/>
  <c r="O47" i="17"/>
  <c r="O64" i="15"/>
  <c r="O138" i="15"/>
  <c r="O222" i="15"/>
  <c r="O144" i="15"/>
  <c r="O90" i="16"/>
  <c r="O202" i="16"/>
  <c r="O72" i="15"/>
  <c r="O38" i="16"/>
  <c r="O81" i="15"/>
  <c r="O249" i="15"/>
  <c r="O113" i="16"/>
  <c r="O14" i="15"/>
  <c r="O94" i="16"/>
  <c r="O16" i="17"/>
  <c r="O28" i="17"/>
  <c r="O233" i="15"/>
  <c r="O158" i="16"/>
  <c r="O228" i="15"/>
  <c r="O5" i="17"/>
  <c r="O261" i="15"/>
  <c r="O121" i="16"/>
  <c r="O243" i="15"/>
  <c r="O89" i="15"/>
  <c r="O92" i="15"/>
  <c r="O84" i="16"/>
  <c r="O205" i="16"/>
  <c r="O48" i="15"/>
  <c r="O122" i="16"/>
  <c r="O227" i="16"/>
  <c r="O89" i="16"/>
  <c r="O108" i="15"/>
  <c r="O26" i="16"/>
  <c r="O215" i="16"/>
  <c r="O183" i="15"/>
  <c r="O195" i="16"/>
  <c r="O172" i="16"/>
  <c r="O134" i="15"/>
  <c r="O211" i="16"/>
  <c r="O39" i="15"/>
  <c r="O73" i="17"/>
  <c r="O68" i="17"/>
  <c r="O19" i="16"/>
  <c r="O102" i="15"/>
  <c r="O39" i="16"/>
  <c r="O5" i="15"/>
  <c r="O4" i="16"/>
  <c r="O137" i="16"/>
  <c r="O231" i="16"/>
  <c r="O254" i="16"/>
  <c r="O234" i="16"/>
  <c r="O224" i="15"/>
  <c r="O77" i="15"/>
  <c r="O221" i="15"/>
  <c r="O12" i="16"/>
  <c r="O30" i="17"/>
  <c r="O192" i="15"/>
  <c r="O266" i="16"/>
  <c r="O62" i="16"/>
  <c r="O258" i="16"/>
  <c r="O204" i="15"/>
  <c r="O49" i="15"/>
  <c r="O181" i="15"/>
  <c r="O205" i="15"/>
  <c r="O263" i="15"/>
  <c r="O47" i="15"/>
  <c r="O129" i="16"/>
  <c r="O211" i="15"/>
  <c r="O48" i="17"/>
  <c r="O159" i="16"/>
  <c r="O3" i="17"/>
  <c r="O185" i="16"/>
  <c r="O12" i="17"/>
  <c r="O81" i="16"/>
  <c r="O156" i="16"/>
  <c r="O106" i="16"/>
  <c r="O29" i="16"/>
  <c r="O174" i="16"/>
  <c r="O264" i="16"/>
  <c r="O17" i="15"/>
  <c r="O8" i="16"/>
  <c r="O257" i="16"/>
  <c r="O260" i="16"/>
  <c r="O200" i="16"/>
  <c r="O127" i="15"/>
  <c r="O3" i="15"/>
  <c r="O87" i="15"/>
  <c r="O189" i="16"/>
  <c r="O86" i="15"/>
  <c r="O47" i="16"/>
  <c r="O38" i="17"/>
  <c r="O228" i="16"/>
  <c r="O251" i="16"/>
  <c r="O120" i="16"/>
  <c r="O112" i="16"/>
  <c r="O25" i="16"/>
  <c r="O114" i="16"/>
  <c r="O22" i="15"/>
  <c r="O28" i="16"/>
  <c r="O31" i="17"/>
  <c r="O122" i="15"/>
  <c r="O73" i="16"/>
  <c r="O166" i="15"/>
  <c r="O247" i="16"/>
  <c r="O5" i="16"/>
  <c r="O74" i="15"/>
  <c r="O33" i="17"/>
  <c r="O55" i="16"/>
  <c r="O18" i="15"/>
  <c r="O225" i="16"/>
  <c r="O163" i="15"/>
  <c r="O250" i="16"/>
  <c r="O196" i="16"/>
  <c r="O160" i="15"/>
  <c r="O125" i="15"/>
  <c r="O69" i="16"/>
  <c r="O253" i="16"/>
  <c r="O240" i="16"/>
  <c r="O157" i="16"/>
  <c r="O149" i="15"/>
  <c r="O38" i="15"/>
  <c r="O76" i="15"/>
  <c r="O27" i="15"/>
  <c r="O101" i="16"/>
  <c r="O220" i="15"/>
  <c r="O87" i="16"/>
  <c r="O116" i="16"/>
  <c r="O201" i="15"/>
  <c r="O13" i="17"/>
  <c r="O164" i="16"/>
  <c r="O74" i="16"/>
  <c r="O69" i="15"/>
  <c r="O42" i="17"/>
  <c r="O23" i="15"/>
  <c r="O191" i="15"/>
  <c r="O72" i="16"/>
  <c r="O30" i="16"/>
  <c r="O67" i="15"/>
  <c r="O193" i="16"/>
  <c r="O195" i="15"/>
  <c r="O179" i="16"/>
  <c r="O287" i="16"/>
  <c r="O11" i="15"/>
  <c r="O114" i="15"/>
  <c r="O148" i="16"/>
  <c r="O9" i="16"/>
  <c r="O57" i="17"/>
  <c r="O18" i="17"/>
  <c r="O80" i="16"/>
  <c r="O75" i="16"/>
  <c r="O199" i="15"/>
  <c r="O63" i="17"/>
  <c r="O77" i="16"/>
  <c r="O283" i="16"/>
  <c r="O193" i="15"/>
  <c r="O181" i="16"/>
  <c r="O148" i="15"/>
  <c r="O118" i="15"/>
  <c r="O160" i="16"/>
  <c r="O34" i="17"/>
  <c r="O209" i="15"/>
  <c r="O40" i="15"/>
  <c r="O142" i="15"/>
  <c r="O15" i="15"/>
  <c r="O64" i="17"/>
  <c r="O136" i="16"/>
  <c r="O130" i="15"/>
  <c r="O58" i="16"/>
  <c r="O12" i="15"/>
  <c r="O98" i="15"/>
  <c r="O166" i="16"/>
  <c r="O58" i="17"/>
  <c r="O20" i="15"/>
  <c r="O20" i="17"/>
  <c r="O118" i="16"/>
  <c r="O10" i="17"/>
  <c r="O54" i="17"/>
  <c r="O164" i="15"/>
  <c r="O69" i="17"/>
  <c r="O156" i="15"/>
  <c r="O32" i="15"/>
  <c r="O96" i="16"/>
  <c r="O161" i="15"/>
  <c r="O138" i="16"/>
  <c r="O82" i="15"/>
  <c r="O129" i="15"/>
  <c r="O88" i="15"/>
  <c r="O132" i="16"/>
  <c r="O177" i="16"/>
  <c r="O104" i="15"/>
  <c r="O284" i="16"/>
  <c r="O17" i="17"/>
  <c r="O29" i="17"/>
  <c r="O81" i="17"/>
  <c r="O171" i="15"/>
  <c r="O259" i="16"/>
  <c r="O139" i="16"/>
  <c r="O133" i="15"/>
  <c r="O212" i="15"/>
  <c r="O40" i="16"/>
  <c r="O60" i="17"/>
  <c r="O27" i="16"/>
  <c r="O22" i="17"/>
  <c r="O39" i="17"/>
  <c r="O17" i="16"/>
  <c r="O51" i="17"/>
  <c r="O241" i="15"/>
  <c r="O204" i="16"/>
  <c r="O50" i="17"/>
  <c r="O102" i="16"/>
  <c r="O188" i="16"/>
  <c r="O85" i="16"/>
  <c r="O91" i="16"/>
  <c r="O222" i="16"/>
  <c r="O194" i="16"/>
  <c r="O180" i="16"/>
  <c r="O275" i="16"/>
  <c r="O101" i="15"/>
  <c r="O46" i="16"/>
  <c r="O155" i="15"/>
  <c r="O16" i="15"/>
  <c r="O58" i="15"/>
  <c r="O191" i="16"/>
  <c r="O7" i="15"/>
  <c r="O128" i="16"/>
  <c r="O71" i="15"/>
  <c r="O236" i="15"/>
  <c r="O50" i="16"/>
  <c r="O125" i="16"/>
  <c r="O167" i="15"/>
  <c r="O132" i="15"/>
  <c r="O49" i="17"/>
  <c r="O107" i="15"/>
  <c r="O30" i="15"/>
  <c r="O198" i="15"/>
  <c r="O281" i="16"/>
  <c r="O182" i="16"/>
  <c r="O163" i="16"/>
  <c r="O126" i="15"/>
  <c r="O239" i="16"/>
  <c r="O173" i="16"/>
  <c r="O52" i="15"/>
  <c r="O197" i="15"/>
  <c r="O90" i="15"/>
  <c r="O140" i="16"/>
  <c r="O97" i="15"/>
  <c r="O187" i="16"/>
  <c r="O170" i="15"/>
  <c r="O202" i="15"/>
  <c r="O35" i="16"/>
  <c r="O62" i="15"/>
  <c r="O252" i="16"/>
  <c r="O184" i="15"/>
  <c r="O51" i="16"/>
  <c r="O265" i="16"/>
  <c r="O173" i="15"/>
  <c r="O172" i="15"/>
  <c r="O229" i="16"/>
  <c r="O252" i="15"/>
  <c r="O14" i="16"/>
  <c r="O180" i="15"/>
  <c r="O231" i="15"/>
  <c r="O213" i="15"/>
  <c r="O61" i="15"/>
  <c r="O70" i="16"/>
  <c r="O21" i="17"/>
  <c r="O31" i="16"/>
  <c r="O61" i="16"/>
  <c r="O221" i="16"/>
  <c r="O141" i="16"/>
  <c r="O109" i="16"/>
  <c r="O218" i="16"/>
  <c r="O100" i="15"/>
  <c r="O59" i="17"/>
  <c r="O159" i="15"/>
  <c r="O192" i="16"/>
  <c r="O261" i="16"/>
  <c r="O53" i="16"/>
  <c r="O65" i="16"/>
  <c r="O4" i="17"/>
  <c r="O249" i="16"/>
  <c r="O103" i="16"/>
  <c r="O95" i="15"/>
  <c r="O25" i="17"/>
  <c r="O6" i="17"/>
  <c r="O37" i="15"/>
  <c r="O170" i="16"/>
  <c r="O55" i="17"/>
  <c r="O223" i="16"/>
  <c r="O60" i="16"/>
  <c r="O53" i="15"/>
  <c r="O117" i="16"/>
  <c r="O276" i="16"/>
  <c r="O79" i="15"/>
  <c r="O186" i="16"/>
  <c r="O152" i="16"/>
  <c r="O199" i="16"/>
  <c r="O269" i="16"/>
  <c r="O32" i="16"/>
  <c r="A199" i="16" l="1"/>
  <c r="A100" i="15"/>
  <c r="A50" i="17"/>
  <c r="A70" i="16"/>
  <c r="A128" i="16"/>
  <c r="A12" i="15"/>
  <c r="A38" i="15"/>
  <c r="A12" i="17"/>
  <c r="A233" i="15"/>
  <c r="A99" i="16"/>
  <c r="A36" i="15"/>
  <c r="A190" i="15"/>
  <c r="A186" i="15"/>
  <c r="A41" i="16"/>
  <c r="A107" i="15"/>
  <c r="A60" i="17"/>
  <c r="A77" i="16"/>
  <c r="A5" i="16"/>
  <c r="A192" i="15"/>
  <c r="A44" i="15"/>
  <c r="A105" i="16"/>
  <c r="A56" i="17"/>
  <c r="A246" i="16"/>
  <c r="A121" i="15"/>
  <c r="A262" i="15"/>
  <c r="A172" i="15"/>
  <c r="A82" i="15"/>
  <c r="A30" i="16"/>
  <c r="A86" i="15"/>
  <c r="A92" i="15"/>
  <c r="A217" i="16"/>
  <c r="A254" i="15"/>
  <c r="A165" i="15"/>
  <c r="A151" i="15"/>
  <c r="A185" i="15"/>
  <c r="A223" i="16"/>
  <c r="A202" i="15"/>
  <c r="A148" i="16"/>
  <c r="A8" i="16"/>
  <c r="A73" i="17"/>
  <c r="A35" i="15"/>
  <c r="A110" i="15"/>
  <c r="A80" i="17"/>
  <c r="A100" i="16"/>
  <c r="A188" i="15"/>
  <c r="A27" i="17"/>
  <c r="A277" i="16"/>
  <c r="A275" i="16"/>
  <c r="A209" i="15"/>
  <c r="A13" i="17"/>
  <c r="A263" i="15"/>
  <c r="A38" i="16"/>
  <c r="A113" i="15"/>
  <c r="A165" i="16"/>
  <c r="A272" i="16"/>
  <c r="A26" i="15"/>
  <c r="A258" i="15"/>
  <c r="A173" i="16"/>
  <c r="A29" i="17"/>
  <c r="A54" i="17"/>
  <c r="A196" i="16"/>
  <c r="A231" i="16"/>
  <c r="A47" i="17"/>
  <c r="A71" i="16"/>
  <c r="A33" i="15"/>
  <c r="A219" i="16"/>
  <c r="A225" i="15"/>
  <c r="A203" i="15"/>
  <c r="A117" i="16"/>
  <c r="A249" i="16"/>
  <c r="A114" i="16"/>
  <c r="A26" i="16"/>
  <c r="A7" i="16"/>
  <c r="A175" i="16"/>
  <c r="A214" i="15"/>
  <c r="A31" i="15"/>
  <c r="A232" i="16"/>
  <c r="A178" i="16"/>
  <c r="A25" i="17"/>
  <c r="A32" i="16"/>
  <c r="A28" i="15"/>
  <c r="A186" i="16"/>
  <c r="A79" i="15"/>
  <c r="A192" i="16"/>
  <c r="A53" i="15"/>
  <c r="A269" i="16"/>
  <c r="A170" i="16"/>
  <c r="A37" i="15"/>
  <c r="A276" i="16"/>
  <c r="A61" i="16"/>
  <c r="A95" i="15"/>
  <c r="A60" i="16"/>
  <c r="A103" i="16"/>
  <c r="A59" i="17"/>
  <c r="A21" i="17"/>
  <c r="A229" i="16"/>
  <c r="A35" i="16"/>
  <c r="A52" i="15"/>
  <c r="A30" i="15"/>
  <c r="A71" i="15"/>
  <c r="A101" i="15"/>
  <c r="A102" i="16"/>
  <c r="A27" i="16"/>
  <c r="A81" i="17"/>
  <c r="A129" i="15"/>
  <c r="A164" i="15"/>
  <c r="A98" i="15"/>
  <c r="A40" i="15"/>
  <c r="A283" i="16"/>
  <c r="A9" i="16"/>
  <c r="A67" i="15"/>
  <c r="A164" i="16"/>
  <c r="A76" i="15"/>
  <c r="A160" i="15"/>
  <c r="A74" i="15"/>
  <c r="A22" i="15"/>
  <c r="A47" i="16"/>
  <c r="A257" i="16"/>
  <c r="A81" i="16"/>
  <c r="A47" i="15"/>
  <c r="A266" i="16"/>
  <c r="A254" i="16"/>
  <c r="A68" i="17"/>
  <c r="A215" i="16"/>
  <c r="A84" i="16"/>
  <c r="A158" i="16"/>
  <c r="A81" i="15"/>
  <c r="A64" i="15"/>
  <c r="A68" i="16"/>
  <c r="A235" i="16"/>
  <c r="A99" i="15"/>
  <c r="A117" i="15"/>
  <c r="A226" i="15"/>
  <c r="A36" i="17"/>
  <c r="A203" i="16"/>
  <c r="A130" i="16"/>
  <c r="A282" i="16"/>
  <c r="A45" i="16"/>
  <c r="A135" i="16"/>
  <c r="A42" i="15"/>
  <c r="A83" i="16"/>
  <c r="A13" i="15"/>
  <c r="A49" i="16"/>
  <c r="A115" i="15"/>
  <c r="A232" i="15"/>
  <c r="A111" i="15"/>
  <c r="A21" i="16"/>
  <c r="A86" i="16"/>
  <c r="A238" i="15"/>
  <c r="A127" i="16"/>
  <c r="A147" i="15"/>
  <c r="A64" i="16"/>
  <c r="A146" i="16"/>
  <c r="A216" i="15"/>
  <c r="A248" i="16"/>
  <c r="A54" i="15"/>
  <c r="A247" i="15"/>
  <c r="A194" i="15"/>
  <c r="A206" i="15"/>
  <c r="A151" i="16"/>
  <c r="A61" i="17"/>
  <c r="A43" i="17"/>
  <c r="A4" i="15"/>
  <c r="A74" i="17"/>
  <c r="A78" i="17"/>
  <c r="A76" i="17"/>
  <c r="A134" i="16"/>
  <c r="A238" i="16"/>
  <c r="A152" i="16"/>
  <c r="A55" i="17"/>
  <c r="A4" i="17"/>
  <c r="A218" i="16"/>
  <c r="A61" i="15"/>
  <c r="A173" i="15"/>
  <c r="A170" i="15"/>
  <c r="A239" i="16"/>
  <c r="A49" i="17"/>
  <c r="A7" i="15"/>
  <c r="A180" i="16"/>
  <c r="A204" i="16"/>
  <c r="A40" i="16"/>
  <c r="A17" i="17"/>
  <c r="A138" i="16"/>
  <c r="A10" i="17"/>
  <c r="A58" i="16"/>
  <c r="A34" i="17"/>
  <c r="A63" i="17"/>
  <c r="A114" i="15"/>
  <c r="A72" i="16"/>
  <c r="A201" i="15"/>
  <c r="A149" i="15"/>
  <c r="A250" i="16"/>
  <c r="A247" i="16"/>
  <c r="A25" i="16"/>
  <c r="A189" i="16"/>
  <c r="A17" i="15"/>
  <c r="A185" i="16"/>
  <c r="A205" i="15"/>
  <c r="A30" i="17"/>
  <c r="A137" i="16"/>
  <c r="A39" i="15"/>
  <c r="A108" i="15"/>
  <c r="A89" i="15"/>
  <c r="A28" i="17"/>
  <c r="A72" i="15"/>
  <c r="A19" i="15"/>
  <c r="A21" i="15"/>
  <c r="A56" i="15"/>
  <c r="A213" i="16"/>
  <c r="A66" i="17"/>
  <c r="A153" i="15"/>
  <c r="A107" i="16"/>
  <c r="A123" i="16"/>
  <c r="A244" i="15"/>
  <c r="A65" i="17"/>
  <c r="A72" i="17"/>
  <c r="A190" i="16"/>
  <c r="A7" i="17"/>
  <c r="A26" i="17"/>
  <c r="A91" i="15"/>
  <c r="A274" i="16"/>
  <c r="A32" i="17"/>
  <c r="A10" i="16"/>
  <c r="A207" i="16"/>
  <c r="A259" i="15"/>
  <c r="A131" i="16"/>
  <c r="A242" i="15"/>
  <c r="A197" i="16"/>
  <c r="A267" i="16"/>
  <c r="A145" i="15"/>
  <c r="A18" i="16"/>
  <c r="A8" i="17"/>
  <c r="A162" i="16"/>
  <c r="A171" i="16"/>
  <c r="A144" i="16"/>
  <c r="A210" i="15"/>
  <c r="A245" i="16"/>
  <c r="A145" i="16"/>
  <c r="A273" i="16"/>
  <c r="A135" i="15"/>
  <c r="A3" i="16"/>
  <c r="A236" i="16"/>
  <c r="A177" i="15"/>
  <c r="A73" i="15"/>
  <c r="A168" i="15"/>
  <c r="A80" i="15"/>
  <c r="A65" i="16"/>
  <c r="A109" i="16"/>
  <c r="A213" i="15"/>
  <c r="A265" i="16"/>
  <c r="A187" i="16"/>
  <c r="A126" i="15"/>
  <c r="A132" i="15"/>
  <c r="A191" i="16"/>
  <c r="A194" i="16"/>
  <c r="A241" i="15"/>
  <c r="A212" i="15"/>
  <c r="A284" i="16"/>
  <c r="A161" i="15"/>
  <c r="A118" i="16"/>
  <c r="A130" i="15"/>
  <c r="A160" i="16"/>
  <c r="A199" i="15"/>
  <c r="A11" i="15"/>
  <c r="A191" i="15"/>
  <c r="A116" i="16"/>
  <c r="A157" i="16"/>
  <c r="A163" i="15"/>
  <c r="A166" i="15"/>
  <c r="A112" i="16"/>
  <c r="A87" i="15"/>
  <c r="A264" i="16"/>
  <c r="A3" i="17"/>
  <c r="A181" i="15"/>
  <c r="A12" i="16"/>
  <c r="A4" i="16"/>
  <c r="A211" i="16"/>
  <c r="A89" i="16"/>
  <c r="A243" i="15"/>
  <c r="A16" i="17"/>
  <c r="A202" i="16"/>
  <c r="A24" i="15"/>
  <c r="A42" i="16"/>
  <c r="A45" i="15"/>
  <c r="A57" i="16"/>
  <c r="A207" i="15"/>
  <c r="A233" i="16"/>
  <c r="A9" i="15"/>
  <c r="A244" i="16"/>
  <c r="A53" i="17"/>
  <c r="A22" i="16"/>
  <c r="A141" i="15"/>
  <c r="A142" i="16"/>
  <c r="A126" i="16"/>
  <c r="A162" i="15"/>
  <c r="A242" i="16"/>
  <c r="A161" i="16"/>
  <c r="A154" i="16"/>
  <c r="A201" i="16"/>
  <c r="A24" i="17"/>
  <c r="A248" i="15"/>
  <c r="A237" i="15"/>
  <c r="A51" i="15"/>
  <c r="A189" i="15"/>
  <c r="A155" i="16"/>
  <c r="A176" i="15"/>
  <c r="A234" i="15"/>
  <c r="A268" i="16"/>
  <c r="A79" i="16"/>
  <c r="A45" i="17"/>
  <c r="A52" i="16"/>
  <c r="A214" i="16"/>
  <c r="A19" i="17"/>
  <c r="A8" i="15"/>
  <c r="A219" i="15"/>
  <c r="A23" i="17"/>
  <c r="A52" i="17"/>
  <c r="A183" i="16"/>
  <c r="A56" i="16"/>
  <c r="A206" i="16"/>
  <c r="A97" i="16"/>
  <c r="A256" i="16"/>
  <c r="A53" i="16"/>
  <c r="A141" i="16"/>
  <c r="A231" i="15"/>
  <c r="A51" i="16"/>
  <c r="A97" i="15"/>
  <c r="A163" i="16"/>
  <c r="A167" i="15"/>
  <c r="A58" i="15"/>
  <c r="A222" i="16"/>
  <c r="A51" i="17"/>
  <c r="A133" i="15"/>
  <c r="A104" i="15"/>
  <c r="A96" i="16"/>
  <c r="A20" i="17"/>
  <c r="A136" i="16"/>
  <c r="A118" i="15"/>
  <c r="A75" i="16"/>
  <c r="A287" i="16"/>
  <c r="A23" i="15"/>
  <c r="A87" i="16"/>
  <c r="A240" i="16"/>
  <c r="A225" i="16"/>
  <c r="A73" i="16"/>
  <c r="A120" i="16"/>
  <c r="A3" i="15"/>
  <c r="A174" i="16"/>
  <c r="A159" i="16"/>
  <c r="A49" i="15"/>
  <c r="A221" i="15"/>
  <c r="A5" i="15"/>
  <c r="A134" i="15"/>
  <c r="A227" i="16"/>
  <c r="A121" i="16"/>
  <c r="A94" i="16"/>
  <c r="A90" i="16"/>
  <c r="A104" i="16"/>
  <c r="A208" i="16"/>
  <c r="A15" i="17"/>
  <c r="A262" i="16"/>
  <c r="A230" i="16"/>
  <c r="A50" i="15"/>
  <c r="A63" i="15"/>
  <c r="A34" i="15"/>
  <c r="A270" i="16"/>
  <c r="A20" i="16"/>
  <c r="A220" i="16"/>
  <c r="A124" i="15"/>
  <c r="A167" i="16"/>
  <c r="A169" i="15"/>
  <c r="A110" i="16"/>
  <c r="A187" i="15"/>
  <c r="A224" i="16"/>
  <c r="A76" i="16"/>
  <c r="A230" i="15"/>
  <c r="A9" i="17"/>
  <c r="A218" i="15"/>
  <c r="A168" i="16"/>
  <c r="A263" i="16"/>
  <c r="A92" i="16"/>
  <c r="A44" i="16"/>
  <c r="A243" i="16"/>
  <c r="A46" i="17"/>
  <c r="A79" i="17"/>
  <c r="A255" i="15"/>
  <c r="A158" i="15"/>
  <c r="A83" i="15"/>
  <c r="A6" i="15"/>
  <c r="A139" i="15"/>
  <c r="A257" i="15"/>
  <c r="A84" i="15"/>
  <c r="A25" i="15"/>
  <c r="A44" i="17"/>
  <c r="A153" i="16"/>
  <c r="A149" i="16"/>
  <c r="A227" i="15"/>
  <c r="A98" i="16"/>
  <c r="A6" i="17"/>
  <c r="A261" i="16"/>
  <c r="A221" i="16"/>
  <c r="A180" i="15"/>
  <c r="A184" i="15"/>
  <c r="A140" i="16"/>
  <c r="A182" i="16"/>
  <c r="A125" i="16"/>
  <c r="A16" i="15"/>
  <c r="A91" i="16"/>
  <c r="A17" i="16"/>
  <c r="A139" i="16"/>
  <c r="A177" i="16"/>
  <c r="A32" i="15"/>
  <c r="A20" i="15"/>
  <c r="A64" i="17"/>
  <c r="A148" i="15"/>
  <c r="A80" i="16"/>
  <c r="A179" i="16"/>
  <c r="A42" i="17"/>
  <c r="A220" i="15"/>
  <c r="A253" i="16"/>
  <c r="A18" i="15"/>
  <c r="A122" i="15"/>
  <c r="A251" i="16"/>
  <c r="A127" i="15"/>
  <c r="A29" i="16"/>
  <c r="A48" i="17"/>
  <c r="A204" i="15"/>
  <c r="A77" i="15"/>
  <c r="A39" i="16"/>
  <c r="A172" i="16"/>
  <c r="A122" i="16"/>
  <c r="A261" i="15"/>
  <c r="A14" i="15"/>
  <c r="A144" i="15"/>
  <c r="A15" i="16"/>
  <c r="A68" i="15"/>
  <c r="A78" i="16"/>
  <c r="A54" i="16"/>
  <c r="A70" i="17"/>
  <c r="A147" i="16"/>
  <c r="A109" i="15"/>
  <c r="A23" i="16"/>
  <c r="A82" i="16"/>
  <c r="A37" i="16"/>
  <c r="A143" i="15"/>
  <c r="A240" i="15"/>
  <c r="A67" i="16"/>
  <c r="A34" i="16"/>
  <c r="A93" i="16"/>
  <c r="A208" i="15"/>
  <c r="A75" i="15"/>
  <c r="A40" i="17"/>
  <c r="A57" i="15"/>
  <c r="A95" i="16"/>
  <c r="A229" i="15"/>
  <c r="A140" i="15"/>
  <c r="A37" i="17"/>
  <c r="A256" i="15"/>
  <c r="A96" i="15"/>
  <c r="A136" i="15"/>
  <c r="A63" i="16"/>
  <c r="A198" i="16"/>
  <c r="A137" i="15"/>
  <c r="A46" i="15"/>
  <c r="A13" i="16"/>
  <c r="A123" i="15"/>
  <c r="A184" i="16"/>
  <c r="A43" i="15"/>
  <c r="A94" i="15"/>
  <c r="A280" i="16"/>
  <c r="A285" i="16"/>
  <c r="A119" i="16"/>
  <c r="A29" i="15"/>
  <c r="A24" i="16"/>
  <c r="A108" i="16"/>
  <c r="A14" i="16"/>
  <c r="A252" i="16"/>
  <c r="A90" i="15"/>
  <c r="A281" i="16"/>
  <c r="A50" i="16"/>
  <c r="A155" i="15"/>
  <c r="A85" i="16"/>
  <c r="A39" i="17"/>
  <c r="A259" i="16"/>
  <c r="A132" i="16"/>
  <c r="A156" i="15"/>
  <c r="A58" i="17"/>
  <c r="A15" i="15"/>
  <c r="A181" i="16"/>
  <c r="A18" i="17"/>
  <c r="A195" i="15"/>
  <c r="A69" i="15"/>
  <c r="A101" i="16"/>
  <c r="A69" i="16"/>
  <c r="A55" i="16"/>
  <c r="A31" i="17"/>
  <c r="A228" i="16"/>
  <c r="A200" i="16"/>
  <c r="A106" i="16"/>
  <c r="A211" i="15"/>
  <c r="A258" i="16"/>
  <c r="A224" i="15"/>
  <c r="A102" i="15"/>
  <c r="A195" i="16"/>
  <c r="A48" i="15"/>
  <c r="A5" i="17"/>
  <c r="A113" i="16"/>
  <c r="A222" i="15"/>
  <c r="A111" i="16"/>
  <c r="A253" i="15"/>
  <c r="A66" i="15"/>
  <c r="A150" i="15"/>
  <c r="A33" i="16"/>
  <c r="A59" i="16"/>
  <c r="A70" i="15"/>
  <c r="A103" i="15"/>
  <c r="A48" i="16"/>
  <c r="A36" i="16"/>
  <c r="A260" i="15"/>
  <c r="A11" i="16"/>
  <c r="A119" i="15"/>
  <c r="A41" i="17"/>
  <c r="A255" i="16"/>
  <c r="A143" i="16"/>
  <c r="A43" i="16"/>
  <c r="A6" i="16"/>
  <c r="A120" i="15"/>
  <c r="A174" i="15"/>
  <c r="A60" i="15"/>
  <c r="A14" i="17"/>
  <c r="A154" i="15"/>
  <c r="A152" i="15"/>
  <c r="A67" i="17"/>
  <c r="A245" i="15"/>
  <c r="A286" i="16"/>
  <c r="A62" i="17"/>
  <c r="A146" i="15"/>
  <c r="A85" i="15"/>
  <c r="A157" i="15"/>
  <c r="A124" i="16"/>
  <c r="A115" i="16"/>
  <c r="A216" i="16"/>
  <c r="A128" i="15"/>
  <c r="A66" i="16"/>
  <c r="A210" i="16"/>
  <c r="A88" i="16"/>
  <c r="A105" i="15"/>
  <c r="A75" i="17"/>
  <c r="A93" i="15"/>
  <c r="A159" i="15"/>
  <c r="A31" i="16"/>
  <c r="A252" i="15"/>
  <c r="A62" i="15"/>
  <c r="A197" i="15"/>
  <c r="A198" i="15"/>
  <c r="A236" i="15"/>
  <c r="A46" i="16"/>
  <c r="A188" i="16"/>
  <c r="A22" i="17"/>
  <c r="A171" i="15"/>
  <c r="A88" i="15"/>
  <c r="A69" i="17"/>
  <c r="A166" i="16"/>
  <c r="A142" i="15"/>
  <c r="A193" i="15"/>
  <c r="A57" i="17"/>
  <c r="A193" i="16"/>
  <c r="A74" i="16"/>
  <c r="A27" i="15"/>
  <c r="A125" i="15"/>
  <c r="A33" i="17"/>
  <c r="A28" i="16"/>
  <c r="A38" i="17"/>
  <c r="A260" i="16"/>
  <c r="A156" i="16"/>
  <c r="A129" i="16"/>
  <c r="A62" i="16"/>
  <c r="A234" i="16"/>
  <c r="A19" i="16"/>
  <c r="A183" i="15"/>
  <c r="A205" i="16"/>
  <c r="A228" i="15"/>
  <c r="A249" i="15"/>
  <c r="A138" i="15"/>
  <c r="A209" i="16"/>
  <c r="A175" i="15"/>
  <c r="A131" i="15"/>
  <c r="A16" i="16"/>
  <c r="A250" i="15"/>
  <c r="A150" i="16"/>
  <c r="A116" i="15"/>
  <c r="A106" i="15"/>
  <c r="A59" i="15"/>
  <c r="A241" i="16"/>
  <c r="A176" i="16"/>
  <c r="A223" i="15"/>
  <c r="A71" i="17"/>
  <c r="A35" i="17"/>
  <c r="A11" i="17"/>
  <c r="A77" i="17"/>
  <c r="A271" i="16"/>
  <c r="A133" i="16"/>
  <c r="A182" i="15"/>
  <c r="A217" i="15"/>
  <c r="A112" i="15"/>
  <c r="A169" i="16"/>
  <c r="A251" i="15"/>
  <c r="A278" i="16"/>
  <c r="A246" i="15"/>
  <c r="A55" i="15"/>
  <c r="A239" i="15"/>
  <c r="A235" i="15"/>
  <c r="A279" i="16"/>
  <c r="A212" i="16"/>
  <c r="A196" i="15"/>
  <c r="A10" i="15"/>
  <c r="A65" i="15"/>
  <c r="A41" i="15"/>
  <c r="A178" i="15"/>
  <c r="A78" i="15"/>
  <c r="A215" i="15"/>
  <c r="A237" i="16"/>
  <c r="A179" i="15"/>
  <c r="A200" i="15"/>
  <c r="A226" i="16"/>
  <c r="N162" i="22" l="1"/>
  <c r="N163" i="22"/>
  <c r="O112" i="22"/>
  <c r="O155" i="22"/>
  <c r="O110" i="22"/>
  <c r="P88" i="22"/>
  <c r="N45" i="22"/>
  <c r="O23" i="22"/>
  <c r="O61" i="22"/>
  <c r="Q3" i="22"/>
  <c r="O135" i="22"/>
  <c r="P63" i="22"/>
  <c r="Q25" i="22"/>
  <c r="Q163" i="22"/>
  <c r="N164" i="22"/>
  <c r="P150" i="22"/>
  <c r="N63" i="22"/>
  <c r="O144" i="22"/>
  <c r="P101" i="22"/>
  <c r="P116" i="22"/>
  <c r="N159" i="22"/>
  <c r="Q75" i="22"/>
  <c r="Q50" i="22"/>
  <c r="Q45" i="22"/>
  <c r="O148" i="22"/>
  <c r="P47" i="22"/>
  <c r="P196" i="22"/>
  <c r="Q158" i="22"/>
  <c r="O108" i="22"/>
  <c r="Q152" i="22"/>
  <c r="P111" i="22"/>
  <c r="N40" i="22"/>
  <c r="N19" i="22"/>
  <c r="N136" i="22"/>
  <c r="O35" i="22"/>
  <c r="N54" i="22"/>
  <c r="Q58" i="22"/>
  <c r="N96" i="22"/>
  <c r="P146" i="22"/>
  <c r="Q51" i="22"/>
  <c r="P157" i="22"/>
  <c r="P14" i="22"/>
  <c r="Q46" i="22"/>
  <c r="Q101" i="22"/>
  <c r="P68" i="22"/>
  <c r="N111" i="22"/>
  <c r="Q87" i="22"/>
  <c r="P64" i="22"/>
  <c r="N138" i="22"/>
  <c r="O100" i="22"/>
  <c r="Q144" i="22"/>
  <c r="N181" i="22"/>
  <c r="Q161" i="22"/>
  <c r="P52" i="22"/>
  <c r="O122" i="22"/>
  <c r="Q166" i="22"/>
  <c r="O87" i="22"/>
  <c r="P91" i="22"/>
  <c r="Q190" i="22"/>
  <c r="N150" i="22"/>
  <c r="N131" i="22"/>
  <c r="N145" i="22"/>
  <c r="Q139" i="22"/>
  <c r="Q36" i="22"/>
  <c r="O168" i="22"/>
  <c r="Q84" i="22"/>
  <c r="Q15" i="22"/>
  <c r="P137" i="22"/>
  <c r="O28" i="22"/>
  <c r="Q193" i="22"/>
  <c r="P93" i="22"/>
  <c r="P180" i="22"/>
  <c r="P205" i="22"/>
  <c r="O56" i="22"/>
  <c r="N140" i="22"/>
  <c r="P45" i="22"/>
  <c r="O187" i="22"/>
  <c r="P198" i="22"/>
  <c r="Q134" i="22"/>
  <c r="P90" i="22"/>
  <c r="O195" i="22"/>
  <c r="O205" i="22"/>
  <c r="O165" i="22"/>
  <c r="N87" i="22"/>
  <c r="N18" i="22"/>
  <c r="N28" i="22"/>
  <c r="N94" i="22"/>
  <c r="N170" i="22"/>
  <c r="N194" i="22"/>
  <c r="N185" i="22"/>
  <c r="Q143" i="22"/>
  <c r="O128" i="22"/>
  <c r="P39" i="22"/>
  <c r="O151" i="22"/>
  <c r="P104" i="22"/>
  <c r="P27" i="22"/>
  <c r="N67" i="22"/>
  <c r="Q26" i="22"/>
  <c r="Q124" i="22"/>
  <c r="P87" i="22"/>
  <c r="P166" i="22"/>
  <c r="Q40" i="22"/>
  <c r="N68" i="22"/>
  <c r="N146" i="22"/>
  <c r="Q11" i="22"/>
  <c r="Q119" i="22"/>
  <c r="P133" i="22"/>
  <c r="Q126" i="22"/>
  <c r="O95" i="22"/>
  <c r="O124" i="22"/>
  <c r="O15" i="22"/>
  <c r="N93" i="22"/>
  <c r="N155" i="22"/>
  <c r="N121" i="22"/>
  <c r="P89" i="22"/>
  <c r="O184" i="22"/>
  <c r="P41" i="22"/>
  <c r="Q38" i="22"/>
  <c r="O19" i="22"/>
  <c r="P96" i="22"/>
  <c r="P158" i="22"/>
  <c r="P124" i="22"/>
  <c r="N11" i="22"/>
  <c r="P195" i="22"/>
  <c r="P99" i="22"/>
  <c r="Q141" i="22"/>
  <c r="P18" i="22"/>
  <c r="N92" i="22"/>
  <c r="N154" i="22"/>
  <c r="N120" i="22"/>
  <c r="P168" i="22"/>
  <c r="N80" i="22"/>
  <c r="O138" i="22"/>
  <c r="O47" i="22"/>
  <c r="Q116" i="22"/>
  <c r="Q82" i="22"/>
  <c r="N135" i="22"/>
  <c r="N22" i="22"/>
  <c r="N161" i="22"/>
  <c r="P129" i="22"/>
  <c r="O167" i="22"/>
  <c r="P48" i="22"/>
  <c r="Q48" i="22"/>
  <c r="Q14" i="22"/>
  <c r="P15" i="22"/>
  <c r="N52" i="22"/>
  <c r="O172" i="22"/>
  <c r="Q88" i="22"/>
  <c r="N141" i="22"/>
  <c r="O71" i="22"/>
  <c r="Q5" i="22"/>
  <c r="O99" i="22"/>
  <c r="Q175" i="22"/>
  <c r="P97" i="22"/>
  <c r="P44" i="22"/>
  <c r="O4" i="22"/>
  <c r="P201" i="22"/>
  <c r="N109" i="22"/>
  <c r="P199" i="22"/>
  <c r="P202" i="22"/>
  <c r="P148" i="22"/>
  <c r="Q55" i="22"/>
  <c r="N182" i="22"/>
  <c r="O183" i="22"/>
  <c r="O74" i="22"/>
  <c r="Q19" i="22"/>
  <c r="N189" i="22"/>
  <c r="O97" i="22"/>
  <c r="O55" i="22"/>
  <c r="O199" i="22"/>
  <c r="N14" i="22"/>
  <c r="O140" i="22"/>
  <c r="Q72" i="22"/>
  <c r="P184" i="22"/>
  <c r="Q204" i="22"/>
  <c r="P49" i="22"/>
  <c r="N147" i="22"/>
  <c r="P191" i="22"/>
  <c r="N56" i="22"/>
  <c r="O157" i="22"/>
  <c r="O65" i="22"/>
  <c r="O127" i="22"/>
  <c r="P118" i="22"/>
  <c r="P72" i="22"/>
  <c r="P134" i="22"/>
  <c r="P71" i="22"/>
  <c r="Q85" i="22"/>
  <c r="Q56" i="22"/>
  <c r="P152" i="22"/>
  <c r="Q81" i="22"/>
  <c r="Q129" i="22"/>
  <c r="P13" i="22"/>
  <c r="Q111" i="22"/>
  <c r="O18" i="22"/>
  <c r="Q59" i="22"/>
  <c r="O120" i="22"/>
  <c r="N31" i="22"/>
  <c r="N152" i="22"/>
  <c r="P74" i="22"/>
  <c r="P189" i="22"/>
  <c r="O77" i="22"/>
  <c r="O45" i="22"/>
  <c r="Q115" i="22"/>
  <c r="Q34" i="22"/>
  <c r="P30" i="22"/>
  <c r="O34" i="22"/>
  <c r="N70" i="22"/>
  <c r="P149" i="22"/>
  <c r="Q74" i="22"/>
  <c r="N127" i="22"/>
  <c r="P95" i="22"/>
  <c r="O119" i="22"/>
  <c r="O85" i="22"/>
  <c r="Q117" i="22"/>
  <c r="P83" i="22"/>
  <c r="N171" i="22"/>
  <c r="O44" i="22"/>
  <c r="N76" i="22"/>
  <c r="Q64" i="22"/>
  <c r="Q30" i="22"/>
  <c r="N166" i="22"/>
  <c r="Q92" i="22"/>
  <c r="N43" i="22"/>
  <c r="Q104" i="22"/>
  <c r="N157" i="22"/>
  <c r="N91" i="22"/>
  <c r="P51" i="22"/>
  <c r="O115" i="22"/>
  <c r="Q191" i="22"/>
  <c r="O26" i="22"/>
  <c r="P36" i="22"/>
  <c r="N110" i="22"/>
  <c r="Q13" i="22"/>
  <c r="O102" i="22"/>
  <c r="O68" i="22"/>
  <c r="P122" i="22"/>
  <c r="N203" i="22"/>
  <c r="N125" i="22"/>
  <c r="N102" i="22"/>
  <c r="P183" i="22"/>
  <c r="Q122" i="22"/>
  <c r="N186" i="22"/>
  <c r="O197" i="22"/>
  <c r="P200" i="22"/>
  <c r="O90" i="22"/>
  <c r="N151" i="22"/>
  <c r="O206" i="22"/>
  <c r="Q77" i="22"/>
  <c r="O11" i="22"/>
  <c r="O180" i="22"/>
  <c r="N30" i="22"/>
  <c r="O153" i="22"/>
  <c r="Q41" i="22"/>
  <c r="Q184" i="22"/>
  <c r="N174" i="22"/>
  <c r="P143" i="22"/>
  <c r="Q96" i="22"/>
  <c r="Q127" i="22"/>
  <c r="O81" i="22"/>
  <c r="Q159" i="22"/>
  <c r="Q108" i="22"/>
  <c r="Q78" i="22"/>
  <c r="P155" i="22"/>
  <c r="Q167" i="22"/>
  <c r="N84" i="22"/>
  <c r="Q125" i="22"/>
  <c r="O5" i="22"/>
  <c r="Q83" i="22"/>
  <c r="P178" i="22"/>
  <c r="P29" i="22"/>
  <c r="O131" i="22"/>
  <c r="P151" i="22"/>
  <c r="O37" i="22"/>
  <c r="O93" i="22"/>
  <c r="Q153" i="22"/>
  <c r="P194" i="22"/>
  <c r="O10" i="22"/>
  <c r="P46" i="22"/>
  <c r="P12" i="22"/>
  <c r="N86" i="22"/>
  <c r="Q157" i="22"/>
  <c r="Q90" i="22"/>
  <c r="N143" i="22"/>
  <c r="O73" i="22"/>
  <c r="Q27" i="22"/>
  <c r="O101" i="22"/>
  <c r="N13" i="22"/>
  <c r="Q189" i="22"/>
  <c r="N20" i="22"/>
  <c r="O92" i="22"/>
  <c r="O154" i="22"/>
  <c r="Q70" i="22"/>
  <c r="Q132" i="22"/>
  <c r="Q98" i="22"/>
  <c r="P38" i="22"/>
  <c r="P35" i="22"/>
  <c r="O107" i="22"/>
  <c r="P79" i="22"/>
  <c r="P141" i="22"/>
  <c r="P107" i="22"/>
  <c r="O171" i="22"/>
  <c r="P26" i="22"/>
  <c r="P120" i="22"/>
  <c r="O63" i="22"/>
  <c r="N126" i="22"/>
  <c r="N35" i="22"/>
  <c r="P110" i="22"/>
  <c r="P76" i="22"/>
  <c r="Q128" i="22"/>
  <c r="N6" i="22"/>
  <c r="N41" i="22"/>
  <c r="P113" i="22"/>
  <c r="Q79" i="22"/>
  <c r="P32" i="22"/>
  <c r="Q32" i="22"/>
  <c r="P60" i="22"/>
  <c r="N134" i="22"/>
  <c r="Q29" i="22"/>
  <c r="P78" i="22"/>
  <c r="O175" i="22"/>
  <c r="P203" i="22"/>
  <c r="P81" i="22"/>
  <c r="Q99" i="22"/>
  <c r="N85" i="22"/>
  <c r="N115" i="22"/>
  <c r="N100" i="22"/>
  <c r="N114" i="22"/>
  <c r="N7" i="22"/>
  <c r="O31" i="22"/>
  <c r="O49" i="22"/>
  <c r="Q151" i="22"/>
  <c r="Q24" i="22"/>
  <c r="N101" i="22"/>
  <c r="P65" i="22"/>
  <c r="P112" i="22"/>
  <c r="O117" i="22"/>
  <c r="O82" i="22"/>
  <c r="Q107" i="22"/>
  <c r="P162" i="22"/>
  <c r="N108" i="22"/>
  <c r="Q114" i="22"/>
  <c r="P58" i="22"/>
  <c r="N59" i="22"/>
  <c r="N158" i="22"/>
  <c r="N8" i="22"/>
  <c r="O116" i="22"/>
  <c r="O27" i="22"/>
  <c r="N142" i="22"/>
  <c r="O103" i="22"/>
  <c r="N104" i="22"/>
  <c r="N207" i="22"/>
  <c r="O57" i="22"/>
  <c r="Q145" i="22"/>
  <c r="O118" i="22"/>
  <c r="P153" i="22"/>
  <c r="O33" i="22"/>
  <c r="O129" i="22"/>
  <c r="Q150" i="22"/>
  <c r="N36" i="22"/>
  <c r="Q112" i="22"/>
  <c r="P25" i="22"/>
  <c r="N38" i="22"/>
  <c r="P179" i="22"/>
  <c r="P28" i="22"/>
  <c r="O190" i="22"/>
  <c r="P55" i="22"/>
  <c r="N188" i="22"/>
  <c r="O207" i="22"/>
  <c r="P5" i="22"/>
  <c r="N201" i="22"/>
  <c r="O200" i="22"/>
  <c r="N153" i="22"/>
  <c r="N173" i="22"/>
  <c r="O109" i="22"/>
  <c r="Q146" i="22"/>
  <c r="Q71" i="22"/>
  <c r="N129" i="22"/>
  <c r="Q179" i="22"/>
  <c r="P206" i="22"/>
  <c r="Q89" i="22"/>
  <c r="O136" i="22"/>
  <c r="P171" i="22"/>
  <c r="N202" i="22"/>
  <c r="Q199" i="22"/>
  <c r="O152" i="22"/>
  <c r="O133" i="22"/>
  <c r="Q94" i="22"/>
  <c r="O145" i="22"/>
  <c r="N24" i="22"/>
  <c r="Q76" i="22"/>
  <c r="Q65" i="22"/>
  <c r="N51" i="22"/>
  <c r="O79" i="22"/>
  <c r="P85" i="22"/>
  <c r="O113" i="22"/>
  <c r="N132" i="22"/>
  <c r="Q168" i="22"/>
  <c r="N124" i="22"/>
  <c r="Q130" i="22"/>
  <c r="Q12" i="22"/>
  <c r="P115" i="22"/>
  <c r="O170" i="22"/>
  <c r="O3" i="22"/>
  <c r="O132" i="22"/>
  <c r="O203" i="22"/>
  <c r="N65" i="22"/>
  <c r="P23" i="22"/>
  <c r="N123" i="22"/>
  <c r="N64" i="22"/>
  <c r="N55" i="22"/>
  <c r="P7" i="22"/>
  <c r="N107" i="22"/>
  <c r="N32" i="22"/>
  <c r="Q165" i="22"/>
  <c r="P175" i="22"/>
  <c r="O62" i="22"/>
  <c r="N122" i="22"/>
  <c r="N119" i="22"/>
  <c r="N49" i="22"/>
  <c r="O75" i="22"/>
  <c r="P160" i="22"/>
  <c r="P75" i="22"/>
  <c r="O130" i="22"/>
  <c r="P82" i="22"/>
  <c r="O178" i="22"/>
  <c r="Q67" i="22"/>
  <c r="O67" i="22"/>
  <c r="N62" i="22"/>
  <c r="Q133" i="22"/>
  <c r="P192" i="22"/>
  <c r="N44" i="22"/>
  <c r="O70" i="22"/>
  <c r="N175" i="22"/>
  <c r="O125" i="22"/>
  <c r="N71" i="22"/>
  <c r="N178" i="22"/>
  <c r="P31" i="22"/>
  <c r="O198" i="22"/>
  <c r="N168" i="22"/>
  <c r="Q20" i="22"/>
  <c r="N193" i="22"/>
  <c r="Q202" i="22"/>
  <c r="N118" i="22"/>
  <c r="N26" i="22"/>
  <c r="N137" i="22"/>
  <c r="N3" i="22"/>
  <c r="O105" i="22"/>
  <c r="O111" i="22"/>
  <c r="N116" i="22"/>
  <c r="Q109" i="22"/>
  <c r="N29" i="22"/>
  <c r="O139" i="22"/>
  <c r="O60" i="22"/>
  <c r="P56" i="22"/>
  <c r="N98" i="22"/>
  <c r="Q105" i="22"/>
  <c r="N117" i="22"/>
  <c r="P131" i="22"/>
  <c r="N39" i="22"/>
  <c r="Q137" i="22"/>
  <c r="P140" i="22"/>
  <c r="Q174" i="22"/>
  <c r="N81" i="22"/>
  <c r="O29" i="22"/>
  <c r="N139" i="22"/>
  <c r="Q62" i="22"/>
  <c r="O179" i="22"/>
  <c r="P84" i="22"/>
  <c r="O41" i="22"/>
  <c r="P142" i="22"/>
  <c r="O143" i="22"/>
  <c r="O76" i="22"/>
  <c r="Q135" i="22"/>
  <c r="P126" i="22"/>
  <c r="P169" i="22"/>
  <c r="P4" i="22"/>
  <c r="Q91" i="22"/>
  <c r="Q9" i="22"/>
  <c r="O6" i="22"/>
  <c r="P138" i="22"/>
  <c r="N15" i="22"/>
  <c r="N79" i="22"/>
  <c r="Q23" i="22"/>
  <c r="O39" i="22"/>
  <c r="Q60" i="22"/>
  <c r="N10" i="22"/>
  <c r="O189" i="22"/>
  <c r="P9" i="22"/>
  <c r="P106" i="22"/>
  <c r="O188" i="22"/>
  <c r="P21" i="22"/>
  <c r="N196" i="22"/>
  <c r="O181" i="22"/>
  <c r="N23" i="22"/>
  <c r="N180" i="22"/>
  <c r="O156" i="22"/>
  <c r="O114" i="22"/>
  <c r="N187" i="22"/>
  <c r="N78" i="22"/>
  <c r="P193" i="22"/>
  <c r="Q80" i="22"/>
  <c r="Q68" i="22"/>
  <c r="N113" i="22"/>
  <c r="N206" i="22"/>
  <c r="Q206" i="22"/>
  <c r="Q182" i="22"/>
  <c r="O191" i="22"/>
  <c r="P121" i="22"/>
  <c r="Q160" i="22"/>
  <c r="P37" i="22"/>
  <c r="Q42" i="22"/>
  <c r="N66" i="22"/>
  <c r="P70" i="22"/>
  <c r="Q35" i="22"/>
  <c r="O126" i="22"/>
  <c r="Q173" i="22"/>
  <c r="P167" i="22"/>
  <c r="Q113" i="22"/>
  <c r="P136" i="22"/>
  <c r="N97" i="22"/>
  <c r="Q53" i="22"/>
  <c r="O59" i="22"/>
  <c r="P17" i="22"/>
  <c r="O8" i="22"/>
  <c r="P100" i="22"/>
  <c r="P34" i="22"/>
  <c r="Q148" i="22"/>
  <c r="Q97" i="22"/>
  <c r="P173" i="22"/>
  <c r="Q22" i="22"/>
  <c r="Q169" i="22"/>
  <c r="O150" i="22"/>
  <c r="N53" i="22"/>
  <c r="Q6" i="22"/>
  <c r="N17" i="22"/>
  <c r="O134" i="22"/>
  <c r="O17" i="22"/>
  <c r="P135" i="22"/>
  <c r="O91" i="22"/>
  <c r="Q49" i="22"/>
  <c r="Q43" i="22"/>
  <c r="O146" i="22"/>
  <c r="Q69" i="22"/>
  <c r="P98" i="22"/>
  <c r="Q121" i="22"/>
  <c r="P57" i="22"/>
  <c r="Q195" i="22"/>
  <c r="N156" i="22"/>
  <c r="O192" i="22"/>
  <c r="P66" i="22"/>
  <c r="Q207" i="22"/>
  <c r="N60" i="22"/>
  <c r="Q47" i="22"/>
  <c r="N191" i="22"/>
  <c r="P147" i="22"/>
  <c r="O164" i="22"/>
  <c r="O193" i="22"/>
  <c r="P61" i="22"/>
  <c r="P42" i="22"/>
  <c r="N176" i="22"/>
  <c r="P128" i="22"/>
  <c r="P188" i="22"/>
  <c r="O40" i="22"/>
  <c r="O98" i="22"/>
  <c r="Q4" i="22"/>
  <c r="Q198" i="22"/>
  <c r="O52" i="22"/>
  <c r="Q178" i="22"/>
  <c r="P186" i="22"/>
  <c r="P174" i="22"/>
  <c r="O20" i="22"/>
  <c r="P102" i="22"/>
  <c r="Q57" i="22"/>
  <c r="P103" i="22"/>
  <c r="O161" i="22"/>
  <c r="O80" i="22"/>
  <c r="P86" i="22"/>
  <c r="Q140" i="22"/>
  <c r="Q142" i="22"/>
  <c r="Q156" i="22"/>
  <c r="P8" i="22"/>
  <c r="N128" i="22"/>
  <c r="P127" i="22"/>
  <c r="N5" i="22"/>
  <c r="O147" i="22"/>
  <c r="N82" i="22"/>
  <c r="N48" i="22"/>
  <c r="N77" i="22"/>
  <c r="N9" i="22"/>
  <c r="N167" i="22"/>
  <c r="O137" i="22"/>
  <c r="P161" i="22"/>
  <c r="P80" i="22"/>
  <c r="P123" i="22"/>
  <c r="P117" i="22"/>
  <c r="P145" i="22"/>
  <c r="Q63" i="22"/>
  <c r="O69" i="22"/>
  <c r="O162" i="22"/>
  <c r="P67" i="22"/>
  <c r="P114" i="22"/>
  <c r="O177" i="22"/>
  <c r="O84" i="22"/>
  <c r="Q176" i="22"/>
  <c r="P164" i="22"/>
  <c r="N42" i="22"/>
  <c r="N75" i="22"/>
  <c r="N205" i="22"/>
  <c r="Q188" i="22"/>
  <c r="P172" i="22"/>
  <c r="O16" i="22"/>
  <c r="P77" i="22"/>
  <c r="O173" i="22"/>
  <c r="P69" i="22"/>
  <c r="O25" i="22"/>
  <c r="O174" i="22"/>
  <c r="O50" i="22"/>
  <c r="Q28" i="22"/>
  <c r="N192" i="22"/>
  <c r="P144" i="22"/>
  <c r="Q205" i="22"/>
  <c r="N183" i="22"/>
  <c r="O21" i="22"/>
  <c r="Q197" i="22"/>
  <c r="Q181" i="22"/>
  <c r="P187" i="22"/>
  <c r="O13" i="22"/>
  <c r="N160" i="22"/>
  <c r="O48" i="22"/>
  <c r="P62" i="22"/>
  <c r="Q162" i="22"/>
  <c r="Q103" i="22"/>
  <c r="N58" i="22"/>
  <c r="Q73" i="22"/>
  <c r="O78" i="22"/>
  <c r="O160" i="22"/>
  <c r="Q106" i="22"/>
  <c r="O196" i="22"/>
  <c r="Q95" i="22"/>
  <c r="P73" i="22"/>
  <c r="Q136" i="22"/>
  <c r="Q10" i="22"/>
  <c r="O38" i="22"/>
  <c r="N21" i="22"/>
  <c r="N88" i="22"/>
  <c r="O106" i="22"/>
  <c r="N103" i="22"/>
  <c r="P181" i="22"/>
  <c r="O186" i="22"/>
  <c r="N46" i="22"/>
  <c r="O202" i="22"/>
  <c r="N12" i="22"/>
  <c r="O51" i="22"/>
  <c r="Q37" i="22"/>
  <c r="O158" i="22"/>
  <c r="O36" i="22"/>
  <c r="N99" i="22"/>
  <c r="O96" i="22"/>
  <c r="P3" i="22"/>
  <c r="P11" i="22"/>
  <c r="Q171" i="22"/>
  <c r="Q39" i="22"/>
  <c r="Q131" i="22"/>
  <c r="O66" i="22"/>
  <c r="O88" i="22"/>
  <c r="P197" i="22"/>
  <c r="P92" i="22"/>
  <c r="Q52" i="22"/>
  <c r="P10" i="22"/>
  <c r="N33" i="22"/>
  <c r="N177" i="22"/>
  <c r="O182" i="22"/>
  <c r="P20" i="22"/>
  <c r="Q21" i="22"/>
  <c r="P159" i="22"/>
  <c r="N149" i="22"/>
  <c r="N195" i="22"/>
  <c r="Q177" i="22"/>
  <c r="Q201" i="22"/>
  <c r="Q203" i="22"/>
  <c r="Q61" i="22"/>
  <c r="P22" i="22"/>
  <c r="N165" i="22"/>
  <c r="O22" i="22"/>
  <c r="P50" i="22"/>
  <c r="O64" i="22"/>
  <c r="Q86" i="22"/>
  <c r="N47" i="22"/>
  <c r="Q18" i="22"/>
  <c r="Q120" i="22"/>
  <c r="P154" i="22"/>
  <c r="O12" i="22"/>
  <c r="N200" i="22"/>
  <c r="P109" i="22"/>
  <c r="Q138" i="22"/>
  <c r="N61" i="22"/>
  <c r="O86" i="22"/>
  <c r="Q118" i="22"/>
  <c r="P16" i="22"/>
  <c r="O42" i="22"/>
  <c r="P182" i="22"/>
  <c r="O121" i="22"/>
  <c r="N144" i="22"/>
  <c r="O30" i="22"/>
  <c r="P119" i="22"/>
  <c r="Q172" i="22"/>
  <c r="Q8" i="22"/>
  <c r="N83" i="22"/>
  <c r="O89" i="22"/>
  <c r="P176" i="22"/>
  <c r="O104" i="22"/>
  <c r="Q110" i="22"/>
  <c r="P19" i="22"/>
  <c r="P130" i="22"/>
  <c r="Q7" i="22"/>
  <c r="N57" i="22"/>
  <c r="N184" i="22"/>
  <c r="P94" i="22"/>
  <c r="N4" i="22"/>
  <c r="P156" i="22"/>
  <c r="N179" i="22"/>
  <c r="N169" i="22"/>
  <c r="N90" i="22"/>
  <c r="N74" i="22"/>
  <c r="O24" i="22"/>
  <c r="Q16" i="22"/>
  <c r="P190" i="22"/>
  <c r="Q149" i="22"/>
  <c r="O159" i="22"/>
  <c r="Q123" i="22"/>
  <c r="N148" i="22"/>
  <c r="Q102" i="22"/>
  <c r="N130" i="22"/>
  <c r="O166" i="22"/>
  <c r="Q147" i="22"/>
  <c r="N89" i="22"/>
  <c r="N27" i="22"/>
  <c r="Q192" i="22"/>
  <c r="P125" i="22"/>
  <c r="Q154" i="22"/>
  <c r="N106" i="22"/>
  <c r="O83" i="22"/>
  <c r="O194" i="22"/>
  <c r="Q44" i="22"/>
  <c r="Q194" i="22"/>
  <c r="P177" i="22"/>
  <c r="O163" i="22"/>
  <c r="Q183" i="22"/>
  <c r="P185" i="22"/>
  <c r="O32" i="22"/>
  <c r="O9" i="22"/>
  <c r="P59" i="22"/>
  <c r="N133" i="22"/>
  <c r="O53" i="22"/>
  <c r="P53" i="22"/>
  <c r="N112" i="22"/>
  <c r="N105" i="22"/>
  <c r="O123" i="22"/>
  <c r="O142" i="22"/>
  <c r="O201" i="22"/>
  <c r="Q170" i="22"/>
  <c r="Q66" i="22"/>
  <c r="P33" i="22"/>
  <c r="O141" i="22"/>
  <c r="P204" i="22"/>
  <c r="O176" i="22"/>
  <c r="O185" i="22"/>
  <c r="O204" i="22"/>
  <c r="N199" i="22"/>
  <c r="Q33" i="22"/>
  <c r="O43" i="22"/>
  <c r="Q196" i="22"/>
  <c r="P105" i="22"/>
  <c r="Q31" i="22"/>
  <c r="N16" i="22"/>
  <c r="Q100" i="22"/>
  <c r="N50" i="22"/>
  <c r="N197" i="22"/>
  <c r="P54" i="22"/>
  <c r="Q54" i="22"/>
  <c r="O58" i="22"/>
  <c r="Q93" i="22"/>
  <c r="P163" i="22"/>
  <c r="P207" i="22"/>
  <c r="O149" i="22"/>
  <c r="Q164" i="22"/>
  <c r="P108" i="22"/>
  <c r="N25" i="22"/>
  <c r="N34" i="22"/>
  <c r="Q200" i="22"/>
  <c r="N69" i="22"/>
  <c r="N172" i="22"/>
  <c r="Q17" i="22"/>
  <c r="O7" i="22"/>
  <c r="P132" i="22"/>
  <c r="Q187" i="22"/>
  <c r="P43" i="22"/>
  <c r="O94" i="22"/>
  <c r="O72" i="22"/>
  <c r="N72" i="22"/>
  <c r="Q186" i="22"/>
  <c r="N204" i="22"/>
  <c r="O169" i="22"/>
  <c r="N37" i="22"/>
  <c r="N73" i="22"/>
  <c r="P6" i="22"/>
  <c r="N190" i="22"/>
  <c r="N198" i="22"/>
  <c r="P165" i="22"/>
  <c r="P139" i="22"/>
  <c r="P40" i="22"/>
  <c r="P170" i="22"/>
  <c r="Q185" i="22"/>
  <c r="Q180" i="22"/>
  <c r="P24" i="22"/>
  <c r="O54" i="22"/>
  <c r="N95" i="22"/>
  <c r="O14" i="22"/>
  <c r="Q155" i="22"/>
  <c r="O46" i="22"/>
  <c r="K52" i="22"/>
  <c r="K79" i="22"/>
  <c r="I4" i="22"/>
  <c r="H8" i="22"/>
  <c r="K13" i="22"/>
  <c r="I30" i="22"/>
  <c r="H118" i="22"/>
  <c r="J112" i="22"/>
  <c r="J98" i="22"/>
  <c r="J46" i="22"/>
  <c r="I42" i="22"/>
  <c r="I112" i="22"/>
  <c r="K57" i="22"/>
  <c r="J91" i="22"/>
  <c r="H95" i="22"/>
  <c r="I77" i="22"/>
  <c r="K69" i="22"/>
  <c r="K99" i="22"/>
  <c r="K56" i="22"/>
  <c r="H90" i="22"/>
  <c r="I105" i="22"/>
  <c r="H46" i="22"/>
  <c r="I45" i="22"/>
  <c r="J17" i="22"/>
  <c r="H28" i="22"/>
  <c r="I95" i="22"/>
  <c r="I46" i="22"/>
  <c r="H20" i="22"/>
  <c r="I83" i="22"/>
  <c r="H91" i="22"/>
  <c r="J78" i="22"/>
  <c r="K103" i="22"/>
  <c r="J44" i="22"/>
  <c r="I73" i="22"/>
  <c r="J51" i="22"/>
  <c r="K17" i="22"/>
  <c r="I81" i="22"/>
  <c r="J59" i="22"/>
  <c r="H96" i="22"/>
  <c r="J24" i="22"/>
  <c r="I31" i="22"/>
  <c r="K41" i="22"/>
  <c r="K45" i="22"/>
  <c r="J71" i="22"/>
  <c r="J86" i="22"/>
  <c r="I98" i="22"/>
  <c r="H115" i="22"/>
  <c r="H54" i="22"/>
  <c r="J15" i="22"/>
  <c r="I23" i="22"/>
  <c r="J12" i="22"/>
  <c r="J67" i="22"/>
  <c r="H85" i="22"/>
  <c r="J96" i="22"/>
  <c r="I67" i="22"/>
  <c r="K68" i="22"/>
  <c r="K44" i="22"/>
  <c r="K33" i="22"/>
  <c r="J82" i="22"/>
  <c r="K91" i="22"/>
  <c r="H108" i="22"/>
  <c r="I57" i="22"/>
  <c r="H36" i="22"/>
  <c r="I108" i="22"/>
  <c r="I27" i="22"/>
  <c r="K49" i="22"/>
  <c r="J25" i="22"/>
  <c r="J116" i="22"/>
  <c r="I97" i="22"/>
  <c r="I103" i="22"/>
  <c r="J27" i="22"/>
  <c r="H29" i="22"/>
  <c r="I32" i="22"/>
  <c r="K62" i="22"/>
  <c r="H51" i="22"/>
  <c r="K35" i="22"/>
  <c r="J77" i="22"/>
  <c r="I87" i="22"/>
  <c r="K19" i="22"/>
  <c r="J53" i="22"/>
  <c r="J120" i="22"/>
  <c r="J109" i="22"/>
  <c r="K16" i="22"/>
  <c r="J50" i="22"/>
  <c r="J76" i="22"/>
  <c r="H101" i="22"/>
  <c r="J26" i="22"/>
  <c r="J33" i="22"/>
  <c r="H68" i="22"/>
  <c r="J70" i="22"/>
  <c r="I58" i="22"/>
  <c r="K50" i="22"/>
  <c r="K111" i="22"/>
  <c r="I18" i="22"/>
  <c r="H116" i="22"/>
  <c r="J111" i="22"/>
  <c r="K88" i="22"/>
  <c r="H13" i="22"/>
  <c r="I80" i="22"/>
  <c r="I40" i="22"/>
  <c r="H5" i="22"/>
  <c r="I68" i="22"/>
  <c r="H72" i="22"/>
  <c r="J40" i="22"/>
  <c r="I94" i="22"/>
  <c r="J21" i="22"/>
  <c r="H104" i="22"/>
  <c r="K59" i="22"/>
  <c r="K7" i="22"/>
  <c r="I92" i="22"/>
  <c r="I9" i="22"/>
  <c r="J118" i="22"/>
  <c r="H69" i="22"/>
  <c r="J6" i="22"/>
  <c r="K101" i="22"/>
  <c r="K42" i="22"/>
  <c r="K40" i="22"/>
  <c r="H55" i="22"/>
  <c r="J28" i="22"/>
  <c r="H41" i="22"/>
  <c r="I78" i="22"/>
  <c r="K15" i="22"/>
  <c r="J41" i="22"/>
  <c r="J48" i="22"/>
  <c r="I75" i="22"/>
  <c r="J93" i="22"/>
  <c r="I106" i="22"/>
  <c r="K115" i="22"/>
  <c r="J34" i="22"/>
  <c r="H114" i="22"/>
  <c r="K109" i="22"/>
  <c r="H66" i="22"/>
  <c r="J66" i="22"/>
  <c r="I52" i="22"/>
  <c r="K38" i="22"/>
  <c r="K73" i="22"/>
  <c r="I44" i="22"/>
  <c r="K14" i="22"/>
  <c r="K21" i="22"/>
  <c r="I11" i="22"/>
  <c r="K66" i="22"/>
  <c r="K110" i="22"/>
  <c r="J103" i="22"/>
  <c r="J102" i="22"/>
  <c r="J110" i="22"/>
  <c r="H121" i="22"/>
  <c r="H82" i="22"/>
  <c r="I88" i="22"/>
  <c r="J9" i="22"/>
  <c r="H24" i="22"/>
  <c r="H65" i="22"/>
  <c r="K94" i="22"/>
  <c r="H12" i="22"/>
  <c r="I15" i="22"/>
  <c r="K28" i="22"/>
  <c r="H120" i="22"/>
  <c r="J121" i="22"/>
  <c r="K11" i="22"/>
  <c r="H53" i="22"/>
  <c r="J108" i="22"/>
  <c r="I122" i="22"/>
  <c r="I29" i="22"/>
  <c r="K20" i="22"/>
  <c r="I50" i="22"/>
  <c r="H45" i="22"/>
  <c r="J49" i="22"/>
  <c r="I121" i="22"/>
  <c r="I64" i="22"/>
  <c r="J101" i="22"/>
  <c r="J43" i="22"/>
  <c r="J65" i="22"/>
  <c r="H99" i="22"/>
  <c r="H52" i="22"/>
  <c r="K29" i="22"/>
  <c r="K36" i="22"/>
  <c r="H23" i="22"/>
  <c r="K119" i="22"/>
  <c r="H113" i="22"/>
  <c r="H107" i="22"/>
  <c r="K25" i="22"/>
  <c r="H109" i="22"/>
  <c r="J52" i="22"/>
  <c r="I13" i="22"/>
  <c r="K54" i="22"/>
  <c r="J88" i="22"/>
  <c r="I63" i="22"/>
  <c r="K104" i="22"/>
  <c r="J72" i="22"/>
  <c r="I51" i="22"/>
  <c r="H59" i="22"/>
  <c r="J14" i="22"/>
  <c r="J107" i="22"/>
  <c r="J36" i="22"/>
  <c r="H16" i="22"/>
  <c r="H80" i="22"/>
  <c r="H26" i="22"/>
  <c r="I17" i="22"/>
  <c r="K32" i="22"/>
  <c r="H32" i="22"/>
  <c r="I99" i="22"/>
  <c r="J31" i="22"/>
  <c r="I25" i="22"/>
  <c r="I91" i="22"/>
  <c r="J7" i="22"/>
  <c r="J22" i="22"/>
  <c r="H42" i="22"/>
  <c r="H10" i="22"/>
  <c r="K100" i="22"/>
  <c r="K121" i="22"/>
  <c r="K31" i="22"/>
  <c r="K53" i="22"/>
  <c r="K37" i="22"/>
  <c r="J87" i="22"/>
  <c r="H63" i="22"/>
  <c r="I70" i="22"/>
  <c r="J37" i="22"/>
  <c r="H86" i="22"/>
  <c r="I65" i="22"/>
  <c r="I89" i="22"/>
  <c r="H22" i="22"/>
  <c r="I53" i="22"/>
  <c r="H57" i="22"/>
  <c r="J10" i="22"/>
  <c r="I71" i="22"/>
  <c r="K76" i="22"/>
  <c r="H11" i="22"/>
  <c r="I14" i="22"/>
  <c r="K60" i="22"/>
  <c r="J94" i="22"/>
  <c r="I6" i="22"/>
  <c r="K10" i="22"/>
  <c r="K97" i="22"/>
  <c r="J99" i="22"/>
  <c r="H48" i="22"/>
  <c r="I93" i="22"/>
  <c r="K34" i="22"/>
  <c r="K93" i="22"/>
  <c r="H103" i="22"/>
  <c r="J81" i="22"/>
  <c r="I3" i="22"/>
  <c r="I22" i="22"/>
  <c r="J83" i="22"/>
  <c r="I116" i="22"/>
  <c r="J106" i="22"/>
  <c r="H102" i="22"/>
  <c r="H17" i="22"/>
  <c r="I84" i="22"/>
  <c r="K102" i="22"/>
  <c r="K120" i="22"/>
  <c r="I76" i="22"/>
  <c r="K78" i="22"/>
  <c r="K85" i="22"/>
  <c r="I43" i="22"/>
  <c r="J29" i="22"/>
  <c r="H112" i="22"/>
  <c r="J119" i="22"/>
  <c r="K22" i="22"/>
  <c r="K122" i="22"/>
  <c r="J113" i="22"/>
  <c r="H30" i="22"/>
  <c r="K3" i="22"/>
  <c r="I20" i="22"/>
  <c r="H88" i="22"/>
  <c r="I41" i="22"/>
  <c r="J57" i="22"/>
  <c r="H44" i="22"/>
  <c r="I47" i="22"/>
  <c r="K92" i="22"/>
  <c r="I114" i="22"/>
  <c r="K117" i="22"/>
  <c r="H98" i="22"/>
  <c r="K98" i="22"/>
  <c r="K113" i="22"/>
  <c r="H105" i="22"/>
  <c r="H14" i="22"/>
  <c r="I56" i="22"/>
  <c r="K46" i="22"/>
  <c r="J80" i="22"/>
  <c r="H78" i="22"/>
  <c r="I35" i="22"/>
  <c r="J30" i="22"/>
  <c r="J35" i="22"/>
  <c r="I96" i="22"/>
  <c r="I54" i="22"/>
  <c r="K107" i="22"/>
  <c r="H61" i="22"/>
  <c r="H75" i="22"/>
  <c r="K116" i="22"/>
  <c r="H34" i="22"/>
  <c r="H100" i="22"/>
  <c r="H35" i="22"/>
  <c r="I113" i="22"/>
  <c r="H37" i="22"/>
  <c r="I60" i="22"/>
  <c r="K72" i="22"/>
  <c r="J69" i="22"/>
  <c r="I66" i="22"/>
  <c r="J68" i="22"/>
  <c r="I34" i="22"/>
  <c r="I7" i="22"/>
  <c r="I5" i="22"/>
  <c r="I26" i="22"/>
  <c r="K118" i="22"/>
  <c r="I16" i="22"/>
  <c r="I79" i="22"/>
  <c r="I107" i="22"/>
  <c r="K65" i="22"/>
  <c r="J117" i="22"/>
  <c r="K108" i="22"/>
  <c r="I8" i="22"/>
  <c r="H94" i="22"/>
  <c r="J122" i="22"/>
  <c r="H58" i="22"/>
  <c r="J74" i="22"/>
  <c r="H67" i="22"/>
  <c r="K74" i="22"/>
  <c r="J4" i="22"/>
  <c r="I39" i="22"/>
  <c r="H71" i="22"/>
  <c r="H4" i="22"/>
  <c r="K27" i="22"/>
  <c r="K48" i="22"/>
  <c r="K114" i="22"/>
  <c r="K8" i="22"/>
  <c r="J32" i="22"/>
  <c r="I101" i="22"/>
  <c r="J62" i="22"/>
  <c r="K23" i="22"/>
  <c r="J20" i="22"/>
  <c r="K30" i="22"/>
  <c r="I74" i="22"/>
  <c r="J114" i="22"/>
  <c r="I49" i="22"/>
  <c r="H106" i="22"/>
  <c r="I102" i="22"/>
  <c r="K86" i="22"/>
  <c r="K105" i="22"/>
  <c r="K64" i="22"/>
  <c r="H19" i="22"/>
  <c r="I82" i="22"/>
  <c r="H77" i="22"/>
  <c r="J11" i="22"/>
  <c r="I104" i="22"/>
  <c r="H122" i="22"/>
  <c r="I118" i="22"/>
  <c r="K24" i="22"/>
  <c r="I48" i="22"/>
  <c r="J100" i="22"/>
  <c r="H79" i="22"/>
  <c r="H73" i="22"/>
  <c r="H110" i="22"/>
  <c r="H119" i="22"/>
  <c r="H50" i="22"/>
  <c r="J55" i="22"/>
  <c r="J56" i="22"/>
  <c r="J84" i="22"/>
  <c r="J63" i="22"/>
  <c r="K89" i="22"/>
  <c r="J16" i="22"/>
  <c r="K71" i="22"/>
  <c r="H21" i="22"/>
  <c r="I119" i="22"/>
  <c r="K5" i="22"/>
  <c r="J23" i="22"/>
  <c r="H18" i="22"/>
  <c r="I21" i="22"/>
  <c r="K12" i="22"/>
  <c r="I100" i="22"/>
  <c r="J47" i="22"/>
  <c r="J79" i="22"/>
  <c r="I120" i="22"/>
  <c r="K84" i="22"/>
  <c r="I86" i="22"/>
  <c r="K4" i="22"/>
  <c r="K75" i="22"/>
  <c r="J61" i="22"/>
  <c r="J64" i="22"/>
  <c r="K77" i="22"/>
  <c r="I55" i="22"/>
  <c r="K39" i="22"/>
  <c r="H87" i="22"/>
  <c r="I24" i="22"/>
  <c r="K112" i="22"/>
  <c r="K96" i="22"/>
  <c r="J105" i="22"/>
  <c r="H92" i="22"/>
  <c r="K61" i="22"/>
  <c r="H49" i="22"/>
  <c r="K83" i="22"/>
  <c r="K80" i="22"/>
  <c r="J90" i="22"/>
  <c r="I90" i="22"/>
  <c r="K90" i="22"/>
  <c r="K87" i="22"/>
  <c r="K67" i="22"/>
  <c r="K43" i="22"/>
  <c r="J60" i="22"/>
  <c r="K55" i="22"/>
  <c r="H6" i="22"/>
  <c r="H33" i="22"/>
  <c r="H74" i="22"/>
  <c r="H7" i="22"/>
  <c r="K63" i="22"/>
  <c r="J92" i="22"/>
  <c r="H81" i="22"/>
  <c r="I12" i="22"/>
  <c r="I110" i="22"/>
  <c r="H111" i="22"/>
  <c r="J8" i="22"/>
  <c r="K81" i="22"/>
  <c r="H83" i="22"/>
  <c r="I85" i="22"/>
  <c r="J39" i="22"/>
  <c r="H31" i="22"/>
  <c r="I33" i="22"/>
  <c r="H25" i="22"/>
  <c r="J54" i="22"/>
  <c r="J18" i="22"/>
  <c r="I69" i="22"/>
  <c r="H70" i="22"/>
  <c r="K18" i="22"/>
  <c r="I37" i="22"/>
  <c r="J38" i="22"/>
  <c r="H3" i="22"/>
  <c r="H93" i="22"/>
  <c r="K26" i="22"/>
  <c r="J42" i="22"/>
  <c r="I62" i="22"/>
  <c r="K106" i="22"/>
  <c r="J73" i="22"/>
  <c r="K9" i="22"/>
  <c r="H38" i="22"/>
  <c r="H60" i="22"/>
  <c r="I10" i="22"/>
  <c r="H9" i="22"/>
  <c r="J97" i="22"/>
  <c r="J13" i="22"/>
  <c r="J104" i="22"/>
  <c r="H97" i="22"/>
  <c r="K6" i="22"/>
  <c r="H47" i="22"/>
  <c r="I61" i="22"/>
  <c r="I115" i="22"/>
  <c r="J58" i="22"/>
  <c r="I59" i="22"/>
  <c r="J75" i="22"/>
  <c r="K70" i="22"/>
  <c r="J5" i="22"/>
  <c r="K95" i="22"/>
  <c r="H76" i="22"/>
  <c r="I19" i="22"/>
  <c r="H27" i="22"/>
  <c r="H84" i="22"/>
  <c r="I109" i="22"/>
  <c r="H89" i="22"/>
  <c r="H43" i="22"/>
  <c r="I38" i="22"/>
  <c r="J19" i="22"/>
  <c r="K47" i="22"/>
  <c r="H62" i="22"/>
  <c r="K82" i="22"/>
  <c r="J85" i="22"/>
  <c r="H39" i="22"/>
  <c r="I28" i="22"/>
  <c r="H15" i="22"/>
  <c r="J3" i="22"/>
  <c r="J45" i="22"/>
  <c r="J89" i="22"/>
  <c r="H117" i="22"/>
  <c r="I36" i="22"/>
  <c r="K58" i="22"/>
  <c r="I117" i="22"/>
  <c r="H56" i="22"/>
  <c r="K51" i="22"/>
  <c r="H64" i="22"/>
  <c r="I111" i="22"/>
  <c r="I72" i="22"/>
  <c r="J95" i="22"/>
  <c r="H40" i="22"/>
  <c r="J115" i="22"/>
  <c r="U15" i="22"/>
  <c r="W18" i="22"/>
  <c r="W44" i="22"/>
  <c r="W22" i="22"/>
  <c r="T43" i="22"/>
  <c r="V51" i="22"/>
  <c r="T34" i="22"/>
  <c r="W13" i="22"/>
  <c r="T30" i="22"/>
  <c r="W21" i="22"/>
  <c r="T27" i="22"/>
  <c r="T31" i="22"/>
  <c r="W26" i="22"/>
  <c r="T17" i="22"/>
  <c r="U52" i="22"/>
  <c r="W38" i="22"/>
  <c r="V46" i="22"/>
  <c r="U13" i="22"/>
  <c r="V27" i="22"/>
  <c r="U4" i="22"/>
  <c r="T14" i="22"/>
  <c r="V3" i="22"/>
  <c r="V11" i="22"/>
  <c r="T26" i="22"/>
  <c r="T39" i="22"/>
  <c r="T35" i="22"/>
  <c r="T19" i="22"/>
  <c r="T40" i="22"/>
  <c r="V16" i="22"/>
  <c r="V12" i="22"/>
  <c r="W37" i="22"/>
  <c r="T41" i="22"/>
  <c r="T25" i="22"/>
  <c r="V38" i="22"/>
  <c r="W46" i="22"/>
  <c r="W45" i="22"/>
  <c r="V30" i="22"/>
  <c r="U32" i="22"/>
  <c r="V45" i="22"/>
  <c r="V22" i="22"/>
  <c r="T38" i="22"/>
  <c r="V19" i="22"/>
  <c r="T20" i="22"/>
  <c r="V4" i="22"/>
  <c r="T15" i="22"/>
  <c r="V7" i="22"/>
  <c r="W47" i="22"/>
  <c r="T46" i="22"/>
  <c r="U21" i="22"/>
  <c r="U37" i="22"/>
  <c r="W53" i="22"/>
  <c r="T29" i="22"/>
  <c r="W51" i="22"/>
  <c r="V29" i="22"/>
  <c r="V24" i="22"/>
  <c r="W41" i="22"/>
  <c r="U36" i="22"/>
  <c r="T18" i="22"/>
  <c r="T51" i="22"/>
  <c r="W25" i="22"/>
  <c r="T48" i="22"/>
  <c r="V37" i="22"/>
  <c r="W31" i="22"/>
  <c r="T9" i="22"/>
  <c r="U3" i="22"/>
  <c r="W7" i="22"/>
  <c r="T47" i="22"/>
  <c r="V15" i="22"/>
  <c r="T45" i="22"/>
  <c r="W32" i="22"/>
  <c r="T42" i="22"/>
  <c r="V44" i="22"/>
  <c r="U19" i="22"/>
  <c r="U30" i="22"/>
  <c r="W42" i="22"/>
  <c r="U33" i="22"/>
  <c r="T24" i="22"/>
  <c r="V49" i="22"/>
  <c r="T3" i="22"/>
  <c r="W3" i="22"/>
  <c r="U46" i="22"/>
  <c r="U11" i="22"/>
  <c r="W24" i="22"/>
  <c r="V52" i="22"/>
  <c r="U20" i="22"/>
  <c r="V35" i="22"/>
  <c r="T36" i="22"/>
  <c r="V20" i="22"/>
  <c r="V25" i="22"/>
  <c r="W15" i="22"/>
  <c r="U29" i="22"/>
  <c r="T37" i="22"/>
  <c r="U23" i="22"/>
  <c r="U18" i="22"/>
  <c r="U44" i="22"/>
  <c r="V47" i="22"/>
  <c r="V42" i="22"/>
  <c r="V28" i="22"/>
  <c r="W36" i="22"/>
  <c r="T23" i="22"/>
  <c r="W28" i="22"/>
  <c r="W23" i="22"/>
  <c r="T32" i="22"/>
  <c r="U14" i="22"/>
  <c r="U5" i="22"/>
  <c r="T8" i="22"/>
  <c r="U34" i="22"/>
  <c r="V23" i="22"/>
  <c r="W8" i="22"/>
  <c r="T50" i="22"/>
  <c r="U51" i="22"/>
  <c r="W34" i="22"/>
  <c r="T7" i="22"/>
  <c r="W33" i="22"/>
  <c r="U39" i="22"/>
  <c r="T6" i="22"/>
  <c r="U40" i="22"/>
  <c r="W5" i="22"/>
  <c r="U41" i="22"/>
  <c r="U8" i="22"/>
  <c r="T10" i="22"/>
  <c r="W10" i="22"/>
  <c r="W12" i="22"/>
  <c r="U53" i="22"/>
  <c r="U28" i="22"/>
  <c r="T21" i="22"/>
  <c r="V40" i="22"/>
  <c r="W14" i="22"/>
  <c r="W29" i="22"/>
  <c r="T52" i="22"/>
  <c r="V10" i="22"/>
  <c r="W4" i="22"/>
  <c r="W19" i="22"/>
  <c r="U26" i="22"/>
  <c r="V50" i="22"/>
  <c r="V43" i="22"/>
  <c r="V31" i="22"/>
  <c r="V17" i="22"/>
  <c r="W9" i="22"/>
  <c r="W48" i="22"/>
  <c r="V18" i="22"/>
  <c r="V48" i="22"/>
  <c r="T44" i="22"/>
  <c r="V5" i="22"/>
  <c r="U27" i="22"/>
  <c r="U24" i="22"/>
  <c r="W30" i="22"/>
  <c r="U22" i="22"/>
  <c r="W49" i="22"/>
  <c r="W43" i="22"/>
  <c r="U16" i="22"/>
  <c r="W35" i="22"/>
  <c r="U12" i="22"/>
  <c r="V36" i="22"/>
  <c r="U31" i="22"/>
  <c r="U35" i="22"/>
  <c r="U48" i="22"/>
  <c r="T4" i="22"/>
  <c r="V32" i="22"/>
  <c r="T53" i="22"/>
  <c r="U7" i="22"/>
  <c r="V21" i="22"/>
  <c r="W50" i="22"/>
  <c r="T33" i="22"/>
  <c r="V34" i="22"/>
  <c r="T28" i="22"/>
  <c r="U25" i="22"/>
  <c r="T13" i="22"/>
  <c r="V8" i="22"/>
  <c r="U42" i="22"/>
  <c r="V14" i="22"/>
  <c r="V26" i="22"/>
  <c r="T12" i="22"/>
  <c r="U47" i="22"/>
  <c r="W11" i="22"/>
  <c r="V13" i="22"/>
  <c r="W20" i="22"/>
  <c r="T16" i="22"/>
  <c r="U45" i="22"/>
  <c r="U38" i="22"/>
  <c r="U43" i="22"/>
  <c r="V41" i="22"/>
  <c r="U17" i="22"/>
  <c r="V9" i="22"/>
  <c r="W6" i="22"/>
  <c r="U6" i="22"/>
  <c r="W27" i="22"/>
  <c r="T5" i="22"/>
  <c r="W16" i="22"/>
  <c r="U49" i="22"/>
  <c r="W52" i="22"/>
  <c r="V39" i="22"/>
  <c r="U9" i="22"/>
  <c r="W39" i="22"/>
  <c r="W40" i="22"/>
  <c r="V53" i="22"/>
  <c r="T22" i="22"/>
  <c r="V33" i="22"/>
  <c r="T11" i="22"/>
  <c r="V6" i="22"/>
  <c r="T49" i="22"/>
  <c r="W17" i="22"/>
  <c r="U50" i="22"/>
  <c r="U10" i="22"/>
</calcChain>
</file>

<file path=xl/sharedStrings.xml><?xml version="1.0" encoding="utf-8"?>
<sst xmlns="http://schemas.openxmlformats.org/spreadsheetml/2006/main" count="2920" uniqueCount="1017">
  <si>
    <t>Team</t>
  </si>
  <si>
    <t>SEC</t>
  </si>
  <si>
    <t>ACC</t>
  </si>
  <si>
    <t>MAC</t>
  </si>
  <si>
    <t>CUSA</t>
  </si>
  <si>
    <t>Value</t>
  </si>
  <si>
    <t>PPR</t>
  </si>
  <si>
    <t>Scoring Setting</t>
  </si>
  <si>
    <t>QB</t>
  </si>
  <si>
    <t>Passing TD</t>
  </si>
  <si>
    <t>INT</t>
  </si>
  <si>
    <t>Passing Yards</t>
  </si>
  <si>
    <t>OFF</t>
  </si>
  <si>
    <t>Receiving TD</t>
  </si>
  <si>
    <t>Receiving Yards</t>
  </si>
  <si>
    <t>Rushing TD</t>
  </si>
  <si>
    <t>Rushing Yards</t>
  </si>
  <si>
    <t>Fumble</t>
  </si>
  <si>
    <t>Position</t>
  </si>
  <si>
    <t>Count</t>
  </si>
  <si>
    <t>RB</t>
  </si>
  <si>
    <t>WR</t>
  </si>
  <si>
    <t>TE</t>
  </si>
  <si>
    <t>WR/RB/TE</t>
  </si>
  <si>
    <t>QB/WR/RB/TE</t>
  </si>
  <si>
    <t>K</t>
  </si>
  <si>
    <t>Rk</t>
  </si>
  <si>
    <t>Conf</t>
  </si>
  <si>
    <t>Player</t>
  </si>
  <si>
    <t>Pts</t>
  </si>
  <si>
    <t>Pass Yds</t>
  </si>
  <si>
    <t>Rush TD</t>
  </si>
  <si>
    <t>Rush Yds</t>
  </si>
  <si>
    <t>FUMBLE</t>
  </si>
  <si>
    <t>Projection</t>
  </si>
  <si>
    <t>Ohio</t>
  </si>
  <si>
    <t>Oklahoma</t>
  </si>
  <si>
    <t>Alabama</t>
  </si>
  <si>
    <t>Georgia</t>
  </si>
  <si>
    <t>Clemson</t>
  </si>
  <si>
    <t>Ole Miss</t>
  </si>
  <si>
    <t>Oklahoma State</t>
  </si>
  <si>
    <t>Missouri</t>
  </si>
  <si>
    <t>West Virginia</t>
  </si>
  <si>
    <t>Texas A&amp;M</t>
  </si>
  <si>
    <t>Wisconsin</t>
  </si>
  <si>
    <t>Washington State</t>
  </si>
  <si>
    <t>Memphis</t>
  </si>
  <si>
    <t>Florida</t>
  </si>
  <si>
    <t>Purdue</t>
  </si>
  <si>
    <t>Boise State</t>
  </si>
  <si>
    <t>Auburn</t>
  </si>
  <si>
    <t>South Carolina</t>
  </si>
  <si>
    <t>Utah State</t>
  </si>
  <si>
    <t>Texas Tech</t>
  </si>
  <si>
    <t>Vanderbilt</t>
  </si>
  <si>
    <t>Michigan</t>
  </si>
  <si>
    <t>Stanford</t>
  </si>
  <si>
    <t>Texas</t>
  </si>
  <si>
    <t>Toledo</t>
  </si>
  <si>
    <t>LSU</t>
  </si>
  <si>
    <t>Oregon</t>
  </si>
  <si>
    <t>Mississippi State</t>
  </si>
  <si>
    <t>Notre Dame</t>
  </si>
  <si>
    <t>Washington</t>
  </si>
  <si>
    <t>Arizona State</t>
  </si>
  <si>
    <t>Penn State</t>
  </si>
  <si>
    <t>Fresno State</t>
  </si>
  <si>
    <t>Tennessee</t>
  </si>
  <si>
    <t>Baylor</t>
  </si>
  <si>
    <t>Virginia Tech</t>
  </si>
  <si>
    <t>Nebraska</t>
  </si>
  <si>
    <t>Arizona</t>
  </si>
  <si>
    <t>Syracuse</t>
  </si>
  <si>
    <t>Utah</t>
  </si>
  <si>
    <t>Buffalo</t>
  </si>
  <si>
    <t>Wake Forest</t>
  </si>
  <si>
    <t>Florida Atlantic</t>
  </si>
  <si>
    <t>UCLA</t>
  </si>
  <si>
    <t>Duke</t>
  </si>
  <si>
    <t>Iowa</t>
  </si>
  <si>
    <t>Indiana</t>
  </si>
  <si>
    <t>Appalachian State</t>
  </si>
  <si>
    <t>Arkansas State</t>
  </si>
  <si>
    <t>North Carolina</t>
  </si>
  <si>
    <t>Iowa State</t>
  </si>
  <si>
    <t>Western Michigan</t>
  </si>
  <si>
    <t>Arkansas</t>
  </si>
  <si>
    <t>Virginia</t>
  </si>
  <si>
    <t>Kentucky</t>
  </si>
  <si>
    <t>North Texas</t>
  </si>
  <si>
    <t>Air Force</t>
  </si>
  <si>
    <t>South Florida</t>
  </si>
  <si>
    <t>Illinois</t>
  </si>
  <si>
    <t>Oregon State</t>
  </si>
  <si>
    <t>Cincinnati</t>
  </si>
  <si>
    <t>Minnesota</t>
  </si>
  <si>
    <t>Temple</t>
  </si>
  <si>
    <t>Coastal Carolina</t>
  </si>
  <si>
    <t>Georgia Southern</t>
  </si>
  <si>
    <t>Maryland</t>
  </si>
  <si>
    <t>Colorado State</t>
  </si>
  <si>
    <t>Navy</t>
  </si>
  <si>
    <t>Nevada</t>
  </si>
  <si>
    <t>Florida International</t>
  </si>
  <si>
    <t>Troy</t>
  </si>
  <si>
    <t>TCU</t>
  </si>
  <si>
    <t>San Diego State</t>
  </si>
  <si>
    <t>Eastern Michigan</t>
  </si>
  <si>
    <t>Wyoming</t>
  </si>
  <si>
    <t>Florida State</t>
  </si>
  <si>
    <t>Old Dominion</t>
  </si>
  <si>
    <t>South Alabama</t>
  </si>
  <si>
    <t>Louisville</t>
  </si>
  <si>
    <t>UAB</t>
  </si>
  <si>
    <t>SMU</t>
  </si>
  <si>
    <t>Tulane</t>
  </si>
  <si>
    <t>Tulsa</t>
  </si>
  <si>
    <t>Ball State</t>
  </si>
  <si>
    <t>Louisiana Tech</t>
  </si>
  <si>
    <t>Michigan State</t>
  </si>
  <si>
    <t>Marshall</t>
  </si>
  <si>
    <t>Kansas</t>
  </si>
  <si>
    <t>Kent State</t>
  </si>
  <si>
    <t>New Mexico State</t>
  </si>
  <si>
    <t>Northern Illinois</t>
  </si>
  <si>
    <t>California</t>
  </si>
  <si>
    <t>East Carolina</t>
  </si>
  <si>
    <t>San Jose State</t>
  </si>
  <si>
    <t>Charlotte</t>
  </si>
  <si>
    <t>UTEP</t>
  </si>
  <si>
    <t>Akron</t>
  </si>
  <si>
    <t>UTSA</t>
  </si>
  <si>
    <t>Central Michigan</t>
  </si>
  <si>
    <t>JT Daniels</t>
  </si>
  <si>
    <t>Rec Yds</t>
  </si>
  <si>
    <t>Rec TD</t>
  </si>
  <si>
    <t>Receptions</t>
  </si>
  <si>
    <t>American</t>
  </si>
  <si>
    <t>North Carolina State</t>
  </si>
  <si>
    <t>Louisiana</t>
  </si>
  <si>
    <t>Austin Jones</t>
  </si>
  <si>
    <t>Rank</t>
  </si>
  <si>
    <t>RWT</t>
  </si>
  <si>
    <t>GENERAL SETTINGS</t>
  </si>
  <si>
    <t>VORP CALCULATIONS</t>
  </si>
  <si>
    <t>Name</t>
  </si>
  <si>
    <t>VORP</t>
  </si>
  <si>
    <t># Of Teams</t>
  </si>
  <si>
    <t>QB/RB/WR/TE</t>
  </si>
  <si>
    <t>RB/WR/TE</t>
  </si>
  <si>
    <t>KICKER</t>
  </si>
  <si>
    <t>TIGHT END</t>
  </si>
  <si>
    <t>RUNNING BACK</t>
  </si>
  <si>
    <t>QUARTER BACK</t>
  </si>
  <si>
    <t>DEFENSE</t>
  </si>
  <si>
    <t>Jayden Daniels</t>
  </si>
  <si>
    <t>CONFERENCES</t>
  </si>
  <si>
    <t>Enabled</t>
  </si>
  <si>
    <t>Column1</t>
  </si>
  <si>
    <t>Jeff Sims</t>
  </si>
  <si>
    <t>Devin Leary</t>
  </si>
  <si>
    <t>Phil Jurkovec</t>
  </si>
  <si>
    <t>DJ Uiagalelei</t>
  </si>
  <si>
    <t>Brennan Armstrong</t>
  </si>
  <si>
    <t>Spencer Rattler</t>
  </si>
  <si>
    <t>Tyler Shough</t>
  </si>
  <si>
    <t>Taulia Tagovailoa</t>
  </si>
  <si>
    <t>Jack Plummer</t>
  </si>
  <si>
    <t>Cade McNamara</t>
  </si>
  <si>
    <t>Graham Mertz</t>
  </si>
  <si>
    <t>Payton Thorne</t>
  </si>
  <si>
    <t>Jayden de Laura</t>
  </si>
  <si>
    <t>JT Shrout</t>
  </si>
  <si>
    <t>Kedon Slovis</t>
  </si>
  <si>
    <t>Bo Nix</t>
  </si>
  <si>
    <t>Connor Bazelak</t>
  </si>
  <si>
    <t>Emory Jones</t>
  </si>
  <si>
    <t>Will Rogers</t>
  </si>
  <si>
    <t>KJ Jefferson</t>
  </si>
  <si>
    <t>Georgia Tech</t>
  </si>
  <si>
    <t>Boston College</t>
  </si>
  <si>
    <t>Kansas State</t>
  </si>
  <si>
    <t>Ohio State</t>
  </si>
  <si>
    <t>Rutgers</t>
  </si>
  <si>
    <t>Northwestern</t>
  </si>
  <si>
    <t>Army</t>
  </si>
  <si>
    <t>Liberty</t>
  </si>
  <si>
    <t>Colorado</t>
  </si>
  <si>
    <t>USC</t>
  </si>
  <si>
    <t>BIG 12</t>
  </si>
  <si>
    <t>Dontae Smith</t>
  </si>
  <si>
    <t>Jordan Waters</t>
  </si>
  <si>
    <t>Jaylen Coleman</t>
  </si>
  <si>
    <t>Jaylan Knighton</t>
  </si>
  <si>
    <t>Jordan Houston</t>
  </si>
  <si>
    <t>Treshaun Ward</t>
  </si>
  <si>
    <t>Kobe Pace</t>
  </si>
  <si>
    <t>Will Shipley</t>
  </si>
  <si>
    <t>Mike Hollins</t>
  </si>
  <si>
    <t>Justice Ellison</t>
  </si>
  <si>
    <t>Vincent Davis</t>
  </si>
  <si>
    <t>Keshawn King</t>
  </si>
  <si>
    <t>Josh Henderson</t>
  </si>
  <si>
    <t>DJ Jones</t>
  </si>
  <si>
    <t>Elijah Green</t>
  </si>
  <si>
    <t>Tahj Brooks</t>
  </si>
  <si>
    <t>Zach Evans</t>
  </si>
  <si>
    <t>King Doerue</t>
  </si>
  <si>
    <t>Blake Corum</t>
  </si>
  <si>
    <t>Donovan Edwards</t>
  </si>
  <si>
    <t>Miyan Williams</t>
  </si>
  <si>
    <t>TreVeyon Henderson</t>
  </si>
  <si>
    <t>Jalen Berger</t>
  </si>
  <si>
    <t>Chez Mellusi</t>
  </si>
  <si>
    <t>Isaac Guerendo</t>
  </si>
  <si>
    <t>Noah Cain</t>
  </si>
  <si>
    <t>Keyvone Lee</t>
  </si>
  <si>
    <t>Gavin Williams</t>
  </si>
  <si>
    <t>Jakobi Buchanan</t>
  </si>
  <si>
    <t>Shedro Louis</t>
  </si>
  <si>
    <t>Micah Bernard</t>
  </si>
  <si>
    <t>Nathaniel Peat</t>
  </si>
  <si>
    <t>Nakia Watson</t>
  </si>
  <si>
    <t>Damien Moore</t>
  </si>
  <si>
    <t>Michael Wiley</t>
  </si>
  <si>
    <t>Kenan Christon</t>
  </si>
  <si>
    <t>Kavosiey Smoke</t>
  </si>
  <si>
    <t>Corey Kiner</t>
  </si>
  <si>
    <t>Jase McClellan</t>
  </si>
  <si>
    <t>Trey Sanders</t>
  </si>
  <si>
    <t>Jarquez Hunter</t>
  </si>
  <si>
    <t>Nay'Quan Wright</t>
  </si>
  <si>
    <t>Jo'quavious Marks</t>
  </si>
  <si>
    <t>Dillon Johnson</t>
  </si>
  <si>
    <t>Kendall Milton</t>
  </si>
  <si>
    <t>Re'Mahn Davis</t>
  </si>
  <si>
    <t>Rocko Griffin</t>
  </si>
  <si>
    <t>Jabari Small</t>
  </si>
  <si>
    <t>Jaylen Wright</t>
  </si>
  <si>
    <t>MarShawn Lloyd</t>
  </si>
  <si>
    <t>Anthony Queeley</t>
  </si>
  <si>
    <t>Courtney Jackson</t>
  </si>
  <si>
    <t>Jalon Calhoun</t>
  </si>
  <si>
    <t>Devin Carter</t>
  </si>
  <si>
    <t>Porter Rooks</t>
  </si>
  <si>
    <t>Jaelen Gill</t>
  </si>
  <si>
    <t>Billy Kemp IV</t>
  </si>
  <si>
    <t>Taylor Morin</t>
  </si>
  <si>
    <t>Ke'Shawn Williams</t>
  </si>
  <si>
    <t>Tayvion Robinson</t>
  </si>
  <si>
    <t>Kaden Prather</t>
  </si>
  <si>
    <t>Phillip Brooks</t>
  </si>
  <si>
    <t>Brennan Presley</t>
  </si>
  <si>
    <t>Jaden Bray</t>
  </si>
  <si>
    <t>Luke Grimm</t>
  </si>
  <si>
    <t>Lawrence Arnold</t>
  </si>
  <si>
    <t>Theo Wease</t>
  </si>
  <si>
    <t>Daniel Jackson</t>
  </si>
  <si>
    <t>Trey Cleveland</t>
  </si>
  <si>
    <t>Myles Price</t>
  </si>
  <si>
    <t>Jeshaun Jones</t>
  </si>
  <si>
    <t>Isaiah Williams</t>
  </si>
  <si>
    <t>Cornelius Johnson</t>
  </si>
  <si>
    <t>Roman Wilson</t>
  </si>
  <si>
    <t>Julian Fleming</t>
  </si>
  <si>
    <t>Emeka Egbuka</t>
  </si>
  <si>
    <t>Chimere Dike</t>
  </si>
  <si>
    <t>KeAndre Lambert-Smith</t>
  </si>
  <si>
    <t>Bryce Kirtz</t>
  </si>
  <si>
    <t>Malik Washington</t>
  </si>
  <si>
    <t>Ricky White</t>
  </si>
  <si>
    <t>Tre Mosley</t>
  </si>
  <si>
    <t>Nico Ragaini</t>
  </si>
  <si>
    <t>Keagan Johnson</t>
  </si>
  <si>
    <t>Miles Marshall</t>
  </si>
  <si>
    <t>Javon Swinton</t>
  </si>
  <si>
    <t>Devaughn Vele</t>
  </si>
  <si>
    <t>Silas Bolden</t>
  </si>
  <si>
    <t>Kris Hutson</t>
  </si>
  <si>
    <t>John Humphreys</t>
  </si>
  <si>
    <t>Rome Odunze</t>
  </si>
  <si>
    <t>Jalen McMillan</t>
  </si>
  <si>
    <t>Donovan Ollie</t>
  </si>
  <si>
    <t>Brenden Rice</t>
  </si>
  <si>
    <t>Jeremiah Hunter</t>
  </si>
  <si>
    <t>Ricky Pearsall</t>
  </si>
  <si>
    <t>Elijhah Badger</t>
  </si>
  <si>
    <t>Ainias Smith</t>
  </si>
  <si>
    <t>Ja'Varrius Johnson</t>
  </si>
  <si>
    <t>Kobe Hudson</t>
  </si>
  <si>
    <t>Jaden Walley</t>
  </si>
  <si>
    <t>Lideatrick Griffin</t>
  </si>
  <si>
    <t>Adonai Mitchell</t>
  </si>
  <si>
    <t>Cam Johnson</t>
  </si>
  <si>
    <t>Will Sheppard</t>
  </si>
  <si>
    <t>Dakereon Joyner</t>
  </si>
  <si>
    <t>John Rhys Plumlee</t>
  </si>
  <si>
    <t>Mason Fairchild</t>
  </si>
  <si>
    <t>Brant Kuithe</t>
  </si>
  <si>
    <t>Benjamin Yurosek</t>
  </si>
  <si>
    <t>Jalin Conyers</t>
  </si>
  <si>
    <t>Western Kentucky</t>
  </si>
  <si>
    <t>Will Reichard</t>
  </si>
  <si>
    <t>Harrison Mevis</t>
  </si>
  <si>
    <t>Charles Campbell</t>
  </si>
  <si>
    <t>New Mexico</t>
  </si>
  <si>
    <t>Middle Tennessee</t>
  </si>
  <si>
    <t>Rice</t>
  </si>
  <si>
    <t>Houston</t>
  </si>
  <si>
    <t>UNLV</t>
  </si>
  <si>
    <t>Georgia State</t>
  </si>
  <si>
    <t>Texas State</t>
  </si>
  <si>
    <t>Bowling Green</t>
  </si>
  <si>
    <t>Southern Miss</t>
  </si>
  <si>
    <t>Griffin Kell</t>
  </si>
  <si>
    <t>James Turner</t>
  </si>
  <si>
    <t>Gavin Hardison</t>
  </si>
  <si>
    <t>Chevan Cordeiro</t>
  </si>
  <si>
    <t>Deion Hankins</t>
  </si>
  <si>
    <t>Kairee Robinson</t>
  </si>
  <si>
    <t>Tyrin Smith</t>
  </si>
  <si>
    <t>Jacob Cowing</t>
  </si>
  <si>
    <t>Josh Kelly</t>
  </si>
  <si>
    <t>Dillon Gabriel</t>
  </si>
  <si>
    <t>Michael Pratt</t>
  </si>
  <si>
    <t>Tanner Mordecai</t>
  </si>
  <si>
    <t>Grant Wells</t>
  </si>
  <si>
    <t>Hank Bachmeier</t>
  </si>
  <si>
    <t>Grayson McCall</t>
  </si>
  <si>
    <t>Jaren Mangham</t>
  </si>
  <si>
    <t>Asa Martin</t>
  </si>
  <si>
    <t>Johnny Richardson</t>
  </si>
  <si>
    <t>Ulysses Bentley IV</t>
  </si>
  <si>
    <t>Edward Saydee</t>
  </si>
  <si>
    <t>Rasheen Ali</t>
  </si>
  <si>
    <t>Juwuan Price</t>
  </si>
  <si>
    <t>George Holani</t>
  </si>
  <si>
    <t>Reese White</t>
  </si>
  <si>
    <t>Xavier Weaver</t>
  </si>
  <si>
    <t>Javon Ivory</t>
  </si>
  <si>
    <t>Ryan O'Keefe</t>
  </si>
  <si>
    <t>Jsi Hatfield</t>
  </si>
  <si>
    <t>Tyrese Chambers</t>
  </si>
  <si>
    <t>Smoke Harris</t>
  </si>
  <si>
    <t>Stefan Cobbs</t>
  </si>
  <si>
    <t>Billy Bowens</t>
  </si>
  <si>
    <t>Davis Brin</t>
  </si>
  <si>
    <t>Anthony Watkins</t>
  </si>
  <si>
    <t>Riley Leonard</t>
  </si>
  <si>
    <t>Jordan Travis</t>
  </si>
  <si>
    <t>Tyler Van Dyke</t>
  </si>
  <si>
    <t>Garrett Shrader</t>
  </si>
  <si>
    <t>Seth Henigan</t>
  </si>
  <si>
    <t>Tai Lavatai</t>
  </si>
  <si>
    <t>B1G</t>
  </si>
  <si>
    <t>Casey Thompson</t>
  </si>
  <si>
    <t>Blake Shapen</t>
  </si>
  <si>
    <t>Jalon Daniels</t>
  </si>
  <si>
    <t>Quinn Ewers</t>
  </si>
  <si>
    <t>Dylan Hopkins</t>
  </si>
  <si>
    <t>Frank Harris</t>
  </si>
  <si>
    <t>IND</t>
  </si>
  <si>
    <t>BYU</t>
  </si>
  <si>
    <t>Tyler Buchner</t>
  </si>
  <si>
    <t>DJ Irons</t>
  </si>
  <si>
    <t>Brett Gabbert</t>
  </si>
  <si>
    <t>Rocky Lombardi</t>
  </si>
  <si>
    <t>Kurtis Rourke</t>
  </si>
  <si>
    <t>MW</t>
  </si>
  <si>
    <t>Clay Millen</t>
  </si>
  <si>
    <t>Brayden Schager</t>
  </si>
  <si>
    <t>Andrew Peasley</t>
  </si>
  <si>
    <t>PAC12</t>
  </si>
  <si>
    <t>Caleb Williams</t>
  </si>
  <si>
    <t>Cameron Rising</t>
  </si>
  <si>
    <t>Cameron Ward</t>
  </si>
  <si>
    <t>Brady Cook</t>
  </si>
  <si>
    <t>Jaxson Dart</t>
  </si>
  <si>
    <t>SUN BELT</t>
  </si>
  <si>
    <t>Darren Grainger</t>
  </si>
  <si>
    <t>James Madison</t>
  </si>
  <si>
    <t>Chandler Rogers</t>
  </si>
  <si>
    <t>Hayden Wolff</t>
  </si>
  <si>
    <t>Layne Hatcher</t>
  </si>
  <si>
    <t>Gunnar Watson</t>
  </si>
  <si>
    <t>GP</t>
  </si>
  <si>
    <t>Phil Mafah</t>
  </si>
  <si>
    <t>Jaquez Moore</t>
  </si>
  <si>
    <t>Trey Benson</t>
  </si>
  <si>
    <t>Trevion Cooley</t>
  </si>
  <si>
    <t>Michael Allen</t>
  </si>
  <si>
    <t>LeQuint Allen</t>
  </si>
  <si>
    <t>Malachi Thomas</t>
  </si>
  <si>
    <t>Chance Black</t>
  </si>
  <si>
    <t>Demond Claiborne</t>
  </si>
  <si>
    <t>Brandon Campbell</t>
  </si>
  <si>
    <t>Stacy Sneed</t>
  </si>
  <si>
    <t>Josh McCray</t>
  </si>
  <si>
    <t>Jaylin Lucas</t>
  </si>
  <si>
    <t>Leshon Williams</t>
  </si>
  <si>
    <t>Roman Hemby</t>
  </si>
  <si>
    <t>Trey Potts</t>
  </si>
  <si>
    <t>Bryce Williams</t>
  </si>
  <si>
    <t>Anthony Grant</t>
  </si>
  <si>
    <t>Cam Porter</t>
  </si>
  <si>
    <t>Nicholas Singleton</t>
  </si>
  <si>
    <t>Kaytron Allen</t>
  </si>
  <si>
    <t>Kobe Lewis</t>
  </si>
  <si>
    <t>Braelon Allen</t>
  </si>
  <si>
    <t>Eli Sanders</t>
  </si>
  <si>
    <t>Devin Neal</t>
  </si>
  <si>
    <t>Ky Thomas</t>
  </si>
  <si>
    <t>Jovantae Barnes</t>
  </si>
  <si>
    <t>Dominic Richardson</t>
  </si>
  <si>
    <t>Emani Bailey</t>
  </si>
  <si>
    <t>Shadrick Byrd</t>
  </si>
  <si>
    <t>Frank Peasant</t>
  </si>
  <si>
    <t>Oscar Adaway III</t>
  </si>
  <si>
    <t>Ikaika Ragsdale</t>
  </si>
  <si>
    <t>Ari Broussard</t>
  </si>
  <si>
    <t>Kye Robichaux</t>
  </si>
  <si>
    <t>Jamoni Jones</t>
  </si>
  <si>
    <t>Logan Diggs</t>
  </si>
  <si>
    <t>Audric Estime</t>
  </si>
  <si>
    <t>Carson Steele</t>
  </si>
  <si>
    <t>Mike Washington</t>
  </si>
  <si>
    <t>Samson Evans</t>
  </si>
  <si>
    <t>Marquez Cooper</t>
  </si>
  <si>
    <t>Keyon Mozee</t>
  </si>
  <si>
    <t>Kenny Tracy</t>
  </si>
  <si>
    <t>Harrison Waylee</t>
  </si>
  <si>
    <t>Antario Brown</t>
  </si>
  <si>
    <t>Sieh Bangura</t>
  </si>
  <si>
    <t>O'Shaan Allison</t>
  </si>
  <si>
    <t>Jacquez Stuart</t>
  </si>
  <si>
    <t>Sean Tyler</t>
  </si>
  <si>
    <t>Ashton Jeanty</t>
  </si>
  <si>
    <t>DeCarlos Brooks</t>
  </si>
  <si>
    <t>Noah Whittington</t>
  </si>
  <si>
    <t>Damien Martinez</t>
  </si>
  <si>
    <t>Casey Filkins</t>
  </si>
  <si>
    <t>Raheim Sanders</t>
  </si>
  <si>
    <t>Lorenzo Lingard</t>
  </si>
  <si>
    <t>Trevor Etienne</t>
  </si>
  <si>
    <t>Daijun Edwards</t>
  </si>
  <si>
    <t>Juju McDowell</t>
  </si>
  <si>
    <t>Amari Daniels</t>
  </si>
  <si>
    <t>Nate Noel</t>
  </si>
  <si>
    <t>Braydon Bennett</t>
  </si>
  <si>
    <t>CJ Beasley</t>
  </si>
  <si>
    <t>Jalen White</t>
  </si>
  <si>
    <t>Gerald Green</t>
  </si>
  <si>
    <t>Latrele Palmer</t>
  </si>
  <si>
    <t>Terrence Williams</t>
  </si>
  <si>
    <t>Andrew Henry</t>
  </si>
  <si>
    <t>Malik Jackson</t>
  </si>
  <si>
    <t>Blake Watson</t>
  </si>
  <si>
    <t>La'Damian Webb</t>
  </si>
  <si>
    <t>Calvin Hill</t>
  </si>
  <si>
    <t>Jahmyl Jeter</t>
  </si>
  <si>
    <t>Kimani Vidal</t>
  </si>
  <si>
    <t>Beaux Collins</t>
  </si>
  <si>
    <t>Nate McCollum</t>
  </si>
  <si>
    <t>Ahmari Huggins-Bruce</t>
  </si>
  <si>
    <t>Xavier Restrepo</t>
  </si>
  <si>
    <t>Konata Mumpfield</t>
  </si>
  <si>
    <t>Bub Means</t>
  </si>
  <si>
    <t>Malachi Fields</t>
  </si>
  <si>
    <t>Jahmal Banks</t>
  </si>
  <si>
    <t>Jadon Thompson</t>
  </si>
  <si>
    <t>Jaylen Johnson</t>
  </si>
  <si>
    <t>Matthew Golden</t>
  </si>
  <si>
    <t>Jordan Kerley</t>
  </si>
  <si>
    <t>Nick Rempert</t>
  </si>
  <si>
    <t>Cam Camper</t>
  </si>
  <si>
    <t>Corey Dyches</t>
  </si>
  <si>
    <t>Keon Coleman</t>
  </si>
  <si>
    <t>Montorie Foster</t>
  </si>
  <si>
    <t>Michael Brown-Stephens</t>
  </si>
  <si>
    <t>Marcus Washington</t>
  </si>
  <si>
    <t>TJ Sheffield</t>
  </si>
  <si>
    <t>Monaray Baldwin</t>
  </si>
  <si>
    <t>Jaylin Noel</t>
  </si>
  <si>
    <t>John Paul Richardson</t>
  </si>
  <si>
    <t>Xavier Worthy</t>
  </si>
  <si>
    <t>Loic Fouonji</t>
  </si>
  <si>
    <t>Jerand Bradley</t>
  </si>
  <si>
    <t>Elijah Spencer</t>
  </si>
  <si>
    <t>LaJohntay Wester</t>
  </si>
  <si>
    <t>Je'Quan Burton</t>
  </si>
  <si>
    <t>Tre Harris</t>
  </si>
  <si>
    <t>Jaylin Lane</t>
  </si>
  <si>
    <t>DJ England-Chisolm</t>
  </si>
  <si>
    <t>Roderic Burns</t>
  </si>
  <si>
    <t>Jyaire Shorter</t>
  </si>
  <si>
    <t>Bradley Rozner</t>
  </si>
  <si>
    <t>Kelly Akharaiyi</t>
  </si>
  <si>
    <t>Zakhari Franklin</t>
  </si>
  <si>
    <t>De'Corian Clark</t>
  </si>
  <si>
    <t>Joshua Cephus</t>
  </si>
  <si>
    <t>Malachi Corley</t>
  </si>
  <si>
    <t>Dalvin Smith</t>
  </si>
  <si>
    <t>Michael Mathison</t>
  </si>
  <si>
    <t>Keanu Hill</t>
  </si>
  <si>
    <t>Aaron Turner</t>
  </si>
  <si>
    <t>Kordell David</t>
  </si>
  <si>
    <t>Alex Adams</t>
  </si>
  <si>
    <t>Tanner Knue</t>
  </si>
  <si>
    <t>Dante Cephas</t>
  </si>
  <si>
    <t>Ja'Shaun Poke</t>
  </si>
  <si>
    <t>Devontez Walker</t>
  </si>
  <si>
    <t>Devin Maddox</t>
  </si>
  <si>
    <t>Jerjuan Newton</t>
  </si>
  <si>
    <t>Corey Crooms</t>
  </si>
  <si>
    <t>Anthony Sambucci</t>
  </si>
  <si>
    <t>Dane Kinamon</t>
  </si>
  <si>
    <t>Tory Horton</t>
  </si>
  <si>
    <t>Dante Wright</t>
  </si>
  <si>
    <t>Jonah Panoke</t>
  </si>
  <si>
    <t>Justin Lockhart</t>
  </si>
  <si>
    <t>Kyle Williams</t>
  </si>
  <si>
    <t>Dorian Singer</t>
  </si>
  <si>
    <t>Tetairoa McMillan</t>
  </si>
  <si>
    <t>Dont'e Thornton</t>
  </si>
  <si>
    <t>Troy Franklin</t>
  </si>
  <si>
    <t>Anthony Gould</t>
  </si>
  <si>
    <t>Mario Williams</t>
  </si>
  <si>
    <t>Ja'Corey Brooks</t>
  </si>
  <si>
    <t>JoJo Earle</t>
  </si>
  <si>
    <t>Ladd McConkey</t>
  </si>
  <si>
    <t>Brock Bowers</t>
  </si>
  <si>
    <t>Dane Key</t>
  </si>
  <si>
    <t>Barion Brown</t>
  </si>
  <si>
    <t>Malik Nabers</t>
  </si>
  <si>
    <t>Dominic Lovett</t>
  </si>
  <si>
    <t>Corey Rucker</t>
  </si>
  <si>
    <t>Bru McCoy</t>
  </si>
  <si>
    <t>Evan Stewart</t>
  </si>
  <si>
    <t>Jayden McGowan</t>
  </si>
  <si>
    <t>Dashaun Davis</t>
  </si>
  <si>
    <t>Jeff Foreman</t>
  </si>
  <si>
    <t>Sam Pinckney</t>
  </si>
  <si>
    <t>Jared Brown</t>
  </si>
  <si>
    <t>Khaleb Hood</t>
  </si>
  <si>
    <t>Jamari Thrash</t>
  </si>
  <si>
    <t>Reggie Brown</t>
  </si>
  <si>
    <t>Peter LeBlanc</t>
  </si>
  <si>
    <t>Caullin Lacy</t>
  </si>
  <si>
    <t>Jakarius Caston</t>
  </si>
  <si>
    <t>Tez Johnson</t>
  </si>
  <si>
    <t>Deshon Stoudemire</t>
  </si>
  <si>
    <t>Jabre Barber</t>
  </si>
  <si>
    <t>Rush Att</t>
  </si>
  <si>
    <t>Jaheim Bell</t>
  </si>
  <si>
    <t>Tyler Loop</t>
  </si>
  <si>
    <t>Jonah Dalmas</t>
  </si>
  <si>
    <t>Bert Auburn</t>
  </si>
  <si>
    <t>Zach Schmit</t>
  </si>
  <si>
    <t>Seth Keller</t>
  </si>
  <si>
    <t>Collin Rogers</t>
  </si>
  <si>
    <t>Cam Little</t>
  </si>
  <si>
    <t>Camden Lewis</t>
  </si>
  <si>
    <r>
      <rPr>
        <b/>
        <u/>
        <sz val="11"/>
        <color theme="1"/>
        <rFont val="Calibri"/>
        <family val="2"/>
        <scheme val="minor"/>
      </rPr>
      <t>Feel free to contact me at:</t>
    </r>
    <r>
      <rPr>
        <sz val="11"/>
        <color theme="1"/>
        <rFont val="Calibri"/>
        <family val="2"/>
        <scheme val="minor"/>
      </rPr>
      <t xml:space="preserve"> </t>
    </r>
    <r>
      <rPr>
        <u/>
        <sz val="11"/>
        <color rgb="FF0070C0"/>
        <rFont val="Calibri"/>
        <family val="2"/>
        <scheme val="minor"/>
      </rPr>
      <t>https://twitter.com/sportsdatastuff</t>
    </r>
    <r>
      <rPr>
        <sz val="11"/>
        <color theme="1"/>
        <rFont val="Calibri"/>
        <family val="2"/>
        <scheme val="minor"/>
      </rPr>
      <t xml:space="preserve"> with any questions!</t>
    </r>
  </si>
  <si>
    <t>How to Use &amp; Notes</t>
  </si>
  <si>
    <t>Std VORP</t>
  </si>
  <si>
    <t>Std Pts</t>
  </si>
  <si>
    <t>Best Ball Rk</t>
  </si>
  <si>
    <t>Std Rk</t>
  </si>
  <si>
    <t>Boom Val</t>
  </si>
  <si>
    <t>WIDE RECEIVER</t>
  </si>
  <si>
    <t xml:space="preserve"> &gt; &gt; &gt; SCROLL FOR DEFENSE AND KICKER  &gt; &gt; &gt; &gt;  &gt; &gt; &gt; &gt;  &gt; &gt; &gt; &gt;  &gt; &gt; &gt; &gt; &gt; &gt; &gt; &gt; &gt; &gt;</t>
  </si>
  <si>
    <t>Best Ball Boom Val</t>
  </si>
  <si>
    <t>Mitch Griffis</t>
  </si>
  <si>
    <t>Chandler Morris</t>
  </si>
  <si>
    <t>Perris Jones</t>
  </si>
  <si>
    <t>Jayden Thomas</t>
  </si>
  <si>
    <t>Caleb Hood</t>
  </si>
  <si>
    <t>Austin Reed</t>
  </si>
  <si>
    <t>Jonathan Kim</t>
  </si>
  <si>
    <t>Ryan Fitzgerald</t>
  </si>
  <si>
    <t>Alex McNulty</t>
  </si>
  <si>
    <t>Joshua Karty</t>
  </si>
  <si>
    <t>Diego Guajardo</t>
  </si>
  <si>
    <t>John Hoyland</t>
  </si>
  <si>
    <t>Ryan Coe</t>
  </si>
  <si>
    <t>Jack Olsen</t>
  </si>
  <si>
    <t>Drake Maye</t>
  </si>
  <si>
    <t>Carter Bradley</t>
  </si>
  <si>
    <t>Diego Pavia</t>
  </si>
  <si>
    <t>Cole Snyder</t>
  </si>
  <si>
    <t>Doug Brumfield</t>
  </si>
  <si>
    <t>Kyle Van Leeuwen</t>
  </si>
  <si>
    <t>Damian Ramos</t>
  </si>
  <si>
    <t>Nathan Carter</t>
  </si>
  <si>
    <t>Aidan Robbins</t>
  </si>
  <si>
    <t>Jalil Farooq</t>
  </si>
  <si>
    <t>2023 SportsDataStuff.com Customizable CFF Cheat Sheet</t>
  </si>
  <si>
    <t>Emmett Morehead</t>
  </si>
  <si>
    <t>Cade Klubnik</t>
  </si>
  <si>
    <t>Tony Muskett</t>
  </si>
  <si>
    <t>Jalon Jones</t>
  </si>
  <si>
    <t>Mason Garcia</t>
  </si>
  <si>
    <t>Preston Stone</t>
  </si>
  <si>
    <t>Byrum Brown</t>
  </si>
  <si>
    <t>E.J. Warner</t>
  </si>
  <si>
    <t>Braylon Braxton</t>
  </si>
  <si>
    <t>Jacob Zeno</t>
  </si>
  <si>
    <t>Luke Altmyer</t>
  </si>
  <si>
    <t>Tayven Jackson</t>
  </si>
  <si>
    <t>J.J. McCarthy</t>
  </si>
  <si>
    <t>Noah Kim</t>
  </si>
  <si>
    <t>Athan Kaliakmanis</t>
  </si>
  <si>
    <t>Ben Bryant</t>
  </si>
  <si>
    <t>Kyle McCord</t>
  </si>
  <si>
    <t>Drew Allar</t>
  </si>
  <si>
    <t>Hudson Card</t>
  </si>
  <si>
    <t>Gavin Wimsatt</t>
  </si>
  <si>
    <t>Donovan Smith</t>
  </si>
  <si>
    <t>Rocco Becht</t>
  </si>
  <si>
    <t>Will Howard</t>
  </si>
  <si>
    <t>Alan Bowman</t>
  </si>
  <si>
    <t>Garrett Greene</t>
  </si>
  <si>
    <t>Grayson James</t>
  </si>
  <si>
    <t>Zion Webb</t>
  </si>
  <si>
    <t>Kaidon Salter</t>
  </si>
  <si>
    <t>Nicholas Vattiato</t>
  </si>
  <si>
    <t>Grant Gunnell</t>
  </si>
  <si>
    <t>Bryson Daily</t>
  </si>
  <si>
    <t>Sam Hartman</t>
  </si>
  <si>
    <t>Taisun Phommachanh</t>
  </si>
  <si>
    <t>Bert Emanuel Jr.</t>
  </si>
  <si>
    <t>Austin Smith</t>
  </si>
  <si>
    <t>Dequan Finn</t>
  </si>
  <si>
    <t>Jensen Jones</t>
  </si>
  <si>
    <t>Taylen Green</t>
  </si>
  <si>
    <t>Mikey Keene</t>
  </si>
  <si>
    <t>Brendon Lewis</t>
  </si>
  <si>
    <t>Jalen Mayden</t>
  </si>
  <si>
    <t>Cooper Legas</t>
  </si>
  <si>
    <t>Sam Jackson V</t>
  </si>
  <si>
    <t>Shedeur Sanders</t>
  </si>
  <si>
    <t>Justin Lamson</t>
  </si>
  <si>
    <t>Dante Moore</t>
  </si>
  <si>
    <t>Michael Penix Jr.</t>
  </si>
  <si>
    <t>Carson Beck</t>
  </si>
  <si>
    <t>Joe Milton III</t>
  </si>
  <si>
    <t>Conner Weigman</t>
  </si>
  <si>
    <t>AJ Swann</t>
  </si>
  <si>
    <t>Ryan Burger</t>
  </si>
  <si>
    <t>Jordan McCloud</t>
  </si>
  <si>
    <t>Ben Wooldridge</t>
  </si>
  <si>
    <t>Jiya Wright</t>
  </si>
  <si>
    <t>Cam Fancher</t>
  </si>
  <si>
    <t>Grant Wilson</t>
  </si>
  <si>
    <t>Billy Wiles</t>
  </si>
  <si>
    <t>Malik Hornsby</t>
  </si>
  <si>
    <t>Miami (FL)</t>
  </si>
  <si>
    <t>Pittsburgh</t>
  </si>
  <si>
    <t>UCF</t>
  </si>
  <si>
    <t>Jacksonville State</t>
  </si>
  <si>
    <t>Sam Houston State</t>
  </si>
  <si>
    <t>UConn</t>
  </si>
  <si>
    <t>UMass</t>
  </si>
  <si>
    <t>Miami (OH)</t>
  </si>
  <si>
    <t>Hawai'i</t>
  </si>
  <si>
    <t>Louisiana-Monroe</t>
  </si>
  <si>
    <t>Patrick Garwo</t>
  </si>
  <si>
    <t>Alex Broome</t>
  </si>
  <si>
    <t>Rodney Hill</t>
  </si>
  <si>
    <t>Lawrence Toafili</t>
  </si>
  <si>
    <t>CJ Campbell</t>
  </si>
  <si>
    <t>Jamie Felix</t>
  </si>
  <si>
    <t>Evan Dickens</t>
  </si>
  <si>
    <t>Jawhar Jordan</t>
  </si>
  <si>
    <t>Henry Parrish Jr.</t>
  </si>
  <si>
    <t>Mark Fletcher</t>
  </si>
  <si>
    <t>Don Chaney Jr.</t>
  </si>
  <si>
    <t>British Brooks</t>
  </si>
  <si>
    <t>Omarion Hampton</t>
  </si>
  <si>
    <t>George Pettaway</t>
  </si>
  <si>
    <t>Delbert Mimms III</t>
  </si>
  <si>
    <t>Rodney Hammond Jr.</t>
  </si>
  <si>
    <t>Daniel Carter</t>
  </si>
  <si>
    <t>C'Bo Flemister</t>
  </si>
  <si>
    <t>Derrick Davis Jr.</t>
  </si>
  <si>
    <t>Xavier Brown</t>
  </si>
  <si>
    <t>Amaad Foston</t>
  </si>
  <si>
    <t>Cody Brown</t>
  </si>
  <si>
    <t>Bhayshul Tuten</t>
  </si>
  <si>
    <t>Bryce Duke</t>
  </si>
  <si>
    <t>Jeremiah Coney</t>
  </si>
  <si>
    <t>Marlon Gunn Jr.</t>
  </si>
  <si>
    <t>Larry McCammon III</t>
  </si>
  <si>
    <t>Jevyon Ducker</t>
  </si>
  <si>
    <t>Daba Fofana</t>
  </si>
  <si>
    <t>Anton Hall Jr.</t>
  </si>
  <si>
    <t>Ayo Adeyi</t>
  </si>
  <si>
    <t>Shaadie Clayton-Johnson</t>
  </si>
  <si>
    <t>Braylin Presley</t>
  </si>
  <si>
    <t>Jermaine Brown Jr.</t>
  </si>
  <si>
    <t>Demetrius Battle</t>
  </si>
  <si>
    <t>Isaiah Jacobs</t>
  </si>
  <si>
    <t>Kevorian Barnes</t>
  </si>
  <si>
    <t>Reggie Love III</t>
  </si>
  <si>
    <t>Kaleb Johnson</t>
  </si>
  <si>
    <t>Gabe Ervin Jr.</t>
  </si>
  <si>
    <t>Devin Mockobee</t>
  </si>
  <si>
    <t>Tyrone Tracy Jr.</t>
  </si>
  <si>
    <t>Samuel Brown V</t>
  </si>
  <si>
    <t>Richard Reese</t>
  </si>
  <si>
    <t>Deion Smith</t>
  </si>
  <si>
    <t>Tony Mathis Jr.</t>
  </si>
  <si>
    <t>Cartevious Norton</t>
  </si>
  <si>
    <t>DJ Giddens</t>
  </si>
  <si>
    <t>Gavin Sawchuk</t>
  </si>
  <si>
    <t>Ollie Gordon II</t>
  </si>
  <si>
    <t>Jonathon Brooks</t>
  </si>
  <si>
    <t>CJ Baxter</t>
  </si>
  <si>
    <t>RJ Harvey</t>
  </si>
  <si>
    <t>CJ Donaldson</t>
  </si>
  <si>
    <t>Shomari Lawrence</t>
  </si>
  <si>
    <t>Anwar Lewis</t>
  </si>
  <si>
    <t>Quinton Cooley</t>
  </si>
  <si>
    <t>Marquis Crosby</t>
  </si>
  <si>
    <t>Charvis Thornton</t>
  </si>
  <si>
    <t>Craig Williams</t>
  </si>
  <si>
    <t>Star Thomas</t>
  </si>
  <si>
    <t>John Gentry</t>
  </si>
  <si>
    <t>Zach Hrbacek</t>
  </si>
  <si>
    <t>Davion Ervin-Poindexter</t>
  </si>
  <si>
    <t>Tyrell Robinson</t>
  </si>
  <si>
    <t>Tyson Riley</t>
  </si>
  <si>
    <t>Victor Rosa</t>
  </si>
  <si>
    <t>Kay'Ron Adams</t>
  </si>
  <si>
    <t>Drake Anderson</t>
  </si>
  <si>
    <t>Terion Stewart</t>
  </si>
  <si>
    <t>Ron Cook Jr.</t>
  </si>
  <si>
    <t>Marion Lukes</t>
  </si>
  <si>
    <t>John Lee Eldridge III</t>
  </si>
  <si>
    <t>Kobe Johnson</t>
  </si>
  <si>
    <t>Malik Sherrod</t>
  </si>
  <si>
    <t>Tylan Hines</t>
  </si>
  <si>
    <t>Sean Dollars</t>
  </si>
  <si>
    <t>Christian Washington</t>
  </si>
  <si>
    <t>Jaylon Armstead</t>
  </si>
  <si>
    <t>Robert Briggs</t>
  </si>
  <si>
    <t>Cameron Skattebo</t>
  </si>
  <si>
    <t>Jaydn Ott</t>
  </si>
  <si>
    <t>Alton McCaskill</t>
  </si>
  <si>
    <t>Bucky Irving</t>
  </si>
  <si>
    <t>E.J. Smith</t>
  </si>
  <si>
    <t>T.J. Harden</t>
  </si>
  <si>
    <t>Ja'Quinden Jackson</t>
  </si>
  <si>
    <t>Justice Haynes</t>
  </si>
  <si>
    <t>Montrell Johnson Jr.</t>
  </si>
  <si>
    <t>Cash Jones</t>
  </si>
  <si>
    <t>Josh Williams</t>
  </si>
  <si>
    <t>John Emery Jr.</t>
  </si>
  <si>
    <t>Simeon Price</t>
  </si>
  <si>
    <t>Cody Schrader</t>
  </si>
  <si>
    <t>Quinshon Judkins</t>
  </si>
  <si>
    <t>Jam Griffin</t>
  </si>
  <si>
    <t>Mario Anderson</t>
  </si>
  <si>
    <t>Rueben Owens</t>
  </si>
  <si>
    <t>Le'Veon Moss</t>
  </si>
  <si>
    <t>Ahmani Marshall</t>
  </si>
  <si>
    <t>Zak Wallace</t>
  </si>
  <si>
    <t>OJ Arnold</t>
  </si>
  <si>
    <t>Marcus Carroll</t>
  </si>
  <si>
    <t>KZ Adams</t>
  </si>
  <si>
    <t>Kaelon Black</t>
  </si>
  <si>
    <t>Dre’lyn Washington</t>
  </si>
  <si>
    <t>Thaddius Franklin Jr.</t>
  </si>
  <si>
    <t>Kadarius Calloway</t>
  </si>
  <si>
    <t>Braylon McReynolds</t>
  </si>
  <si>
    <t>Frank Gore Jr.</t>
  </si>
  <si>
    <t>Joseph Griffin Jr.</t>
  </si>
  <si>
    <t>Adam Randall</t>
  </si>
  <si>
    <t>Antonio Williams</t>
  </si>
  <si>
    <t>Jake Briningstool</t>
  </si>
  <si>
    <t>Jordan Moore</t>
  </si>
  <si>
    <t>Johnny Wilson</t>
  </si>
  <si>
    <t>Christian Leary</t>
  </si>
  <si>
    <t>Malik Rutherford</t>
  </si>
  <si>
    <t>Colbie Young</t>
  </si>
  <si>
    <t>Kobe Paysour</t>
  </si>
  <si>
    <t>Terrell Timmons Jr.</t>
  </si>
  <si>
    <t>Oronde Gadsden II</t>
  </si>
  <si>
    <t>Ali Jennings</t>
  </si>
  <si>
    <t>Walker Merrill</t>
  </si>
  <si>
    <t>Jaden Bradley</t>
  </si>
  <si>
    <t>Joe Scates</t>
  </si>
  <si>
    <t>Roc Taylor</t>
  </si>
  <si>
    <t>Ja'Mori Maclin</t>
  </si>
  <si>
    <t>Luke McCaffrey</t>
  </si>
  <si>
    <t>Matt Sykes</t>
  </si>
  <si>
    <t>Jake Bailey</t>
  </si>
  <si>
    <t>RJ Maryland</t>
  </si>
  <si>
    <t>Yusuf Terry</t>
  </si>
  <si>
    <t>Amad Anderson Jr.</t>
  </si>
  <si>
    <t>Jha'quan Jackson</t>
  </si>
  <si>
    <t>Lawrence Keys III</t>
  </si>
  <si>
    <t>Malachai Jones</t>
  </si>
  <si>
    <t>T.J. Jones</t>
  </si>
  <si>
    <t>Tejhaun Palmer</t>
  </si>
  <si>
    <t>Willie McCoy</t>
  </si>
  <si>
    <t>Luke Lachey</t>
  </si>
  <si>
    <t>Marvin Harrison Jr.</t>
  </si>
  <si>
    <t>Deion Burks</t>
  </si>
  <si>
    <t>JaQuae Jackson</t>
  </si>
  <si>
    <t>Naseim Brantley</t>
  </si>
  <si>
    <t>CJ Williams</t>
  </si>
  <si>
    <t>Will Pauling</t>
  </si>
  <si>
    <t>Chase Roberts</t>
  </si>
  <si>
    <t>Kody Epps</t>
  </si>
  <si>
    <t>Samuel Brown</t>
  </si>
  <si>
    <t>Stephon Johnson</t>
  </si>
  <si>
    <t>Jayden Higgins</t>
  </si>
  <si>
    <t>Andrel Anthony</t>
  </si>
  <si>
    <t>De’Zhaun Stribling</t>
  </si>
  <si>
    <t>Savion Williams</t>
  </si>
  <si>
    <t>Ja'Tavion Sanders</t>
  </si>
  <si>
    <t>Drae McCray</t>
  </si>
  <si>
    <t>Javon Baker</t>
  </si>
  <si>
    <t>Cortez Braham</t>
  </si>
  <si>
    <t>Kris Mitchell</t>
  </si>
  <si>
    <t>Jamarye Joiner</t>
  </si>
  <si>
    <t>CJ Daniels</t>
  </si>
  <si>
    <t>Errol Rogers</t>
  </si>
  <si>
    <t>Cyrus Allen</t>
  </si>
  <si>
    <t>Elijah Metcalf</t>
  </si>
  <si>
    <t>Javonte Sherman</t>
  </si>
  <si>
    <t>Jonathan Brady</t>
  </si>
  <si>
    <t>Al'Vonte Woodard</t>
  </si>
  <si>
    <t>Ife Adeyi</t>
  </si>
  <si>
    <t>Ze'Vian Capers</t>
  </si>
  <si>
    <t>Tobias Merriweather</t>
  </si>
  <si>
    <t>Cameron Ross</t>
  </si>
  <si>
    <t>Anthony Simpson</t>
  </si>
  <si>
    <t>Brady Hunt</t>
  </si>
  <si>
    <t>Harold Fannin Jr.</t>
  </si>
  <si>
    <t>Odieu Hiliare</t>
  </si>
  <si>
    <t>Darrell Harding Jr.</t>
  </si>
  <si>
    <t>Nik McMillan</t>
  </si>
  <si>
    <t>Trell Harris</t>
  </si>
  <si>
    <t>Treymon Echols</t>
  </si>
  <si>
    <t>Joe Wilkins Jr.</t>
  </si>
  <si>
    <t>Kacper Rutkiewicz</t>
  </si>
  <si>
    <t>Trayvon Rudolph</t>
  </si>
  <si>
    <t>Jacoby Jones</t>
  </si>
  <si>
    <t>Miles Cross</t>
  </si>
  <si>
    <t>Sam Wiglusz</t>
  </si>
  <si>
    <t>Jehlani Galloway</t>
  </si>
  <si>
    <t>Kenny Womack</t>
  </si>
  <si>
    <t>Justus Ross-Simmons</t>
  </si>
  <si>
    <t>Josiah Freeman</t>
  </si>
  <si>
    <t>Chuuky Hines</t>
  </si>
  <si>
    <t>Dalevon Campbell</t>
  </si>
  <si>
    <t>D.J. Washington</t>
  </si>
  <si>
    <t>Mekhi Shaw</t>
  </si>
  <si>
    <t>Charles Ross</t>
  </si>
  <si>
    <t>Jacob De Jesus</t>
  </si>
  <si>
    <t>Terrell Vaughn</t>
  </si>
  <si>
    <t>Montana Lemonious-Craig</t>
  </si>
  <si>
    <t>Xavier Guillory</t>
  </si>
  <si>
    <t>Jimmy Horn Jr.</t>
  </si>
  <si>
    <t>Travis Hunter</t>
  </si>
  <si>
    <t>J. Michael Sturdivant</t>
  </si>
  <si>
    <t>Ja'Lynn Polk</t>
  </si>
  <si>
    <t>DT Sheffield</t>
  </si>
  <si>
    <t>CJ Dippre</t>
  </si>
  <si>
    <t>Malik Benson</t>
  </si>
  <si>
    <t>Andrew Armstrong</t>
  </si>
  <si>
    <t>Var'Keyes Gumms</t>
  </si>
  <si>
    <t>Caleb Douglas</t>
  </si>
  <si>
    <t>Brian Thomas Jr.</t>
  </si>
  <si>
    <t>Mason Taylor</t>
  </si>
  <si>
    <t>Justin Robinson</t>
  </si>
  <si>
    <t>Luther Burden III</t>
  </si>
  <si>
    <t>Caden Prieskorn</t>
  </si>
  <si>
    <t>Antwane Wells Jr.</t>
  </si>
  <si>
    <t>Moose Muhammad III</t>
  </si>
  <si>
    <t>Christan Horn</t>
  </si>
  <si>
    <t>Derwin Burgess Jr.</t>
  </si>
  <si>
    <t>Robert Lewis</t>
  </si>
  <si>
    <t>Omarion Dollison</t>
  </si>
  <si>
    <t>Lance Legendre</t>
  </si>
  <si>
    <t>Tyrone Howell</t>
  </si>
  <si>
    <t>Charles Montgomery</t>
  </si>
  <si>
    <t>DeMarcus Harris</t>
  </si>
  <si>
    <t>Ahmarian Granger</t>
  </si>
  <si>
    <t>Javon Harvey</t>
  </si>
  <si>
    <t>Devin Voisin</t>
  </si>
  <si>
    <t>Tiaquelin Mims</t>
  </si>
  <si>
    <t>Ashtyn Hawkins</t>
  </si>
  <si>
    <t>Julian Ortega-Jones</t>
  </si>
  <si>
    <t>Umass</t>
  </si>
  <si>
    <t>Sahmir Hagans</t>
  </si>
  <si>
    <t>Isaiah Jones</t>
  </si>
  <si>
    <t>E.J. Williams</t>
  </si>
  <si>
    <t>Daniel George</t>
  </si>
  <si>
    <t>Nick Presley</t>
  </si>
  <si>
    <t>Tahj Washington</t>
  </si>
  <si>
    <t>Isaiah Sategna</t>
  </si>
  <si>
    <t>Marquarius White</t>
  </si>
  <si>
    <t>Tanner Koziol</t>
  </si>
  <si>
    <t>Jared Zirkel</t>
  </si>
  <si>
    <t>Robert Gunn</t>
  </si>
  <si>
    <t>Jayden Fielding</t>
  </si>
  <si>
    <t>Alex McPherson</t>
  </si>
  <si>
    <t>Tate Sandell</t>
  </si>
  <si>
    <t>Gino Garcia</t>
  </si>
  <si>
    <t>Ben Sauls</t>
  </si>
  <si>
    <t>Nathanial Vakos</t>
  </si>
  <si>
    <t>Valentino Ambrosio</t>
  </si>
  <si>
    <t>Alex Felkins</t>
  </si>
  <si>
    <t>Todd Pelino</t>
  </si>
  <si>
    <t>Jack Howes</t>
  </si>
  <si>
    <t>Caden Costa</t>
  </si>
  <si>
    <t>Colton Boomer</t>
  </si>
  <si>
    <t>Dominic Zvada</t>
  </si>
  <si>
    <t>Randy Bond</t>
  </si>
  <si>
    <t>Projected Pts/Gm</t>
  </si>
  <si>
    <t>Pts / GP</t>
  </si>
  <si>
    <r>
      <rPr>
        <b/>
        <sz val="11"/>
        <color theme="1"/>
        <rFont val="Calibri"/>
        <family val="2"/>
        <scheme val="minor"/>
      </rPr>
      <t xml:space="preserve">GETTING STARTED
&gt; </t>
    </r>
    <r>
      <rPr>
        <sz val="11"/>
        <color theme="1"/>
        <rFont val="Calibri"/>
        <family val="2"/>
        <scheme val="minor"/>
      </rPr>
      <t xml:space="preserve">Start out by setting the configurations to the left for your league settings
</t>
    </r>
    <r>
      <rPr>
        <b/>
        <sz val="11"/>
        <color theme="1"/>
        <rFont val="Calibri"/>
        <family val="2"/>
        <scheme val="minor"/>
      </rPr>
      <t xml:space="preserve">GENERAL INFORMATION
&gt; </t>
    </r>
    <r>
      <rPr>
        <sz val="11"/>
        <color theme="1"/>
        <rFont val="Calibri"/>
        <family val="2"/>
        <scheme val="minor"/>
      </rPr>
      <t xml:space="preserve">The "Cheat Sheet" tabs are 1 sheet pages based on the projection &amp; configurration tab(s)
</t>
    </r>
    <r>
      <rPr>
        <b/>
        <sz val="11"/>
        <color theme="1"/>
        <rFont val="Calibri"/>
        <family val="2"/>
        <scheme val="minor"/>
      </rPr>
      <t>&gt;</t>
    </r>
    <r>
      <rPr>
        <sz val="11"/>
        <color theme="1"/>
        <rFont val="Calibri"/>
        <family val="2"/>
        <scheme val="minor"/>
      </rPr>
      <t xml:space="preserve"> All settings on the main page affect the cheat sheet tabs, these must be set for your league settings
</t>
    </r>
    <r>
      <rPr>
        <b/>
        <sz val="11"/>
        <color theme="1"/>
        <rFont val="Calibri"/>
        <family val="2"/>
        <scheme val="minor"/>
      </rPr>
      <t>&gt;</t>
    </r>
    <r>
      <rPr>
        <sz val="11"/>
        <color theme="1"/>
        <rFont val="Calibri"/>
        <family val="2"/>
        <scheme val="minor"/>
      </rPr>
      <t xml:space="preserve"> There are two cheat sheet tabs, one for best ball format and one for standard fantasy league formats
</t>
    </r>
    <r>
      <rPr>
        <b/>
        <sz val="11"/>
        <color theme="1"/>
        <rFont val="Calibri"/>
        <family val="2"/>
        <scheme val="minor"/>
      </rPr>
      <t>"STANDARD CHEAT SHEET" NOTES</t>
    </r>
    <r>
      <rPr>
        <sz val="11"/>
        <color theme="1"/>
        <rFont val="Calibri"/>
        <family val="2"/>
        <scheme val="minor"/>
      </rPr>
      <t xml:space="preserve">
</t>
    </r>
    <r>
      <rPr>
        <b/>
        <sz val="11"/>
        <color theme="1"/>
        <rFont val="Calibri"/>
        <family val="2"/>
        <scheme val="minor"/>
      </rPr>
      <t>&gt;</t>
    </r>
    <r>
      <rPr>
        <sz val="11"/>
        <color theme="1"/>
        <rFont val="Calibri"/>
        <family val="2"/>
        <scheme val="minor"/>
      </rPr>
      <t xml:space="preserve"> The most important metric is the </t>
    </r>
    <r>
      <rPr>
        <b/>
        <sz val="11"/>
        <color theme="1"/>
        <rFont val="Calibri"/>
        <family val="2"/>
        <scheme val="minor"/>
      </rPr>
      <t>VORP column - this is your value over replacement</t>
    </r>
    <r>
      <rPr>
        <sz val="11"/>
        <color theme="1"/>
        <rFont val="Calibri"/>
        <family val="2"/>
        <scheme val="minor"/>
      </rPr>
      <t xml:space="preserve"> based on your league's settings. 
</t>
    </r>
    <r>
      <rPr>
        <b/>
        <sz val="11"/>
        <color theme="1"/>
        <rFont val="Calibri"/>
        <family val="2"/>
        <scheme val="minor"/>
      </rPr>
      <t>&gt;</t>
    </r>
    <r>
      <rPr>
        <sz val="11"/>
        <color theme="1"/>
        <rFont val="Calibri"/>
        <family val="2"/>
        <scheme val="minor"/>
      </rPr>
      <t xml:space="preserve"> VORP shows you how much more value a player has than the last player that should be selected in that position, so if you have a league with 20 members and 1 QB per team, then VORP is a QB's value minus the 20th QB's value - VORP includes FLEX or Super Flex settings. 
</t>
    </r>
    <r>
      <rPr>
        <b/>
        <sz val="11"/>
        <color theme="1"/>
        <rFont val="Calibri"/>
        <family val="2"/>
        <scheme val="minor"/>
      </rPr>
      <t>"BEST BALL CHEAT SHEET" NOTES</t>
    </r>
    <r>
      <rPr>
        <sz val="11"/>
        <color theme="1"/>
        <rFont val="Calibri"/>
        <family val="2"/>
        <scheme val="minor"/>
      </rPr>
      <t xml:space="preserve">
</t>
    </r>
    <r>
      <rPr>
        <b/>
        <sz val="11"/>
        <color theme="1"/>
        <rFont val="Calibri"/>
        <family val="2"/>
        <scheme val="minor"/>
      </rPr>
      <t>&gt;</t>
    </r>
    <r>
      <rPr>
        <sz val="11"/>
        <color theme="1"/>
        <rFont val="Calibri"/>
        <family val="2"/>
        <scheme val="minor"/>
      </rPr>
      <t xml:space="preserve"> The best ball cheat sheet has something I'm calling "Boom Value", boom value should be a rough estimation of how much a player can have a huge game full of fantasy points based on your settings
Feel free to modify the data on the projection tabs if you wish, but if you add columns or do anything other than changing projection numbers it might break the cheat sheet tab.</t>
    </r>
  </si>
  <si>
    <t>Enabled?</t>
  </si>
  <si>
    <t>Gavin Bartholomew</t>
  </si>
  <si>
    <t>Trent Pennix</t>
  </si>
  <si>
    <t>Anthony Landphere</t>
  </si>
  <si>
    <t>David Martin-Robinson</t>
  </si>
  <si>
    <t>Oscar Cardenas</t>
  </si>
  <si>
    <t>Shane Calhoun</t>
  </si>
  <si>
    <t>Brevyn Spann-Ford</t>
  </si>
  <si>
    <t>Colston Loveland</t>
  </si>
  <si>
    <t>Johnny Langan</t>
  </si>
  <si>
    <t>Austin Stogner</t>
  </si>
  <si>
    <t>Ben Sinnott</t>
  </si>
  <si>
    <t>Isaac Rex</t>
  </si>
  <si>
    <t>Mitchell Evans</t>
  </si>
  <si>
    <t>Marcus Young</t>
  </si>
  <si>
    <t>Dominick Mazotti</t>
  </si>
  <si>
    <t>Hudson Habermehl</t>
  </si>
  <si>
    <t>Tanner McLachlan</t>
  </si>
  <si>
    <t>Thomas Yassmin</t>
  </si>
  <si>
    <t>Sedrick Irvin</t>
  </si>
  <si>
    <t>Roydell Williams</t>
  </si>
  <si>
    <t>Jordan Whittington</t>
  </si>
  <si>
    <t>George Takacs</t>
  </si>
  <si>
    <t>Nicky Dalmolin</t>
  </si>
  <si>
    <t>Dylan Leonard</t>
  </si>
  <si>
    <t>Elijah Arroyo</t>
  </si>
  <si>
    <t>Bryson Nesbit</t>
  </si>
  <si>
    <t>Nick Gallo</t>
  </si>
  <si>
    <t>Jack Bradley</t>
  </si>
  <si>
    <t>Jordan Smith</t>
  </si>
  <si>
    <t>Alex Bauman</t>
  </si>
  <si>
    <t>Erick All</t>
  </si>
  <si>
    <t>Thomas Fidone II</t>
  </si>
  <si>
    <t>Cade Stover</t>
  </si>
  <si>
    <t>Theo Johnson</t>
  </si>
  <si>
    <t>Drake Dabney</t>
  </si>
  <si>
    <t>Chamon Metayer</t>
  </si>
  <si>
    <t>DeShawn Hanika</t>
  </si>
  <si>
    <t>Jared Wiley</t>
  </si>
  <si>
    <t>Josiah Miamen</t>
  </si>
  <si>
    <t>Sean Brown</t>
  </si>
  <si>
    <t>Bentley Hanshaw</t>
  </si>
  <si>
    <t>Nate Jones</t>
  </si>
  <si>
    <t>Justin Joly</t>
  </si>
  <si>
    <t>Jack Coldiron</t>
  </si>
  <si>
    <t>Lenny Kuhl</t>
  </si>
  <si>
    <t>Riley Smith</t>
  </si>
  <si>
    <t>Dallin Holker</t>
  </si>
  <si>
    <t>Keleki Latu</t>
  </si>
  <si>
    <t>Mark Redman</t>
  </si>
  <si>
    <t>Treyton Welch</t>
  </si>
  <si>
    <t>Terrance Ferguson</t>
  </si>
  <si>
    <t>Jack Velling</t>
  </si>
  <si>
    <t>Devin Culp</t>
  </si>
  <si>
    <t>Jack Westover</t>
  </si>
  <si>
    <t>Rivaldo Fairweather</t>
  </si>
  <si>
    <t>Jordan Dingle</t>
  </si>
  <si>
    <t>Geor'Quarius Spivey</t>
  </si>
  <si>
    <t>Michael Trigg</t>
  </si>
  <si>
    <t>Trey Knox</t>
  </si>
  <si>
    <t>McCallan Castles</t>
  </si>
  <si>
    <t>Neal Johnson</t>
  </si>
  <si>
    <t>Demarcus Thomas</t>
  </si>
  <si>
    <t>Ethan Conner</t>
  </si>
  <si>
    <t>Haynes King</t>
  </si>
  <si>
    <t>Avery Morrow</t>
  </si>
  <si>
    <t>Daniel Ngata</t>
  </si>
  <si>
    <t>Steven McBride</t>
  </si>
  <si>
    <t>Phillippe Wesley II</t>
  </si>
  <si>
    <t>Wyatt Wieland</t>
  </si>
  <si>
    <t>TRUE</t>
  </si>
  <si>
    <t>Joseph Fagnano</t>
  </si>
  <si>
    <t>Mike Alaimo</t>
  </si>
  <si>
    <t>Jaden Rashada</t>
  </si>
  <si>
    <t>Patrick Smith</t>
  </si>
  <si>
    <t>Tru Edwards</t>
  </si>
  <si>
    <t>Monroe Young</t>
  </si>
  <si>
    <t>Denis Lynch</t>
  </si>
  <si>
    <t>Nicolas Radicic</t>
  </si>
  <si>
    <t>Noah Rauschenberg</t>
  </si>
  <si>
    <t>Jacob Barnes</t>
  </si>
  <si>
    <t>Evan Warren</t>
  </si>
  <si>
    <t>Jacob Borcila</t>
  </si>
  <si>
    <t>Michael Luckhurst</t>
  </si>
  <si>
    <t>Spencer Shrader</t>
  </si>
  <si>
    <t>Matthew Shipley</t>
  </si>
  <si>
    <t>Buzz Flabiano</t>
  </si>
  <si>
    <t>Cameron Carson</t>
  </si>
  <si>
    <t>Chase Gabriel</t>
  </si>
  <si>
    <t>Alen Karajic</t>
  </si>
  <si>
    <t xml:space="preserve">LAST UPDATED: 8/24/2023
I will be updating this sheet and adding more projections up through week 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</si>
</sst>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1"/>
      <color theme="0"/>
      <name val="Calibri"/>
      <family val="2"/>
      <scheme val="minor"/>
    </font>
    <font>
      <b/>
      <u/>
      <sz val="11"/>
      <color theme="1"/>
      <name val="Calibri"/>
      <family val="2"/>
      <scheme val="minor"/>
    </font>
    <font>
      <u/>
      <sz val="11"/>
      <color rgb="FF0070C0"/>
      <name val="Calibri"/>
      <family val="2"/>
      <scheme val="minor"/>
    </font>
    <font>
      <b/>
      <sz val="20"/>
      <color theme="1"/>
      <name val="Calibri"/>
      <family val="2"/>
      <scheme val="minor"/>
    </font>
    <font>
      <b/>
      <sz val="11"/>
      <color rgb="FFFF0000"/>
      <name val="Calibri"/>
      <family val="2"/>
      <scheme val="minor"/>
    </font>
    <font>
      <b/>
      <sz val="24"/>
      <color theme="1"/>
      <name val="Calibri"/>
      <family val="2"/>
      <scheme val="minor"/>
    </font>
    <font>
      <b/>
      <sz val="16"/>
      <color theme="1"/>
      <name val="Calibri"/>
      <family val="2"/>
      <scheme val="minor"/>
    </font>
  </fonts>
  <fills count="17">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1"/>
        <bgColor indexed="64"/>
      </patternFill>
    </fill>
    <fill>
      <patternFill patternType="solid">
        <fgColor rgb="FFF0C2C3"/>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99FF"/>
        <bgColor indexed="64"/>
      </patternFill>
    </fill>
    <fill>
      <patternFill patternType="solid">
        <fgColor theme="0"/>
        <bgColor indexed="64"/>
      </patternFill>
    </fill>
  </fills>
  <borders count="21">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auto="1"/>
      </left>
      <right/>
      <top/>
      <bottom/>
      <diagonal/>
    </border>
  </borders>
  <cellStyleXfs count="1">
    <xf numFmtId="0" fontId="0" fillId="0" borderId="0"/>
  </cellStyleXfs>
  <cellXfs count="116">
    <xf numFmtId="0" fontId="0" fillId="0" borderId="0" xfId="0"/>
    <xf numFmtId="0" fontId="1" fillId="0" borderId="0" xfId="0" applyFont="1"/>
    <xf numFmtId="2" fontId="0" fillId="0" borderId="0" xfId="0" applyNumberFormat="1"/>
    <xf numFmtId="0" fontId="0" fillId="0" borderId="0" xfId="0" applyAlignment="1">
      <alignment horizontal="center"/>
    </xf>
    <xf numFmtId="0" fontId="1" fillId="0" borderId="1" xfId="0" applyFont="1" applyBorder="1"/>
    <xf numFmtId="0" fontId="1" fillId="0" borderId="0" xfId="0" applyFont="1" applyAlignment="1">
      <alignment horizontal="left"/>
    </xf>
    <xf numFmtId="2" fontId="1" fillId="0" borderId="0" xfId="0" applyNumberFormat="1" applyFont="1"/>
    <xf numFmtId="0" fontId="1" fillId="11" borderId="0" xfId="0" applyFont="1" applyFill="1"/>
    <xf numFmtId="0" fontId="0" fillId="11" borderId="0" xfId="0" applyFill="1"/>
    <xf numFmtId="0" fontId="2" fillId="11" borderId="0" xfId="0" applyFont="1" applyFill="1"/>
    <xf numFmtId="0" fontId="0" fillId="0" borderId="0" xfId="0" applyAlignment="1">
      <alignment horizontal="left"/>
    </xf>
    <xf numFmtId="0" fontId="0" fillId="0" borderId="0" xfId="0" applyAlignment="1">
      <alignment vertical="center"/>
    </xf>
    <xf numFmtId="1" fontId="0" fillId="0" borderId="0" xfId="0" applyNumberFormat="1" applyAlignment="1">
      <alignment horizontal="center"/>
    </xf>
    <xf numFmtId="0" fontId="0" fillId="9" borderId="8" xfId="0" applyFill="1" applyBorder="1"/>
    <xf numFmtId="0" fontId="0" fillId="8" borderId="8" xfId="0" applyFill="1" applyBorder="1"/>
    <xf numFmtId="0" fontId="0" fillId="10" borderId="10" xfId="0" applyFill="1" applyBorder="1"/>
    <xf numFmtId="0" fontId="0" fillId="0" borderId="11" xfId="0" applyBorder="1"/>
    <xf numFmtId="1" fontId="1" fillId="0" borderId="0" xfId="0" applyNumberFormat="1" applyFont="1"/>
    <xf numFmtId="1" fontId="0" fillId="0" borderId="0" xfId="0" applyNumberFormat="1"/>
    <xf numFmtId="0" fontId="0" fillId="3" borderId="18" xfId="0" applyFill="1" applyBorder="1"/>
    <xf numFmtId="0" fontId="0" fillId="3" borderId="19" xfId="0" applyFill="1" applyBorder="1"/>
    <xf numFmtId="1" fontId="0" fillId="3" borderId="17" xfId="0" applyNumberFormat="1" applyFill="1" applyBorder="1"/>
    <xf numFmtId="1" fontId="0" fillId="3" borderId="18" xfId="0" applyNumberFormat="1" applyFill="1" applyBorder="1"/>
    <xf numFmtId="1" fontId="0" fillId="3" borderId="19" xfId="0" applyNumberFormat="1" applyFill="1" applyBorder="1"/>
    <xf numFmtId="0" fontId="0" fillId="0" borderId="10" xfId="0" applyBorder="1"/>
    <xf numFmtId="0" fontId="0" fillId="0" borderId="17" xfId="0" applyBorder="1"/>
    <xf numFmtId="0" fontId="0" fillId="0" borderId="18" xfId="0" applyBorder="1"/>
    <xf numFmtId="0" fontId="0" fillId="0" borderId="19" xfId="0" applyBorder="1"/>
    <xf numFmtId="0" fontId="1" fillId="2" borderId="13" xfId="0" applyFont="1" applyFill="1" applyBorder="1"/>
    <xf numFmtId="0" fontId="1" fillId="2" borderId="16" xfId="0" applyFont="1" applyFill="1" applyBorder="1"/>
    <xf numFmtId="0" fontId="0" fillId="16" borderId="0" xfId="0" applyFill="1"/>
    <xf numFmtId="2" fontId="0" fillId="16" borderId="0" xfId="0" applyNumberFormat="1" applyFill="1"/>
    <xf numFmtId="0" fontId="1" fillId="16" borderId="14" xfId="0" applyFont="1" applyFill="1" applyBorder="1"/>
    <xf numFmtId="0" fontId="1" fillId="16" borderId="14" xfId="0" applyFont="1" applyFill="1" applyBorder="1" applyAlignment="1">
      <alignment horizontal="right"/>
    </xf>
    <xf numFmtId="2" fontId="1" fillId="16" borderId="14" xfId="0" applyNumberFormat="1" applyFont="1" applyFill="1" applyBorder="1"/>
    <xf numFmtId="0" fontId="0" fillId="16" borderId="14" xfId="0" applyFill="1" applyBorder="1"/>
    <xf numFmtId="2" fontId="0" fillId="16" borderId="14" xfId="0" applyNumberFormat="1" applyFill="1" applyBorder="1"/>
    <xf numFmtId="0" fontId="1" fillId="0" borderId="13" xfId="0" applyFont="1" applyBorder="1"/>
    <xf numFmtId="0" fontId="1" fillId="0" borderId="14" xfId="0" applyFont="1" applyBorder="1"/>
    <xf numFmtId="2" fontId="1" fillId="0" borderId="14" xfId="0" applyNumberFormat="1" applyFont="1" applyBorder="1"/>
    <xf numFmtId="0" fontId="1" fillId="11" borderId="14" xfId="0" applyFont="1" applyFill="1" applyBorder="1"/>
    <xf numFmtId="2" fontId="1" fillId="0" borderId="0" xfId="0" applyNumberFormat="1" applyFont="1" applyAlignment="1">
      <alignment horizontal="center"/>
    </xf>
    <xf numFmtId="2" fontId="0" fillId="0" borderId="0" xfId="0" applyNumberFormat="1" applyAlignment="1">
      <alignment horizontal="center"/>
    </xf>
    <xf numFmtId="0" fontId="1" fillId="0" borderId="0" xfId="0" applyFont="1" applyAlignment="1">
      <alignment horizontal="center"/>
    </xf>
    <xf numFmtId="0" fontId="0" fillId="0" borderId="20" xfId="0" applyBorder="1"/>
    <xf numFmtId="0" fontId="0" fillId="0" borderId="8" xfId="0" applyBorder="1"/>
    <xf numFmtId="0" fontId="1" fillId="0" borderId="16" xfId="0" applyFont="1" applyBorder="1"/>
    <xf numFmtId="0" fontId="0" fillId="0" borderId="0" xfId="0" applyAlignment="1">
      <alignment vertical="center" wrapText="1"/>
    </xf>
    <xf numFmtId="0" fontId="6" fillId="0" borderId="0" xfId="0" applyFont="1" applyAlignment="1">
      <alignment vertical="center" wrapText="1"/>
    </xf>
    <xf numFmtId="49" fontId="0" fillId="3" borderId="17" xfId="0" applyNumberFormat="1" applyFill="1" applyBorder="1" applyAlignment="1">
      <alignment horizontal="center"/>
    </xf>
    <xf numFmtId="49" fontId="0" fillId="3" borderId="18" xfId="0" applyNumberFormat="1" applyFill="1" applyBorder="1" applyAlignment="1">
      <alignment horizontal="center"/>
    </xf>
    <xf numFmtId="49" fontId="0" fillId="3" borderId="19" xfId="0" applyNumberFormat="1" applyFill="1" applyBorder="1" applyAlignment="1">
      <alignment horizontal="center"/>
    </xf>
    <xf numFmtId="0" fontId="1" fillId="2" borderId="16" xfId="0" applyFont="1" applyFill="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0" fillId="14" borderId="8" xfId="0" applyFill="1" applyBorder="1" applyAlignment="1">
      <alignment horizontal="center"/>
    </xf>
    <xf numFmtId="0" fontId="0" fillId="14" borderId="0" xfId="0" applyFill="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15" borderId="8" xfId="0" applyFill="1" applyBorder="1" applyAlignment="1">
      <alignment horizontal="center"/>
    </xf>
    <xf numFmtId="0" fontId="0" fillId="15" borderId="0" xfId="0" applyFill="1" applyAlignment="1">
      <alignment horizontal="center"/>
    </xf>
    <xf numFmtId="0" fontId="1" fillId="0" borderId="15" xfId="0" applyFont="1" applyBorder="1" applyAlignment="1">
      <alignment horizontal="center"/>
    </xf>
    <xf numFmtId="0" fontId="8" fillId="13" borderId="5"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1" fillId="13" borderId="7" xfId="0" applyFont="1" applyFill="1" applyBorder="1" applyAlignment="1">
      <alignment horizontal="center" vertical="center" wrapText="1"/>
    </xf>
    <xf numFmtId="0" fontId="1" fillId="13" borderId="8" xfId="0" applyFont="1" applyFill="1" applyBorder="1" applyAlignment="1">
      <alignment horizontal="center" vertical="center" wrapText="1"/>
    </xf>
    <xf numFmtId="0" fontId="1" fillId="13" borderId="0" xfId="0" applyFont="1" applyFill="1" applyAlignment="1">
      <alignment horizontal="center" vertical="center" wrapText="1"/>
    </xf>
    <xf numFmtId="0" fontId="1" fillId="13" borderId="9" xfId="0" applyFont="1" applyFill="1" applyBorder="1" applyAlignment="1">
      <alignment horizontal="center" vertical="center" wrapText="1"/>
    </xf>
    <xf numFmtId="0" fontId="1" fillId="13" borderId="10" xfId="0" applyFont="1" applyFill="1" applyBorder="1" applyAlignment="1">
      <alignment horizontal="center" vertical="center" wrapText="1"/>
    </xf>
    <xf numFmtId="0" fontId="1" fillId="13" borderId="11" xfId="0" applyFont="1" applyFill="1" applyBorder="1" applyAlignment="1">
      <alignment horizontal="center" vertical="center" wrapText="1"/>
    </xf>
    <xf numFmtId="0" fontId="1" fillId="13" borderId="12" xfId="0" applyFont="1" applyFill="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7" fillId="15" borderId="20" xfId="0" applyFont="1" applyFill="1" applyBorder="1" applyAlignment="1">
      <alignment vertical="distributed" textRotation="180"/>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15" xfId="0" applyFont="1" applyFill="1" applyBorder="1" applyAlignment="1">
      <alignment horizontal="center"/>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7" xfId="0" applyFont="1" applyFill="1" applyBorder="1" applyAlignment="1">
      <alignment horizontal="center"/>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13" borderId="5" xfId="0" applyFont="1" applyFill="1" applyBorder="1" applyAlignment="1">
      <alignment horizontal="center"/>
    </xf>
    <xf numFmtId="0" fontId="1" fillId="13" borderId="6" xfId="0" applyFont="1" applyFill="1" applyBorder="1" applyAlignment="1">
      <alignment horizontal="center"/>
    </xf>
    <xf numFmtId="0" fontId="1" fillId="13" borderId="7" xfId="0" applyFont="1" applyFill="1" applyBorder="1" applyAlignment="1">
      <alignment horizontal="center"/>
    </xf>
    <xf numFmtId="0" fontId="1" fillId="12" borderId="13" xfId="0" applyFont="1" applyFill="1" applyBorder="1" applyAlignment="1">
      <alignment horizontal="center"/>
    </xf>
    <xf numFmtId="0" fontId="1" fillId="12" borderId="14" xfId="0" applyFont="1" applyFill="1" applyBorder="1" applyAlignment="1">
      <alignment horizontal="center"/>
    </xf>
    <xf numFmtId="0" fontId="1" fillId="12" borderId="15" xfId="0" applyFont="1" applyFill="1" applyBorder="1" applyAlignment="1">
      <alignment horizontal="center"/>
    </xf>
    <xf numFmtId="0" fontId="1" fillId="5" borderId="0" xfId="0" applyFont="1" applyFill="1" applyAlignment="1">
      <alignment horizontal="center"/>
    </xf>
  </cellXfs>
  <cellStyles count="1">
    <cellStyle name="Normal" xfId="0" builtinId="0"/>
  </cellStyles>
  <dxfs count="4">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F0C2C3"/>
      <color rgb="FFFB0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000334-7D22-4E07-95C5-08F5A45E304B}" name="Table1" displayName="Table1" ref="A1:A3" totalsRowShown="0">
  <autoFilter ref="A1:A3" xr:uid="{28289B32-99DF-4DEA-A098-55AD7FCBB5E3}"/>
  <tableColumns count="1">
    <tableColumn id="1" xr3:uid="{4FBBF3E1-F698-41FE-B4E7-58CF0A2C223D}"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507F0-DDD9-482F-A78F-0182C97DDB5A}">
  <sheetPr codeName="Sheet3"/>
  <dimension ref="A1:T37"/>
  <sheetViews>
    <sheetView tabSelected="1" workbookViewId="0">
      <selection activeCell="C13" sqref="C13"/>
    </sheetView>
  </sheetViews>
  <sheetFormatPr defaultRowHeight="15" x14ac:dyDescent="0.25"/>
  <cols>
    <col min="1" max="1" width="8.28515625" bestFit="1" customWidth="1"/>
    <col min="2" max="2" width="14.85546875" bestFit="1" customWidth="1"/>
    <col min="3" max="3" width="9.140625" bestFit="1" customWidth="1"/>
    <col min="5" max="5" width="13.5703125" bestFit="1" customWidth="1"/>
    <col min="6" max="6" width="6.28515625" bestFit="1" customWidth="1"/>
  </cols>
  <sheetData>
    <row r="1" spans="1:20" ht="12" customHeight="1" x14ac:dyDescent="0.25">
      <c r="A1" s="55" t="s">
        <v>597</v>
      </c>
      <c r="B1" s="56"/>
      <c r="C1" s="56"/>
      <c r="D1" s="56"/>
      <c r="E1" s="56"/>
      <c r="F1" s="56"/>
      <c r="G1" s="56"/>
      <c r="H1" s="56"/>
      <c r="I1" s="56"/>
      <c r="J1" s="56"/>
      <c r="K1" s="56"/>
      <c r="L1" s="56"/>
      <c r="M1" s="56"/>
      <c r="N1" s="56"/>
      <c r="O1" s="56"/>
      <c r="P1" s="56"/>
      <c r="Q1" s="56"/>
      <c r="R1" s="56"/>
      <c r="S1" s="56"/>
      <c r="T1" s="57"/>
    </row>
    <row r="2" spans="1:20" ht="12" customHeight="1" x14ac:dyDescent="0.25">
      <c r="A2" s="58"/>
      <c r="B2" s="59"/>
      <c r="C2" s="59"/>
      <c r="D2" s="59"/>
      <c r="E2" s="59"/>
      <c r="F2" s="59"/>
      <c r="G2" s="59"/>
      <c r="H2" s="59"/>
      <c r="I2" s="59"/>
      <c r="J2" s="59"/>
      <c r="K2" s="59"/>
      <c r="L2" s="59"/>
      <c r="M2" s="59"/>
      <c r="N2" s="59"/>
      <c r="O2" s="59"/>
      <c r="P2" s="59"/>
      <c r="Q2" s="59"/>
      <c r="R2" s="59"/>
      <c r="S2" s="59"/>
      <c r="T2" s="60"/>
    </row>
    <row r="3" spans="1:20" ht="12" customHeight="1" x14ac:dyDescent="0.25">
      <c r="A3" s="58"/>
      <c r="B3" s="59"/>
      <c r="C3" s="59"/>
      <c r="D3" s="59"/>
      <c r="E3" s="59"/>
      <c r="F3" s="59"/>
      <c r="G3" s="59"/>
      <c r="H3" s="59"/>
      <c r="I3" s="59"/>
      <c r="J3" s="59"/>
      <c r="K3" s="59"/>
      <c r="L3" s="59"/>
      <c r="M3" s="59"/>
      <c r="N3" s="59"/>
      <c r="O3" s="59"/>
      <c r="P3" s="59"/>
      <c r="Q3" s="59"/>
      <c r="R3" s="59"/>
      <c r="S3" s="59"/>
      <c r="T3" s="60"/>
    </row>
    <row r="4" spans="1:20" ht="12" customHeight="1" thickBot="1" x14ac:dyDescent="0.3">
      <c r="A4" s="61"/>
      <c r="B4" s="62"/>
      <c r="C4" s="62"/>
      <c r="D4" s="62"/>
      <c r="E4" s="62"/>
      <c r="F4" s="62"/>
      <c r="G4" s="62"/>
      <c r="H4" s="62"/>
      <c r="I4" s="62"/>
      <c r="J4" s="62"/>
      <c r="K4" s="62"/>
      <c r="L4" s="62"/>
      <c r="M4" s="62"/>
      <c r="N4" s="62"/>
      <c r="O4" s="62"/>
      <c r="P4" s="62"/>
      <c r="Q4" s="62"/>
      <c r="R4" s="62"/>
      <c r="S4" s="62"/>
      <c r="T4" s="63"/>
    </row>
    <row r="6" spans="1:20" ht="15.75" thickBot="1" x14ac:dyDescent="0.3"/>
    <row r="7" spans="1:20" ht="15.75" thickBot="1" x14ac:dyDescent="0.3">
      <c r="A7" s="73" t="s">
        <v>144</v>
      </c>
      <c r="B7" s="74"/>
      <c r="C7" s="75"/>
      <c r="E7" s="73" t="s">
        <v>145</v>
      </c>
      <c r="F7" s="75"/>
      <c r="H7" s="53" t="s">
        <v>564</v>
      </c>
      <c r="I7" s="54"/>
      <c r="J7" s="54"/>
      <c r="K7" s="54"/>
      <c r="L7" s="54"/>
      <c r="M7" s="54"/>
      <c r="N7" s="54"/>
      <c r="O7" s="54"/>
      <c r="P7" s="54"/>
      <c r="Q7" s="54"/>
      <c r="R7" s="54"/>
      <c r="S7" s="54"/>
      <c r="T7" s="84"/>
    </row>
    <row r="8" spans="1:20" ht="15.75" customHeight="1" thickBot="1" x14ac:dyDescent="0.3">
      <c r="A8" s="29" t="s">
        <v>18</v>
      </c>
      <c r="B8" s="29" t="s">
        <v>7</v>
      </c>
      <c r="C8" s="52" t="s">
        <v>5</v>
      </c>
      <c r="E8" s="28" t="s">
        <v>18</v>
      </c>
      <c r="F8" s="29" t="s">
        <v>19</v>
      </c>
      <c r="H8" s="64" t="s">
        <v>925</v>
      </c>
      <c r="I8" s="65"/>
      <c r="J8" s="65"/>
      <c r="K8" s="65"/>
      <c r="L8" s="65"/>
      <c r="M8" s="65"/>
      <c r="N8" s="65"/>
      <c r="O8" s="65"/>
      <c r="P8" s="65"/>
      <c r="Q8" s="65"/>
      <c r="R8" s="65"/>
      <c r="S8" s="65"/>
      <c r="T8" s="66"/>
    </row>
    <row r="9" spans="1:20" x14ac:dyDescent="0.25">
      <c r="A9" s="13" t="s">
        <v>8</v>
      </c>
      <c r="B9" t="s">
        <v>9</v>
      </c>
      <c r="C9" s="19">
        <v>4</v>
      </c>
      <c r="E9" s="25" t="s">
        <v>8</v>
      </c>
      <c r="F9" s="21">
        <v>1</v>
      </c>
      <c r="H9" s="67"/>
      <c r="I9" s="68"/>
      <c r="J9" s="68"/>
      <c r="K9" s="68"/>
      <c r="L9" s="68"/>
      <c r="M9" s="68"/>
      <c r="N9" s="68"/>
      <c r="O9" s="68"/>
      <c r="P9" s="68"/>
      <c r="Q9" s="68"/>
      <c r="R9" s="68"/>
      <c r="S9" s="68"/>
      <c r="T9" s="69"/>
    </row>
    <row r="10" spans="1:20" x14ac:dyDescent="0.25">
      <c r="A10" s="13" t="s">
        <v>8</v>
      </c>
      <c r="B10" t="s">
        <v>10</v>
      </c>
      <c r="C10" s="19">
        <v>-2</v>
      </c>
      <c r="E10" s="26" t="s">
        <v>20</v>
      </c>
      <c r="F10" s="22">
        <v>3</v>
      </c>
      <c r="H10" s="67"/>
      <c r="I10" s="68"/>
      <c r="J10" s="68"/>
      <c r="K10" s="68"/>
      <c r="L10" s="68"/>
      <c r="M10" s="68"/>
      <c r="N10" s="68"/>
      <c r="O10" s="68"/>
      <c r="P10" s="68"/>
      <c r="Q10" s="68"/>
      <c r="R10" s="68"/>
      <c r="S10" s="68"/>
      <c r="T10" s="69"/>
    </row>
    <row r="11" spans="1:20" x14ac:dyDescent="0.25">
      <c r="A11" s="13" t="s">
        <v>8</v>
      </c>
      <c r="B11" t="s">
        <v>11</v>
      </c>
      <c r="C11" s="19">
        <v>0.04</v>
      </c>
      <c r="E11" s="26" t="s">
        <v>21</v>
      </c>
      <c r="F11" s="22">
        <v>3</v>
      </c>
      <c r="H11" s="67"/>
      <c r="I11" s="68"/>
      <c r="J11" s="68"/>
      <c r="K11" s="68"/>
      <c r="L11" s="68"/>
      <c r="M11" s="68"/>
      <c r="N11" s="68"/>
      <c r="O11" s="68"/>
      <c r="P11" s="68"/>
      <c r="Q11" s="68"/>
      <c r="R11" s="68"/>
      <c r="S11" s="68"/>
      <c r="T11" s="69"/>
    </row>
    <row r="12" spans="1:20" x14ac:dyDescent="0.25">
      <c r="A12" s="14" t="s">
        <v>143</v>
      </c>
      <c r="B12" t="s">
        <v>6</v>
      </c>
      <c r="C12" s="19">
        <v>0.5</v>
      </c>
      <c r="E12" s="26" t="s">
        <v>22</v>
      </c>
      <c r="F12" s="22">
        <v>1</v>
      </c>
      <c r="H12" s="67"/>
      <c r="I12" s="68"/>
      <c r="J12" s="68"/>
      <c r="K12" s="68"/>
      <c r="L12" s="68"/>
      <c r="M12" s="68"/>
      <c r="N12" s="68"/>
      <c r="O12" s="68"/>
      <c r="P12" s="68"/>
      <c r="Q12" s="68"/>
      <c r="R12" s="68"/>
      <c r="S12" s="68"/>
      <c r="T12" s="69"/>
    </row>
    <row r="13" spans="1:20" x14ac:dyDescent="0.25">
      <c r="A13" s="14" t="s">
        <v>143</v>
      </c>
      <c r="B13" t="s">
        <v>13</v>
      </c>
      <c r="C13" s="19">
        <v>6</v>
      </c>
      <c r="E13" s="26" t="s">
        <v>23</v>
      </c>
      <c r="F13" s="22">
        <v>1</v>
      </c>
      <c r="H13" s="67"/>
      <c r="I13" s="68"/>
      <c r="J13" s="68"/>
      <c r="K13" s="68"/>
      <c r="L13" s="68"/>
      <c r="M13" s="68"/>
      <c r="N13" s="68"/>
      <c r="O13" s="68"/>
      <c r="P13" s="68"/>
      <c r="Q13" s="68"/>
      <c r="R13" s="68"/>
      <c r="S13" s="68"/>
      <c r="T13" s="69"/>
    </row>
    <row r="14" spans="1:20" x14ac:dyDescent="0.25">
      <c r="A14" s="14" t="s">
        <v>143</v>
      </c>
      <c r="B14" t="s">
        <v>14</v>
      </c>
      <c r="C14" s="19">
        <v>0.1</v>
      </c>
      <c r="E14" s="26" t="s">
        <v>24</v>
      </c>
      <c r="F14" s="22">
        <v>0</v>
      </c>
      <c r="H14" s="67"/>
      <c r="I14" s="68"/>
      <c r="J14" s="68"/>
      <c r="K14" s="68"/>
      <c r="L14" s="68"/>
      <c r="M14" s="68"/>
      <c r="N14" s="68"/>
      <c r="O14" s="68"/>
      <c r="P14" s="68"/>
      <c r="Q14" s="68"/>
      <c r="R14" s="68"/>
      <c r="S14" s="68"/>
      <c r="T14" s="69"/>
    </row>
    <row r="15" spans="1:20" ht="15.75" thickBot="1" x14ac:dyDescent="0.3">
      <c r="A15" s="14" t="s">
        <v>143</v>
      </c>
      <c r="B15" t="s">
        <v>15</v>
      </c>
      <c r="C15" s="19">
        <v>6</v>
      </c>
      <c r="E15" s="27" t="s">
        <v>25</v>
      </c>
      <c r="F15" s="23">
        <v>1</v>
      </c>
      <c r="H15" s="67"/>
      <c r="I15" s="68"/>
      <c r="J15" s="68"/>
      <c r="K15" s="68"/>
      <c r="L15" s="68"/>
      <c r="M15" s="68"/>
      <c r="N15" s="68"/>
      <c r="O15" s="68"/>
      <c r="P15" s="68"/>
      <c r="Q15" s="68"/>
      <c r="R15" s="68"/>
      <c r="S15" s="68"/>
      <c r="T15" s="69"/>
    </row>
    <row r="16" spans="1:20" ht="15.75" thickBot="1" x14ac:dyDescent="0.3">
      <c r="A16" s="14" t="s">
        <v>143</v>
      </c>
      <c r="B16" t="s">
        <v>16</v>
      </c>
      <c r="C16" s="19">
        <v>0.1</v>
      </c>
      <c r="E16" s="24" t="s">
        <v>148</v>
      </c>
      <c r="F16" s="23">
        <v>12</v>
      </c>
      <c r="H16" s="67"/>
      <c r="I16" s="68"/>
      <c r="J16" s="68"/>
      <c r="K16" s="68"/>
      <c r="L16" s="68"/>
      <c r="M16" s="68"/>
      <c r="N16" s="68"/>
      <c r="O16" s="68"/>
      <c r="P16" s="68"/>
      <c r="Q16" s="68"/>
      <c r="R16" s="68"/>
      <c r="S16" s="68"/>
      <c r="T16" s="69"/>
    </row>
    <row r="17" spans="1:20" ht="15.75" thickBot="1" x14ac:dyDescent="0.3">
      <c r="A17" s="15" t="s">
        <v>12</v>
      </c>
      <c r="B17" s="16" t="s">
        <v>17</v>
      </c>
      <c r="C17" s="20">
        <v>-2</v>
      </c>
      <c r="H17" s="67"/>
      <c r="I17" s="68"/>
      <c r="J17" s="68"/>
      <c r="K17" s="68"/>
      <c r="L17" s="68"/>
      <c r="M17" s="68"/>
      <c r="N17" s="68"/>
      <c r="O17" s="68"/>
      <c r="P17" s="68"/>
      <c r="Q17" s="68"/>
      <c r="R17" s="68"/>
      <c r="S17" s="68"/>
      <c r="T17" s="69"/>
    </row>
    <row r="18" spans="1:20" x14ac:dyDescent="0.25">
      <c r="H18" s="67"/>
      <c r="I18" s="68"/>
      <c r="J18" s="68"/>
      <c r="K18" s="68"/>
      <c r="L18" s="68"/>
      <c r="M18" s="68"/>
      <c r="N18" s="68"/>
      <c r="O18" s="68"/>
      <c r="P18" s="68"/>
      <c r="Q18" s="68"/>
      <c r="R18" s="68"/>
      <c r="S18" s="68"/>
      <c r="T18" s="69"/>
    </row>
    <row r="19" spans="1:20" ht="15.75" thickBot="1" x14ac:dyDescent="0.3">
      <c r="H19" s="67"/>
      <c r="I19" s="68"/>
      <c r="J19" s="68"/>
      <c r="K19" s="68"/>
      <c r="L19" s="68"/>
      <c r="M19" s="68"/>
      <c r="N19" s="68"/>
      <c r="O19" s="68"/>
      <c r="P19" s="68"/>
      <c r="Q19" s="68"/>
      <c r="R19" s="68"/>
      <c r="S19" s="68"/>
      <c r="T19" s="69"/>
    </row>
    <row r="20" spans="1:20" ht="15.75" thickBot="1" x14ac:dyDescent="0.3">
      <c r="A20" s="53" t="s">
        <v>157</v>
      </c>
      <c r="B20" s="54"/>
      <c r="C20" s="46" t="s">
        <v>926</v>
      </c>
      <c r="D20" s="11"/>
      <c r="E20" s="48"/>
      <c r="F20" s="48"/>
      <c r="G20" s="48"/>
      <c r="H20" s="67"/>
      <c r="I20" s="68"/>
      <c r="J20" s="68"/>
      <c r="K20" s="68"/>
      <c r="L20" s="68"/>
      <c r="M20" s="68"/>
      <c r="N20" s="68"/>
      <c r="O20" s="68"/>
      <c r="P20" s="68"/>
      <c r="Q20" s="68"/>
      <c r="R20" s="68"/>
      <c r="S20" s="68"/>
      <c r="T20" s="69"/>
    </row>
    <row r="21" spans="1:20" x14ac:dyDescent="0.25">
      <c r="A21" s="78" t="s">
        <v>138</v>
      </c>
      <c r="B21" s="79"/>
      <c r="C21" s="49" t="s">
        <v>996</v>
      </c>
      <c r="D21" s="11"/>
      <c r="E21" s="48"/>
      <c r="F21" s="48"/>
      <c r="G21" s="48"/>
      <c r="H21" s="67"/>
      <c r="I21" s="68"/>
      <c r="J21" s="68"/>
      <c r="K21" s="68"/>
      <c r="L21" s="68"/>
      <c r="M21" s="68"/>
      <c r="N21" s="68"/>
      <c r="O21" s="68"/>
      <c r="P21" s="68"/>
      <c r="Q21" s="68"/>
      <c r="R21" s="68"/>
      <c r="S21" s="68"/>
      <c r="T21" s="69"/>
    </row>
    <row r="22" spans="1:20" x14ac:dyDescent="0.25">
      <c r="A22" s="76" t="s">
        <v>2</v>
      </c>
      <c r="B22" s="77"/>
      <c r="C22" s="50" t="b">
        <v>1</v>
      </c>
      <c r="D22" s="11"/>
      <c r="E22" s="48"/>
      <c r="F22" s="48"/>
      <c r="G22" s="48"/>
      <c r="H22" s="67"/>
      <c r="I22" s="68"/>
      <c r="J22" s="68"/>
      <c r="K22" s="68"/>
      <c r="L22" s="68"/>
      <c r="M22" s="68"/>
      <c r="N22" s="68"/>
      <c r="O22" s="68"/>
      <c r="P22" s="68"/>
      <c r="Q22" s="68"/>
      <c r="R22" s="68"/>
      <c r="S22" s="68"/>
      <c r="T22" s="69"/>
    </row>
    <row r="23" spans="1:20" x14ac:dyDescent="0.25">
      <c r="A23" s="76" t="s">
        <v>355</v>
      </c>
      <c r="B23" s="77"/>
      <c r="C23" s="50" t="b">
        <v>1</v>
      </c>
      <c r="D23" s="11"/>
      <c r="E23" s="48"/>
      <c r="F23" s="48"/>
      <c r="G23" s="48"/>
      <c r="H23" s="67"/>
      <c r="I23" s="68"/>
      <c r="J23" s="68"/>
      <c r="K23" s="68"/>
      <c r="L23" s="68"/>
      <c r="M23" s="68"/>
      <c r="N23" s="68"/>
      <c r="O23" s="68"/>
      <c r="P23" s="68"/>
      <c r="Q23" s="68"/>
      <c r="R23" s="68"/>
      <c r="S23" s="68"/>
      <c r="T23" s="69"/>
    </row>
    <row r="24" spans="1:20" x14ac:dyDescent="0.25">
      <c r="A24" s="76" t="s">
        <v>190</v>
      </c>
      <c r="B24" s="77"/>
      <c r="C24" s="50" t="b">
        <v>1</v>
      </c>
      <c r="D24" s="11"/>
      <c r="E24" s="48"/>
      <c r="F24" s="48"/>
      <c r="G24" s="48"/>
      <c r="H24" s="67"/>
      <c r="I24" s="68"/>
      <c r="J24" s="68"/>
      <c r="K24" s="68"/>
      <c r="L24" s="68"/>
      <c r="M24" s="68"/>
      <c r="N24" s="68"/>
      <c r="O24" s="68"/>
      <c r="P24" s="68"/>
      <c r="Q24" s="68"/>
      <c r="R24" s="68"/>
      <c r="S24" s="68"/>
      <c r="T24" s="69"/>
    </row>
    <row r="25" spans="1:20" x14ac:dyDescent="0.25">
      <c r="A25" s="80" t="s">
        <v>4</v>
      </c>
      <c r="B25" s="81"/>
      <c r="C25" s="50" t="s">
        <v>996</v>
      </c>
      <c r="D25" s="11"/>
      <c r="E25" s="48"/>
      <c r="F25" s="48"/>
      <c r="G25" s="48"/>
      <c r="H25" s="67"/>
      <c r="I25" s="68"/>
      <c r="J25" s="68"/>
      <c r="K25" s="68"/>
      <c r="L25" s="68"/>
      <c r="M25" s="68"/>
      <c r="N25" s="68"/>
      <c r="O25" s="68"/>
      <c r="P25" s="68"/>
      <c r="Q25" s="68"/>
      <c r="R25" s="68"/>
      <c r="S25" s="68"/>
      <c r="T25" s="69"/>
    </row>
    <row r="26" spans="1:20" x14ac:dyDescent="0.25">
      <c r="A26" s="82" t="s">
        <v>362</v>
      </c>
      <c r="B26" s="83"/>
      <c r="C26" s="50" t="b">
        <v>1</v>
      </c>
      <c r="D26" s="11"/>
      <c r="E26" s="48"/>
      <c r="F26" s="48"/>
      <c r="G26" s="48"/>
      <c r="H26" s="67"/>
      <c r="I26" s="68"/>
      <c r="J26" s="68"/>
      <c r="K26" s="68"/>
      <c r="L26" s="68"/>
      <c r="M26" s="68"/>
      <c r="N26" s="68"/>
      <c r="O26" s="68"/>
      <c r="P26" s="68"/>
      <c r="Q26" s="68"/>
      <c r="R26" s="68"/>
      <c r="S26" s="68"/>
      <c r="T26" s="69"/>
    </row>
    <row r="27" spans="1:20" ht="15.75" customHeight="1" x14ac:dyDescent="0.25">
      <c r="A27" s="80" t="s">
        <v>3</v>
      </c>
      <c r="B27" s="81"/>
      <c r="C27" s="50" t="s">
        <v>996</v>
      </c>
      <c r="D27" s="11"/>
      <c r="E27" s="48"/>
      <c r="F27" s="48"/>
      <c r="G27" s="48"/>
      <c r="H27" s="67"/>
      <c r="I27" s="68"/>
      <c r="J27" s="68"/>
      <c r="K27" s="68"/>
      <c r="L27" s="68"/>
      <c r="M27" s="68"/>
      <c r="N27" s="68"/>
      <c r="O27" s="68"/>
      <c r="P27" s="68"/>
      <c r="Q27" s="68"/>
      <c r="R27" s="68"/>
      <c r="S27" s="68"/>
      <c r="T27" s="69"/>
    </row>
    <row r="28" spans="1:20" x14ac:dyDescent="0.25">
      <c r="A28" s="80" t="s">
        <v>369</v>
      </c>
      <c r="B28" s="81"/>
      <c r="C28" s="50" t="s">
        <v>996</v>
      </c>
      <c r="D28" s="11"/>
      <c r="H28" s="67"/>
      <c r="I28" s="68"/>
      <c r="J28" s="68"/>
      <c r="K28" s="68"/>
      <c r="L28" s="68"/>
      <c r="M28" s="68"/>
      <c r="N28" s="68"/>
      <c r="O28" s="68"/>
      <c r="P28" s="68"/>
      <c r="Q28" s="68"/>
      <c r="R28" s="68"/>
      <c r="S28" s="68"/>
      <c r="T28" s="69"/>
    </row>
    <row r="29" spans="1:20" ht="15.75" thickBot="1" x14ac:dyDescent="0.3">
      <c r="A29" s="76" t="s">
        <v>373</v>
      </c>
      <c r="B29" s="77"/>
      <c r="C29" s="50" t="b">
        <v>1</v>
      </c>
      <c r="D29" s="11"/>
      <c r="H29" s="70"/>
      <c r="I29" s="71"/>
      <c r="J29" s="71"/>
      <c r="K29" s="71"/>
      <c r="L29" s="71"/>
      <c r="M29" s="71"/>
      <c r="N29" s="71"/>
      <c r="O29" s="71"/>
      <c r="P29" s="71"/>
      <c r="Q29" s="71"/>
      <c r="R29" s="71"/>
      <c r="S29" s="71"/>
      <c r="T29" s="72"/>
    </row>
    <row r="30" spans="1:20" ht="15.75" thickBot="1" x14ac:dyDescent="0.3">
      <c r="A30" s="76" t="s">
        <v>1</v>
      </c>
      <c r="B30" s="77"/>
      <c r="C30" s="50" t="b">
        <v>1</v>
      </c>
      <c r="D30" s="11"/>
    </row>
    <row r="31" spans="1:20" ht="15.75" customHeight="1" thickBot="1" x14ac:dyDescent="0.3">
      <c r="A31" s="94" t="s">
        <v>379</v>
      </c>
      <c r="B31" s="95"/>
      <c r="C31" s="51" t="s">
        <v>996</v>
      </c>
      <c r="D31" s="11"/>
      <c r="H31" s="64" t="s">
        <v>563</v>
      </c>
      <c r="I31" s="65"/>
      <c r="J31" s="65"/>
      <c r="K31" s="65"/>
      <c r="L31" s="65"/>
      <c r="M31" s="65"/>
      <c r="N31" s="65"/>
      <c r="O31" s="65"/>
      <c r="P31" s="65"/>
      <c r="Q31" s="65"/>
      <c r="R31" s="65"/>
      <c r="S31" s="65"/>
      <c r="T31" s="66"/>
    </row>
    <row r="32" spans="1:20" ht="15.75" thickBot="1" x14ac:dyDescent="0.3">
      <c r="H32" s="70"/>
      <c r="I32" s="71"/>
      <c r="J32" s="71"/>
      <c r="K32" s="71"/>
      <c r="L32" s="71"/>
      <c r="M32" s="71"/>
      <c r="N32" s="71"/>
      <c r="O32" s="71"/>
      <c r="P32" s="71"/>
      <c r="Q32" s="71"/>
      <c r="R32" s="71"/>
      <c r="S32" s="71"/>
      <c r="T32" s="72"/>
    </row>
    <row r="33" spans="1:20" ht="15.75" thickBot="1" x14ac:dyDescent="0.3">
      <c r="I33" s="47"/>
      <c r="J33" s="47"/>
      <c r="K33" s="47"/>
      <c r="L33" s="47"/>
      <c r="M33" s="47"/>
      <c r="N33" s="47"/>
      <c r="O33" s="47"/>
      <c r="P33" s="47"/>
      <c r="Q33" s="47"/>
      <c r="R33" s="47"/>
      <c r="S33" s="47"/>
      <c r="T33" s="47"/>
    </row>
    <row r="34" spans="1:20" ht="15" customHeight="1" x14ac:dyDescent="0.25">
      <c r="A34" s="45"/>
      <c r="H34" s="85" t="s">
        <v>1016</v>
      </c>
      <c r="I34" s="86"/>
      <c r="J34" s="86"/>
      <c r="K34" s="86"/>
      <c r="L34" s="86"/>
      <c r="M34" s="86"/>
      <c r="N34" s="86"/>
      <c r="O34" s="86"/>
      <c r="P34" s="86"/>
      <c r="Q34" s="86"/>
      <c r="R34" s="86"/>
      <c r="S34" s="86"/>
      <c r="T34" s="87"/>
    </row>
    <row r="35" spans="1:20" x14ac:dyDescent="0.25">
      <c r="H35" s="88"/>
      <c r="I35" s="89"/>
      <c r="J35" s="89"/>
      <c r="K35" s="89"/>
      <c r="L35" s="89"/>
      <c r="M35" s="89"/>
      <c r="N35" s="89"/>
      <c r="O35" s="89"/>
      <c r="P35" s="89"/>
      <c r="Q35" s="89"/>
      <c r="R35" s="89"/>
      <c r="S35" s="89"/>
      <c r="T35" s="90"/>
    </row>
    <row r="36" spans="1:20" x14ac:dyDescent="0.25">
      <c r="H36" s="88"/>
      <c r="I36" s="89"/>
      <c r="J36" s="89"/>
      <c r="K36" s="89"/>
      <c r="L36" s="89"/>
      <c r="M36" s="89"/>
      <c r="N36" s="89"/>
      <c r="O36" s="89"/>
      <c r="P36" s="89"/>
      <c r="Q36" s="89"/>
      <c r="R36" s="89"/>
      <c r="S36" s="89"/>
      <c r="T36" s="90"/>
    </row>
    <row r="37" spans="1:20" ht="15.75" thickBot="1" x14ac:dyDescent="0.3">
      <c r="H37" s="91"/>
      <c r="I37" s="92"/>
      <c r="J37" s="92"/>
      <c r="K37" s="92"/>
      <c r="L37" s="92"/>
      <c r="M37" s="92"/>
      <c r="N37" s="92"/>
      <c r="O37" s="92"/>
      <c r="P37" s="92"/>
      <c r="Q37" s="92"/>
      <c r="R37" s="92"/>
      <c r="S37" s="92"/>
      <c r="T37" s="93"/>
    </row>
  </sheetData>
  <sortState xmlns:xlrd2="http://schemas.microsoft.com/office/spreadsheetml/2017/richdata2" ref="B22:B32">
    <sortCondition ref="B22"/>
  </sortState>
  <mergeCells count="19">
    <mergeCell ref="H34:T37"/>
    <mergeCell ref="A30:B30"/>
    <mergeCell ref="A29:B29"/>
    <mergeCell ref="A28:B28"/>
    <mergeCell ref="H31:T32"/>
    <mergeCell ref="A31:B31"/>
    <mergeCell ref="A20:B20"/>
    <mergeCell ref="A1:T4"/>
    <mergeCell ref="H8:T29"/>
    <mergeCell ref="A7:C7"/>
    <mergeCell ref="E7:F7"/>
    <mergeCell ref="A22:B22"/>
    <mergeCell ref="A21:B21"/>
    <mergeCell ref="A27:B27"/>
    <mergeCell ref="A26:B26"/>
    <mergeCell ref="A25:B25"/>
    <mergeCell ref="A24:B24"/>
    <mergeCell ref="H7:T7"/>
    <mergeCell ref="A23:B23"/>
  </mergeCells>
  <dataValidations count="1">
    <dataValidation type="list" allowBlank="1" showInputMessage="1" showErrorMessage="1" sqref="C21:C31" xr:uid="{3B506C76-223D-4D5E-8E6F-74BA4BF7DF52}">
      <formula1>"TRUE,FALSE"</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77C3-6D95-4453-AC42-CD40CB692B11}">
  <sheetPr codeName="Sheet9"/>
  <dimension ref="A1:E134"/>
  <sheetViews>
    <sheetView workbookViewId="0">
      <pane ySplit="1" topLeftCell="A2" activePane="bottomLeft" state="frozen"/>
      <selection activeCell="I31" sqref="I31"/>
      <selection pane="bottomLeft" activeCell="G14" sqref="G14"/>
    </sheetView>
  </sheetViews>
  <sheetFormatPr defaultRowHeight="15" x14ac:dyDescent="0.25"/>
  <cols>
    <col min="1" max="1" width="5.28515625" bestFit="1" customWidth="1"/>
    <col min="2" max="2" width="19.42578125" bestFit="1" customWidth="1"/>
    <col min="3" max="3" width="9.42578125" bestFit="1" customWidth="1"/>
    <col min="4" max="4" width="8.140625" style="10" hidden="1" customWidth="1"/>
    <col min="5" max="5" width="16" customWidth="1"/>
    <col min="9" max="9" width="36.7109375" bestFit="1" customWidth="1"/>
  </cols>
  <sheetData>
    <row r="1" spans="1:5" x14ac:dyDescent="0.25">
      <c r="A1" s="4" t="s">
        <v>142</v>
      </c>
      <c r="B1" s="4" t="s">
        <v>0</v>
      </c>
      <c r="C1" s="1" t="s">
        <v>27</v>
      </c>
      <c r="D1" s="5" t="s">
        <v>158</v>
      </c>
      <c r="E1" s="1"/>
    </row>
    <row r="2" spans="1:5" x14ac:dyDescent="0.25">
      <c r="A2">
        <f>SUMIF(D$2:D2,1)</f>
        <v>1</v>
      </c>
      <c r="B2" t="s">
        <v>80</v>
      </c>
      <c r="C2" t="s">
        <v>355</v>
      </c>
      <c r="D2" s="10">
        <f>IF(TRIM(VLOOKUP($C2,Configuration!$A$21:$C$31,3,FALSE))="TRUE",1,0)</f>
        <v>1</v>
      </c>
    </row>
    <row r="3" spans="1:5" x14ac:dyDescent="0.25">
      <c r="A3">
        <f>SUMIF(D$2:D3,1)</f>
        <v>2</v>
      </c>
      <c r="B3" t="s">
        <v>37</v>
      </c>
      <c r="C3" t="s">
        <v>1</v>
      </c>
      <c r="D3" s="10">
        <f>IF(TRIM(VLOOKUP($C3,Configuration!$A$21:$C$31,3,FALSE))="TRUE",1,0)</f>
        <v>1</v>
      </c>
    </row>
    <row r="4" spans="1:5" x14ac:dyDescent="0.25">
      <c r="A4">
        <f>SUMIF(D$2:D4,1)</f>
        <v>3</v>
      </c>
      <c r="B4" t="s">
        <v>66</v>
      </c>
      <c r="C4" t="s">
        <v>355</v>
      </c>
      <c r="D4" s="10">
        <f>IF(TRIM(VLOOKUP($C4,Configuration!$A$21:$C$31,3,FALSE))="TRUE",1,0)</f>
        <v>1</v>
      </c>
    </row>
    <row r="5" spans="1:5" x14ac:dyDescent="0.25">
      <c r="A5">
        <f>SUMIF(D$2:D5,1)</f>
        <v>4</v>
      </c>
      <c r="B5" t="s">
        <v>38</v>
      </c>
      <c r="C5" t="s">
        <v>1</v>
      </c>
      <c r="D5" s="10">
        <f>IF(TRIM(VLOOKUP($C5,Configuration!$A$21:$C$31,3,FALSE))="TRUE",1,0)</f>
        <v>1</v>
      </c>
    </row>
    <row r="6" spans="1:5" x14ac:dyDescent="0.25">
      <c r="A6">
        <f>SUMIF(D$2:D6,1)</f>
        <v>5</v>
      </c>
      <c r="B6" t="s">
        <v>56</v>
      </c>
      <c r="C6" t="s">
        <v>355</v>
      </c>
      <c r="D6" s="10">
        <f>IF(TRIM(VLOOKUP($C6,Configuration!$A$21:$C$31,3,FALSE))="TRUE",1,0)</f>
        <v>1</v>
      </c>
    </row>
    <row r="7" spans="1:5" x14ac:dyDescent="0.25">
      <c r="A7">
        <f>SUMIF(D$2:D7,1)</f>
        <v>6</v>
      </c>
      <c r="B7" t="s">
        <v>93</v>
      </c>
      <c r="C7" t="s">
        <v>355</v>
      </c>
      <c r="D7" s="10">
        <f>IF(TRIM(VLOOKUP($C7,Configuration!$A$21:$C$31,3,FALSE))="TRUE",1,0)</f>
        <v>1</v>
      </c>
    </row>
    <row r="8" spans="1:5" x14ac:dyDescent="0.25">
      <c r="A8">
        <f>SUMIF(D$2:D8,1)</f>
        <v>7</v>
      </c>
      <c r="B8" t="s">
        <v>183</v>
      </c>
      <c r="C8" t="s">
        <v>355</v>
      </c>
      <c r="D8" s="10">
        <f>IF(TRIM(VLOOKUP($C8,Configuration!$A$21:$C$31,3,FALSE))="TRUE",1,0)</f>
        <v>1</v>
      </c>
    </row>
    <row r="9" spans="1:5" x14ac:dyDescent="0.25">
      <c r="A9">
        <f>SUMIF(D$2:D9,1)</f>
        <v>8</v>
      </c>
      <c r="B9" t="s">
        <v>39</v>
      </c>
      <c r="C9" t="s">
        <v>2</v>
      </c>
      <c r="D9" s="10">
        <f>IF(TRIM(VLOOKUP($C9,Configuration!$A$21:$C$31,3,FALSE))="TRUE",1,0)</f>
        <v>1</v>
      </c>
    </row>
    <row r="10" spans="1:5" x14ac:dyDescent="0.25">
      <c r="A10">
        <f>SUMIF(D$2:D10,1)</f>
        <v>9</v>
      </c>
      <c r="B10" t="s">
        <v>96</v>
      </c>
      <c r="C10" t="s">
        <v>355</v>
      </c>
      <c r="D10" s="10">
        <f>IF(TRIM(VLOOKUP($C10,Configuration!$A$21:$C$31,3,FALSE))="TRUE",1,0)</f>
        <v>1</v>
      </c>
    </row>
    <row r="11" spans="1:5" x14ac:dyDescent="0.25">
      <c r="A11">
        <f>SUMIF(D$2:D11,1)</f>
        <v>10</v>
      </c>
      <c r="B11" t="s">
        <v>45</v>
      </c>
      <c r="C11" t="s">
        <v>355</v>
      </c>
      <c r="D11" s="10">
        <f>IF(TRIM(VLOOKUP($C11,Configuration!$A$21:$C$31,3,FALSE))="TRUE",1,0)</f>
        <v>1</v>
      </c>
    </row>
    <row r="12" spans="1:5" x14ac:dyDescent="0.25">
      <c r="A12">
        <f>SUMIF(D$2:D12,1)</f>
        <v>11</v>
      </c>
      <c r="B12" t="s">
        <v>182</v>
      </c>
      <c r="C12" t="s">
        <v>190</v>
      </c>
      <c r="D12" s="10">
        <f>IF(TRIM(VLOOKUP($C12,Configuration!$A$21:$C$31,3,FALSE))="TRUE",1,0)</f>
        <v>1</v>
      </c>
    </row>
    <row r="13" spans="1:5" x14ac:dyDescent="0.25">
      <c r="A13">
        <f>SUMIF(D$2:D13,1)</f>
        <v>12</v>
      </c>
      <c r="B13" t="s">
        <v>74</v>
      </c>
      <c r="C13" t="s">
        <v>373</v>
      </c>
      <c r="D13" s="10">
        <f>IF(TRIM(VLOOKUP($C13,Configuration!$A$21:$C$31,3,FALSE))="TRUE",1,0)</f>
        <v>1</v>
      </c>
    </row>
    <row r="14" spans="1:5" x14ac:dyDescent="0.25">
      <c r="A14">
        <f>SUMIF(D$2:D14,1)</f>
        <v>13</v>
      </c>
      <c r="B14" t="s">
        <v>62</v>
      </c>
      <c r="C14" t="s">
        <v>1</v>
      </c>
      <c r="D14" s="10">
        <f>IF(TRIM(VLOOKUP($C14,Configuration!$A$21:$C$31,3,FALSE))="TRUE",1,0)</f>
        <v>1</v>
      </c>
    </row>
    <row r="15" spans="1:5" x14ac:dyDescent="0.25">
      <c r="A15">
        <f>SUMIF(D$2:D15,1)</f>
        <v>14</v>
      </c>
      <c r="B15" t="s">
        <v>113</v>
      </c>
      <c r="C15" t="s">
        <v>2</v>
      </c>
      <c r="D15" s="10">
        <f>IF(TRIM(VLOOKUP($C15,Configuration!$A$21:$C$31,3,FALSE))="TRUE",1,0)</f>
        <v>1</v>
      </c>
    </row>
    <row r="16" spans="1:5" x14ac:dyDescent="0.25">
      <c r="A16">
        <f>SUMIF(D$2:D16,1)</f>
        <v>15</v>
      </c>
      <c r="B16" t="s">
        <v>95</v>
      </c>
      <c r="C16" t="s">
        <v>190</v>
      </c>
      <c r="D16" s="10">
        <f>IF(TRIM(VLOOKUP($C16,Configuration!$A$21:$C$31,3,FALSE))="TRUE",1,0)</f>
        <v>1</v>
      </c>
    </row>
    <row r="17" spans="1:4" x14ac:dyDescent="0.25">
      <c r="A17">
        <f>SUMIF(D$2:D17,1)</f>
        <v>16</v>
      </c>
      <c r="B17" t="s">
        <v>89</v>
      </c>
      <c r="C17" t="s">
        <v>1</v>
      </c>
      <c r="D17" s="10">
        <f>IF(TRIM(VLOOKUP($C17,Configuration!$A$21:$C$31,3,FALSE))="TRUE",1,0)</f>
        <v>1</v>
      </c>
    </row>
    <row r="18" spans="1:4" x14ac:dyDescent="0.25">
      <c r="A18">
        <f>SUMIF(D$2:D18,1)</f>
        <v>17</v>
      </c>
      <c r="B18" t="s">
        <v>58</v>
      </c>
      <c r="C18" t="s">
        <v>190</v>
      </c>
      <c r="D18" s="10">
        <f>IF(TRIM(VLOOKUP($C18,Configuration!$A$21:$C$31,3,FALSE))="TRUE",1,0)</f>
        <v>1</v>
      </c>
    </row>
    <row r="19" spans="1:4" x14ac:dyDescent="0.25">
      <c r="A19">
        <f>SUMIF(D$2:D19,1)</f>
        <v>18</v>
      </c>
      <c r="B19" t="s">
        <v>44</v>
      </c>
      <c r="C19" t="s">
        <v>1</v>
      </c>
      <c r="D19" s="10">
        <f>IF(TRIM(VLOOKUP($C19,Configuration!$A$21:$C$31,3,FALSE))="TRUE",1,0)</f>
        <v>1</v>
      </c>
    </row>
    <row r="20" spans="1:4" x14ac:dyDescent="0.25">
      <c r="A20">
        <f>SUMIF(D$2:D20,1)</f>
        <v>19</v>
      </c>
      <c r="B20" t="s">
        <v>60</v>
      </c>
      <c r="C20" t="s">
        <v>1</v>
      </c>
      <c r="D20" s="10">
        <f>IF(TRIM(VLOOKUP($C20,Configuration!$A$21:$C$31,3,FALSE))="TRUE",1,0)</f>
        <v>1</v>
      </c>
    </row>
    <row r="21" spans="1:4" x14ac:dyDescent="0.25">
      <c r="A21">
        <f>SUMIF(D$2:D21,1)</f>
        <v>20</v>
      </c>
      <c r="B21" t="s">
        <v>68</v>
      </c>
      <c r="C21" t="s">
        <v>1</v>
      </c>
      <c r="D21" s="10">
        <f>IF(TRIM(VLOOKUP($C21,Configuration!$A$21:$C$31,3,FALSE))="TRUE",1,0)</f>
        <v>1</v>
      </c>
    </row>
    <row r="22" spans="1:4" x14ac:dyDescent="0.25">
      <c r="A22">
        <f>SUMIF(D$2:D22,1)</f>
        <v>21</v>
      </c>
      <c r="B22" t="s">
        <v>139</v>
      </c>
      <c r="C22" t="s">
        <v>2</v>
      </c>
      <c r="D22" s="10">
        <f>IF(TRIM(VLOOKUP($C22,Configuration!$A$21:$C$31,3,FALSE))="TRUE",1,0)</f>
        <v>1</v>
      </c>
    </row>
    <row r="23" spans="1:4" x14ac:dyDescent="0.25">
      <c r="A23">
        <f>SUMIF(D$2:D23,1)</f>
        <v>22</v>
      </c>
      <c r="B23" t="s">
        <v>63</v>
      </c>
      <c r="C23" t="s">
        <v>362</v>
      </c>
      <c r="D23" s="10">
        <f>IF(TRIM(VLOOKUP($C23,Configuration!$A$21:$C$31,3,FALSE))="TRUE",1,0)</f>
        <v>1</v>
      </c>
    </row>
    <row r="24" spans="1:4" x14ac:dyDescent="0.25">
      <c r="A24">
        <f>SUMIF(D$2:D24,1)</f>
        <v>23</v>
      </c>
      <c r="B24" t="s">
        <v>94</v>
      </c>
      <c r="C24" t="s">
        <v>373</v>
      </c>
      <c r="D24" s="10">
        <f>IF(TRIM(VLOOKUP($C24,Configuration!$A$21:$C$31,3,FALSE))="TRUE",1,0)</f>
        <v>1</v>
      </c>
    </row>
    <row r="25" spans="1:4" x14ac:dyDescent="0.25">
      <c r="A25">
        <f>SUMIF(D$2:D25,1)</f>
        <v>24</v>
      </c>
      <c r="B25" t="s">
        <v>85</v>
      </c>
      <c r="C25" t="s">
        <v>190</v>
      </c>
      <c r="D25" s="10">
        <f>IF(TRIM(VLOOKUP($C25,Configuration!$A$21:$C$31,3,FALSE))="TRUE",1,0)</f>
        <v>1</v>
      </c>
    </row>
    <row r="26" spans="1:4" x14ac:dyDescent="0.25">
      <c r="A26">
        <f>SUMIF(D$2:D26,1)</f>
        <v>25</v>
      </c>
      <c r="B26" t="s">
        <v>658</v>
      </c>
      <c r="C26" t="s">
        <v>2</v>
      </c>
      <c r="D26" s="10">
        <f>IF(TRIM(VLOOKUP($C26,Configuration!$A$21:$C$31,3,FALSE))="TRUE",1,0)</f>
        <v>1</v>
      </c>
    </row>
    <row r="27" spans="1:4" x14ac:dyDescent="0.25">
      <c r="A27">
        <f>SUMIF(D$2:D27,1)</f>
        <v>26</v>
      </c>
      <c r="B27" t="s">
        <v>91</v>
      </c>
      <c r="C27" t="s">
        <v>369</v>
      </c>
      <c r="D27" s="10">
        <f>IF(TRIM(VLOOKUP($C27,Configuration!$A$21:$C$31,3,FALSE))="TRUE",1,0)</f>
        <v>1</v>
      </c>
    </row>
    <row r="28" spans="1:4" x14ac:dyDescent="0.25">
      <c r="A28">
        <f>SUMIF(D$2:D28,1)</f>
        <v>27</v>
      </c>
      <c r="B28" t="s">
        <v>110</v>
      </c>
      <c r="C28" t="s">
        <v>2</v>
      </c>
      <c r="D28" s="10">
        <f>IF(TRIM(VLOOKUP($C28,Configuration!$A$21:$C$31,3,FALSE))="TRUE",1,0)</f>
        <v>1</v>
      </c>
    </row>
    <row r="29" spans="1:4" x14ac:dyDescent="0.25">
      <c r="A29">
        <f>SUMIF(D$2:D29,1)</f>
        <v>28</v>
      </c>
      <c r="B29" t="s">
        <v>46</v>
      </c>
      <c r="C29" t="s">
        <v>373</v>
      </c>
      <c r="D29" s="10">
        <f>IF(TRIM(VLOOKUP($C29,Configuration!$A$21:$C$31,3,FALSE))="TRUE",1,0)</f>
        <v>1</v>
      </c>
    </row>
    <row r="30" spans="1:4" x14ac:dyDescent="0.25">
      <c r="A30">
        <f>SUMIF(D$2:D30,1)</f>
        <v>29</v>
      </c>
      <c r="B30" t="s">
        <v>42</v>
      </c>
      <c r="C30" t="s">
        <v>1</v>
      </c>
      <c r="D30" s="10">
        <f>IF(TRIM(VLOOKUP($C30,Configuration!$A$21:$C$31,3,FALSE))="TRUE",1,0)</f>
        <v>1</v>
      </c>
    </row>
    <row r="31" spans="1:4" x14ac:dyDescent="0.25">
      <c r="A31">
        <f>SUMIF(D$2:D31,1)</f>
        <v>30</v>
      </c>
      <c r="B31" t="s">
        <v>69</v>
      </c>
      <c r="C31" t="s">
        <v>190</v>
      </c>
      <c r="D31" s="10">
        <f>IF(TRIM(VLOOKUP($C31,Configuration!$A$21:$C$31,3,FALSE))="TRUE",1,0)</f>
        <v>1</v>
      </c>
    </row>
    <row r="32" spans="1:4" x14ac:dyDescent="0.25">
      <c r="A32">
        <f>SUMIF(D$2:D32,1)</f>
        <v>31</v>
      </c>
      <c r="B32" t="s">
        <v>121</v>
      </c>
      <c r="C32" t="s">
        <v>379</v>
      </c>
      <c r="D32" s="10">
        <f>IF(TRIM(VLOOKUP($C32,Configuration!$A$21:$C$31,3,FALSE))="TRUE",1,0)</f>
        <v>1</v>
      </c>
    </row>
    <row r="33" spans="1:4" x14ac:dyDescent="0.25">
      <c r="A33">
        <f>SUMIF(D$2:D33,1)</f>
        <v>32</v>
      </c>
      <c r="B33" t="s">
        <v>105</v>
      </c>
      <c r="C33" t="s">
        <v>379</v>
      </c>
      <c r="D33" s="10">
        <f>IF(TRIM(VLOOKUP($C33,Configuration!$A$21:$C$31,3,FALSE))="TRUE",1,0)</f>
        <v>1</v>
      </c>
    </row>
    <row r="34" spans="1:4" x14ac:dyDescent="0.25">
      <c r="A34">
        <f>SUMIF(D$2:D34,1)</f>
        <v>33</v>
      </c>
      <c r="B34" t="s">
        <v>50</v>
      </c>
      <c r="C34" t="s">
        <v>369</v>
      </c>
      <c r="D34" s="10">
        <f>IF(TRIM(VLOOKUP($C34,Configuration!$A$21:$C$31,3,FALSE))="TRUE",1,0)</f>
        <v>1</v>
      </c>
    </row>
    <row r="35" spans="1:4" x14ac:dyDescent="0.25">
      <c r="A35">
        <f>SUMIF(D$2:D35,1)</f>
        <v>34</v>
      </c>
      <c r="B35" t="s">
        <v>40</v>
      </c>
      <c r="C35" t="s">
        <v>1</v>
      </c>
      <c r="D35" s="10">
        <f>IF(TRIM(VLOOKUP($C35,Configuration!$A$21:$C$31,3,FALSE))="TRUE",1,0)</f>
        <v>1</v>
      </c>
    </row>
    <row r="36" spans="1:4" x14ac:dyDescent="0.25">
      <c r="A36">
        <f>SUMIF(D$2:D36,1)</f>
        <v>35</v>
      </c>
      <c r="B36" t="s">
        <v>41</v>
      </c>
      <c r="C36" t="s">
        <v>190</v>
      </c>
      <c r="D36" s="10">
        <f>IF(TRIM(VLOOKUP($C36,Configuration!$A$21:$C$31,3,FALSE))="TRUE",1,0)</f>
        <v>1</v>
      </c>
    </row>
    <row r="37" spans="1:4" x14ac:dyDescent="0.25">
      <c r="A37">
        <f>SUMIF(D$2:D37,1)</f>
        <v>36</v>
      </c>
      <c r="B37" t="s">
        <v>36</v>
      </c>
      <c r="C37" t="s">
        <v>190</v>
      </c>
      <c r="D37" s="10">
        <f>IF(TRIM(VLOOKUP($C37,Configuration!$A$21:$C$31,3,FALSE))="TRUE",1,0)</f>
        <v>1</v>
      </c>
    </row>
    <row r="38" spans="1:4" x14ac:dyDescent="0.25">
      <c r="A38">
        <f>SUMIF(D$2:D38,1)</f>
        <v>37</v>
      </c>
      <c r="B38" t="s">
        <v>51</v>
      </c>
      <c r="C38" t="s">
        <v>1</v>
      </c>
      <c r="D38" s="10">
        <f>IF(TRIM(VLOOKUP($C38,Configuration!$A$21:$C$31,3,FALSE))="TRUE",1,0)</f>
        <v>1</v>
      </c>
    </row>
    <row r="39" spans="1:4" x14ac:dyDescent="0.25">
      <c r="A39">
        <f>SUMIF(D$2:D39,1)</f>
        <v>38</v>
      </c>
      <c r="B39" t="s">
        <v>48</v>
      </c>
      <c r="C39" t="s">
        <v>1</v>
      </c>
      <c r="D39" s="10">
        <f>IF(TRIM(VLOOKUP($C39,Configuration!$A$21:$C$31,3,FALSE))="TRUE",1,0)</f>
        <v>1</v>
      </c>
    </row>
    <row r="40" spans="1:4" x14ac:dyDescent="0.25">
      <c r="A40">
        <f>SUMIF(D$2:D40,1)</f>
        <v>39</v>
      </c>
      <c r="B40" t="s">
        <v>106</v>
      </c>
      <c r="C40" t="s">
        <v>190</v>
      </c>
      <c r="D40" s="10">
        <f>IF(TRIM(VLOOKUP($C40,Configuration!$A$21:$C$31,3,FALSE))="TRUE",1,0)</f>
        <v>1</v>
      </c>
    </row>
    <row r="41" spans="1:4" x14ac:dyDescent="0.25">
      <c r="A41">
        <f>SUMIF(D$2:D41,1)</f>
        <v>40</v>
      </c>
      <c r="B41" t="s">
        <v>49</v>
      </c>
      <c r="C41" t="s">
        <v>355</v>
      </c>
      <c r="D41" s="10">
        <f>IF(TRIM(VLOOKUP($C41,Configuration!$A$21:$C$31,3,FALSE))="TRUE",1,0)</f>
        <v>1</v>
      </c>
    </row>
    <row r="42" spans="1:4" x14ac:dyDescent="0.25">
      <c r="A42">
        <f>SUMIF(D$2:D42,1)</f>
        <v>41</v>
      </c>
      <c r="B42" t="s">
        <v>61</v>
      </c>
      <c r="C42" t="s">
        <v>373</v>
      </c>
      <c r="D42" s="10">
        <f>IF(TRIM(VLOOKUP($C42,Configuration!$A$21:$C$31,3,FALSE))="TRUE",1,0)</f>
        <v>1</v>
      </c>
    </row>
    <row r="43" spans="1:4" x14ac:dyDescent="0.25">
      <c r="A43">
        <f>SUMIF(D$2:D43,1)</f>
        <v>42</v>
      </c>
      <c r="B43" t="s">
        <v>73</v>
      </c>
      <c r="C43" t="s">
        <v>2</v>
      </c>
      <c r="D43" s="10">
        <f>IF(TRIM(VLOOKUP($C43,Configuration!$A$21:$C$31,3,FALSE))="TRUE",1,0)</f>
        <v>1</v>
      </c>
    </row>
    <row r="44" spans="1:4" x14ac:dyDescent="0.25">
      <c r="A44">
        <f>SUMIF(D$2:D44,1)</f>
        <v>43</v>
      </c>
      <c r="B44" t="s">
        <v>52</v>
      </c>
      <c r="C44" t="s">
        <v>1</v>
      </c>
      <c r="D44" s="10">
        <f>IF(TRIM(VLOOKUP($C44,Configuration!$A$21:$C$31,3,FALSE))="TRUE",1,0)</f>
        <v>1</v>
      </c>
    </row>
    <row r="45" spans="1:4" x14ac:dyDescent="0.25">
      <c r="A45">
        <f>SUMIF(D$2:D45,1)</f>
        <v>44</v>
      </c>
      <c r="B45" t="s">
        <v>140</v>
      </c>
      <c r="C45" t="s">
        <v>379</v>
      </c>
      <c r="D45" s="10">
        <f>IF(TRIM(VLOOKUP($C45,Configuration!$A$21:$C$31,3,FALSE))="TRUE",1,0)</f>
        <v>1</v>
      </c>
    </row>
    <row r="46" spans="1:4" x14ac:dyDescent="0.25">
      <c r="A46">
        <f>SUMIF(D$2:D46,1)</f>
        <v>45</v>
      </c>
      <c r="B46" t="s">
        <v>67</v>
      </c>
      <c r="C46" t="s">
        <v>369</v>
      </c>
      <c r="D46" s="10">
        <f>IF(TRIM(VLOOKUP($C46,Configuration!$A$21:$C$31,3,FALSE))="TRUE",1,0)</f>
        <v>1</v>
      </c>
    </row>
    <row r="47" spans="1:4" x14ac:dyDescent="0.25">
      <c r="A47">
        <f>SUMIF(D$2:D47,1)</f>
        <v>46</v>
      </c>
      <c r="B47" t="s">
        <v>100</v>
      </c>
      <c r="C47" t="s">
        <v>355</v>
      </c>
      <c r="D47" s="10">
        <f>IF(TRIM(VLOOKUP($C47,Configuration!$A$21:$C$31,3,FALSE))="TRUE",1,0)</f>
        <v>1</v>
      </c>
    </row>
    <row r="48" spans="1:4" x14ac:dyDescent="0.25">
      <c r="A48">
        <f>SUMIF(D$2:D48,1)</f>
        <v>47</v>
      </c>
      <c r="B48" t="s">
        <v>64</v>
      </c>
      <c r="C48" t="s">
        <v>373</v>
      </c>
      <c r="D48" s="10">
        <f>IF(TRIM(VLOOKUP($C48,Configuration!$A$21:$C$31,3,FALSE))="TRUE",1,0)</f>
        <v>1</v>
      </c>
    </row>
    <row r="49" spans="1:4" x14ac:dyDescent="0.25">
      <c r="A49">
        <f>SUMIF(D$2:D49,1)</f>
        <v>48</v>
      </c>
      <c r="B49" t="s">
        <v>107</v>
      </c>
      <c r="C49" t="s">
        <v>369</v>
      </c>
      <c r="D49" s="10">
        <f>IF(TRIM(VLOOKUP($C49,Configuration!$A$21:$C$31,3,FALSE))="TRUE",1,0)</f>
        <v>1</v>
      </c>
    </row>
    <row r="50" spans="1:4" x14ac:dyDescent="0.25">
      <c r="A50">
        <f>SUMIF(D$2:D50,1)</f>
        <v>49</v>
      </c>
      <c r="B50" t="s">
        <v>657</v>
      </c>
      <c r="C50" t="s">
        <v>2</v>
      </c>
      <c r="D50" s="10">
        <f>IF(TRIM(VLOOKUP($C50,Configuration!$A$21:$C$31,3,FALSE))="TRUE",1,0)</f>
        <v>1</v>
      </c>
    </row>
    <row r="51" spans="1:4" x14ac:dyDescent="0.25">
      <c r="A51">
        <f>SUMIF(D$2:D51,1)</f>
        <v>50</v>
      </c>
      <c r="B51" t="s">
        <v>120</v>
      </c>
      <c r="C51" t="s">
        <v>355</v>
      </c>
      <c r="D51" s="10">
        <f>IF(TRIM(VLOOKUP($C51,Configuration!$A$21:$C$31,3,FALSE))="TRUE",1,0)</f>
        <v>1</v>
      </c>
    </row>
    <row r="52" spans="1:4" x14ac:dyDescent="0.25">
      <c r="A52">
        <f>SUMIF(D$2:D52,1)</f>
        <v>51</v>
      </c>
      <c r="B52" t="s">
        <v>71</v>
      </c>
      <c r="C52" t="s">
        <v>355</v>
      </c>
      <c r="D52" s="10">
        <f>IF(TRIM(VLOOKUP($C52,Configuration!$A$21:$C$31,3,FALSE))="TRUE",1,0)</f>
        <v>1</v>
      </c>
    </row>
    <row r="53" spans="1:4" x14ac:dyDescent="0.25">
      <c r="A53">
        <f>SUMIF(D$2:D53,1)</f>
        <v>52</v>
      </c>
      <c r="B53" t="s">
        <v>87</v>
      </c>
      <c r="C53" t="s">
        <v>1</v>
      </c>
      <c r="D53" s="10">
        <f>IF(TRIM(VLOOKUP($C53,Configuration!$A$21:$C$31,3,FALSE))="TRUE",1,0)</f>
        <v>1</v>
      </c>
    </row>
    <row r="54" spans="1:4" x14ac:dyDescent="0.25">
      <c r="A54">
        <f>SUMIF(D$2:D54,1)</f>
        <v>53</v>
      </c>
      <c r="B54" t="s">
        <v>189</v>
      </c>
      <c r="C54" t="s">
        <v>373</v>
      </c>
      <c r="D54" s="10">
        <f>IF(TRIM(VLOOKUP($C54,Configuration!$A$21:$C$31,3,FALSE))="TRUE",1,0)</f>
        <v>1</v>
      </c>
    </row>
    <row r="55" spans="1:4" x14ac:dyDescent="0.25">
      <c r="A55">
        <f>SUMIF(D$2:D55,1)</f>
        <v>54</v>
      </c>
      <c r="B55" t="s">
        <v>79</v>
      </c>
      <c r="C55" t="s">
        <v>2</v>
      </c>
      <c r="D55" s="10">
        <f>IF(TRIM(VLOOKUP($C55,Configuration!$A$21:$C$31,3,FALSE))="TRUE",1,0)</f>
        <v>1</v>
      </c>
    </row>
    <row r="56" spans="1:4" x14ac:dyDescent="0.25">
      <c r="A56">
        <f>SUMIF(D$2:D56,1)</f>
        <v>55</v>
      </c>
      <c r="B56" t="s">
        <v>126</v>
      </c>
      <c r="C56" t="s">
        <v>373</v>
      </c>
      <c r="D56" s="10">
        <f>IF(TRIM(VLOOKUP($C56,Configuration!$A$21:$C$31,3,FALSE))="TRUE",1,0)</f>
        <v>1</v>
      </c>
    </row>
    <row r="57" spans="1:4" x14ac:dyDescent="0.25">
      <c r="A57">
        <f>SUMIF(D$2:D57,1)</f>
        <v>56</v>
      </c>
      <c r="B57" t="s">
        <v>381</v>
      </c>
      <c r="C57" t="s">
        <v>379</v>
      </c>
      <c r="D57" s="10">
        <f>IF(TRIM(VLOOKUP($C57,Configuration!$A$21:$C$31,3,FALSE))="TRUE",1,0)</f>
        <v>1</v>
      </c>
    </row>
    <row r="58" spans="1:4" x14ac:dyDescent="0.25">
      <c r="A58">
        <f>SUMIF(D$2:D58,1)</f>
        <v>57</v>
      </c>
      <c r="B58" t="s">
        <v>116</v>
      </c>
      <c r="C58" t="s">
        <v>138</v>
      </c>
      <c r="D58" s="10">
        <f>IF(TRIM(VLOOKUP($C58,Configuration!$A$21:$C$31,3,FALSE))="TRUE",1,0)</f>
        <v>1</v>
      </c>
    </row>
    <row r="59" spans="1:4" x14ac:dyDescent="0.25">
      <c r="A59">
        <f>SUMIF(D$2:D59,1)</f>
        <v>58</v>
      </c>
      <c r="B59" t="s">
        <v>54</v>
      </c>
      <c r="C59" t="s">
        <v>190</v>
      </c>
      <c r="D59" s="10">
        <f>IF(TRIM(VLOOKUP($C59,Configuration!$A$21:$C$31,3,FALSE))="TRUE",1,0)</f>
        <v>1</v>
      </c>
    </row>
    <row r="60" spans="1:4" x14ac:dyDescent="0.25">
      <c r="A60">
        <f>SUMIF(D$2:D60,1)</f>
        <v>59</v>
      </c>
      <c r="B60" t="s">
        <v>102</v>
      </c>
      <c r="C60" t="s">
        <v>138</v>
      </c>
      <c r="D60" s="10">
        <f>IF(TRIM(VLOOKUP($C60,Configuration!$A$21:$C$31,3,FALSE))="TRUE",1,0)</f>
        <v>1</v>
      </c>
    </row>
    <row r="61" spans="1:4" x14ac:dyDescent="0.25">
      <c r="A61">
        <f>SUMIF(D$2:D61,1)</f>
        <v>60</v>
      </c>
      <c r="B61" t="s">
        <v>88</v>
      </c>
      <c r="C61" t="s">
        <v>2</v>
      </c>
      <c r="D61" s="10">
        <f>IF(TRIM(VLOOKUP($C61,Configuration!$A$21:$C$31,3,FALSE))="TRUE",1,0)</f>
        <v>1</v>
      </c>
    </row>
    <row r="62" spans="1:4" x14ac:dyDescent="0.25">
      <c r="A62">
        <f>SUMIF(D$2:D62,1)</f>
        <v>61</v>
      </c>
      <c r="B62" t="s">
        <v>302</v>
      </c>
      <c r="C62" t="s">
        <v>4</v>
      </c>
      <c r="D62" s="10">
        <f>IF(TRIM(VLOOKUP($C62,Configuration!$A$21:$C$31,3,FALSE))="TRUE",1,0)</f>
        <v>1</v>
      </c>
    </row>
    <row r="63" spans="1:4" x14ac:dyDescent="0.25">
      <c r="A63">
        <f>SUMIF(D$2:D63,1)</f>
        <v>62</v>
      </c>
      <c r="B63" t="s">
        <v>47</v>
      </c>
      <c r="C63" t="s">
        <v>138</v>
      </c>
      <c r="D63" s="10">
        <f>IF(TRIM(VLOOKUP($C63,Configuration!$A$21:$C$31,3,FALSE))="TRUE",1,0)</f>
        <v>1</v>
      </c>
    </row>
    <row r="64" spans="1:4" x14ac:dyDescent="0.25">
      <c r="A64">
        <f>SUMIF(D$2:D64,1)</f>
        <v>63</v>
      </c>
      <c r="B64" t="s">
        <v>43</v>
      </c>
      <c r="C64" t="s">
        <v>190</v>
      </c>
      <c r="D64" s="10">
        <f>IF(TRIM(VLOOKUP($C64,Configuration!$A$21:$C$31,3,FALSE))="TRUE",1,0)</f>
        <v>1</v>
      </c>
    </row>
    <row r="65" spans="1:4" x14ac:dyDescent="0.25">
      <c r="A65">
        <f>SUMIF(D$2:D65,1)</f>
        <v>64</v>
      </c>
      <c r="B65" t="s">
        <v>185</v>
      </c>
      <c r="C65" t="s">
        <v>355</v>
      </c>
      <c r="D65" s="10">
        <f>IF(TRIM(VLOOKUP($C65,Configuration!$A$21:$C$31,3,FALSE))="TRUE",1,0)</f>
        <v>1</v>
      </c>
    </row>
    <row r="66" spans="1:4" x14ac:dyDescent="0.25">
      <c r="A66">
        <f>SUMIF(D$2:D66,1)</f>
        <v>65</v>
      </c>
      <c r="B66" t="s">
        <v>659</v>
      </c>
      <c r="C66" t="s">
        <v>190</v>
      </c>
      <c r="D66" s="10">
        <f>IF(TRIM(VLOOKUP($C66,Configuration!$A$21:$C$31,3,FALSE))="TRUE",1,0)</f>
        <v>1</v>
      </c>
    </row>
    <row r="67" spans="1:4" x14ac:dyDescent="0.25">
      <c r="A67">
        <f>SUMIF(D$2:D67,1)</f>
        <v>66</v>
      </c>
      <c r="B67" t="s">
        <v>187</v>
      </c>
      <c r="C67" t="s">
        <v>4</v>
      </c>
      <c r="D67" s="10">
        <f>IF(TRIM(VLOOKUP($C67,Configuration!$A$21:$C$31,3,FALSE))="TRUE",1,0)</f>
        <v>1</v>
      </c>
    </row>
    <row r="68" spans="1:4" x14ac:dyDescent="0.25">
      <c r="A68">
        <f>SUMIF(D$2:D68,1)</f>
        <v>67</v>
      </c>
      <c r="B68" t="s">
        <v>70</v>
      </c>
      <c r="C68" t="s">
        <v>2</v>
      </c>
      <c r="D68" s="10">
        <f>IF(TRIM(VLOOKUP($C68,Configuration!$A$21:$C$31,3,FALSE))="TRUE",1,0)</f>
        <v>1</v>
      </c>
    </row>
    <row r="69" spans="1:4" x14ac:dyDescent="0.25">
      <c r="A69">
        <f>SUMIF(D$2:D69,1)</f>
        <v>68</v>
      </c>
      <c r="B69" t="s">
        <v>186</v>
      </c>
      <c r="C69" t="s">
        <v>362</v>
      </c>
      <c r="D69" s="10">
        <f>IF(TRIM(VLOOKUP($C69,Configuration!$A$21:$C$31,3,FALSE))="TRUE",1,0)</f>
        <v>1</v>
      </c>
    </row>
    <row r="70" spans="1:4" x14ac:dyDescent="0.25">
      <c r="A70">
        <f>SUMIF(D$2:D70,1)</f>
        <v>69</v>
      </c>
      <c r="B70" t="s">
        <v>184</v>
      </c>
      <c r="C70" t="s">
        <v>355</v>
      </c>
      <c r="D70" s="10">
        <f>IF(TRIM(VLOOKUP($C70,Configuration!$A$21:$C$31,3,FALSE))="TRUE",1,0)</f>
        <v>1</v>
      </c>
    </row>
    <row r="71" spans="1:4" x14ac:dyDescent="0.25">
      <c r="A71">
        <f>SUMIF(D$2:D71,1)</f>
        <v>70</v>
      </c>
      <c r="B71" t="s">
        <v>114</v>
      </c>
      <c r="C71" t="s">
        <v>138</v>
      </c>
      <c r="D71" s="10">
        <f>IF(TRIM(VLOOKUP($C71,Configuration!$A$21:$C$31,3,FALSE))="TRUE",1,0)</f>
        <v>1</v>
      </c>
    </row>
    <row r="72" spans="1:4" x14ac:dyDescent="0.25">
      <c r="A72">
        <f>SUMIF(D$2:D72,1)</f>
        <v>71</v>
      </c>
      <c r="B72" t="s">
        <v>112</v>
      </c>
      <c r="C72" t="s">
        <v>379</v>
      </c>
      <c r="D72" s="10">
        <f>IF(TRIM(VLOOKUP($C72,Configuration!$A$21:$C$31,3,FALSE))="TRUE",1,0)</f>
        <v>1</v>
      </c>
    </row>
    <row r="73" spans="1:4" x14ac:dyDescent="0.25">
      <c r="A73">
        <f>SUMIF(D$2:D73,1)</f>
        <v>72</v>
      </c>
      <c r="B73" t="s">
        <v>76</v>
      </c>
      <c r="C73" t="s">
        <v>2</v>
      </c>
      <c r="D73" s="10">
        <f>IF(TRIM(VLOOKUP($C73,Configuration!$A$21:$C$31,3,FALSE))="TRUE",1,0)</f>
        <v>1</v>
      </c>
    </row>
    <row r="74" spans="1:4" x14ac:dyDescent="0.25">
      <c r="A74">
        <f>SUMIF(D$2:D74,1)</f>
        <v>73</v>
      </c>
      <c r="B74" t="s">
        <v>180</v>
      </c>
      <c r="C74" t="s">
        <v>2</v>
      </c>
      <c r="D74" s="10">
        <f>IF(TRIM(VLOOKUP($C74,Configuration!$A$21:$C$31,3,FALSE))="TRUE",1,0)</f>
        <v>1</v>
      </c>
    </row>
    <row r="75" spans="1:4" x14ac:dyDescent="0.25">
      <c r="A75">
        <f>SUMIF(D$2:D75,1)</f>
        <v>74</v>
      </c>
      <c r="B75" t="s">
        <v>81</v>
      </c>
      <c r="C75" t="s">
        <v>355</v>
      </c>
      <c r="D75" s="10">
        <f>IF(TRIM(VLOOKUP($C75,Configuration!$A$21:$C$31,3,FALSE))="TRUE",1,0)</f>
        <v>1</v>
      </c>
    </row>
    <row r="76" spans="1:4" x14ac:dyDescent="0.25">
      <c r="A76">
        <f>SUMIF(D$2:D76,1)</f>
        <v>75</v>
      </c>
      <c r="B76" t="s">
        <v>82</v>
      </c>
      <c r="C76" t="s">
        <v>379</v>
      </c>
      <c r="D76" s="10">
        <f>IF(TRIM(VLOOKUP($C76,Configuration!$A$21:$C$31,3,FALSE))="TRUE",1,0)</f>
        <v>1</v>
      </c>
    </row>
    <row r="77" spans="1:4" x14ac:dyDescent="0.25">
      <c r="A77">
        <f>SUMIF(D$2:D77,1)</f>
        <v>76</v>
      </c>
      <c r="B77" t="s">
        <v>86</v>
      </c>
      <c r="C77" t="s">
        <v>3</v>
      </c>
      <c r="D77" s="10">
        <f>IF(TRIM(VLOOKUP($C77,Configuration!$A$21:$C$31,3,FALSE))="TRUE",1,0)</f>
        <v>1</v>
      </c>
    </row>
    <row r="78" spans="1:4" x14ac:dyDescent="0.25">
      <c r="A78">
        <f>SUMIF(D$2:D78,1)</f>
        <v>77</v>
      </c>
      <c r="B78" t="s">
        <v>363</v>
      </c>
      <c r="C78" t="s">
        <v>190</v>
      </c>
      <c r="D78" s="10">
        <f>IF(TRIM(VLOOKUP($C78,Configuration!$A$21:$C$31,3,FALSE))="TRUE",1,0)</f>
        <v>1</v>
      </c>
    </row>
    <row r="79" spans="1:4" x14ac:dyDescent="0.25">
      <c r="A79">
        <f>SUMIF(D$2:D79,1)</f>
        <v>78</v>
      </c>
      <c r="B79" t="s">
        <v>314</v>
      </c>
      <c r="C79" t="s">
        <v>379</v>
      </c>
      <c r="D79" s="10">
        <f>IF(TRIM(VLOOKUP($C79,Configuration!$A$21:$C$31,3,FALSE))="TRUE",1,0)</f>
        <v>1</v>
      </c>
    </row>
    <row r="80" spans="1:4" x14ac:dyDescent="0.25">
      <c r="A80">
        <f>SUMIF(D$2:D80,1)</f>
        <v>79</v>
      </c>
      <c r="B80" t="s">
        <v>109</v>
      </c>
      <c r="C80" t="s">
        <v>369</v>
      </c>
      <c r="D80" s="10">
        <f>IF(TRIM(VLOOKUP($C80,Configuration!$A$21:$C$31,3,FALSE))="TRUE",1,0)</f>
        <v>1</v>
      </c>
    </row>
    <row r="81" spans="1:4" x14ac:dyDescent="0.25">
      <c r="A81">
        <f>SUMIF(D$2:D81,1)</f>
        <v>80</v>
      </c>
      <c r="B81" t="s">
        <v>78</v>
      </c>
      <c r="C81" t="s">
        <v>373</v>
      </c>
      <c r="D81" s="10">
        <f>IF(TRIM(VLOOKUP($C81,Configuration!$A$21:$C$31,3,FALSE))="TRUE",1,0)</f>
        <v>1</v>
      </c>
    </row>
    <row r="82" spans="1:4" x14ac:dyDescent="0.25">
      <c r="A82">
        <f>SUMIF(D$2:D82,1)</f>
        <v>81</v>
      </c>
      <c r="B82" t="s">
        <v>59</v>
      </c>
      <c r="C82" t="s">
        <v>3</v>
      </c>
      <c r="D82" s="10">
        <f>IF(TRIM(VLOOKUP($C82,Configuration!$A$21:$C$31,3,FALSE))="TRUE",1,0)</f>
        <v>1</v>
      </c>
    </row>
    <row r="83" spans="1:4" x14ac:dyDescent="0.25">
      <c r="A83">
        <f>SUMIF(D$2:D83,1)</f>
        <v>82</v>
      </c>
      <c r="B83" t="s">
        <v>128</v>
      </c>
      <c r="C83" t="s">
        <v>369</v>
      </c>
      <c r="D83" s="10">
        <f>IF(TRIM(VLOOKUP($C83,Configuration!$A$21:$C$31,3,FALSE))="TRUE",1,0)</f>
        <v>1</v>
      </c>
    </row>
    <row r="84" spans="1:4" x14ac:dyDescent="0.25">
      <c r="A84">
        <f>SUMIF(D$2:D84,1)</f>
        <v>83</v>
      </c>
      <c r="B84" t="s">
        <v>65</v>
      </c>
      <c r="C84" t="s">
        <v>373</v>
      </c>
      <c r="D84" s="10">
        <f>IF(TRIM(VLOOKUP($C84,Configuration!$A$21:$C$31,3,FALSE))="TRUE",1,0)</f>
        <v>1</v>
      </c>
    </row>
    <row r="85" spans="1:4" x14ac:dyDescent="0.25">
      <c r="A85">
        <f>SUMIF(D$2:D85,1)</f>
        <v>84</v>
      </c>
      <c r="B85" t="s">
        <v>307</v>
      </c>
      <c r="C85" t="s">
        <v>4</v>
      </c>
      <c r="D85" s="10">
        <f>IF(TRIM(VLOOKUP($C85,Configuration!$A$21:$C$31,3,FALSE))="TRUE",1,0)</f>
        <v>1</v>
      </c>
    </row>
    <row r="86" spans="1:4" x14ac:dyDescent="0.25">
      <c r="A86">
        <f>SUMIF(D$2:D86,1)</f>
        <v>85</v>
      </c>
      <c r="B86" t="s">
        <v>309</v>
      </c>
      <c r="C86" t="s">
        <v>190</v>
      </c>
      <c r="D86" s="10">
        <f>IF(TRIM(VLOOKUP($C86,Configuration!$A$21:$C$31,3,FALSE))="TRUE",1,0)</f>
        <v>1</v>
      </c>
    </row>
    <row r="87" spans="1:4" x14ac:dyDescent="0.25">
      <c r="A87">
        <f>SUMIF(D$2:D87,1)</f>
        <v>86</v>
      </c>
      <c r="B87" t="s">
        <v>127</v>
      </c>
      <c r="C87" t="s">
        <v>138</v>
      </c>
      <c r="D87" s="10">
        <f>IF(TRIM(VLOOKUP($C87,Configuration!$A$21:$C$31,3,FALSE))="TRUE",1,0)</f>
        <v>1</v>
      </c>
    </row>
    <row r="88" spans="1:4" x14ac:dyDescent="0.25">
      <c r="A88">
        <f>SUMIF(D$2:D88,1)</f>
        <v>87</v>
      </c>
      <c r="B88" t="s">
        <v>664</v>
      </c>
      <c r="C88" t="s">
        <v>3</v>
      </c>
      <c r="D88" s="10">
        <f>IF(TRIM(VLOOKUP($C88,Configuration!$A$21:$C$31,3,FALSE))="TRUE",1,0)</f>
        <v>1</v>
      </c>
    </row>
    <row r="89" spans="1:4" x14ac:dyDescent="0.25">
      <c r="A89">
        <f>SUMIF(D$2:D89,1)</f>
        <v>88</v>
      </c>
      <c r="B89" t="s">
        <v>132</v>
      </c>
      <c r="C89" t="s">
        <v>138</v>
      </c>
      <c r="D89" s="10">
        <f>IF(TRIM(VLOOKUP($C89,Configuration!$A$21:$C$31,3,FALSE))="TRUE",1,0)</f>
        <v>1</v>
      </c>
    </row>
    <row r="90" spans="1:4" x14ac:dyDescent="0.25">
      <c r="A90">
        <f>SUMIF(D$2:D90,1)</f>
        <v>89</v>
      </c>
      <c r="B90" t="s">
        <v>84</v>
      </c>
      <c r="C90" t="s">
        <v>2</v>
      </c>
      <c r="D90" s="10">
        <f>IF(TRIM(VLOOKUP($C90,Configuration!$A$21:$C$31,3,FALSE))="TRUE",1,0)</f>
        <v>1</v>
      </c>
    </row>
    <row r="91" spans="1:4" x14ac:dyDescent="0.25">
      <c r="A91">
        <f>SUMIF(D$2:D91,1)</f>
        <v>90</v>
      </c>
      <c r="B91" t="s">
        <v>77</v>
      </c>
      <c r="C91" t="s">
        <v>138</v>
      </c>
      <c r="D91" s="10">
        <f>IF(TRIM(VLOOKUP($C91,Configuration!$A$21:$C$31,3,FALSE))="TRUE",1,0)</f>
        <v>1</v>
      </c>
    </row>
    <row r="92" spans="1:4" x14ac:dyDescent="0.25">
      <c r="A92">
        <f>SUMIF(D$2:D92,1)</f>
        <v>91</v>
      </c>
      <c r="B92" t="s">
        <v>311</v>
      </c>
      <c r="C92" t="s">
        <v>379</v>
      </c>
      <c r="D92" s="10">
        <f>IF(TRIM(VLOOKUP($C92,Configuration!$A$21:$C$31,3,FALSE))="TRUE",1,0)</f>
        <v>1</v>
      </c>
    </row>
    <row r="93" spans="1:4" x14ac:dyDescent="0.25">
      <c r="A93">
        <f>SUMIF(D$2:D93,1)</f>
        <v>92</v>
      </c>
      <c r="B93" t="s">
        <v>35</v>
      </c>
      <c r="C93" t="s">
        <v>3</v>
      </c>
      <c r="D93" s="10">
        <f>IF(TRIM(VLOOKUP($C93,Configuration!$A$21:$C$31,3,FALSE))="TRUE",1,0)</f>
        <v>1</v>
      </c>
    </row>
    <row r="94" spans="1:4" x14ac:dyDescent="0.25">
      <c r="A94">
        <f>SUMIF(D$2:D94,1)</f>
        <v>93</v>
      </c>
      <c r="B94" t="s">
        <v>181</v>
      </c>
      <c r="C94" t="s">
        <v>2</v>
      </c>
      <c r="D94" s="10">
        <f>IF(TRIM(VLOOKUP($C94,Configuration!$A$21:$C$31,3,FALSE))="TRUE",1,0)</f>
        <v>1</v>
      </c>
    </row>
    <row r="95" spans="1:4" x14ac:dyDescent="0.25">
      <c r="A95">
        <f>SUMIF(D$2:D95,1)</f>
        <v>94</v>
      </c>
      <c r="B95" t="s">
        <v>57</v>
      </c>
      <c r="C95" t="s">
        <v>373</v>
      </c>
      <c r="D95" s="10">
        <f>IF(TRIM(VLOOKUP($C95,Configuration!$A$21:$C$31,3,FALSE))="TRUE",1,0)</f>
        <v>1</v>
      </c>
    </row>
    <row r="96" spans="1:4" x14ac:dyDescent="0.25">
      <c r="A96">
        <f>SUMIF(D$2:D96,1)</f>
        <v>95</v>
      </c>
      <c r="B96" t="s">
        <v>75</v>
      </c>
      <c r="C96" t="s">
        <v>3</v>
      </c>
      <c r="D96" s="10">
        <f>IF(TRIM(VLOOKUP($C96,Configuration!$A$21:$C$31,3,FALSE))="TRUE",1,0)</f>
        <v>1</v>
      </c>
    </row>
    <row r="97" spans="1:4" x14ac:dyDescent="0.25">
      <c r="A97">
        <f>SUMIF(D$2:D97,1)</f>
        <v>96</v>
      </c>
      <c r="B97" t="s">
        <v>111</v>
      </c>
      <c r="C97" t="s">
        <v>379</v>
      </c>
      <c r="D97" s="10">
        <f>IF(TRIM(VLOOKUP($C97,Configuration!$A$21:$C$31,3,FALSE))="TRUE",1,0)</f>
        <v>1</v>
      </c>
    </row>
    <row r="98" spans="1:4" x14ac:dyDescent="0.25">
      <c r="A98">
        <f>SUMIF(D$2:D98,1)</f>
        <v>97</v>
      </c>
      <c r="B98" t="s">
        <v>101</v>
      </c>
      <c r="C98" t="s">
        <v>369</v>
      </c>
      <c r="D98" s="10">
        <f>IF(TRIM(VLOOKUP($C98,Configuration!$A$21:$C$31,3,FALSE))="TRUE",1,0)</f>
        <v>1</v>
      </c>
    </row>
    <row r="99" spans="1:4" x14ac:dyDescent="0.25">
      <c r="A99">
        <f>SUMIF(D$2:D99,1)</f>
        <v>98</v>
      </c>
      <c r="B99" t="s">
        <v>53</v>
      </c>
      <c r="C99" t="s">
        <v>369</v>
      </c>
      <c r="D99" s="10">
        <f>IF(TRIM(VLOOKUP($C99,Configuration!$A$21:$C$31,3,FALSE))="TRUE",1,0)</f>
        <v>1</v>
      </c>
    </row>
    <row r="100" spans="1:4" x14ac:dyDescent="0.25">
      <c r="A100">
        <f>SUMIF(D$2:D100,1)</f>
        <v>99</v>
      </c>
      <c r="B100" t="s">
        <v>115</v>
      </c>
      <c r="C100" t="s">
        <v>138</v>
      </c>
      <c r="D100" s="10">
        <f>IF(TRIM(VLOOKUP($C100,Configuration!$A$21:$C$31,3,FALSE))="TRUE",1,0)</f>
        <v>1</v>
      </c>
    </row>
    <row r="101" spans="1:4" x14ac:dyDescent="0.25">
      <c r="A101">
        <f>SUMIF(D$2:D101,1)</f>
        <v>100</v>
      </c>
      <c r="B101" t="s">
        <v>117</v>
      </c>
      <c r="C101" t="s">
        <v>138</v>
      </c>
      <c r="D101" s="10">
        <f>IF(TRIM(VLOOKUP($C101,Configuration!$A$21:$C$31,3,FALSE))="TRUE",1,0)</f>
        <v>1</v>
      </c>
    </row>
    <row r="102" spans="1:4" x14ac:dyDescent="0.25">
      <c r="A102">
        <f>SUMIF(D$2:D102,1)</f>
        <v>101</v>
      </c>
      <c r="B102" t="s">
        <v>310</v>
      </c>
      <c r="C102" t="s">
        <v>369</v>
      </c>
      <c r="D102" s="10">
        <f>IF(TRIM(VLOOKUP($C102,Configuration!$A$21:$C$31,3,FALSE))="TRUE",1,0)</f>
        <v>1</v>
      </c>
    </row>
    <row r="103" spans="1:4" x14ac:dyDescent="0.25">
      <c r="A103">
        <f>SUMIF(D$2:D103,1)</f>
        <v>102</v>
      </c>
      <c r="B103" t="s">
        <v>55</v>
      </c>
      <c r="C103" t="s">
        <v>1</v>
      </c>
      <c r="D103" s="10">
        <f>IF(TRIM(VLOOKUP($C103,Configuration!$A$21:$C$31,3,FALSE))="TRUE",1,0)</f>
        <v>1</v>
      </c>
    </row>
    <row r="104" spans="1:4" x14ac:dyDescent="0.25">
      <c r="A104">
        <f>SUMIF(D$2:D104,1)</f>
        <v>103</v>
      </c>
      <c r="B104" t="s">
        <v>122</v>
      </c>
      <c r="C104" t="s">
        <v>190</v>
      </c>
      <c r="D104" s="10">
        <f>IF(TRIM(VLOOKUP($C104,Configuration!$A$21:$C$31,3,FALSE))="TRUE",1,0)</f>
        <v>1</v>
      </c>
    </row>
    <row r="105" spans="1:4" x14ac:dyDescent="0.25">
      <c r="A105">
        <f>SUMIF(D$2:D105,1)</f>
        <v>104</v>
      </c>
      <c r="B105" t="s">
        <v>130</v>
      </c>
      <c r="C105" t="s">
        <v>4</v>
      </c>
      <c r="D105" s="10">
        <f>IF(TRIM(VLOOKUP($C105,Configuration!$A$21:$C$31,3,FALSE))="TRUE",1,0)</f>
        <v>1</v>
      </c>
    </row>
    <row r="106" spans="1:4" x14ac:dyDescent="0.25">
      <c r="A106">
        <f>SUMIF(D$2:D106,1)</f>
        <v>105</v>
      </c>
      <c r="B106" t="s">
        <v>97</v>
      </c>
      <c r="C106" t="s">
        <v>138</v>
      </c>
      <c r="D106" s="10">
        <f>IF(TRIM(VLOOKUP($C106,Configuration!$A$21:$C$31,3,FALSE))="TRUE",1,0)</f>
        <v>1</v>
      </c>
    </row>
    <row r="107" spans="1:4" x14ac:dyDescent="0.25">
      <c r="A107">
        <f>SUMIF(D$2:D107,1)</f>
        <v>106</v>
      </c>
      <c r="B107" t="s">
        <v>98</v>
      </c>
      <c r="C107" t="s">
        <v>379</v>
      </c>
      <c r="D107" s="10">
        <f>IF(TRIM(VLOOKUP($C107,Configuration!$A$21:$C$31,3,FALSE))="TRUE",1,0)</f>
        <v>1</v>
      </c>
    </row>
    <row r="108" spans="1:4" x14ac:dyDescent="0.25">
      <c r="A108">
        <f>SUMIF(D$2:D108,1)</f>
        <v>107</v>
      </c>
      <c r="B108" t="s">
        <v>312</v>
      </c>
      <c r="C108" t="s">
        <v>379</v>
      </c>
      <c r="D108" s="10">
        <f>IF(TRIM(VLOOKUP($C108,Configuration!$A$21:$C$31,3,FALSE))="TRUE",1,0)</f>
        <v>1</v>
      </c>
    </row>
    <row r="109" spans="1:4" x14ac:dyDescent="0.25">
      <c r="A109">
        <f>SUMIF(D$2:D109,1)</f>
        <v>108</v>
      </c>
      <c r="B109" t="s">
        <v>306</v>
      </c>
      <c r="C109" t="s">
        <v>369</v>
      </c>
      <c r="D109" s="10">
        <f>IF(TRIM(VLOOKUP($C109,Configuration!$A$21:$C$31,3,FALSE))="TRUE",1,0)</f>
        <v>1</v>
      </c>
    </row>
    <row r="110" spans="1:4" x14ac:dyDescent="0.25">
      <c r="A110">
        <f>SUMIF(D$2:D110,1)</f>
        <v>109</v>
      </c>
      <c r="B110" t="s">
        <v>133</v>
      </c>
      <c r="C110" t="s">
        <v>3</v>
      </c>
      <c r="D110" s="10">
        <f>IF(TRIM(VLOOKUP($C110,Configuration!$A$21:$C$31,3,FALSE))="TRUE",1,0)</f>
        <v>1</v>
      </c>
    </row>
    <row r="111" spans="1:4" x14ac:dyDescent="0.25">
      <c r="A111">
        <f>SUMIF(D$2:D111,1)</f>
        <v>110</v>
      </c>
      <c r="B111" t="s">
        <v>118</v>
      </c>
      <c r="C111" t="s">
        <v>3</v>
      </c>
      <c r="D111" s="10">
        <f>IF(TRIM(VLOOKUP($C111,Configuration!$A$21:$C$31,3,FALSE))="TRUE",1,0)</f>
        <v>1</v>
      </c>
    </row>
    <row r="112" spans="1:4" x14ac:dyDescent="0.25">
      <c r="A112">
        <f>SUMIF(D$2:D112,1)</f>
        <v>111</v>
      </c>
      <c r="B112" t="s">
        <v>103</v>
      </c>
      <c r="C112" t="s">
        <v>369</v>
      </c>
      <c r="D112" s="10">
        <f>IF(TRIM(VLOOKUP($C112,Configuration!$A$21:$C$31,3,FALSE))="TRUE",1,0)</f>
        <v>1</v>
      </c>
    </row>
    <row r="113" spans="1:4" x14ac:dyDescent="0.25">
      <c r="A113">
        <f>SUMIF(D$2:D113,1)</f>
        <v>112</v>
      </c>
      <c r="B113" t="s">
        <v>72</v>
      </c>
      <c r="C113" t="s">
        <v>373</v>
      </c>
      <c r="D113" s="10">
        <f>IF(TRIM(VLOOKUP($C113,Configuration!$A$21:$C$31,3,FALSE))="TRUE",1,0)</f>
        <v>1</v>
      </c>
    </row>
    <row r="114" spans="1:4" x14ac:dyDescent="0.25">
      <c r="A114">
        <f>SUMIF(D$2:D114,1)</f>
        <v>113</v>
      </c>
      <c r="B114" t="s">
        <v>313</v>
      </c>
      <c r="C114" t="s">
        <v>3</v>
      </c>
      <c r="D114" s="10">
        <f>IF(TRIM(VLOOKUP($C114,Configuration!$A$21:$C$31,3,FALSE))="TRUE",1,0)</f>
        <v>1</v>
      </c>
    </row>
    <row r="115" spans="1:4" x14ac:dyDescent="0.25">
      <c r="A115">
        <f>SUMIF(D$2:D115,1)</f>
        <v>114</v>
      </c>
      <c r="B115" t="s">
        <v>108</v>
      </c>
      <c r="C115" t="s">
        <v>3</v>
      </c>
      <c r="D115" s="10">
        <f>IF(TRIM(VLOOKUP($C115,Configuration!$A$21:$C$31,3,FALSE))="TRUE",1,0)</f>
        <v>1</v>
      </c>
    </row>
    <row r="116" spans="1:4" x14ac:dyDescent="0.25">
      <c r="A116">
        <f>SUMIF(D$2:D116,1)</f>
        <v>115</v>
      </c>
      <c r="B116" t="s">
        <v>662</v>
      </c>
      <c r="C116" t="s">
        <v>362</v>
      </c>
      <c r="D116" s="10">
        <f>IF(TRIM(VLOOKUP($C116,Configuration!$A$21:$C$31,3,FALSE))="TRUE",1,0)</f>
        <v>1</v>
      </c>
    </row>
    <row r="117" spans="1:4" x14ac:dyDescent="0.25">
      <c r="A117">
        <f>SUMIF(D$2:D117,1)</f>
        <v>116</v>
      </c>
      <c r="B117" t="s">
        <v>99</v>
      </c>
      <c r="C117" t="s">
        <v>379</v>
      </c>
      <c r="D117" s="10">
        <f>IF(TRIM(VLOOKUP($C117,Configuration!$A$21:$C$31,3,FALSE))="TRUE",1,0)</f>
        <v>1</v>
      </c>
    </row>
    <row r="118" spans="1:4" x14ac:dyDescent="0.25">
      <c r="A118">
        <f>SUMIF(D$2:D118,1)</f>
        <v>117</v>
      </c>
      <c r="B118" t="s">
        <v>123</v>
      </c>
      <c r="C118" t="s">
        <v>3</v>
      </c>
      <c r="D118" s="10">
        <f>IF(TRIM(VLOOKUP($C118,Configuration!$A$21:$C$31,3,FALSE))="TRUE",1,0)</f>
        <v>1</v>
      </c>
    </row>
    <row r="119" spans="1:4" x14ac:dyDescent="0.25">
      <c r="A119">
        <f>SUMIF(D$2:D119,1)</f>
        <v>118</v>
      </c>
      <c r="B119" t="s">
        <v>124</v>
      </c>
      <c r="C119" t="s">
        <v>4</v>
      </c>
      <c r="D119" s="10">
        <f>IF(TRIM(VLOOKUP($C119,Configuration!$A$21:$C$31,3,FALSE))="TRUE",1,0)</f>
        <v>1</v>
      </c>
    </row>
    <row r="120" spans="1:4" x14ac:dyDescent="0.25">
      <c r="A120">
        <f>SUMIF(D$2:D120,1)</f>
        <v>119</v>
      </c>
      <c r="B120" t="s">
        <v>188</v>
      </c>
      <c r="C120" t="s">
        <v>373</v>
      </c>
      <c r="D120" s="10">
        <f>IF(TRIM(VLOOKUP($C120,Configuration!$A$21:$C$31,3,FALSE))="TRUE",1,0)</f>
        <v>1</v>
      </c>
    </row>
    <row r="121" spans="1:4" x14ac:dyDescent="0.25">
      <c r="A121">
        <f>SUMIF(D$2:D121,1)</f>
        <v>120</v>
      </c>
      <c r="B121" t="s">
        <v>125</v>
      </c>
      <c r="C121" t="s">
        <v>3</v>
      </c>
      <c r="D121" s="10">
        <f>IF(TRIM(VLOOKUP($C121,Configuration!$A$21:$C$31,3,FALSE))="TRUE",1,0)</f>
        <v>1</v>
      </c>
    </row>
    <row r="122" spans="1:4" x14ac:dyDescent="0.25">
      <c r="A122">
        <f>SUMIF(D$2:D122,1)</f>
        <v>121</v>
      </c>
      <c r="B122" t="s">
        <v>83</v>
      </c>
      <c r="C122" t="s">
        <v>379</v>
      </c>
      <c r="D122" s="10">
        <f>IF(TRIM(VLOOKUP($C122,Configuration!$A$21:$C$31,3,FALSE))="TRUE",1,0)</f>
        <v>1</v>
      </c>
    </row>
    <row r="123" spans="1:4" x14ac:dyDescent="0.25">
      <c r="A123">
        <f>SUMIF(D$2:D123,1)</f>
        <v>122</v>
      </c>
      <c r="B123" t="s">
        <v>90</v>
      </c>
      <c r="C123" t="s">
        <v>138</v>
      </c>
      <c r="D123" s="10">
        <f>IF(TRIM(VLOOKUP($C123,Configuration!$A$21:$C$31,3,FALSE))="TRUE",1,0)</f>
        <v>1</v>
      </c>
    </row>
    <row r="124" spans="1:4" x14ac:dyDescent="0.25">
      <c r="A124">
        <f>SUMIF(D$2:D124,1)</f>
        <v>123</v>
      </c>
      <c r="B124" t="s">
        <v>308</v>
      </c>
      <c r="C124" t="s">
        <v>138</v>
      </c>
      <c r="D124" s="10">
        <f>IF(TRIM(VLOOKUP($C124,Configuration!$A$21:$C$31,3,FALSE))="TRUE",1,0)</f>
        <v>1</v>
      </c>
    </row>
    <row r="125" spans="1:4" x14ac:dyDescent="0.25">
      <c r="A125">
        <f>SUMIF(D$2:D125,1)</f>
        <v>124</v>
      </c>
      <c r="B125" t="s">
        <v>661</v>
      </c>
      <c r="C125" t="s">
        <v>4</v>
      </c>
      <c r="D125" s="10">
        <f>IF(TRIM(VLOOKUP($C125,Configuration!$A$21:$C$31,3,FALSE))="TRUE",1,0)</f>
        <v>1</v>
      </c>
    </row>
    <row r="126" spans="1:4" x14ac:dyDescent="0.25">
      <c r="A126">
        <f>SUMIF(D$2:D126,1)</f>
        <v>125</v>
      </c>
      <c r="B126" t="s">
        <v>665</v>
      </c>
      <c r="C126" t="s">
        <v>369</v>
      </c>
      <c r="D126" s="10">
        <f>IF(TRIM(VLOOKUP($C126,Configuration!$A$21:$C$31,3,FALSE))="TRUE",1,0)</f>
        <v>1</v>
      </c>
    </row>
    <row r="127" spans="1:4" x14ac:dyDescent="0.25">
      <c r="A127">
        <f>SUMIF(D$2:D127,1)</f>
        <v>126</v>
      </c>
      <c r="B127" t="s">
        <v>119</v>
      </c>
      <c r="C127" t="s">
        <v>4</v>
      </c>
      <c r="D127" s="10">
        <f>IF(TRIM(VLOOKUP($C127,Configuration!$A$21:$C$31,3,FALSE))="TRUE",1,0)</f>
        <v>1</v>
      </c>
    </row>
    <row r="128" spans="1:4" x14ac:dyDescent="0.25">
      <c r="A128">
        <f>SUMIF(D$2:D128,1)</f>
        <v>127</v>
      </c>
      <c r="B128" t="s">
        <v>666</v>
      </c>
      <c r="C128" t="s">
        <v>379</v>
      </c>
      <c r="D128" s="10">
        <f>IF(TRIM(VLOOKUP($C128,Configuration!$A$21:$C$31,3,FALSE))="TRUE",1,0)</f>
        <v>1</v>
      </c>
    </row>
    <row r="129" spans="1:4" x14ac:dyDescent="0.25">
      <c r="A129">
        <f>SUMIF(D$2:D129,1)</f>
        <v>128</v>
      </c>
      <c r="B129" t="s">
        <v>663</v>
      </c>
      <c r="C129" t="s">
        <v>362</v>
      </c>
      <c r="D129" s="10">
        <f>IF(TRIM(VLOOKUP($C129,Configuration!$A$21:$C$31,3,FALSE))="TRUE",1,0)</f>
        <v>1</v>
      </c>
    </row>
    <row r="130" spans="1:4" x14ac:dyDescent="0.25">
      <c r="A130">
        <f>SUMIF(D$2:D130,1)</f>
        <v>129</v>
      </c>
      <c r="B130" t="s">
        <v>92</v>
      </c>
      <c r="C130" t="s">
        <v>138</v>
      </c>
      <c r="D130" s="10">
        <f>IF(TRIM(VLOOKUP($C130,Configuration!$A$21:$C$31,3,FALSE))="TRUE",1,0)</f>
        <v>1</v>
      </c>
    </row>
    <row r="131" spans="1:4" x14ac:dyDescent="0.25">
      <c r="A131">
        <f>SUMIF(D$2:D131,1)</f>
        <v>130</v>
      </c>
      <c r="B131" t="s">
        <v>131</v>
      </c>
      <c r="C131" t="s">
        <v>3</v>
      </c>
      <c r="D131" s="10">
        <f>IF(TRIM(VLOOKUP($C131,Configuration!$A$21:$C$31,3,FALSE))="TRUE",1,0)</f>
        <v>1</v>
      </c>
    </row>
    <row r="132" spans="1:4" x14ac:dyDescent="0.25">
      <c r="A132">
        <f>SUMIF(D$2:D132,1)</f>
        <v>131</v>
      </c>
      <c r="B132" t="s">
        <v>104</v>
      </c>
      <c r="C132" t="s">
        <v>4</v>
      </c>
      <c r="D132" s="10">
        <f>IF(TRIM(VLOOKUP($C132,Configuration!$A$21:$C$31,3,FALSE))="TRUE",1,0)</f>
        <v>1</v>
      </c>
    </row>
    <row r="133" spans="1:4" x14ac:dyDescent="0.25">
      <c r="A133">
        <f>SUMIF(D$2:D133,1)</f>
        <v>132</v>
      </c>
      <c r="B133" t="s">
        <v>660</v>
      </c>
      <c r="C133" t="s">
        <v>4</v>
      </c>
      <c r="D133" s="10">
        <f>IF(TRIM(VLOOKUP($C133,Configuration!$A$21:$C$31,3,FALSE))="TRUE",1,0)</f>
        <v>1</v>
      </c>
    </row>
    <row r="134" spans="1:4" x14ac:dyDescent="0.25">
      <c r="A134">
        <f>SUMIF(D$2:D134,1)</f>
        <v>133</v>
      </c>
      <c r="B134" t="s">
        <v>129</v>
      </c>
      <c r="C134" t="s">
        <v>138</v>
      </c>
      <c r="D134" s="10">
        <f>IF(TRIM(VLOOKUP($C134,Configuration!$A$21:$C$31,3,FALSE))="TRUE",1,0)</f>
        <v>1</v>
      </c>
    </row>
  </sheetData>
  <conditionalFormatting sqref="A1:A1048576">
    <cfRule type="colorScale" priority="2">
      <colorScale>
        <cfvo type="min"/>
        <cfvo type="percentile" val="50"/>
        <cfvo type="max"/>
        <color rgb="FFF8696B"/>
        <color rgb="FFFCFCFF"/>
        <color rgb="FF5A8AC6"/>
      </colorScale>
    </cfRule>
  </conditionalFormatting>
  <conditionalFormatting sqref="D1:D1048576">
    <cfRule type="duplicateValues" dxfId="2" priority="1"/>
    <cfRule type="cellIs" dxfId="1" priority="3" operator="equal">
      <formula>TRUE</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CD5A8-04FF-4CF9-B4E5-8D441F787F2C}">
  <sheetPr>
    <tabColor rgb="FFFF0000"/>
  </sheetPr>
  <dimension ref="A1:C14"/>
  <sheetViews>
    <sheetView workbookViewId="0">
      <selection activeCell="E1" sqref="E1"/>
    </sheetView>
  </sheetViews>
  <sheetFormatPr defaultRowHeight="15" x14ac:dyDescent="0.25"/>
  <cols>
    <col min="1" max="1" width="19.42578125" bestFit="1" customWidth="1"/>
    <col min="2" max="2" width="9.42578125" bestFit="1" customWidth="1"/>
  </cols>
  <sheetData>
    <row r="1" spans="1:3" x14ac:dyDescent="0.25">
      <c r="A1" t="s">
        <v>102</v>
      </c>
      <c r="B1" t="s">
        <v>138</v>
      </c>
      <c r="C1">
        <v>0.25</v>
      </c>
    </row>
    <row r="2" spans="1:3" x14ac:dyDescent="0.25">
      <c r="A2" t="s">
        <v>104</v>
      </c>
      <c r="B2" t="s">
        <v>4</v>
      </c>
      <c r="C2">
        <v>0.25</v>
      </c>
    </row>
    <row r="3" spans="1:3" x14ac:dyDescent="0.25">
      <c r="A3" t="s">
        <v>660</v>
      </c>
      <c r="B3" t="s">
        <v>4</v>
      </c>
      <c r="C3">
        <v>0.25</v>
      </c>
    </row>
    <row r="4" spans="1:3" x14ac:dyDescent="0.25">
      <c r="A4" t="s">
        <v>119</v>
      </c>
      <c r="B4" t="s">
        <v>4</v>
      </c>
      <c r="C4">
        <v>0.25</v>
      </c>
    </row>
    <row r="5" spans="1:3" x14ac:dyDescent="0.25">
      <c r="A5" t="s">
        <v>124</v>
      </c>
      <c r="B5" t="s">
        <v>4</v>
      </c>
      <c r="C5">
        <v>0.25</v>
      </c>
    </row>
    <row r="6" spans="1:3" x14ac:dyDescent="0.25">
      <c r="A6" t="s">
        <v>130</v>
      </c>
      <c r="B6" t="s">
        <v>4</v>
      </c>
      <c r="C6">
        <v>0.25</v>
      </c>
    </row>
    <row r="7" spans="1:3" x14ac:dyDescent="0.25">
      <c r="A7" t="s">
        <v>63</v>
      </c>
      <c r="B7" t="s">
        <v>362</v>
      </c>
      <c r="C7">
        <v>0.25</v>
      </c>
    </row>
    <row r="8" spans="1:3" x14ac:dyDescent="0.25">
      <c r="A8" t="s">
        <v>663</v>
      </c>
      <c r="B8" t="s">
        <v>362</v>
      </c>
      <c r="C8">
        <v>0.25</v>
      </c>
    </row>
    <row r="9" spans="1:3" x14ac:dyDescent="0.25">
      <c r="A9" t="s">
        <v>35</v>
      </c>
      <c r="B9" t="s">
        <v>3</v>
      </c>
      <c r="C9">
        <v>0.25</v>
      </c>
    </row>
    <row r="10" spans="1:3" x14ac:dyDescent="0.25">
      <c r="A10" t="s">
        <v>665</v>
      </c>
      <c r="B10" t="s">
        <v>369</v>
      </c>
      <c r="C10">
        <v>0.25</v>
      </c>
    </row>
    <row r="11" spans="1:3" x14ac:dyDescent="0.25">
      <c r="A11" t="s">
        <v>107</v>
      </c>
      <c r="B11" t="s">
        <v>369</v>
      </c>
      <c r="C11">
        <v>0.25</v>
      </c>
    </row>
    <row r="12" spans="1:3" x14ac:dyDescent="0.25">
      <c r="A12" t="s">
        <v>128</v>
      </c>
      <c r="B12" t="s">
        <v>369</v>
      </c>
      <c r="C12">
        <v>0.25</v>
      </c>
    </row>
    <row r="13" spans="1:3" x14ac:dyDescent="0.25">
      <c r="A13" t="s">
        <v>189</v>
      </c>
      <c r="B13" t="s">
        <v>373</v>
      </c>
      <c r="C13">
        <v>0.25</v>
      </c>
    </row>
    <row r="14" spans="1:3" x14ac:dyDescent="0.25">
      <c r="A14" t="s">
        <v>55</v>
      </c>
      <c r="B14" t="s">
        <v>1</v>
      </c>
      <c r="C14">
        <v>0.25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572C-2959-4265-B8A0-109EED476024}">
  <sheetPr codeName="Sheet10"/>
  <dimension ref="A1:K1000"/>
  <sheetViews>
    <sheetView workbookViewId="0">
      <selection activeCell="O34" sqref="O34"/>
    </sheetView>
  </sheetViews>
  <sheetFormatPr defaultRowHeight="15" x14ac:dyDescent="0.25"/>
  <cols>
    <col min="1" max="1" width="3" bestFit="1" customWidth="1"/>
    <col min="2" max="4" width="3" style="18" bestFit="1" customWidth="1"/>
    <col min="5" max="8" width="6.5703125" bestFit="1" customWidth="1"/>
    <col min="10" max="10" width="13.7109375" style="2" bestFit="1" customWidth="1"/>
    <col min="11" max="11" width="10.140625" style="2" bestFit="1" customWidth="1"/>
    <col min="13" max="13" width="8.140625" customWidth="1"/>
  </cols>
  <sheetData>
    <row r="1" spans="1:11" x14ac:dyDescent="0.25">
      <c r="B1" s="17"/>
      <c r="C1" s="17"/>
      <c r="D1" s="17"/>
      <c r="E1" s="1" t="s">
        <v>8</v>
      </c>
      <c r="F1" s="1" t="s">
        <v>20</v>
      </c>
      <c r="G1" s="1" t="s">
        <v>21</v>
      </c>
      <c r="H1" s="1" t="s">
        <v>22</v>
      </c>
      <c r="I1" s="1"/>
      <c r="J1" s="6" t="s">
        <v>149</v>
      </c>
      <c r="K1" s="6" t="s">
        <v>150</v>
      </c>
    </row>
    <row r="2" spans="1:11" x14ac:dyDescent="0.25">
      <c r="A2">
        <f>IFERROR(IF(1+A1&lt;=Configuration!$F$9*Configuration!$F$16,1+A1,""),"")</f>
        <v>1</v>
      </c>
      <c r="B2" s="18">
        <f>IFERROR(IF(1+B1&lt;=Configuration!$F$10*Configuration!$F$16,1+B1,""),"")</f>
        <v>1</v>
      </c>
      <c r="C2" s="18">
        <f>IFERROR(IF(1+C1&lt;=Configuration!$F$11*Configuration!$F$16,1+C1,""),"")</f>
        <v>1</v>
      </c>
      <c r="D2" s="18">
        <f>IFERROR(IF(1+D1&lt;=Configuration!$F$12*Configuration!$F$16,1+D1,""),"")</f>
        <v>1</v>
      </c>
      <c r="E2" s="2">
        <f>IFERROR('QB Projections'!N3,0)</f>
        <v>354.20360391216173</v>
      </c>
      <c r="F2" s="2">
        <f>IFERROR('RB Projections'!N3,0)</f>
        <v>250.39763655311685</v>
      </c>
      <c r="G2" s="2">
        <f>IFERROR('WR Projections'!N3,0)</f>
        <v>219.66174932058789</v>
      </c>
      <c r="H2" s="2">
        <f>IFERROR('TE Projections'!N3,0)</f>
        <v>154.57588906458466</v>
      </c>
      <c r="J2" s="2">
        <f>IFERROR(LARGE($E:$H,COUNTIF(A:D,"&gt;0")+COUNTA($J$1:J1)-1),0)</f>
        <v>203.22815809610452</v>
      </c>
      <c r="K2" s="2">
        <f>IFERROR(LARGE($F:$H,COUNTIF(B:D,"&gt;0")+COUNTA($K$1:K1)-1),0)</f>
        <v>166.34358077564198</v>
      </c>
    </row>
    <row r="3" spans="1:11" x14ac:dyDescent="0.25">
      <c r="A3">
        <f>IFERROR(IF(1+A2&lt;=Configuration!$F$9*Configuration!$F$16,1+A2,""),"")</f>
        <v>2</v>
      </c>
      <c r="B3" s="18">
        <f>IFERROR(IF(1+B2&lt;=Configuration!$F$10*Configuration!$F$16,1+B2,""),"")</f>
        <v>2</v>
      </c>
      <c r="C3" s="18">
        <f>IFERROR(IF(1+C2&lt;=Configuration!$F$11*Configuration!$F$16,1+C2,""),"")</f>
        <v>2</v>
      </c>
      <c r="D3" s="18">
        <f>IFERROR(IF(1+D2&lt;=Configuration!$F$12*Configuration!$F$16,1+D2,""),"")</f>
        <v>2</v>
      </c>
      <c r="E3" s="2">
        <f>IFERROR('QB Projections'!N4,0)</f>
        <v>348.62145703328696</v>
      </c>
      <c r="F3" s="2">
        <f>IFERROR('RB Projections'!N4,0)</f>
        <v>238.65321773720993</v>
      </c>
      <c r="G3" s="2">
        <f>IFERROR('WR Projections'!N4,0)</f>
        <v>214.52842752082992</v>
      </c>
      <c r="H3" s="2">
        <f>IFERROR('TE Projections'!N4,0)</f>
        <v>146.2972904577787</v>
      </c>
      <c r="J3" s="2">
        <f>IFERROR(LARGE($E:$H,COUNTIF(A:D,"&gt;0")+COUNTA($J$1:J2)-1),0)</f>
        <v>203.00373771167574</v>
      </c>
      <c r="K3" s="2">
        <f>IFERROR(LARGE($F:$H,COUNTIF(B:D,"&gt;0")+COUNTA($K$1:K2)-1),0)</f>
        <v>166.16042123943359</v>
      </c>
    </row>
    <row r="4" spans="1:11" x14ac:dyDescent="0.25">
      <c r="A4">
        <f>IFERROR(IF(1+A3&lt;=Configuration!$F$9*Configuration!$F$16,1+A3,""),"")</f>
        <v>3</v>
      </c>
      <c r="B4" s="18">
        <f>IFERROR(IF(1+B3&lt;=Configuration!$F$10*Configuration!$F$16,1+B3,""),"")</f>
        <v>3</v>
      </c>
      <c r="C4" s="18">
        <f>IFERROR(IF(1+C3&lt;=Configuration!$F$11*Configuration!$F$16,1+C3,""),"")</f>
        <v>3</v>
      </c>
      <c r="D4" s="18">
        <f>IFERROR(IF(1+D3&lt;=Configuration!$F$12*Configuration!$F$16,1+D3,""),"")</f>
        <v>3</v>
      </c>
      <c r="E4" s="2">
        <f>IFERROR('QB Projections'!N5,0)</f>
        <v>341.70981880640574</v>
      </c>
      <c r="F4" s="2">
        <f>IFERROR('RB Projections'!N5,0)</f>
        <v>237.5573061057008</v>
      </c>
      <c r="G4" s="2">
        <f>IFERROR('WR Projections'!N5,0)</f>
        <v>183.89789223236357</v>
      </c>
      <c r="H4" s="2">
        <f>IFERROR('TE Projections'!N5,0)</f>
        <v>130.84736348839562</v>
      </c>
      <c r="J4" s="2">
        <f>IFERROR(LARGE($E:$H,COUNTIF(A:D,"&gt;0")+COUNTA($J$1:J3)-1),0)</f>
        <v>202.92175948167736</v>
      </c>
      <c r="K4" s="2">
        <f>IFERROR(LARGE($F:$H,COUNTIF(B:D,"&gt;0")+COUNTA($K$1:K3)-1),0)</f>
        <v>165.90427616582008</v>
      </c>
    </row>
    <row r="5" spans="1:11" x14ac:dyDescent="0.25">
      <c r="A5">
        <f>IFERROR(IF(1+A4&lt;=Configuration!$F$9*Configuration!$F$16,1+A4,""),"")</f>
        <v>4</v>
      </c>
      <c r="B5" s="18">
        <f>IFERROR(IF(1+B4&lt;=Configuration!$F$10*Configuration!$F$16,1+B4,""),"")</f>
        <v>4</v>
      </c>
      <c r="C5" s="18">
        <f>IFERROR(IF(1+C4&lt;=Configuration!$F$11*Configuration!$F$16,1+C4,""),"")</f>
        <v>4</v>
      </c>
      <c r="D5" s="18">
        <f>IFERROR(IF(1+D4&lt;=Configuration!$F$12*Configuration!$F$16,1+D4,""),"")</f>
        <v>4</v>
      </c>
      <c r="E5" s="2">
        <f>IFERROR('QB Projections'!N6,0)</f>
        <v>340.40753757869624</v>
      </c>
      <c r="F5" s="2">
        <f>IFERROR('RB Projections'!N6,0)</f>
        <v>244.38741853716431</v>
      </c>
      <c r="G5" s="2">
        <f>IFERROR('WR Projections'!N6,0)</f>
        <v>197.25291242895969</v>
      </c>
      <c r="H5" s="2">
        <f>IFERROR('TE Projections'!N6,0)</f>
        <v>108.69191654450417</v>
      </c>
      <c r="J5" s="2">
        <f>IFERROR(LARGE($E:$H,COUNTIF(A:D,"&gt;0")+COUNTA($J$1:J4)-1),0)</f>
        <v>201.73228182043579</v>
      </c>
      <c r="K5" s="2">
        <f>IFERROR(LARGE($F:$H,COUNTIF(B:D,"&gt;0")+COUNTA($K$1:K4)-1),0)</f>
        <v>164.18480166762697</v>
      </c>
    </row>
    <row r="6" spans="1:11" x14ac:dyDescent="0.25">
      <c r="A6">
        <f>IFERROR(IF(1+A5&lt;=Configuration!$F$9*Configuration!$F$16,1+A5,""),"")</f>
        <v>5</v>
      </c>
      <c r="B6" s="18">
        <f>IFERROR(IF(1+B5&lt;=Configuration!$F$10*Configuration!$F$16,1+B5,""),"")</f>
        <v>5</v>
      </c>
      <c r="C6" s="18">
        <f>IFERROR(IF(1+C5&lt;=Configuration!$F$11*Configuration!$F$16,1+C5,""),"")</f>
        <v>5</v>
      </c>
      <c r="D6" s="18">
        <f>IFERROR(IF(1+D5&lt;=Configuration!$F$12*Configuration!$F$16,1+D5,""),"")</f>
        <v>5</v>
      </c>
      <c r="E6" s="2">
        <f>IFERROR('QB Projections'!N7,0)</f>
        <v>316.93658645233427</v>
      </c>
      <c r="F6" s="2">
        <f>IFERROR('RB Projections'!N7,0)</f>
        <v>228.40513263993603</v>
      </c>
      <c r="G6" s="2">
        <f>IFERROR('WR Projections'!N7,0)</f>
        <v>203.22815809610452</v>
      </c>
      <c r="H6" s="2">
        <f>IFERROR('TE Projections'!N7,0)</f>
        <v>106.278895429572</v>
      </c>
      <c r="J6" s="2">
        <f>IFERROR(LARGE($E:$H,COUNTIF(A:D,"&gt;0")+COUNTA($J$1:J5)-1),0)</f>
        <v>201.47043284405191</v>
      </c>
      <c r="K6" s="2">
        <f>IFERROR(LARGE($F:$H,COUNTIF(B:D,"&gt;0")+COUNTA($K$1:K5)-1),0)</f>
        <v>163.64896665405865</v>
      </c>
    </row>
    <row r="7" spans="1:11" x14ac:dyDescent="0.25">
      <c r="A7">
        <f>IFERROR(IF(1+A6&lt;=Configuration!$F$9*Configuration!$F$16,1+A6,""),"")</f>
        <v>6</v>
      </c>
      <c r="B7" s="18">
        <f>IFERROR(IF(1+B6&lt;=Configuration!$F$10*Configuration!$F$16,1+B6,""),"")</f>
        <v>6</v>
      </c>
      <c r="C7" s="18">
        <f>IFERROR(IF(1+C6&lt;=Configuration!$F$11*Configuration!$F$16,1+C6,""),"")</f>
        <v>6</v>
      </c>
      <c r="D7" s="18">
        <f>IFERROR(IF(1+D6&lt;=Configuration!$F$12*Configuration!$F$16,1+D6,""),"")</f>
        <v>6</v>
      </c>
      <c r="E7" s="2">
        <f>IFERROR('QB Projections'!N8,0)</f>
        <v>307.6549695097379</v>
      </c>
      <c r="F7" s="2">
        <f>IFERROR('RB Projections'!N8,0)</f>
        <v>235.43263789998565</v>
      </c>
      <c r="G7" s="2">
        <f>IFERROR('WR Projections'!N8,0)</f>
        <v>196.81938415799283</v>
      </c>
      <c r="H7" s="2">
        <f>IFERROR('TE Projections'!N8,0)</f>
        <v>100.18522099867837</v>
      </c>
      <c r="J7" s="2">
        <f>IFERROR(LARGE($E:$H,COUNTIF(A:D,"&gt;0")+COUNTA($J$1:J6)-1),0)</f>
        <v>200.97172816464777</v>
      </c>
      <c r="K7" s="2">
        <f>IFERROR(LARGE($F:$H,COUNTIF(B:D,"&gt;0")+COUNTA($K$1:K6)-1),0)</f>
        <v>163.51338695689958</v>
      </c>
    </row>
    <row r="8" spans="1:11" x14ac:dyDescent="0.25">
      <c r="A8">
        <f>IFERROR(IF(1+A7&lt;=Configuration!$F$9*Configuration!$F$16,1+A7,""),"")</f>
        <v>7</v>
      </c>
      <c r="B8" s="18">
        <f>IFERROR(IF(1+B7&lt;=Configuration!$F$10*Configuration!$F$16,1+B7,""),"")</f>
        <v>7</v>
      </c>
      <c r="C8" s="18">
        <f>IFERROR(IF(1+C7&lt;=Configuration!$F$11*Configuration!$F$16,1+C7,""),"")</f>
        <v>7</v>
      </c>
      <c r="D8" s="18">
        <f>IFERROR(IF(1+D7&lt;=Configuration!$F$12*Configuration!$F$16,1+D7,""),"")</f>
        <v>7</v>
      </c>
      <c r="E8" s="2">
        <f>IFERROR('QB Projections'!N9,0)</f>
        <v>306.33267199184269</v>
      </c>
      <c r="F8" s="2">
        <f>IFERROR('RB Projections'!N9,0)</f>
        <v>224.11976592540893</v>
      </c>
      <c r="G8" s="2">
        <f>IFERROR('WR Projections'!N9,0)</f>
        <v>174.58265619909022</v>
      </c>
      <c r="H8" s="2">
        <f>IFERROR('TE Projections'!N9,0)</f>
        <v>99.490445563873919</v>
      </c>
      <c r="J8" s="2">
        <f>IFERROR(LARGE($E:$H,COUNTIF(A:D,"&gt;0")+COUNTA($J$1:J7)-1),0)</f>
        <v>200.75332887737233</v>
      </c>
      <c r="K8" s="2">
        <f>IFERROR(LARGE($F:$H,COUNTIF(B:D,"&gt;0")+COUNTA($K$1:K7)-1),0)</f>
        <v>163.35555704910209</v>
      </c>
    </row>
    <row r="9" spans="1:11" x14ac:dyDescent="0.25">
      <c r="A9">
        <f>IFERROR(IF(1+A8&lt;=Configuration!$F$9*Configuration!$F$16,1+A8,""),"")</f>
        <v>8</v>
      </c>
      <c r="B9" s="18">
        <f>IFERROR(IF(1+B8&lt;=Configuration!$F$10*Configuration!$F$16,1+B8,""),"")</f>
        <v>8</v>
      </c>
      <c r="C9" s="18">
        <f>IFERROR(IF(1+C8&lt;=Configuration!$F$11*Configuration!$F$16,1+C8,""),"")</f>
        <v>8</v>
      </c>
      <c r="D9" s="18">
        <f>IFERROR(IF(1+D8&lt;=Configuration!$F$12*Configuration!$F$16,1+D8,""),"")</f>
        <v>8</v>
      </c>
      <c r="E9" s="2">
        <f>IFERROR('QB Projections'!N10,0)</f>
        <v>305.23464039357918</v>
      </c>
      <c r="F9" s="2">
        <f>IFERROR('RB Projections'!N10,0)</f>
        <v>222.530034503363</v>
      </c>
      <c r="G9" s="2">
        <f>IFERROR('WR Projections'!N10,0)</f>
        <v>189.45629649866683</v>
      </c>
      <c r="H9" s="2">
        <f>IFERROR('TE Projections'!N10,0)</f>
        <v>97.055861043882757</v>
      </c>
      <c r="J9" s="2">
        <f>IFERROR(LARGE($E:$H,COUNTIF(A:D,"&gt;0")+COUNTA($J$1:J8)-1),0)</f>
        <v>200.67372025018051</v>
      </c>
      <c r="K9" s="2">
        <f>IFERROR(LARGE($F:$H,COUNTIF(B:D,"&gt;0")+COUNTA($K$1:K8)-1),0)</f>
        <v>161.94092515749441</v>
      </c>
    </row>
    <row r="10" spans="1:11" x14ac:dyDescent="0.25">
      <c r="A10">
        <f>IFERROR(IF(1+A9&lt;=Configuration!$F$9*Configuration!$F$16,1+A9,""),"")</f>
        <v>9</v>
      </c>
      <c r="B10" s="18">
        <f>IFERROR(IF(1+B9&lt;=Configuration!$F$10*Configuration!$F$16,1+B9,""),"")</f>
        <v>9</v>
      </c>
      <c r="C10" s="18">
        <f>IFERROR(IF(1+C9&lt;=Configuration!$F$11*Configuration!$F$16,1+C9,""),"")</f>
        <v>9</v>
      </c>
      <c r="D10" s="18">
        <f>IFERROR(IF(1+D9&lt;=Configuration!$F$12*Configuration!$F$16,1+D9,""),"")</f>
        <v>9</v>
      </c>
      <c r="E10" s="2">
        <f>IFERROR('QB Projections'!N11,0)</f>
        <v>299.93250498316928</v>
      </c>
      <c r="F10" s="2">
        <f>IFERROR('RB Projections'!N11,0)</f>
        <v>228.27837377161566</v>
      </c>
      <c r="G10" s="2">
        <f>IFERROR('WR Projections'!N11,0)</f>
        <v>191.14489005375151</v>
      </c>
      <c r="H10" s="2">
        <f>IFERROR('TE Projections'!N11,0)</f>
        <v>97.153797825824839</v>
      </c>
      <c r="J10" s="2">
        <f>IFERROR(LARGE($E:$H,COUNTIF(A:D,"&gt;0")+COUNTA($J$1:J9)-1),0)</f>
        <v>199.8598310942599</v>
      </c>
      <c r="K10" s="2">
        <f>IFERROR(LARGE($F:$H,COUNTIF(B:D,"&gt;0")+COUNTA($K$1:K9)-1),0)</f>
        <v>161.6838334432357</v>
      </c>
    </row>
    <row r="11" spans="1:11" x14ac:dyDescent="0.25">
      <c r="A11">
        <f>IFERROR(IF(1+A10&lt;=Configuration!$F$9*Configuration!$F$16,1+A10,""),"")</f>
        <v>10</v>
      </c>
      <c r="B11" s="18">
        <f>IFERROR(IF(1+B10&lt;=Configuration!$F$10*Configuration!$F$16,1+B10,""),"")</f>
        <v>10</v>
      </c>
      <c r="C11" s="18">
        <f>IFERROR(IF(1+C10&lt;=Configuration!$F$11*Configuration!$F$16,1+C10,""),"")</f>
        <v>10</v>
      </c>
      <c r="D11" s="18">
        <f>IFERROR(IF(1+D10&lt;=Configuration!$F$12*Configuration!$F$16,1+D10,""),"")</f>
        <v>10</v>
      </c>
      <c r="E11" s="2">
        <f>IFERROR('QB Projections'!N12,0)</f>
        <v>298.23782707157613</v>
      </c>
      <c r="F11" s="2">
        <f>IFERROR('RB Projections'!N12,0)</f>
        <v>216.20080707238023</v>
      </c>
      <c r="G11" s="2">
        <f>IFERROR('WR Projections'!N12,0)</f>
        <v>186.24451389577061</v>
      </c>
      <c r="H11" s="2">
        <f>IFERROR('TE Projections'!N12,0)</f>
        <v>98.483793341482482</v>
      </c>
      <c r="J11" s="2">
        <f>IFERROR(LARGE($E:$H,COUNTIF(A:D,"&gt;0")+COUNTA($J$1:J10)-1),0)</f>
        <v>198.92374482923123</v>
      </c>
      <c r="K11" s="2">
        <f>IFERROR(LARGE($F:$H,COUNTIF(B:D,"&gt;0")+COUNTA($K$1:K10)-1),0)</f>
        <v>161.43313534979143</v>
      </c>
    </row>
    <row r="12" spans="1:11" x14ac:dyDescent="0.25">
      <c r="A12">
        <f>IFERROR(IF(1+A11&lt;=Configuration!$F$9*Configuration!$F$16,1+A11,""),"")</f>
        <v>11</v>
      </c>
      <c r="B12" s="18">
        <f>IFERROR(IF(1+B11&lt;=Configuration!$F$10*Configuration!$F$16,1+B11,""),"")</f>
        <v>11</v>
      </c>
      <c r="C12" s="18">
        <f>IFERROR(IF(1+C11&lt;=Configuration!$F$11*Configuration!$F$16,1+C11,""),"")</f>
        <v>11</v>
      </c>
      <c r="D12" s="18">
        <f>IFERROR(IF(1+D11&lt;=Configuration!$F$12*Configuration!$F$16,1+D11,""),"")</f>
        <v>11</v>
      </c>
      <c r="E12" s="2">
        <f>IFERROR('QB Projections'!N13,0)</f>
        <v>297.70258613604915</v>
      </c>
      <c r="F12" s="2">
        <f>IFERROR('RB Projections'!N13,0)</f>
        <v>217.12116553568839</v>
      </c>
      <c r="G12" s="2">
        <f>IFERROR('WR Projections'!N13,0)</f>
        <v>188.05704479057184</v>
      </c>
      <c r="H12" s="2">
        <f>IFERROR('TE Projections'!N13,0)</f>
        <v>97.985719468492988</v>
      </c>
      <c r="J12" s="2">
        <f>IFERROR(LARGE($E:$H,COUNTIF(A:D,"&gt;0")+COUNTA($J$1:J11)-1),0)</f>
        <v>198.30613378874375</v>
      </c>
      <c r="K12" s="2">
        <f>IFERROR(LARGE($F:$H,COUNTIF(B:D,"&gt;0")+COUNTA($K$1:K11)-1),0)</f>
        <v>160.48829507070545</v>
      </c>
    </row>
    <row r="13" spans="1:11" x14ac:dyDescent="0.25">
      <c r="A13">
        <f>IFERROR(IF(1+A12&lt;=Configuration!$F$9*Configuration!$F$16,1+A12,""),"")</f>
        <v>12</v>
      </c>
      <c r="B13" s="18">
        <f>IFERROR(IF(1+B12&lt;=Configuration!$F$10*Configuration!$F$16,1+B12,""),"")</f>
        <v>12</v>
      </c>
      <c r="C13" s="18">
        <f>IFERROR(IF(1+C12&lt;=Configuration!$F$11*Configuration!$F$16,1+C12,""),"")</f>
        <v>12</v>
      </c>
      <c r="D13" s="18">
        <f>IFERROR(IF(1+D12&lt;=Configuration!$F$12*Configuration!$F$16,1+D12,""),"")</f>
        <v>12</v>
      </c>
      <c r="E13" s="2">
        <f>IFERROR('QB Projections'!N14,0)</f>
        <v>296.24446174363766</v>
      </c>
      <c r="F13" s="2">
        <f>IFERROR('RB Projections'!N14,0)</f>
        <v>212.77276674954084</v>
      </c>
      <c r="G13" s="2">
        <f>IFERROR('WR Projections'!N14,0)</f>
        <v>177.47818888543378</v>
      </c>
      <c r="H13" s="2">
        <f>IFERROR('TE Projections'!N14,0)</f>
        <v>98.514359646395093</v>
      </c>
      <c r="J13" s="2">
        <f>IFERROR(LARGE($E:$H,COUNTIF(A:D,"&gt;0")+COUNTA($J$1:J12)-1),0)</f>
        <v>197.25291242895969</v>
      </c>
      <c r="K13" s="2">
        <f>IFERROR(LARGE($F:$H,COUNTIF(B:D,"&gt;0")+COUNTA($K$1:K12)-1),0)</f>
        <v>160.36411535435874</v>
      </c>
    </row>
    <row r="14" spans="1:11" x14ac:dyDescent="0.25">
      <c r="A14" t="str">
        <f>IFERROR(IF(1+A13&lt;=Configuration!$F$9*Configuration!$F$16,1+A13,""),"")</f>
        <v/>
      </c>
      <c r="B14" s="18">
        <f>IFERROR(IF(1+B13&lt;=Configuration!$F$10*Configuration!$F$16,1+B13,""),"")</f>
        <v>13</v>
      </c>
      <c r="C14" s="18">
        <f>IFERROR(IF(1+C13&lt;=Configuration!$F$11*Configuration!$F$16,1+C13,""),"")</f>
        <v>13</v>
      </c>
      <c r="D14" s="18" t="str">
        <f>IFERROR(IF(1+D13&lt;=Configuration!$F$12*Configuration!$F$16,1+D13,""),"")</f>
        <v/>
      </c>
      <c r="E14" s="2">
        <f>IFERROR('QB Projections'!N15,0)</f>
        <v>288.79696281125905</v>
      </c>
      <c r="F14" s="2">
        <f>IFERROR('RB Projections'!N15,0)</f>
        <v>215.87532646140926</v>
      </c>
      <c r="G14" s="2">
        <f>IFERROR('WR Projections'!N15,0)</f>
        <v>190.90487068697178</v>
      </c>
      <c r="H14" s="2">
        <f>IFERROR('TE Projections'!N15,0)</f>
        <v>92.139442096114848</v>
      </c>
      <c r="J14" s="2">
        <f>IFERROR(LARGE($E:$H,COUNTIF(A:D,"&gt;0")+COUNTA($J$1:J13)-1),0)</f>
        <v>197.0603696147046</v>
      </c>
      <c r="K14" s="2">
        <f>IFERROR(LARGE($F:$H,COUNTIF(B:D,"&gt;0")+COUNTA($K$1:K13)-1),0)</f>
        <v>160.32464477328872</v>
      </c>
    </row>
    <row r="15" spans="1:11" x14ac:dyDescent="0.25">
      <c r="A15" t="str">
        <f>IFERROR(IF(1+A14&lt;=Configuration!$F$9*Configuration!$F$16,1+A14,""),"")</f>
        <v/>
      </c>
      <c r="B15" s="18">
        <f>IFERROR(IF(1+B14&lt;=Configuration!$F$10*Configuration!$F$16,1+B14,""),"")</f>
        <v>14</v>
      </c>
      <c r="C15" s="18">
        <f>IFERROR(IF(1+C14&lt;=Configuration!$F$11*Configuration!$F$16,1+C14,""),"")</f>
        <v>14</v>
      </c>
      <c r="D15" s="18" t="str">
        <f>IFERROR(IF(1+D14&lt;=Configuration!$F$12*Configuration!$F$16,1+D14,""),"")</f>
        <v/>
      </c>
      <c r="E15" s="2">
        <f>IFERROR('QB Projections'!N16,0)</f>
        <v>287.49437444444828</v>
      </c>
      <c r="F15" s="2">
        <f>IFERROR('RB Projections'!N16,0)</f>
        <v>206.51573528950775</v>
      </c>
      <c r="G15" s="2">
        <f>IFERROR('WR Projections'!N16,0)</f>
        <v>183.66924071107718</v>
      </c>
      <c r="H15" s="2">
        <f>IFERROR('TE Projections'!N16,0)</f>
        <v>90.848686767184574</v>
      </c>
      <c r="J15" s="2">
        <f>IFERROR(LARGE($E:$H,COUNTIF(A:D,"&gt;0")+COUNTA($J$1:J14)-1),0)</f>
        <v>196.81938415799283</v>
      </c>
      <c r="K15" s="2">
        <f>IFERROR(LARGE($F:$H,COUNTIF(B:D,"&gt;0")+COUNTA($K$1:K14)-1),0)</f>
        <v>159.22134215524491</v>
      </c>
    </row>
    <row r="16" spans="1:11" x14ac:dyDescent="0.25">
      <c r="A16" t="str">
        <f>IFERROR(IF(1+A15&lt;=Configuration!$F$9*Configuration!$F$16,1+A15,""),"")</f>
        <v/>
      </c>
      <c r="B16" s="18">
        <f>IFERROR(IF(1+B15&lt;=Configuration!$F$10*Configuration!$F$16,1+B15,""),"")</f>
        <v>15</v>
      </c>
      <c r="C16" s="18">
        <f>IFERROR(IF(1+C15&lt;=Configuration!$F$11*Configuration!$F$16,1+C15,""),"")</f>
        <v>15</v>
      </c>
      <c r="D16" s="18" t="str">
        <f>IFERROR(IF(1+D15&lt;=Configuration!$F$12*Configuration!$F$16,1+D15,""),"")</f>
        <v/>
      </c>
      <c r="E16" s="2">
        <f>IFERROR('QB Projections'!N17,0)</f>
        <v>287.48058344017568</v>
      </c>
      <c r="F16" s="2">
        <f>IFERROR('RB Projections'!N17,0)</f>
        <v>214.82147289864832</v>
      </c>
      <c r="G16" s="2">
        <f>IFERROR('WR Projections'!N17,0)</f>
        <v>176.57369073997918</v>
      </c>
      <c r="H16" s="2">
        <f>IFERROR('TE Projections'!N17,0)</f>
        <v>92.551918711086273</v>
      </c>
      <c r="J16" s="2">
        <f>IFERROR(LARGE($E:$H,COUNTIF(A:D,"&gt;0")+COUNTA($J$1:J15)-1),0)</f>
        <v>195.54485047594881</v>
      </c>
      <c r="K16" s="2">
        <f>IFERROR(LARGE($F:$H,COUNTIF(B:D,"&gt;0")+COUNTA($K$1:K15)-1),0)</f>
        <v>159.16230430075456</v>
      </c>
    </row>
    <row r="17" spans="1:11" x14ac:dyDescent="0.25">
      <c r="A17" t="str">
        <f>IFERROR(IF(1+A16&lt;=Configuration!$F$9*Configuration!$F$16,1+A16,""),"")</f>
        <v/>
      </c>
      <c r="B17" s="18">
        <f>IFERROR(IF(1+B16&lt;=Configuration!$F$10*Configuration!$F$16,1+B16,""),"")</f>
        <v>16</v>
      </c>
      <c r="C17" s="18">
        <f>IFERROR(IF(1+C16&lt;=Configuration!$F$11*Configuration!$F$16,1+C16,""),"")</f>
        <v>16</v>
      </c>
      <c r="D17" s="18" t="str">
        <f>IFERROR(IF(1+D16&lt;=Configuration!$F$12*Configuration!$F$16,1+D16,""),"")</f>
        <v/>
      </c>
      <c r="E17" s="2">
        <f>IFERROR('QB Projections'!N18,0)</f>
        <v>286.03352099139784</v>
      </c>
      <c r="F17" s="2">
        <f>IFERROR('RB Projections'!N18,0)</f>
        <v>205.38294057766149</v>
      </c>
      <c r="G17" s="2">
        <f>IFERROR('WR Projections'!N18,0)</f>
        <v>176.01914619519346</v>
      </c>
      <c r="H17" s="2">
        <f>IFERROR('TE Projections'!N18,0)</f>
        <v>89.188964389874187</v>
      </c>
      <c r="J17" s="2">
        <f>IFERROR(LARGE($E:$H,COUNTIF(A:D,"&gt;0")+COUNTA($J$1:J16)-1),0)</f>
        <v>195.52559205969226</v>
      </c>
      <c r="K17" s="2">
        <f>IFERROR(LARGE($F:$H,COUNTIF(B:D,"&gt;0")+COUNTA($K$1:K16)-1),0)</f>
        <v>158.52046116243386</v>
      </c>
    </row>
    <row r="18" spans="1:11" x14ac:dyDescent="0.25">
      <c r="A18" t="str">
        <f>IFERROR(IF(1+A17&lt;=Configuration!$F$9*Configuration!$F$16,1+A17,""),"")</f>
        <v/>
      </c>
      <c r="B18" s="18">
        <f>IFERROR(IF(1+B17&lt;=Configuration!$F$10*Configuration!$F$16,1+B17,""),"")</f>
        <v>17</v>
      </c>
      <c r="C18" s="18">
        <f>IFERROR(IF(1+C17&lt;=Configuration!$F$11*Configuration!$F$16,1+C17,""),"")</f>
        <v>17</v>
      </c>
      <c r="D18" s="18" t="str">
        <f>IFERROR(IF(1+D17&lt;=Configuration!$F$12*Configuration!$F$16,1+D17,""),"")</f>
        <v/>
      </c>
      <c r="E18" s="2">
        <f>IFERROR('QB Projections'!N19,0)</f>
        <v>284.1859910796685</v>
      </c>
      <c r="F18" s="2">
        <f>IFERROR('RB Projections'!N19,0)</f>
        <v>195.52559205969226</v>
      </c>
      <c r="G18" s="2">
        <f>IFERROR('WR Projections'!N19,0)</f>
        <v>179.98974148484652</v>
      </c>
      <c r="H18" s="2">
        <f>IFERROR('TE Projections'!N19,0)</f>
        <v>89.445256020236855</v>
      </c>
      <c r="J18" s="2">
        <f>IFERROR(LARGE($E:$H,COUNTIF(A:D,"&gt;0")+COUNTA($J$1:J17)-1),0)</f>
        <v>195.45782537801847</v>
      </c>
      <c r="K18" s="2">
        <f>IFERROR(LARGE($F:$H,COUNTIF(B:D,"&gt;0")+COUNTA($K$1:K17)-1),0)</f>
        <v>158.08031203612825</v>
      </c>
    </row>
    <row r="19" spans="1:11" x14ac:dyDescent="0.25">
      <c r="A19" t="str">
        <f>IFERROR(IF(1+A18&lt;=Configuration!$F$9*Configuration!$F$16,1+A18,""),"")</f>
        <v/>
      </c>
      <c r="B19" s="18">
        <f>IFERROR(IF(1+B18&lt;=Configuration!$F$10*Configuration!$F$16,1+B18,""),"")</f>
        <v>18</v>
      </c>
      <c r="C19" s="18">
        <f>IFERROR(IF(1+C18&lt;=Configuration!$F$11*Configuration!$F$16,1+C18,""),"")</f>
        <v>18</v>
      </c>
      <c r="D19" s="18" t="str">
        <f>IFERROR(IF(1+D18&lt;=Configuration!$F$12*Configuration!$F$16,1+D18,""),"")</f>
        <v/>
      </c>
      <c r="E19" s="2">
        <f>IFERROR('QB Projections'!N20,0)</f>
        <v>279.11912673854243</v>
      </c>
      <c r="F19" s="2">
        <f>IFERROR('RB Projections'!N20,0)</f>
        <v>205.13597436800382</v>
      </c>
      <c r="G19" s="2">
        <f>IFERROR('WR Projections'!N20,0)</f>
        <v>181.38087017107426</v>
      </c>
      <c r="H19" s="2">
        <f>IFERROR('TE Projections'!N20,0)</f>
        <v>82.009573097596729</v>
      </c>
      <c r="J19" s="2">
        <f>IFERROR(LARGE($E:$H,COUNTIF(A:D,"&gt;0")+COUNTA($J$1:J18)-1),0)</f>
        <v>195.20558183122384</v>
      </c>
      <c r="K19" s="2">
        <f>IFERROR(LARGE($F:$H,COUNTIF(B:D,"&gt;0")+COUNTA($K$1:K18)-1),0)</f>
        <v>157.65539716020194</v>
      </c>
    </row>
    <row r="20" spans="1:11" x14ac:dyDescent="0.25">
      <c r="A20" t="str">
        <f>IFERROR(IF(1+A19&lt;=Configuration!$F$9*Configuration!$F$16,1+A19,""),"")</f>
        <v/>
      </c>
      <c r="B20" s="18">
        <f>IFERROR(IF(1+B19&lt;=Configuration!$F$10*Configuration!$F$16,1+B19,""),"")</f>
        <v>19</v>
      </c>
      <c r="C20" s="18">
        <f>IFERROR(IF(1+C19&lt;=Configuration!$F$11*Configuration!$F$16,1+C19,""),"")</f>
        <v>19</v>
      </c>
      <c r="D20" s="18" t="str">
        <f>IFERROR(IF(1+D19&lt;=Configuration!$F$12*Configuration!$F$16,1+D19,""),"")</f>
        <v/>
      </c>
      <c r="E20" s="2">
        <f>IFERROR('QB Projections'!N21,0)</f>
        <v>276.88324120030796</v>
      </c>
      <c r="F20" s="2">
        <f>IFERROR('RB Projections'!N21,0)</f>
        <v>198.30613378874375</v>
      </c>
      <c r="G20" s="2">
        <f>IFERROR('WR Projections'!N21,0)</f>
        <v>177.04320754348356</v>
      </c>
      <c r="H20" s="2">
        <f>IFERROR('TE Projections'!N21,0)</f>
        <v>81.860396065220385</v>
      </c>
      <c r="J20" s="2">
        <f>IFERROR(LARGE($E:$H,COUNTIF(A:D,"&gt;0")+COUNTA($J$1:J19)-1),0)</f>
        <v>194.88668059638835</v>
      </c>
      <c r="K20" s="2">
        <f>IFERROR(LARGE($F:$H,COUNTIF(B:D,"&gt;0")+COUNTA($K$1:K19)-1),0)</f>
        <v>157.36448514564827</v>
      </c>
    </row>
    <row r="21" spans="1:11" x14ac:dyDescent="0.25">
      <c r="A21" t="str">
        <f>IFERROR(IF(1+A20&lt;=Configuration!$F$9*Configuration!$F$16,1+A20,""),"")</f>
        <v/>
      </c>
      <c r="B21" s="18">
        <f>IFERROR(IF(1+B20&lt;=Configuration!$F$10*Configuration!$F$16,1+B20,""),"")</f>
        <v>20</v>
      </c>
      <c r="C21" s="18">
        <f>IFERROR(IF(1+C20&lt;=Configuration!$F$11*Configuration!$F$16,1+C20,""),"")</f>
        <v>20</v>
      </c>
      <c r="D21" s="18" t="str">
        <f>IFERROR(IF(1+D20&lt;=Configuration!$F$12*Configuration!$F$16,1+D20,""),"")</f>
        <v/>
      </c>
      <c r="E21" s="2">
        <f>IFERROR('QB Projections'!N22,0)</f>
        <v>276.41169335261264</v>
      </c>
      <c r="F21" s="2">
        <f>IFERROR('RB Projections'!N22,0)</f>
        <v>200.97172816464777</v>
      </c>
      <c r="G21" s="2">
        <f>IFERROR('WR Projections'!N22,0)</f>
        <v>175.53706081471282</v>
      </c>
      <c r="H21" s="2">
        <f>IFERROR('TE Projections'!N22,0)</f>
        <v>81.600640032967334</v>
      </c>
      <c r="J21" s="2">
        <f>IFERROR(LARGE($E:$H,COUNTIF(A:D,"&gt;0")+COUNTA($J$1:J20)-1),0)</f>
        <v>194.83760256096255</v>
      </c>
      <c r="K21" s="2">
        <f>IFERROR(LARGE($F:$H,COUNTIF(B:D,"&gt;0")+COUNTA($K$1:K20)-1),0)</f>
        <v>157.22967251098294</v>
      </c>
    </row>
    <row r="22" spans="1:11" x14ac:dyDescent="0.25">
      <c r="A22" t="str">
        <f>IFERROR(IF(1+A21&lt;=Configuration!$F$9*Configuration!$F$16,1+A21,""),"")</f>
        <v/>
      </c>
      <c r="B22" s="18">
        <f>IFERROR(IF(1+B21&lt;=Configuration!$F$10*Configuration!$F$16,1+B21,""),"")</f>
        <v>21</v>
      </c>
      <c r="C22" s="18">
        <f>IFERROR(IF(1+C21&lt;=Configuration!$F$11*Configuration!$F$16,1+C21,""),"")</f>
        <v>21</v>
      </c>
      <c r="D22" s="18" t="str">
        <f>IFERROR(IF(1+D21&lt;=Configuration!$F$12*Configuration!$F$16,1+D21,""),"")</f>
        <v/>
      </c>
      <c r="E22" s="2">
        <f>IFERROR('QB Projections'!N23,0)</f>
        <v>275.61578538623496</v>
      </c>
      <c r="F22" s="2">
        <f>IFERROR('RB Projections'!N23,0)</f>
        <v>193.02506999869144</v>
      </c>
      <c r="G22" s="2">
        <f>IFERROR('WR Projections'!N23,0)</f>
        <v>174.39006604333431</v>
      </c>
      <c r="H22" s="2">
        <f>IFERROR('TE Projections'!N23,0)</f>
        <v>75.669296317878576</v>
      </c>
      <c r="J22" s="2">
        <f>IFERROR(LARGE($E:$H,COUNTIF(A:D,"&gt;0")+COUNTA($J$1:J21)-1),0)</f>
        <v>193.34965982409366</v>
      </c>
      <c r="K22" s="2">
        <f>IFERROR(LARGE($F:$H,COUNTIF(B:D,"&gt;0")+COUNTA($K$1:K21)-1),0)</f>
        <v>156.76457271506783</v>
      </c>
    </row>
    <row r="23" spans="1:11" x14ac:dyDescent="0.25">
      <c r="A23" t="str">
        <f>IFERROR(IF(1+A22&lt;=Configuration!$F$9*Configuration!$F$16,1+A22,""),"")</f>
        <v/>
      </c>
      <c r="B23" s="18">
        <f>IFERROR(IF(1+B22&lt;=Configuration!$F$10*Configuration!$F$16,1+B22,""),"")</f>
        <v>22</v>
      </c>
      <c r="C23" s="18">
        <f>IFERROR(IF(1+C22&lt;=Configuration!$F$11*Configuration!$F$16,1+C22,""),"")</f>
        <v>22</v>
      </c>
      <c r="D23" s="18" t="str">
        <f>IFERROR(IF(1+D22&lt;=Configuration!$F$12*Configuration!$F$16,1+D22,""),"")</f>
        <v/>
      </c>
      <c r="E23" s="2">
        <f>IFERROR('QB Projections'!N24,0)</f>
        <v>274.74870111324014</v>
      </c>
      <c r="F23" s="2">
        <f>IFERROR('RB Projections'!N24,0)</f>
        <v>201.47043284405191</v>
      </c>
      <c r="G23" s="2">
        <f>IFERROR('WR Projections'!N24,0)</f>
        <v>168.69915107306761</v>
      </c>
      <c r="H23" s="2">
        <f>IFERROR('TE Projections'!N24,0)</f>
        <v>80.661594237143646</v>
      </c>
      <c r="J23" s="2">
        <f>IFERROR(LARGE($E:$H,COUNTIF(A:D,"&gt;0")+COUNTA($J$1:J22)-1),0)</f>
        <v>193.24216047615823</v>
      </c>
      <c r="K23" s="2">
        <f>IFERROR(LARGE($F:$H,COUNTIF(B:D,"&gt;0")+COUNTA($K$1:K22)-1),0)</f>
        <v>156.74260431358556</v>
      </c>
    </row>
    <row r="24" spans="1:11" x14ac:dyDescent="0.25">
      <c r="A24" t="str">
        <f>IFERROR(IF(1+A23&lt;=Configuration!$F$9*Configuration!$F$16,1+A23,""),"")</f>
        <v/>
      </c>
      <c r="B24" s="18">
        <f>IFERROR(IF(1+B23&lt;=Configuration!$F$10*Configuration!$F$16,1+B23,""),"")</f>
        <v>23</v>
      </c>
      <c r="C24" s="18">
        <f>IFERROR(IF(1+C23&lt;=Configuration!$F$11*Configuration!$F$16,1+C23,""),"")</f>
        <v>23</v>
      </c>
      <c r="D24" s="18" t="str">
        <f>IFERROR(IF(1+D23&lt;=Configuration!$F$12*Configuration!$F$16,1+D23,""),"")</f>
        <v/>
      </c>
      <c r="E24" s="2">
        <f>IFERROR('QB Projections'!N25,0)</f>
        <v>271.62818751377358</v>
      </c>
      <c r="F24" s="2">
        <f>IFERROR('RB Projections'!N25,0)</f>
        <v>195.45782537801847</v>
      </c>
      <c r="G24" s="2">
        <f>IFERROR('WR Projections'!N25,0)</f>
        <v>166.74447732860929</v>
      </c>
      <c r="H24" s="2">
        <f>IFERROR('TE Projections'!N25,0)</f>
        <v>77.931192515986481</v>
      </c>
      <c r="J24" s="2">
        <f>IFERROR(LARGE($E:$H,COUNTIF(A:D,"&gt;0")+COUNTA($J$1:J23)-1),0)</f>
        <v>193.15325551581276</v>
      </c>
      <c r="K24" s="2">
        <f>IFERROR(LARGE($F:$H,COUNTIF(B:D,"&gt;0")+COUNTA($K$1:K23)-1),0)</f>
        <v>155.63367141439915</v>
      </c>
    </row>
    <row r="25" spans="1:11" x14ac:dyDescent="0.25">
      <c r="A25" t="str">
        <f>IFERROR(IF(1+A24&lt;=Configuration!$F$9*Configuration!$F$16,1+A24,""),"")</f>
        <v/>
      </c>
      <c r="B25" s="18">
        <f>IFERROR(IF(1+B24&lt;=Configuration!$F$10*Configuration!$F$16,1+B24,""),"")</f>
        <v>24</v>
      </c>
      <c r="C25" s="18">
        <f>IFERROR(IF(1+C24&lt;=Configuration!$F$11*Configuration!$F$16,1+C24,""),"")</f>
        <v>24</v>
      </c>
      <c r="D25" s="18" t="str">
        <f>IFERROR(IF(1+D24&lt;=Configuration!$F$12*Configuration!$F$16,1+D24,""),"")</f>
        <v/>
      </c>
      <c r="E25" s="2">
        <f>IFERROR('QB Projections'!N26,0)</f>
        <v>269.97466832642499</v>
      </c>
      <c r="F25" s="2">
        <f>IFERROR('RB Projections'!N26,0)</f>
        <v>194.83760256096255</v>
      </c>
      <c r="G25" s="2">
        <f>IFERROR('WR Projections'!N26,0)</f>
        <v>163.51338695689958</v>
      </c>
      <c r="H25" s="2">
        <f>IFERROR('TE Projections'!N26,0)</f>
        <v>74.88113814637326</v>
      </c>
      <c r="J25" s="2">
        <f>IFERROR(LARGE($E:$H,COUNTIF(A:D,"&gt;0")+COUNTA($J$1:J24)-1),0)</f>
        <v>193.11464979802426</v>
      </c>
      <c r="K25" s="2">
        <f>IFERROR(LARGE($F:$H,COUNTIF(B:D,"&gt;0")+COUNTA($K$1:K24)-1),0)</f>
        <v>155.55873889981174</v>
      </c>
    </row>
    <row r="26" spans="1:11" x14ac:dyDescent="0.25">
      <c r="A26" t="str">
        <f>IFERROR(IF(1+A25&lt;=Configuration!$F$9*Configuration!$F$16,1+A25,""),"")</f>
        <v/>
      </c>
      <c r="B26" s="18">
        <f>IFERROR(IF(1+B25&lt;=Configuration!$F$10*Configuration!$F$16,1+B25,""),"")</f>
        <v>25</v>
      </c>
      <c r="C26" s="18">
        <f>IFERROR(IF(1+C25&lt;=Configuration!$F$11*Configuration!$F$16,1+C25,""),"")</f>
        <v>25</v>
      </c>
      <c r="D26" s="18" t="str">
        <f>IFERROR(IF(1+D25&lt;=Configuration!$F$12*Configuration!$F$16,1+D25,""),"")</f>
        <v/>
      </c>
      <c r="E26" s="2">
        <f>IFERROR('QB Projections'!N27,0)</f>
        <v>269.72843620726923</v>
      </c>
      <c r="F26" s="2">
        <f>IFERROR('RB Projections'!N27,0)</f>
        <v>192.75755437224902</v>
      </c>
      <c r="G26" s="2">
        <f>IFERROR('WR Projections'!N27,0)</f>
        <v>160.48829507070545</v>
      </c>
      <c r="H26" s="2">
        <f>IFERROR('TE Projections'!N27,0)</f>
        <v>74.742268224423611</v>
      </c>
      <c r="J26" s="2">
        <f>IFERROR(LARGE($E:$H,COUNTIF(A:D,"&gt;0")+COUNTA($J$1:J25)-1),0)</f>
        <v>193.02506999869144</v>
      </c>
      <c r="K26" s="2">
        <f>IFERROR(LARGE($F:$H,COUNTIF(B:D,"&gt;0")+COUNTA($K$1:K25)-1),0)</f>
        <v>155.36088899317548</v>
      </c>
    </row>
    <row r="27" spans="1:11" x14ac:dyDescent="0.25">
      <c r="A27" t="str">
        <f>IFERROR(IF(1+A26&lt;=Configuration!$F$9*Configuration!$F$16,1+A26,""),"")</f>
        <v/>
      </c>
      <c r="B27" s="18">
        <f>IFERROR(IF(1+B26&lt;=Configuration!$F$10*Configuration!$F$16,1+B26,""),"")</f>
        <v>26</v>
      </c>
      <c r="C27" s="18">
        <f>IFERROR(IF(1+C26&lt;=Configuration!$F$11*Configuration!$F$16,1+C26,""),"")</f>
        <v>26</v>
      </c>
      <c r="D27" s="18" t="str">
        <f>IFERROR(IF(1+D26&lt;=Configuration!$F$12*Configuration!$F$16,1+D26,""),"")</f>
        <v/>
      </c>
      <c r="E27" s="2">
        <f>IFERROR('QB Projections'!N28,0)</f>
        <v>269.35677496037601</v>
      </c>
      <c r="F27" s="2">
        <f>IFERROR('RB Projections'!N28,0)</f>
        <v>192.98717078138404</v>
      </c>
      <c r="G27" s="2">
        <f>IFERROR('WR Projections'!N28,0)</f>
        <v>159.16230430075456</v>
      </c>
      <c r="H27" s="2">
        <f>IFERROR('TE Projections'!N28,0)</f>
        <v>78.717370070057257</v>
      </c>
      <c r="J27" s="2">
        <f>IFERROR(LARGE($E:$H,COUNTIF(A:D,"&gt;0")+COUNTA($J$1:J26)-1),0)</f>
        <v>192.98717078138404</v>
      </c>
      <c r="K27" s="2">
        <f>IFERROR(LARGE($F:$H,COUNTIF(B:D,"&gt;0")+COUNTA($K$1:K26)-1),0)</f>
        <v>155.22713935835708</v>
      </c>
    </row>
    <row r="28" spans="1:11" x14ac:dyDescent="0.25">
      <c r="A28" t="str">
        <f>IFERROR(IF(1+A27&lt;=Configuration!$F$9*Configuration!$F$16,1+A27,""),"")</f>
        <v/>
      </c>
      <c r="B28" s="18">
        <f>IFERROR(IF(1+B27&lt;=Configuration!$F$10*Configuration!$F$16,1+B27,""),"")</f>
        <v>27</v>
      </c>
      <c r="C28" s="18">
        <f>IFERROR(IF(1+C27&lt;=Configuration!$F$11*Configuration!$F$16,1+C27,""),"")</f>
        <v>27</v>
      </c>
      <c r="D28" s="18" t="str">
        <f>IFERROR(IF(1+D27&lt;=Configuration!$F$12*Configuration!$F$16,1+D27,""),"")</f>
        <v/>
      </c>
      <c r="E28" s="2">
        <f>IFERROR('QB Projections'!N29,0)</f>
        <v>267.96024306802553</v>
      </c>
      <c r="F28" s="2">
        <f>IFERROR('RB Projections'!N29,0)</f>
        <v>198.92374482923123</v>
      </c>
      <c r="G28" s="2">
        <f>IFERROR('WR Projections'!N29,0)</f>
        <v>168.6839429383449</v>
      </c>
      <c r="H28" s="2">
        <f>IFERROR('TE Projections'!N29,0)</f>
        <v>75.055027643051275</v>
      </c>
      <c r="J28" s="2">
        <f>IFERROR(LARGE($E:$H,COUNTIF(A:D,"&gt;0")+COUNTA($J$1:J27)-1),0)</f>
        <v>192.75755437224902</v>
      </c>
      <c r="K28" s="2">
        <f>IFERROR(LARGE($F:$H,COUNTIF(B:D,"&gt;0")+COUNTA($K$1:K27)-1),0)</f>
        <v>155.07626871078676</v>
      </c>
    </row>
    <row r="29" spans="1:11" x14ac:dyDescent="0.25">
      <c r="A29" t="str">
        <f>IFERROR(IF(1+A28&lt;=Configuration!$F$9*Configuration!$F$16,1+A28,""),"")</f>
        <v/>
      </c>
      <c r="B29" s="18">
        <f>IFERROR(IF(1+B28&lt;=Configuration!$F$10*Configuration!$F$16,1+B28,""),"")</f>
        <v>28</v>
      </c>
      <c r="C29" s="18">
        <f>IFERROR(IF(1+C28&lt;=Configuration!$F$11*Configuration!$F$16,1+C28,""),"")</f>
        <v>28</v>
      </c>
      <c r="D29" s="18" t="str">
        <f>IFERROR(IF(1+D28&lt;=Configuration!$F$12*Configuration!$F$16,1+D28,""),"")</f>
        <v/>
      </c>
      <c r="E29" s="2">
        <f>IFERROR('QB Projections'!N30,0)</f>
        <v>264.90644635752841</v>
      </c>
      <c r="F29" s="2">
        <f>IFERROR('RB Projections'!N30,0)</f>
        <v>191.14430630448695</v>
      </c>
      <c r="G29" s="2">
        <f>IFERROR('WR Projections'!N30,0)</f>
        <v>166.16042123943359</v>
      </c>
      <c r="H29" s="2">
        <f>IFERROR('TE Projections'!N30,0)</f>
        <v>72.384810434556783</v>
      </c>
      <c r="J29" s="2">
        <f>IFERROR(LARGE($E:$H,COUNTIF(A:D,"&gt;0")+COUNTA($J$1:J28)-1),0)</f>
        <v>191.8228066161868</v>
      </c>
      <c r="K29" s="2">
        <f>IFERROR(LARGE($F:$H,COUNTIF(B:D,"&gt;0")+COUNTA($K$1:K28)-1),0)</f>
        <v>154.62457401515823</v>
      </c>
    </row>
    <row r="30" spans="1:11" x14ac:dyDescent="0.25">
      <c r="A30" t="str">
        <f>IFERROR(IF(1+A29&lt;=Configuration!$F$9*Configuration!$F$16,1+A29,""),"")</f>
        <v/>
      </c>
      <c r="B30" s="18">
        <f>IFERROR(IF(1+B29&lt;=Configuration!$F$10*Configuration!$F$16,1+B29,""),"")</f>
        <v>29</v>
      </c>
      <c r="C30" s="18">
        <f>IFERROR(IF(1+C29&lt;=Configuration!$F$11*Configuration!$F$16,1+C29,""),"")</f>
        <v>29</v>
      </c>
      <c r="D30" s="18" t="str">
        <f>IFERROR(IF(1+D29&lt;=Configuration!$F$12*Configuration!$F$16,1+D29,""),"")</f>
        <v/>
      </c>
      <c r="E30" s="2">
        <f>IFERROR('QB Projections'!N31,0)</f>
        <v>264.06711760283218</v>
      </c>
      <c r="F30" s="2">
        <f>IFERROR('RB Projections'!N31,0)</f>
        <v>189.43716091245435</v>
      </c>
      <c r="G30" s="2">
        <f>IFERROR('WR Projections'!N31,0)</f>
        <v>164.18480166762697</v>
      </c>
      <c r="H30" s="2">
        <f>IFERROR('TE Projections'!N31,0)</f>
        <v>73.155066914614977</v>
      </c>
      <c r="J30" s="2">
        <f>IFERROR(LARGE($E:$H,COUNTIF(A:D,"&gt;0")+COUNTA($J$1:J29)-1),0)</f>
        <v>191.49275174383405</v>
      </c>
      <c r="K30" s="2">
        <f>IFERROR(LARGE($F:$H,COUNTIF(B:D,"&gt;0")+COUNTA($K$1:K29)-1),0)</f>
        <v>154.57588906458466</v>
      </c>
    </row>
    <row r="31" spans="1:11" x14ac:dyDescent="0.25">
      <c r="A31" t="str">
        <f>IFERROR(IF(1+A30&lt;=Configuration!$F$9*Configuration!$F$16,1+A30,""),"")</f>
        <v/>
      </c>
      <c r="B31" s="18">
        <f>IFERROR(IF(1+B30&lt;=Configuration!$F$10*Configuration!$F$16,1+B30,""),"")</f>
        <v>30</v>
      </c>
      <c r="C31" s="18">
        <f>IFERROR(IF(1+C30&lt;=Configuration!$F$11*Configuration!$F$16,1+C30,""),"")</f>
        <v>30</v>
      </c>
      <c r="D31" s="18" t="str">
        <f>IFERROR(IF(1+D30&lt;=Configuration!$F$12*Configuration!$F$16,1+D30,""),"")</f>
        <v/>
      </c>
      <c r="E31" s="2">
        <f>IFERROR('QB Projections'!N32,0)</f>
        <v>257.99159542541207</v>
      </c>
      <c r="F31" s="2">
        <f>IFERROR('RB Projections'!N32,0)</f>
        <v>187.45216527587874</v>
      </c>
      <c r="G31" s="2">
        <f>IFERROR('WR Projections'!N32,0)</f>
        <v>160.32464477328872</v>
      </c>
      <c r="H31" s="2">
        <f>IFERROR('TE Projections'!N32,0)</f>
        <v>67.381701168317704</v>
      </c>
      <c r="J31" s="2">
        <f>IFERROR(LARGE($E:$H,COUNTIF(A:D,"&gt;0")+COUNTA($J$1:J30)-1),0)</f>
        <v>191.14489005375151</v>
      </c>
      <c r="K31" s="2">
        <f>IFERROR(LARGE($F:$H,COUNTIF(B:D,"&gt;0")+COUNTA($K$1:K30)-1),0)</f>
        <v>154.50948821933636</v>
      </c>
    </row>
    <row r="32" spans="1:11" x14ac:dyDescent="0.25">
      <c r="A32" t="str">
        <f>IFERROR(IF(1+A31&lt;=Configuration!$F$9*Configuration!$F$16,1+A31,""),"")</f>
        <v/>
      </c>
      <c r="B32" s="18">
        <f>IFERROR(IF(1+B31&lt;=Configuration!$F$10*Configuration!$F$16,1+B31,""),"")</f>
        <v>31</v>
      </c>
      <c r="C32" s="18">
        <f>IFERROR(IF(1+C31&lt;=Configuration!$F$11*Configuration!$F$16,1+C31,""),"")</f>
        <v>31</v>
      </c>
      <c r="D32" s="18" t="str">
        <f>IFERROR(IF(1+D31&lt;=Configuration!$F$12*Configuration!$F$16,1+D31,""),"")</f>
        <v/>
      </c>
      <c r="E32" s="2">
        <f>IFERROR('QB Projections'!N33,0)</f>
        <v>257.68898908544526</v>
      </c>
      <c r="F32" s="2">
        <f>IFERROR('RB Projections'!N33,0)</f>
        <v>185.63967461365496</v>
      </c>
      <c r="G32" s="2">
        <f>IFERROR('WR Projections'!N33,0)</f>
        <v>142.81103336191424</v>
      </c>
      <c r="H32" s="2">
        <f>IFERROR('TE Projections'!N33,0)</f>
        <v>72.61930461347103</v>
      </c>
      <c r="J32" s="2">
        <f>IFERROR(LARGE($E:$H,COUNTIF(A:D,"&gt;0")+COUNTA($J$1:J31)-1),0)</f>
        <v>191.14430630448695</v>
      </c>
      <c r="K32" s="2">
        <f>IFERROR(LARGE($F:$H,COUNTIF(B:D,"&gt;0")+COUNTA($K$1:K31)-1),0)</f>
        <v>154.47343843404246</v>
      </c>
    </row>
    <row r="33" spans="1:11" x14ac:dyDescent="0.25">
      <c r="A33" t="str">
        <f>IFERROR(IF(1+A32&lt;=Configuration!$F$9*Configuration!$F$16,1+A32,""),"")</f>
        <v/>
      </c>
      <c r="B33" s="18">
        <f>IFERROR(IF(1+B32&lt;=Configuration!$F$10*Configuration!$F$16,1+B32,""),"")</f>
        <v>32</v>
      </c>
      <c r="C33" s="18">
        <f>IFERROR(IF(1+C32&lt;=Configuration!$F$11*Configuration!$F$16,1+C32,""),"")</f>
        <v>32</v>
      </c>
      <c r="D33" s="18" t="str">
        <f>IFERROR(IF(1+D32&lt;=Configuration!$F$12*Configuration!$F$16,1+D32,""),"")</f>
        <v/>
      </c>
      <c r="E33" s="2">
        <f>IFERROR('QB Projections'!N34,0)</f>
        <v>256.76978906432032</v>
      </c>
      <c r="F33" s="2">
        <f>IFERROR('RB Projections'!N34,0)</f>
        <v>181.1098655727468</v>
      </c>
      <c r="G33" s="2">
        <f>IFERROR('WR Projections'!N34,0)</f>
        <v>154.62457401515823</v>
      </c>
      <c r="H33" s="2">
        <f>IFERROR('TE Projections'!N34,0)</f>
        <v>70.362942006130339</v>
      </c>
      <c r="J33" s="2">
        <f>IFERROR(LARGE($E:$H,COUNTIF(A:D,"&gt;0")+COUNTA($J$1:J32)-1),0)</f>
        <v>190.90487068697178</v>
      </c>
      <c r="K33" s="2">
        <f>IFERROR(LARGE($F:$H,COUNTIF(B:D,"&gt;0")+COUNTA($K$1:K32)-1),0)</f>
        <v>154.07196308671877</v>
      </c>
    </row>
    <row r="34" spans="1:11" x14ac:dyDescent="0.25">
      <c r="A34" t="str">
        <f>IFERROR(IF(1+A33&lt;=Configuration!$F$9*Configuration!$F$16,1+A33,""),"")</f>
        <v/>
      </c>
      <c r="B34" s="18">
        <f>IFERROR(IF(1+B33&lt;=Configuration!$F$10*Configuration!$F$16,1+B33,""),"")</f>
        <v>33</v>
      </c>
      <c r="C34" s="18">
        <f>IFERROR(IF(1+C33&lt;=Configuration!$F$11*Configuration!$F$16,1+C33,""),"")</f>
        <v>33</v>
      </c>
      <c r="D34" s="18" t="str">
        <f>IFERROR(IF(1+D33&lt;=Configuration!$F$12*Configuration!$F$16,1+D33,""),"")</f>
        <v/>
      </c>
      <c r="E34" s="2">
        <f>IFERROR('QB Projections'!N35,0)</f>
        <v>256.11522973915066</v>
      </c>
      <c r="F34" s="2">
        <f>IFERROR('RB Projections'!N35,0)</f>
        <v>189.70123379422225</v>
      </c>
      <c r="G34" s="2">
        <f>IFERROR('WR Projections'!N35,0)</f>
        <v>163.64896665405865</v>
      </c>
      <c r="H34" s="2">
        <f>IFERROR('TE Projections'!N35,0)</f>
        <v>70.524752958516643</v>
      </c>
      <c r="J34" s="2">
        <f>IFERROR(LARGE($E:$H,COUNTIF(A:D,"&gt;0")+COUNTA($J$1:J33)-1),0)</f>
        <v>190.32337109281391</v>
      </c>
      <c r="K34" s="2">
        <f>IFERROR(LARGE($F:$H,COUNTIF(B:D,"&gt;0")+COUNTA($K$1:K33)-1),0)</f>
        <v>153.51428840782859</v>
      </c>
    </row>
    <row r="35" spans="1:11" x14ac:dyDescent="0.25">
      <c r="A35" t="str">
        <f>IFERROR(IF(1+A34&lt;=Configuration!$F$9*Configuration!$F$16,1+A34,""),"")</f>
        <v/>
      </c>
      <c r="B35" s="18">
        <f>IFERROR(IF(1+B34&lt;=Configuration!$F$10*Configuration!$F$16,1+B34,""),"")</f>
        <v>34</v>
      </c>
      <c r="C35" s="18">
        <f>IFERROR(IF(1+C34&lt;=Configuration!$F$11*Configuration!$F$16,1+C34,""),"")</f>
        <v>34</v>
      </c>
      <c r="D35" s="18" t="str">
        <f>IFERROR(IF(1+D34&lt;=Configuration!$F$12*Configuration!$F$16,1+D34,""),"")</f>
        <v/>
      </c>
      <c r="E35" s="2">
        <f>IFERROR('QB Projections'!N36,0)</f>
        <v>254.91989888542818</v>
      </c>
      <c r="F35" s="2">
        <f>IFERROR('RB Projections'!N36,0)</f>
        <v>193.34965982409366</v>
      </c>
      <c r="G35" s="2">
        <f>IFERROR('WR Projections'!N36,0)</f>
        <v>171.02295770738311</v>
      </c>
      <c r="H35" s="2">
        <f>IFERROR('TE Projections'!N36,0)</f>
        <v>65.456701168317721</v>
      </c>
      <c r="J35" s="2">
        <f>IFERROR(LARGE($E:$H,COUNTIF(A:D,"&gt;0")+COUNTA($J$1:J34)-1),0)</f>
        <v>189.82294680205672</v>
      </c>
      <c r="K35" s="2">
        <f>IFERROR(LARGE($F:$H,COUNTIF(B:D,"&gt;0")+COUNTA($K$1:K34)-1),0)</f>
        <v>153.3318177605548</v>
      </c>
    </row>
    <row r="36" spans="1:11" x14ac:dyDescent="0.25">
      <c r="A36" t="str">
        <f>IFERROR(IF(1+A35&lt;=Configuration!$F$9*Configuration!$F$16,1+A35,""),"")</f>
        <v/>
      </c>
      <c r="B36" s="18">
        <f>IFERROR(IF(1+B35&lt;=Configuration!$F$10*Configuration!$F$16,1+B35,""),"")</f>
        <v>35</v>
      </c>
      <c r="C36" s="18">
        <f>IFERROR(IF(1+C35&lt;=Configuration!$F$11*Configuration!$F$16,1+C35,""),"")</f>
        <v>35</v>
      </c>
      <c r="D36" s="18" t="str">
        <f>IFERROR(IF(1+D35&lt;=Configuration!$F$12*Configuration!$F$16,1+D35,""),"")</f>
        <v/>
      </c>
      <c r="E36" s="2">
        <f>IFERROR('QB Projections'!N37,0)</f>
        <v>254.50117578482167</v>
      </c>
      <c r="F36" s="2">
        <f>IFERROR('RB Projections'!N37,0)</f>
        <v>194.88668059638835</v>
      </c>
      <c r="G36" s="2">
        <f>IFERROR('WR Projections'!N37,0)</f>
        <v>158.08031203612825</v>
      </c>
      <c r="H36" s="2">
        <f>IFERROR('TE Projections'!N37,0)</f>
        <v>68.834094442716903</v>
      </c>
      <c r="J36" s="2">
        <f>IFERROR(LARGE($E:$H,COUNTIF(A:D,"&gt;0")+COUNTA($J$1:J35)-1),0)</f>
        <v>189.70123379422225</v>
      </c>
      <c r="K36" s="2">
        <f>IFERROR(LARGE($F:$H,COUNTIF(B:D,"&gt;0")+COUNTA($K$1:K35)-1),0)</f>
        <v>152.00855305864803</v>
      </c>
    </row>
    <row r="37" spans="1:11" x14ac:dyDescent="0.25">
      <c r="A37" t="str">
        <f>IFERROR(IF(1+A36&lt;=Configuration!$F$9*Configuration!$F$16,1+A36,""),"")</f>
        <v/>
      </c>
      <c r="B37" s="18">
        <f>IFERROR(IF(1+B36&lt;=Configuration!$F$10*Configuration!$F$16,1+B36,""),"")</f>
        <v>36</v>
      </c>
      <c r="C37" s="18">
        <f>IFERROR(IF(1+C36&lt;=Configuration!$F$11*Configuration!$F$16,1+C36,""),"")</f>
        <v>36</v>
      </c>
      <c r="D37" s="18" t="str">
        <f>IFERROR(IF(1+D36&lt;=Configuration!$F$12*Configuration!$F$16,1+D36,""),"")</f>
        <v/>
      </c>
      <c r="E37" s="2">
        <f>IFERROR('QB Projections'!N38,0)</f>
        <v>253.3799338480664</v>
      </c>
      <c r="F37" s="2">
        <f>IFERROR('RB Projections'!N38,0)</f>
        <v>191.8228066161868</v>
      </c>
      <c r="G37" s="2">
        <f>IFERROR('WR Projections'!N38,0)</f>
        <v>157.22967251098294</v>
      </c>
      <c r="H37" s="2">
        <f>IFERROR('TE Projections'!N38,0)</f>
        <v>73.045602063522196</v>
      </c>
      <c r="J37" s="2">
        <f>IFERROR(LARGE($E:$H,COUNTIF(A:D,"&gt;0")+COUNTA($J$1:J36)-1),0)</f>
        <v>189.45828876592137</v>
      </c>
      <c r="K37" s="2">
        <f>IFERROR(LARGE($F:$H,COUNTIF(B:D,"&gt;0")+COUNTA($K$1:K36)-1),0)</f>
        <v>151.67734827004153</v>
      </c>
    </row>
    <row r="38" spans="1:11" x14ac:dyDescent="0.25">
      <c r="A38" t="str">
        <f>IFERROR(IF(1+A37&lt;=Configuration!$F$9*Configuration!$F$16,1+A37,""),"")</f>
        <v/>
      </c>
      <c r="B38" s="18" t="str">
        <f>IFERROR(IF(1+B37&lt;=Configuration!$F$10*Configuration!$F$16,1+B37,""),"")</f>
        <v/>
      </c>
      <c r="C38" s="18" t="str">
        <f>IFERROR(IF(1+C37&lt;=Configuration!$F$11*Configuration!$F$16,1+C37,""),"")</f>
        <v/>
      </c>
      <c r="D38" s="18" t="str">
        <f>IFERROR(IF(1+D37&lt;=Configuration!$F$12*Configuration!$F$16,1+D37,""),"")</f>
        <v/>
      </c>
      <c r="E38" s="2">
        <f>IFERROR('QB Projections'!N39,0)</f>
        <v>251.98182057113857</v>
      </c>
      <c r="F38" s="2">
        <f>IFERROR('RB Projections'!N39,0)</f>
        <v>177.03099584376398</v>
      </c>
      <c r="G38" s="2">
        <f>IFERROR('WR Projections'!N39,0)</f>
        <v>161.43313534979143</v>
      </c>
      <c r="H38" s="2">
        <f>IFERROR('TE Projections'!N39,0)</f>
        <v>66.305840296259191</v>
      </c>
      <c r="J38" s="2">
        <f>IFERROR(LARGE($E:$H,COUNTIF(A:D,"&gt;0")+COUNTA($J$1:J37)-1),0)</f>
        <v>189.45629649866683</v>
      </c>
      <c r="K38" s="2">
        <f>IFERROR(LARGE($F:$H,COUNTIF(B:D,"&gt;0")+COUNTA($K$1:K37)-1),0)</f>
        <v>151.5768964002458</v>
      </c>
    </row>
    <row r="39" spans="1:11" x14ac:dyDescent="0.25">
      <c r="A39" t="str">
        <f>IFERROR(IF(1+A38&lt;=Configuration!$F$9*Configuration!$F$16,1+A38,""),"")</f>
        <v/>
      </c>
      <c r="B39" s="18" t="str">
        <f>IFERROR(IF(1+B38&lt;=Configuration!$F$10*Configuration!$F$16,1+B38,""),"")</f>
        <v/>
      </c>
      <c r="C39" s="18" t="str">
        <f>IFERROR(IF(1+C38&lt;=Configuration!$F$11*Configuration!$F$16,1+C38,""),"")</f>
        <v/>
      </c>
      <c r="D39" s="18" t="str">
        <f>IFERROR(IF(1+D38&lt;=Configuration!$F$12*Configuration!$F$16,1+D38,""),"")</f>
        <v/>
      </c>
      <c r="E39" s="2">
        <f>IFERROR('QB Projections'!N40,0)</f>
        <v>251.25993497487337</v>
      </c>
      <c r="F39" s="2">
        <f>IFERROR('RB Projections'!N40,0)</f>
        <v>183.89789223236357</v>
      </c>
      <c r="G39" s="2">
        <f>IFERROR('WR Projections'!N40,0)</f>
        <v>150.41264338294437</v>
      </c>
      <c r="H39" s="2">
        <f>IFERROR('TE Projections'!N40,0)</f>
        <v>65.607658478077383</v>
      </c>
      <c r="J39" s="2">
        <f>IFERROR(LARGE($E:$H,COUNTIF(A:D,"&gt;0")+COUNTA($J$1:J38)-1),0)</f>
        <v>189.43716091245435</v>
      </c>
      <c r="K39" s="2">
        <f>IFERROR(LARGE($F:$H,COUNTIF(B:D,"&gt;0")+COUNTA($K$1:K38)-1),0)</f>
        <v>151.50025766516495</v>
      </c>
    </row>
    <row r="40" spans="1:11" x14ac:dyDescent="0.25">
      <c r="A40" t="str">
        <f>IFERROR(IF(1+A39&lt;=Configuration!$F$9*Configuration!$F$16,1+A39,""),"")</f>
        <v/>
      </c>
      <c r="B40" s="18" t="str">
        <f>IFERROR(IF(1+B39&lt;=Configuration!$F$10*Configuration!$F$16,1+B39,""),"")</f>
        <v/>
      </c>
      <c r="C40" s="18" t="str">
        <f>IFERROR(IF(1+C39&lt;=Configuration!$F$11*Configuration!$F$16,1+C39,""),"")</f>
        <v/>
      </c>
      <c r="D40" s="18" t="str">
        <f>IFERROR(IF(1+D39&lt;=Configuration!$F$12*Configuration!$F$16,1+D39,""),"")</f>
        <v/>
      </c>
      <c r="E40" s="2">
        <f>IFERROR('QB Projections'!#REF!,0)</f>
        <v>0</v>
      </c>
      <c r="F40" s="2">
        <f>IFERROR('RB Projections'!N41,0)</f>
        <v>182.4946087783691</v>
      </c>
      <c r="G40" s="2">
        <f>IFERROR('WR Projections'!N41,0)</f>
        <v>150.27567969255213</v>
      </c>
      <c r="H40" s="2">
        <f>IFERROR('TE Projections'!N41,0)</f>
        <v>66.484342693232065</v>
      </c>
      <c r="J40" s="2">
        <f>IFERROR(LARGE($E:$H,COUNTIF(A:D,"&gt;0")+COUNTA($J$1:J39)-1),0)</f>
        <v>188.32710058653771</v>
      </c>
      <c r="K40" s="2">
        <f>IFERROR(LARGE($F:$H,COUNTIF(B:D,"&gt;0")+COUNTA($K$1:K39)-1),0)</f>
        <v>150.86901389872497</v>
      </c>
    </row>
    <row r="41" spans="1:11" x14ac:dyDescent="0.25">
      <c r="A41" t="str">
        <f>IFERROR(IF(1+A40&lt;=Configuration!$F$9*Configuration!$F$16,1+A40,""),"")</f>
        <v/>
      </c>
      <c r="B41" s="18" t="str">
        <f>IFERROR(IF(1+B40&lt;=Configuration!$F$10*Configuration!$F$16,1+B40,""),"")</f>
        <v/>
      </c>
      <c r="C41" s="18" t="str">
        <f>IFERROR(IF(1+C40&lt;=Configuration!$F$11*Configuration!$F$16,1+C40,""),"")</f>
        <v/>
      </c>
      <c r="D41" s="18" t="str">
        <f>IFERROR(IF(1+D40&lt;=Configuration!$F$12*Configuration!$F$16,1+D40,""),"")</f>
        <v/>
      </c>
      <c r="E41" s="2">
        <f>IFERROR('QB Projections'!N41,0)</f>
        <v>249.30633768981863</v>
      </c>
      <c r="F41" s="2">
        <f>IFERROR('RB Projections'!N42,0)</f>
        <v>182.40456769855956</v>
      </c>
      <c r="G41" s="2">
        <f>IFERROR('WR Projections'!N42,0)</f>
        <v>148.86628353397705</v>
      </c>
      <c r="H41" s="2">
        <f>IFERROR('TE Projections'!N42,0)</f>
        <v>63.89337276379166</v>
      </c>
      <c r="J41" s="2">
        <f>IFERROR(LARGE($E:$H,COUNTIF(A:D,"&gt;0")+COUNTA($J$1:J40)-1),0)</f>
        <v>188.05704479057184</v>
      </c>
      <c r="K41" s="2">
        <f>IFERROR(LARGE($F:$H,COUNTIF(B:D,"&gt;0")+COUNTA($K$1:K40)-1),0)</f>
        <v>150.41264338294437</v>
      </c>
    </row>
    <row r="42" spans="1:11" x14ac:dyDescent="0.25">
      <c r="A42" t="str">
        <f>IFERROR(IF(1+A41&lt;=Configuration!$F$9*Configuration!$F$16,1+A41,""),"")</f>
        <v/>
      </c>
      <c r="B42" s="18" t="str">
        <f>IFERROR(IF(1+B41&lt;=Configuration!$F$10*Configuration!$F$16,1+B41,""),"")</f>
        <v/>
      </c>
      <c r="C42" s="18" t="str">
        <f>IFERROR(IF(1+C41&lt;=Configuration!$F$11*Configuration!$F$16,1+C41,""),"")</f>
        <v/>
      </c>
      <c r="D42" s="18" t="str">
        <f>IFERROR(IF(1+D41&lt;=Configuration!$F$12*Configuration!$F$16,1+D41,""),"")</f>
        <v/>
      </c>
      <c r="E42" s="2">
        <f>IFERROR('QB Projections'!N42,0)</f>
        <v>248.71850795488612</v>
      </c>
      <c r="F42" s="2">
        <f>IFERROR('RB Projections'!N43,0)</f>
        <v>186.16699031736331</v>
      </c>
      <c r="G42" s="2">
        <f>IFERROR('WR Projections'!N43,0)</f>
        <v>157.65539716020194</v>
      </c>
      <c r="H42" s="2">
        <f>IFERROR('TE Projections'!N43,0)</f>
        <v>65.345978812319217</v>
      </c>
      <c r="J42" s="2">
        <f>IFERROR(LARGE($E:$H,COUNTIF(A:D,"&gt;0")+COUNTA($J$1:J41)-1),0)</f>
        <v>187.69756668457211</v>
      </c>
      <c r="K42" s="2">
        <f>IFERROR(LARGE($F:$H,COUNTIF(B:D,"&gt;0")+COUNTA($K$1:K41)-1),0)</f>
        <v>150.27567969255213</v>
      </c>
    </row>
    <row r="43" spans="1:11" x14ac:dyDescent="0.25">
      <c r="A43" t="str">
        <f>IFERROR(IF(1+A42&lt;=Configuration!$F$9*Configuration!$F$16,1+A42,""),"")</f>
        <v/>
      </c>
      <c r="B43" s="18" t="str">
        <f>IFERROR(IF(1+B42&lt;=Configuration!$F$10*Configuration!$F$16,1+B42,""),"")</f>
        <v/>
      </c>
      <c r="C43" s="18" t="str">
        <f>IFERROR(IF(1+C42&lt;=Configuration!$F$11*Configuration!$F$16,1+C42,""),"")</f>
        <v/>
      </c>
      <c r="D43" s="18" t="str">
        <f>IFERROR(IF(1+D42&lt;=Configuration!$F$12*Configuration!$F$16,1+D42,""),"")</f>
        <v/>
      </c>
      <c r="E43" s="2">
        <f>IFERROR('QB Projections'!N43,0)</f>
        <v>248.46453513306943</v>
      </c>
      <c r="F43" s="2">
        <f>IFERROR('RB Projections'!N44,0)</f>
        <v>175.93982479137941</v>
      </c>
      <c r="G43" s="2">
        <f>IFERROR('WR Projections'!N44,0)</f>
        <v>156.74260431358556</v>
      </c>
      <c r="H43" s="2">
        <f>IFERROR('TE Projections'!N44,0)</f>
        <v>62.531112091231584</v>
      </c>
      <c r="J43" s="2">
        <f>IFERROR(LARGE($E:$H,COUNTIF(A:D,"&gt;0")+COUNTA($J$1:J42)-1),0)</f>
        <v>187.59863922251603</v>
      </c>
      <c r="K43" s="2">
        <f>IFERROR(LARGE($F:$H,COUNTIF(B:D,"&gt;0")+COUNTA($K$1:K42)-1),0)</f>
        <v>150.20508420679451</v>
      </c>
    </row>
    <row r="44" spans="1:11" x14ac:dyDescent="0.25">
      <c r="A44" t="str">
        <f>IFERROR(IF(1+A43&lt;=Configuration!$F$9*Configuration!$F$16,1+A43,""),"")</f>
        <v/>
      </c>
      <c r="B44" s="18" t="str">
        <f>IFERROR(IF(1+B43&lt;=Configuration!$F$10*Configuration!$F$16,1+B43,""),"")</f>
        <v/>
      </c>
      <c r="C44" s="18" t="str">
        <f>IFERROR(IF(1+C43&lt;=Configuration!$F$11*Configuration!$F$16,1+C43,""),"")</f>
        <v/>
      </c>
      <c r="D44" s="18" t="str">
        <f>IFERROR(IF(1+D43&lt;=Configuration!$F$12*Configuration!$F$16,1+D43,""),"")</f>
        <v/>
      </c>
      <c r="E44" s="2">
        <f>IFERROR('QB Projections'!N44,0)</f>
        <v>247.24690546166002</v>
      </c>
      <c r="F44" s="2">
        <f>IFERROR('RB Projections'!N45,0)</f>
        <v>176.59988919297459</v>
      </c>
      <c r="G44" s="2">
        <f>IFERROR('WR Projections'!N45,0)</f>
        <v>151.67734827004153</v>
      </c>
      <c r="H44" s="2">
        <f>IFERROR('TE Projections'!N45,0)</f>
        <v>62.007658478077389</v>
      </c>
      <c r="J44" s="2">
        <f>IFERROR(LARGE($E:$H,COUNTIF(A:D,"&gt;0")+COUNTA($J$1:J43)-1),0)</f>
        <v>187.45216527587874</v>
      </c>
      <c r="K44" s="2">
        <f>IFERROR(LARGE($F:$H,COUNTIF(B:D,"&gt;0")+COUNTA($K$1:K43)-1),0)</f>
        <v>149.96825174800088</v>
      </c>
    </row>
    <row r="45" spans="1:11" x14ac:dyDescent="0.25">
      <c r="A45" t="str">
        <f>IFERROR(IF(1+A44&lt;=Configuration!$F$9*Configuration!$F$16,1+A44,""),"")</f>
        <v/>
      </c>
      <c r="B45" s="18" t="str">
        <f>IFERROR(IF(1+B44&lt;=Configuration!$F$10*Configuration!$F$16,1+B44,""),"")</f>
        <v/>
      </c>
      <c r="C45" s="18" t="str">
        <f>IFERROR(IF(1+C44&lt;=Configuration!$F$11*Configuration!$F$16,1+C44,""),"")</f>
        <v/>
      </c>
      <c r="D45" s="18" t="str">
        <f>IFERROR(IF(1+D44&lt;=Configuration!$F$12*Configuration!$F$16,1+D44,""),"")</f>
        <v/>
      </c>
      <c r="E45" s="2">
        <f>IFERROR('QB Projections'!N45,0)</f>
        <v>247.13722779625667</v>
      </c>
      <c r="F45" s="2">
        <f>IFERROR('RB Projections'!N46,0)</f>
        <v>174.75888877406743</v>
      </c>
      <c r="G45" s="2">
        <f>IFERROR('WR Projections'!N46,0)</f>
        <v>147.28954089298085</v>
      </c>
      <c r="H45" s="2">
        <f>IFERROR('TE Projections'!N46,0)</f>
        <v>67.647851353479709</v>
      </c>
      <c r="J45" s="2">
        <f>IFERROR(LARGE($E:$H,COUNTIF(A:D,"&gt;0")+COUNTA($J$1:J44)-1),0)</f>
        <v>186.98129318704659</v>
      </c>
      <c r="K45" s="2">
        <f>IFERROR(LARGE($F:$H,COUNTIF(B:D,"&gt;0")+COUNTA($K$1:K44)-1),0)</f>
        <v>148.86628353397705</v>
      </c>
    </row>
    <row r="46" spans="1:11" x14ac:dyDescent="0.25">
      <c r="A46" t="str">
        <f>IFERROR(IF(1+A45&lt;=Configuration!$F$9*Configuration!$F$16,1+A45,""),"")</f>
        <v/>
      </c>
      <c r="B46" s="18" t="str">
        <f>IFERROR(IF(1+B45&lt;=Configuration!$F$10*Configuration!$F$16,1+B45,""),"")</f>
        <v/>
      </c>
      <c r="C46" s="18" t="str">
        <f>IFERROR(IF(1+C45&lt;=Configuration!$F$11*Configuration!$F$16,1+C45,""),"")</f>
        <v/>
      </c>
      <c r="D46" s="18" t="str">
        <f>IFERROR(IF(1+D45&lt;=Configuration!$F$12*Configuration!$F$16,1+D45,""),"")</f>
        <v/>
      </c>
      <c r="E46" s="2">
        <f>IFERROR('QB Projections'!N46,0)</f>
        <v>247.09194726553798</v>
      </c>
      <c r="F46" s="2">
        <f>IFERROR('RB Projections'!N47,0)</f>
        <v>178.7238831916508</v>
      </c>
      <c r="G46" s="2">
        <f>IFERROR('WR Projections'!N47,0)</f>
        <v>154.47343843404246</v>
      </c>
      <c r="H46" s="2">
        <f>IFERROR('TE Projections'!N47,0)</f>
        <v>61.785414108767135</v>
      </c>
      <c r="J46" s="2">
        <f>IFERROR(LARGE($E:$H,COUNTIF(A:D,"&gt;0")+COUNTA($J$1:J45)-1),0)</f>
        <v>186.24451389577061</v>
      </c>
      <c r="K46" s="2">
        <f>IFERROR(LARGE($F:$H,COUNTIF(B:D,"&gt;0")+COUNTA($K$1:K45)-1),0)</f>
        <v>147.90092918635392</v>
      </c>
    </row>
    <row r="47" spans="1:11" x14ac:dyDescent="0.25">
      <c r="A47" t="str">
        <f>IFERROR(IF(1+A46&lt;=Configuration!$F$9*Configuration!$F$16,1+A46,""),"")</f>
        <v/>
      </c>
      <c r="B47" s="18" t="str">
        <f>IFERROR(IF(1+B46&lt;=Configuration!$F$10*Configuration!$F$16,1+B46,""),"")</f>
        <v/>
      </c>
      <c r="C47" s="18" t="str">
        <f>IFERROR(IF(1+C46&lt;=Configuration!$F$11*Configuration!$F$16,1+C46,""),"")</f>
        <v/>
      </c>
      <c r="D47" s="18" t="str">
        <f>IFERROR(IF(1+D46&lt;=Configuration!$F$12*Configuration!$F$16,1+D46,""),"")</f>
        <v/>
      </c>
      <c r="E47" s="2">
        <f>IFERROR('QB Projections'!N47,0)</f>
        <v>244.87575152643979</v>
      </c>
      <c r="F47" s="2">
        <f>IFERROR('RB Projections'!N48,0)</f>
        <v>181.72362619229932</v>
      </c>
      <c r="G47" s="2">
        <f>IFERROR('WR Projections'!N48,0)</f>
        <v>156.76457271506783</v>
      </c>
      <c r="H47" s="2">
        <f>IFERROR('TE Projections'!N48,0)</f>
        <v>61.207658478077384</v>
      </c>
      <c r="J47" s="2">
        <f>IFERROR(LARGE($E:$H,COUNTIF(A:D,"&gt;0")+COUNTA($J$1:J46)-1),0)</f>
        <v>186.16699031736331</v>
      </c>
      <c r="K47" s="2">
        <f>IFERROR(LARGE($F:$H,COUNTIF(B:D,"&gt;0")+COUNTA($K$1:K46)-1),0)</f>
        <v>147.59984578552408</v>
      </c>
    </row>
    <row r="48" spans="1:11" x14ac:dyDescent="0.25">
      <c r="A48" t="str">
        <f>IFERROR(IF(1+A47&lt;=Configuration!$F$9*Configuration!$F$16,1+A47,""),"")</f>
        <v/>
      </c>
      <c r="B48" s="18" t="str">
        <f>IFERROR(IF(1+B47&lt;=Configuration!$F$10*Configuration!$F$16,1+B47,""),"")</f>
        <v/>
      </c>
      <c r="C48" s="18" t="str">
        <f>IFERROR(IF(1+C47&lt;=Configuration!$F$11*Configuration!$F$16,1+C47,""),"")</f>
        <v/>
      </c>
      <c r="D48" s="18" t="str">
        <f>IFERROR(IF(1+D47&lt;=Configuration!$F$12*Configuration!$F$16,1+D47,""),"")</f>
        <v/>
      </c>
      <c r="E48" s="2">
        <f>IFERROR('QB Projections'!N48,0)</f>
        <v>243.6356407867188</v>
      </c>
      <c r="F48" s="2">
        <f>IFERROR('RB Projections'!N49,0)</f>
        <v>180.18193720749554</v>
      </c>
      <c r="G48" s="2">
        <f>IFERROR('WR Projections'!N49,0)</f>
        <v>155.55873889981174</v>
      </c>
      <c r="H48" s="2">
        <f>IFERROR('TE Projections'!N49,0)</f>
        <v>57.693561815384662</v>
      </c>
      <c r="J48" s="2">
        <f>IFERROR(LARGE($E:$H,COUNTIF(A:D,"&gt;0")+COUNTA($J$1:J47)-1),0)</f>
        <v>185.6779714303679</v>
      </c>
      <c r="K48" s="2">
        <f>IFERROR(LARGE($F:$H,COUNTIF(B:D,"&gt;0")+COUNTA($K$1:K47)-1),0)</f>
        <v>147.28954089298085</v>
      </c>
    </row>
    <row r="49" spans="1:11" x14ac:dyDescent="0.25">
      <c r="A49" t="str">
        <f>IFERROR(IF(1+A48&lt;=Configuration!$F$9*Configuration!$F$16,1+A48,""),"")</f>
        <v/>
      </c>
      <c r="B49" s="18" t="str">
        <f>IFERROR(IF(1+B48&lt;=Configuration!$F$10*Configuration!$F$16,1+B48,""),"")</f>
        <v/>
      </c>
      <c r="C49" s="18" t="str">
        <f>IFERROR(IF(1+C48&lt;=Configuration!$F$11*Configuration!$F$16,1+C48,""),"")</f>
        <v/>
      </c>
      <c r="D49" s="18" t="str">
        <f>IFERROR(IF(1+D48&lt;=Configuration!$F$12*Configuration!$F$16,1+D48,""),"")</f>
        <v/>
      </c>
      <c r="E49" s="2">
        <f>IFERROR('QB Projections'!N49,0)</f>
        <v>241.71694991124741</v>
      </c>
      <c r="F49" s="2">
        <f>IFERROR('RB Projections'!N50,0)</f>
        <v>169.78002367041748</v>
      </c>
      <c r="G49" s="2">
        <f>IFERROR('WR Projections'!N50,0)</f>
        <v>147.90092918635392</v>
      </c>
      <c r="H49" s="2">
        <f>IFERROR('TE Projections'!N50,0)</f>
        <v>64.265702821149503</v>
      </c>
      <c r="J49" s="2">
        <f>IFERROR(LARGE($E:$H,COUNTIF(A:D,"&gt;0")+COUNTA($J$1:J48)-1),0)</f>
        <v>185.63967461365496</v>
      </c>
      <c r="K49" s="2">
        <f>IFERROR(LARGE($F:$H,COUNTIF(B:D,"&gt;0")+COUNTA($K$1:K48)-1),0)</f>
        <v>146.95974140555674</v>
      </c>
    </row>
    <row r="50" spans="1:11" x14ac:dyDescent="0.25">
      <c r="A50" t="str">
        <f>IFERROR(IF(1+A49&lt;=Configuration!$F$9*Configuration!$F$16,1+A49,""),"")</f>
        <v/>
      </c>
      <c r="B50" s="18" t="str">
        <f>IFERROR(IF(1+B49&lt;=Configuration!$F$10*Configuration!$F$16,1+B49,""),"")</f>
        <v/>
      </c>
      <c r="C50" s="18" t="str">
        <f>IFERROR(IF(1+C49&lt;=Configuration!$F$11*Configuration!$F$16,1+C49,""),"")</f>
        <v/>
      </c>
      <c r="D50" s="18" t="str">
        <f>IFERROR(IF(1+D49&lt;=Configuration!$F$12*Configuration!$F$16,1+D49,""),"")</f>
        <v/>
      </c>
      <c r="E50" s="2">
        <f>IFERROR('QB Projections'!N50,0)</f>
        <v>239.08296023712361</v>
      </c>
      <c r="F50" s="2">
        <f>IFERROR('RB Projections'!N51,0)</f>
        <v>176.52638016634057</v>
      </c>
      <c r="G50" s="2">
        <f>IFERROR('WR Projections'!N51,0)</f>
        <v>153.51428840782859</v>
      </c>
      <c r="H50" s="2">
        <f>IFERROR('TE Projections'!N51,0)</f>
        <v>59.007658478077389</v>
      </c>
      <c r="J50" s="2">
        <f>IFERROR(LARGE($E:$H,COUNTIF(A:D,"&gt;0")+COUNTA($J$1:J49)-1),0)</f>
        <v>185.58895587995636</v>
      </c>
      <c r="K50" s="2">
        <f>IFERROR(LARGE($F:$H,COUNTIF(B:D,"&gt;0")+COUNTA($K$1:K49)-1),0)</f>
        <v>146.85884515919662</v>
      </c>
    </row>
    <row r="51" spans="1:11" x14ac:dyDescent="0.25">
      <c r="A51" t="str">
        <f>IFERROR(IF(1+A50&lt;=Configuration!$F$9*Configuration!$F$16,1+A50,""),"")</f>
        <v/>
      </c>
      <c r="B51" s="18" t="str">
        <f>IFERROR(IF(1+B50&lt;=Configuration!$F$10*Configuration!$F$16,1+B50,""),"")</f>
        <v/>
      </c>
      <c r="C51" s="18" t="str">
        <f>IFERROR(IF(1+C50&lt;=Configuration!$F$11*Configuration!$F$16,1+C50,""),"")</f>
        <v/>
      </c>
      <c r="D51" s="18" t="str">
        <f>IFERROR(IF(1+D50&lt;=Configuration!$F$12*Configuration!$F$16,1+D50,""),"")</f>
        <v/>
      </c>
      <c r="E51" s="2">
        <f>IFERROR('QB Projections'!N51,0)</f>
        <v>236.54531529901158</v>
      </c>
      <c r="F51" s="2">
        <f>IFERROR('RB Projections'!N52,0)</f>
        <v>174.58265619909022</v>
      </c>
      <c r="G51" s="2">
        <f>IFERROR('WR Projections'!N52,0)</f>
        <v>150.20508420679451</v>
      </c>
      <c r="H51" s="2">
        <f>IFERROR('TE Projections'!N52,0)</f>
        <v>61.253759144108358</v>
      </c>
      <c r="J51" s="2">
        <f>IFERROR(LARGE($E:$H,COUNTIF(A:D,"&gt;0")+COUNTA($J$1:J50)-1),0)</f>
        <v>183.89789223236357</v>
      </c>
      <c r="K51" s="2">
        <f>IFERROR(LARGE($F:$H,COUNTIF(B:D,"&gt;0")+COUNTA($K$1:K50)-1),0)</f>
        <v>146.78645106836657</v>
      </c>
    </row>
    <row r="52" spans="1:11" x14ac:dyDescent="0.25">
      <c r="A52" t="str">
        <f>IFERROR(IF(1+A51&lt;=Configuration!$F$9*Configuration!$F$16,1+A51,""),"")</f>
        <v/>
      </c>
      <c r="B52" s="18" t="str">
        <f>IFERROR(IF(1+B51&lt;=Configuration!$F$10*Configuration!$F$16,1+B51,""),"")</f>
        <v/>
      </c>
      <c r="C52" s="18" t="str">
        <f>IFERROR(IF(1+C51&lt;=Configuration!$F$11*Configuration!$F$16,1+C51,""),"")</f>
        <v/>
      </c>
      <c r="D52" s="18" t="str">
        <f>IFERROR(IF(1+D51&lt;=Configuration!$F$12*Configuration!$F$16,1+D51,""),"")</f>
        <v/>
      </c>
      <c r="E52" s="2">
        <f>IFERROR('QB Projections'!N52,0)</f>
        <v>232.98810777958093</v>
      </c>
      <c r="F52" s="2">
        <f>IFERROR('RB Projections'!N53,0)</f>
        <v>166.34358077564198</v>
      </c>
      <c r="G52" s="2">
        <f>IFERROR('WR Projections'!N53,0)</f>
        <v>152.00855305864803</v>
      </c>
      <c r="H52" s="2">
        <f>IFERROR('TE Projections'!N53,0)</f>
        <v>56.356701168317713</v>
      </c>
      <c r="J52" s="2">
        <f>IFERROR(LARGE($E:$H,COUNTIF(A:D,"&gt;0")+COUNTA($J$1:J51)-1),0)</f>
        <v>183.89789223236357</v>
      </c>
      <c r="K52" s="2">
        <f>IFERROR(LARGE($F:$H,COUNTIF(B:D,"&gt;0")+COUNTA($K$1:K51)-1),0)</f>
        <v>146.2972904577787</v>
      </c>
    </row>
    <row r="53" spans="1:11" x14ac:dyDescent="0.25">
      <c r="A53" t="str">
        <f>IFERROR(IF(1+A52&lt;=Configuration!$F$9*Configuration!$F$16,1+A52,""),"")</f>
        <v/>
      </c>
      <c r="B53" s="18" t="str">
        <f>IFERROR(IF(1+B52&lt;=Configuration!$F$10*Configuration!$F$16,1+B52,""),"")</f>
        <v/>
      </c>
      <c r="C53" s="18" t="str">
        <f>IFERROR(IF(1+C52&lt;=Configuration!$F$11*Configuration!$F$16,1+C52,""),"")</f>
        <v/>
      </c>
      <c r="D53" s="18" t="str">
        <f>IFERROR(IF(1+D52&lt;=Configuration!$F$12*Configuration!$F$16,1+D52,""),"")</f>
        <v/>
      </c>
      <c r="E53" s="2">
        <f>IFERROR('QB Projections'!N53,0)</f>
        <v>232.6276415387137</v>
      </c>
      <c r="F53" s="2">
        <f>IFERROR('RB Projections'!N54,0)</f>
        <v>165.90427616582008</v>
      </c>
      <c r="G53" s="2">
        <f>IFERROR('WR Projections'!N54,0)</f>
        <v>150.86901389872497</v>
      </c>
      <c r="H53" s="2">
        <f>IFERROR('TE Projections'!N54,0)</f>
        <v>60.541254520877821</v>
      </c>
      <c r="J53" s="2">
        <f>IFERROR(LARGE($E:$H,COUNTIF(A:D,"&gt;0")+COUNTA($J$1:J52)-1),0)</f>
        <v>183.78508680466823</v>
      </c>
      <c r="K53" s="2">
        <f>IFERROR(LARGE($F:$H,COUNTIF(B:D,"&gt;0")+COUNTA($K$1:K52)-1),0)</f>
        <v>145.62680467327084</v>
      </c>
    </row>
    <row r="54" spans="1:11" x14ac:dyDescent="0.25">
      <c r="A54" t="str">
        <f>IFERROR(IF(1+A53&lt;=Configuration!$F$9*Configuration!$F$16,1+A53,""),"")</f>
        <v/>
      </c>
      <c r="B54" s="18" t="str">
        <f>IFERROR(IF(1+B53&lt;=Configuration!$F$10*Configuration!$F$16,1+B53,""),"")</f>
        <v/>
      </c>
      <c r="C54" s="18" t="str">
        <f>IFERROR(IF(1+C53&lt;=Configuration!$F$11*Configuration!$F$16,1+C53,""),"")</f>
        <v/>
      </c>
      <c r="D54" s="18" t="str">
        <f>IFERROR(IF(1+D53&lt;=Configuration!$F$12*Configuration!$F$16,1+D53,""),"")</f>
        <v/>
      </c>
      <c r="E54" s="2">
        <f>IFERROR('QB Projections'!N54,0)</f>
        <v>230.17666016201062</v>
      </c>
      <c r="F54" s="2">
        <f>IFERROR('RB Projections'!N55,0)</f>
        <v>168.47726828242187</v>
      </c>
      <c r="G54" s="2">
        <f>IFERROR('WR Projections'!N55,0)</f>
        <v>151.50025766516495</v>
      </c>
      <c r="H54" s="2">
        <f>IFERROR('TE Projections'!N55,0)</f>
        <v>57.912585305517304</v>
      </c>
      <c r="J54" s="2">
        <f>IFERROR(LARGE($E:$H,COUNTIF(A:D,"&gt;0")+COUNTA($J$1:J53)-1),0)</f>
        <v>183.66924071107718</v>
      </c>
      <c r="K54" s="2">
        <f>IFERROR(LARGE($F:$H,COUNTIF(B:D,"&gt;0")+COUNTA($K$1:K53)-1),0)</f>
        <v>145.56114156350148</v>
      </c>
    </row>
    <row r="55" spans="1:11" x14ac:dyDescent="0.25">
      <c r="A55" t="str">
        <f>IFERROR(IF(1+A54&lt;=Configuration!$F$9*Configuration!$F$16,1+A54,""),"")</f>
        <v/>
      </c>
      <c r="B55" s="18" t="str">
        <f>IFERROR(IF(1+B54&lt;=Configuration!$F$10*Configuration!$F$16,1+B54,""),"")</f>
        <v/>
      </c>
      <c r="C55" s="18" t="str">
        <f>IFERROR(IF(1+C54&lt;=Configuration!$F$11*Configuration!$F$16,1+C54,""),"")</f>
        <v/>
      </c>
      <c r="D55" s="18" t="str">
        <f>IFERROR(IF(1+D54&lt;=Configuration!$F$12*Configuration!$F$16,1+D54,""),"")</f>
        <v/>
      </c>
      <c r="E55" s="2">
        <f>IFERROR('QB Projections'!N55,0)</f>
        <v>226.88368713878401</v>
      </c>
      <c r="F55" s="2">
        <f>IFERROR('RB Projections'!N56,0)</f>
        <v>166.9434421695922</v>
      </c>
      <c r="G55" s="2">
        <f>IFERROR('WR Projections'!N56,0)</f>
        <v>140.94712373860278</v>
      </c>
      <c r="H55" s="2">
        <f>IFERROR('TE Projections'!N56,0)</f>
        <v>58.481081976084418</v>
      </c>
      <c r="J55" s="2">
        <f>IFERROR(LARGE($E:$H,COUNTIF(A:D,"&gt;0")+COUNTA($J$1:J54)-1),0)</f>
        <v>182.77729992820093</v>
      </c>
      <c r="K55" s="2">
        <f>IFERROR(LARGE($F:$H,COUNTIF(B:D,"&gt;0")+COUNTA($K$1:K54)-1),0)</f>
        <v>145.38194015542223</v>
      </c>
    </row>
    <row r="56" spans="1:11" x14ac:dyDescent="0.25">
      <c r="A56" t="str">
        <f>IFERROR(IF(1+A55&lt;=Configuration!$F$9*Configuration!$F$16,1+A55,""),"")</f>
        <v/>
      </c>
      <c r="B56" s="18" t="str">
        <f>IFERROR(IF(1+B55&lt;=Configuration!$F$10*Configuration!$F$16,1+B55,""),"")</f>
        <v/>
      </c>
      <c r="C56" s="18" t="str">
        <f>IFERROR(IF(1+C55&lt;=Configuration!$F$11*Configuration!$F$16,1+C55,""),"")</f>
        <v/>
      </c>
      <c r="D56" s="18" t="str">
        <f>IFERROR(IF(1+D55&lt;=Configuration!$F$12*Configuration!$F$16,1+D55,""),"")</f>
        <v/>
      </c>
      <c r="E56" s="2">
        <f>IFERROR('QB Projections'!N56,0)</f>
        <v>225.97194132554466</v>
      </c>
      <c r="F56" s="2">
        <f>IFERROR('RB Projections'!N57,0)</f>
        <v>180.97324047691947</v>
      </c>
      <c r="G56" s="2">
        <f>IFERROR('WR Projections'!N57,0)</f>
        <v>141.98240756525692</v>
      </c>
      <c r="H56" s="2">
        <f>IFERROR('TE Projections'!N57,0)</f>
        <v>58.060843349600518</v>
      </c>
      <c r="J56" s="2">
        <f>IFERROR(LARGE($E:$H,COUNTIF(A:D,"&gt;0")+COUNTA($J$1:J55)-1),0)</f>
        <v>182.4946087783691</v>
      </c>
      <c r="K56" s="2">
        <f>IFERROR(LARGE($F:$H,COUNTIF(B:D,"&gt;0")+COUNTA($K$1:K55)-1),0)</f>
        <v>145.13734183698804</v>
      </c>
    </row>
    <row r="57" spans="1:11" x14ac:dyDescent="0.25">
      <c r="A57" t="str">
        <f>IFERROR(IF(1+A56&lt;=Configuration!$F$9*Configuration!$F$16,1+A56,""),"")</f>
        <v/>
      </c>
      <c r="B57" s="18" t="str">
        <f>IFERROR(IF(1+B56&lt;=Configuration!$F$10*Configuration!$F$16,1+B56,""),"")</f>
        <v/>
      </c>
      <c r="C57" s="18" t="str">
        <f>IFERROR(IF(1+C56&lt;=Configuration!$F$11*Configuration!$F$16,1+C56,""),"")</f>
        <v/>
      </c>
      <c r="D57" s="18" t="str">
        <f>IFERROR(IF(1+D56&lt;=Configuration!$F$12*Configuration!$F$16,1+D56,""),"")</f>
        <v/>
      </c>
      <c r="E57" s="2">
        <f>IFERROR('QB Projections'!N57,0)</f>
        <v>225.61225743815038</v>
      </c>
      <c r="F57" s="2">
        <f>IFERROR('RB Projections'!N58,0)</f>
        <v>161.94092515749441</v>
      </c>
      <c r="G57" s="2">
        <f>IFERROR('WR Projections'!N58,0)</f>
        <v>145.56114156350148</v>
      </c>
      <c r="H57" s="2">
        <f>IFERROR('TE Projections'!N58,0)</f>
        <v>59.713947675759947</v>
      </c>
      <c r="J57" s="2">
        <f>IFERROR(LARGE($E:$H,COUNTIF(A:D,"&gt;0")+COUNTA($J$1:J56)-1),0)</f>
        <v>182.40456769855956</v>
      </c>
      <c r="K57" s="2">
        <f>IFERROR(LARGE($F:$H,COUNTIF(B:D,"&gt;0")+COUNTA($K$1:K56)-1),0)</f>
        <v>144.74067789080894</v>
      </c>
    </row>
    <row r="58" spans="1:11" x14ac:dyDescent="0.25">
      <c r="A58" t="str">
        <f>IFERROR(IF(1+A57&lt;=Configuration!$F$9*Configuration!$F$16,1+A57,""),"")</f>
        <v/>
      </c>
      <c r="B58" s="18" t="str">
        <f>IFERROR(IF(1+B57&lt;=Configuration!$F$10*Configuration!$F$16,1+B57,""),"")</f>
        <v/>
      </c>
      <c r="C58" s="18" t="str">
        <f>IFERROR(IF(1+C57&lt;=Configuration!$F$11*Configuration!$F$16,1+C57,""),"")</f>
        <v/>
      </c>
      <c r="D58" s="18" t="str">
        <f>IFERROR(IF(1+D57&lt;=Configuration!$F$12*Configuration!$F$16,1+D57,""),"")</f>
        <v/>
      </c>
      <c r="E58" s="2">
        <f>IFERROR('QB Projections'!N58,0)</f>
        <v>225.33827978413132</v>
      </c>
      <c r="F58" s="2">
        <f>IFERROR('RB Projections'!N59,0)</f>
        <v>170.66457118537986</v>
      </c>
      <c r="G58" s="2">
        <f>IFERROR('WR Projections'!N59,0)</f>
        <v>146.95974140555674</v>
      </c>
      <c r="H58" s="2">
        <f>IFERROR('TE Projections'!N59,0)</f>
        <v>52.486126782461909</v>
      </c>
      <c r="J58" s="2">
        <f>IFERROR(LARGE($E:$H,COUNTIF(A:D,"&gt;0")+COUNTA($J$1:J57)-1),0)</f>
        <v>181.91153456646373</v>
      </c>
      <c r="K58" s="2">
        <f>IFERROR(LARGE($F:$H,COUNTIF(B:D,"&gt;0")+COUNTA($K$1:K57)-1),0)</f>
        <v>144.45504135147027</v>
      </c>
    </row>
    <row r="59" spans="1:11" x14ac:dyDescent="0.25">
      <c r="A59" t="str">
        <f>IFERROR(IF(1+A58&lt;=Configuration!$F$9*Configuration!$F$16,1+A58,""),"")</f>
        <v/>
      </c>
      <c r="B59" s="18" t="str">
        <f>IFERROR(IF(1+B58&lt;=Configuration!$F$10*Configuration!$F$16,1+B58,""),"")</f>
        <v/>
      </c>
      <c r="C59" s="18" t="str">
        <f>IFERROR(IF(1+C58&lt;=Configuration!$F$11*Configuration!$F$16,1+C58,""),"")</f>
        <v/>
      </c>
      <c r="D59" s="18" t="str">
        <f>IFERROR(IF(1+D58&lt;=Configuration!$F$12*Configuration!$F$16,1+D58,""),"")</f>
        <v/>
      </c>
      <c r="E59" s="2">
        <f>IFERROR('QB Projections'!N59,0)</f>
        <v>222.85359967355365</v>
      </c>
      <c r="F59" s="2">
        <f>IFERROR('RB Projections'!N60,0)</f>
        <v>170.0207949839201</v>
      </c>
      <c r="G59" s="2">
        <f>IFERROR('WR Projections'!N60,0)</f>
        <v>144.00884657852126</v>
      </c>
      <c r="H59" s="2">
        <f>IFERROR('TE Projections'!N60,0)</f>
        <v>56.269192006130339</v>
      </c>
      <c r="J59" s="2">
        <f>IFERROR(LARGE($E:$H,COUNTIF(A:D,"&gt;0")+COUNTA($J$1:J58)-1),0)</f>
        <v>181.72362619229932</v>
      </c>
      <c r="K59" s="2">
        <f>IFERROR(LARGE($F:$H,COUNTIF(B:D,"&gt;0")+COUNTA($K$1:K58)-1),0)</f>
        <v>144.00884657852126</v>
      </c>
    </row>
    <row r="60" spans="1:11" x14ac:dyDescent="0.25">
      <c r="A60" t="str">
        <f>IFERROR(IF(1+A59&lt;=Configuration!$F$9*Configuration!$F$16,1+A59,""),"")</f>
        <v/>
      </c>
      <c r="B60" s="18" t="str">
        <f>IFERROR(IF(1+B59&lt;=Configuration!$F$10*Configuration!$F$16,1+B59,""),"")</f>
        <v/>
      </c>
      <c r="C60" s="18" t="str">
        <f>IFERROR(IF(1+C59&lt;=Configuration!$F$11*Configuration!$F$16,1+C59,""),"")</f>
        <v/>
      </c>
      <c r="D60" s="18" t="str">
        <f>IFERROR(IF(1+D59&lt;=Configuration!$F$12*Configuration!$F$16,1+D59,""),"")</f>
        <v/>
      </c>
      <c r="E60" s="2">
        <f>IFERROR('QB Projections'!N60,0)</f>
        <v>222.58949031501106</v>
      </c>
      <c r="F60" s="2">
        <f>IFERROR('RB Projections'!N61,0)</f>
        <v>173.54318465448199</v>
      </c>
      <c r="G60" s="2">
        <f>IFERROR('WR Projections'!N61,0)</f>
        <v>143.46460904414062</v>
      </c>
      <c r="H60" s="2">
        <f>IFERROR('TE Projections'!N61,0)</f>
        <v>52.568100756476042</v>
      </c>
      <c r="J60" s="2">
        <f>IFERROR(LARGE($E:$H,COUNTIF(A:D,"&gt;0")+COUNTA($J$1:J59)-1),0)</f>
        <v>181.49155044015316</v>
      </c>
      <c r="K60" s="2">
        <f>IFERROR(LARGE($F:$H,COUNTIF(B:D,"&gt;0")+COUNTA($K$1:K59)-1),0)</f>
        <v>143.94045744042711</v>
      </c>
    </row>
    <row r="61" spans="1:11" x14ac:dyDescent="0.25">
      <c r="A61" t="str">
        <f>IFERROR(IF(1+A60&lt;=Configuration!$F$9*Configuration!$F$16,1+A60,""),"")</f>
        <v/>
      </c>
      <c r="B61" s="18" t="str">
        <f>IFERROR(IF(1+B60&lt;=Configuration!$F$10*Configuration!$F$16,1+B60,""),"")</f>
        <v/>
      </c>
      <c r="C61" s="18" t="str">
        <f>IFERROR(IF(1+C60&lt;=Configuration!$F$11*Configuration!$F$16,1+C60,""),"")</f>
        <v/>
      </c>
      <c r="D61" s="18" t="str">
        <f>IFERROR(IF(1+D60&lt;=Configuration!$F$12*Configuration!$F$16,1+D60,""),"")</f>
        <v/>
      </c>
      <c r="E61" s="2">
        <f>IFERROR('QB Projections'!N61,0)</f>
        <v>221.97355719438337</v>
      </c>
      <c r="F61" s="2">
        <f>IFERROR('RB Projections'!N62,0)</f>
        <v>172.29158782471782</v>
      </c>
      <c r="G61" s="2">
        <f>IFERROR('WR Projections'!N62,0)</f>
        <v>146.78645106836657</v>
      </c>
      <c r="H61" s="2">
        <f>IFERROR('TE Projections'!N62,0)</f>
        <v>52.407658478077387</v>
      </c>
      <c r="J61" s="2">
        <f>IFERROR(LARGE($E:$H,COUNTIF(A:D,"&gt;0")+COUNTA($J$1:J60)-1),0)</f>
        <v>181.38746717073366</v>
      </c>
      <c r="K61" s="2">
        <f>IFERROR(LARGE($F:$H,COUNTIF(B:D,"&gt;0")+COUNTA($K$1:K60)-1),0)</f>
        <v>143.9246403405964</v>
      </c>
    </row>
    <row r="62" spans="1:11" x14ac:dyDescent="0.25">
      <c r="A62" t="str">
        <f>IFERROR(IF(1+A61&lt;=Configuration!$F$9*Configuration!$F$16,1+A61,""),"")</f>
        <v/>
      </c>
      <c r="B62" s="18" t="str">
        <f>IFERROR(IF(1+B61&lt;=Configuration!$F$10*Configuration!$F$16,1+B61,""),"")</f>
        <v/>
      </c>
      <c r="C62" s="18" t="str">
        <f>IFERROR(IF(1+C61&lt;=Configuration!$F$11*Configuration!$F$16,1+C61,""),"")</f>
        <v/>
      </c>
      <c r="D62" s="18" t="str">
        <f>IFERROR(IF(1+D61&lt;=Configuration!$F$12*Configuration!$F$16,1+D61,""),"")</f>
        <v/>
      </c>
      <c r="E62" s="2">
        <f>IFERROR('QB Projections'!N62,0)</f>
        <v>221.57562095910018</v>
      </c>
      <c r="F62" s="2">
        <f>IFERROR('RB Projections'!N63,0)</f>
        <v>168.26996919643562</v>
      </c>
      <c r="G62" s="2">
        <f>IFERROR('WR Projections'!N63,0)</f>
        <v>153.3318177605548</v>
      </c>
      <c r="H62" s="2">
        <f>IFERROR('TE Projections'!N63,0)</f>
        <v>51.084286998151327</v>
      </c>
      <c r="J62" s="2">
        <f>IFERROR(LARGE($E:$H,COUNTIF(A:D,"&gt;0")+COUNTA($J$1:J61)-1),0)</f>
        <v>181.38087017107426</v>
      </c>
      <c r="K62" s="2">
        <f>IFERROR(LARGE($F:$H,COUNTIF(B:D,"&gt;0")+COUNTA($K$1:K61)-1),0)</f>
        <v>143.79485721510508</v>
      </c>
    </row>
    <row r="63" spans="1:11" x14ac:dyDescent="0.25">
      <c r="A63" t="str">
        <f>IFERROR(IF(1+A62&lt;=Configuration!$F$9*Configuration!$F$16,1+A62,""),"")</f>
        <v/>
      </c>
      <c r="B63" s="18" t="str">
        <f>IFERROR(IF(1+B62&lt;=Configuration!$F$10*Configuration!$F$16,1+B62,""),"")</f>
        <v/>
      </c>
      <c r="C63" s="18" t="str">
        <f>IFERROR(IF(1+C62&lt;=Configuration!$F$11*Configuration!$F$16,1+C62,""),"")</f>
        <v/>
      </c>
      <c r="D63" s="18" t="str">
        <f>IFERROR(IF(1+D62&lt;=Configuration!$F$12*Configuration!$F$16,1+D62,""),"")</f>
        <v/>
      </c>
      <c r="E63" s="2">
        <f>IFERROR('QB Projections'!N63,0)</f>
        <v>220.58726491362538</v>
      </c>
      <c r="F63" s="2">
        <f>IFERROR('RB Projections'!N64,0)</f>
        <v>158.52046116243386</v>
      </c>
      <c r="G63" s="2">
        <f>IFERROR('WR Projections'!N64,0)</f>
        <v>145.38194015542223</v>
      </c>
      <c r="H63" s="2">
        <f>IFERROR('TE Projections'!N64,0)</f>
        <v>49.405538377620033</v>
      </c>
      <c r="J63" s="2">
        <f>IFERROR(LARGE($E:$H,COUNTIF(A:D,"&gt;0")+COUNTA($J$1:J62)-1),0)</f>
        <v>181.24961454567563</v>
      </c>
      <c r="K63" s="2">
        <f>IFERROR(LARGE($F:$H,COUNTIF(B:D,"&gt;0")+COUNTA($K$1:K62)-1),0)</f>
        <v>143.73298881737364</v>
      </c>
    </row>
    <row r="64" spans="1:11" x14ac:dyDescent="0.25">
      <c r="A64" t="str">
        <f>IFERROR(IF(1+A63&lt;=Configuration!$F$9*Configuration!$F$16,1+A63,""),"")</f>
        <v/>
      </c>
      <c r="B64" s="18" t="str">
        <f>IFERROR(IF(1+B63&lt;=Configuration!$F$10*Configuration!$F$16,1+B63,""),"")</f>
        <v/>
      </c>
      <c r="C64" s="18" t="str">
        <f>IFERROR(IF(1+C63&lt;=Configuration!$F$11*Configuration!$F$16,1+C63,""),"")</f>
        <v/>
      </c>
      <c r="D64" s="18" t="str">
        <f>IFERROR(IF(1+D63&lt;=Configuration!$F$12*Configuration!$F$16,1+D63,""),"")</f>
        <v/>
      </c>
      <c r="E64" s="2">
        <f>IFERROR('QB Projections'!N64,0)</f>
        <v>219.45283970102895</v>
      </c>
      <c r="F64" s="2">
        <f>IFERROR('RB Projections'!N65,0)</f>
        <v>161.6838334432357</v>
      </c>
      <c r="G64" s="2">
        <f>IFERROR('WR Projections'!N65,0)</f>
        <v>143.02573854363769</v>
      </c>
      <c r="H64" s="2">
        <f>IFERROR('TE Projections'!N65,0)</f>
        <v>47.662232481214318</v>
      </c>
      <c r="J64" s="2">
        <f>IFERROR(LARGE($E:$H,COUNTIF(A:D,"&gt;0")+COUNTA($J$1:J63)-1),0)</f>
        <v>181.1098655727468</v>
      </c>
      <c r="K64" s="2">
        <f>IFERROR(LARGE($F:$H,COUNTIF(B:D,"&gt;0")+COUNTA($K$1:K63)-1),0)</f>
        <v>143.46460904414062</v>
      </c>
    </row>
    <row r="65" spans="1:11" x14ac:dyDescent="0.25">
      <c r="A65" t="str">
        <f>IFERROR(IF(1+A64&lt;=Configuration!$F$9*Configuration!$F$16,1+A64,""),"")</f>
        <v/>
      </c>
      <c r="B65" s="18" t="str">
        <f>IFERROR(IF(1+B64&lt;=Configuration!$F$10*Configuration!$F$16,1+B64,""),"")</f>
        <v/>
      </c>
      <c r="C65" s="18" t="str">
        <f>IFERROR(IF(1+C64&lt;=Configuration!$F$11*Configuration!$F$16,1+C64,""),"")</f>
        <v/>
      </c>
      <c r="D65" s="18" t="str">
        <f>IFERROR(IF(1+D64&lt;=Configuration!$F$12*Configuration!$F$16,1+D64,""),"")</f>
        <v/>
      </c>
      <c r="E65" s="2">
        <f>IFERROR('QB Projections'!N65,0)</f>
        <v>217.7277781154545</v>
      </c>
      <c r="F65" s="2">
        <f>IFERROR('RB Projections'!N66,0)</f>
        <v>157.36448514564827</v>
      </c>
      <c r="G65" s="2">
        <f>IFERROR('WR Projections'!N66,0)</f>
        <v>143.9246403405964</v>
      </c>
      <c r="H65" s="2">
        <f>IFERROR('TE Projections'!N66,0)</f>
        <v>49.527658478077385</v>
      </c>
      <c r="J65" s="2">
        <f>IFERROR(LARGE($E:$H,COUNTIF(A:D,"&gt;0")+COUNTA($J$1:J64)-1),0)</f>
        <v>180.97324047691947</v>
      </c>
      <c r="K65" s="2">
        <f>IFERROR(LARGE($F:$H,COUNTIF(B:D,"&gt;0")+COUNTA($K$1:K64)-1),0)</f>
        <v>143.13337566037353</v>
      </c>
    </row>
    <row r="66" spans="1:11" x14ac:dyDescent="0.25">
      <c r="A66" t="str">
        <f>IFERROR(IF(1+A65&lt;=Configuration!$F$9*Configuration!$F$16,1+A65,""),"")</f>
        <v/>
      </c>
      <c r="B66" s="18" t="str">
        <f>IFERROR(IF(1+B65&lt;=Configuration!$F$10*Configuration!$F$16,1+B65,""),"")</f>
        <v/>
      </c>
      <c r="C66" s="18" t="str">
        <f>IFERROR(IF(1+C65&lt;=Configuration!$F$11*Configuration!$F$16,1+C65,""),"")</f>
        <v/>
      </c>
      <c r="D66" s="18" t="str">
        <f>IFERROR(IF(1+D65&lt;=Configuration!$F$12*Configuration!$F$16,1+D65,""),"")</f>
        <v/>
      </c>
      <c r="E66" s="2">
        <f>IFERROR('QB Projections'!N66,0)</f>
        <v>212.51052189584442</v>
      </c>
      <c r="F66" s="2">
        <f>IFERROR('RB Projections'!N67,0)</f>
        <v>155.07626871078676</v>
      </c>
      <c r="G66" s="2">
        <f>IFERROR('WR Projections'!N67,0)</f>
        <v>141.67723157567411</v>
      </c>
      <c r="H66" s="2">
        <f>IFERROR('TE Projections'!N67,0)</f>
        <v>50.365348369368633</v>
      </c>
      <c r="J66" s="2">
        <f>IFERROR(LARGE($E:$H,COUNTIF(A:D,"&gt;0")+COUNTA($J$1:J65)-1),0)</f>
        <v>180.18193720749554</v>
      </c>
      <c r="K66" s="2">
        <f>IFERROR(LARGE($F:$H,COUNTIF(B:D,"&gt;0")+COUNTA($K$1:K65)-1),0)</f>
        <v>143.02573854363769</v>
      </c>
    </row>
    <row r="67" spans="1:11" x14ac:dyDescent="0.25">
      <c r="A67" t="str">
        <f>IFERROR(IF(1+A66&lt;=Configuration!$F$9*Configuration!$F$16,1+A66,""),"")</f>
        <v/>
      </c>
      <c r="B67" s="18" t="str">
        <f>IFERROR(IF(1+B66&lt;=Configuration!$F$10*Configuration!$F$16,1+B66,""),"")</f>
        <v/>
      </c>
      <c r="C67" s="18" t="str">
        <f>IFERROR(IF(1+C66&lt;=Configuration!$F$11*Configuration!$F$16,1+C66,""),"")</f>
        <v/>
      </c>
      <c r="D67" s="18" t="str">
        <f>IFERROR(IF(1+D66&lt;=Configuration!$F$12*Configuration!$F$16,1+D66,""),"")</f>
        <v/>
      </c>
      <c r="E67" s="2">
        <f>IFERROR('QB Projections'!N67,0)</f>
        <v>211.38227984951379</v>
      </c>
      <c r="F67" s="2">
        <f>IFERROR('RB Projections'!N68,0)</f>
        <v>160.36411535435874</v>
      </c>
      <c r="G67" s="2">
        <f>IFERROR('WR Projections'!N68,0)</f>
        <v>142.92891452884828</v>
      </c>
      <c r="H67" s="2">
        <f>IFERROR('TE Projections'!N68,0)</f>
        <v>49.493372763791669</v>
      </c>
      <c r="J67" s="2">
        <f>IFERROR(LARGE($E:$H,COUNTIF(A:D,"&gt;0")+COUNTA($J$1:J66)-1),0)</f>
        <v>179.98974148484652</v>
      </c>
      <c r="K67" s="2">
        <f>IFERROR(LARGE($F:$H,COUNTIF(B:D,"&gt;0")+COUNTA($K$1:K66)-1),0)</f>
        <v>142.92891452884828</v>
      </c>
    </row>
    <row r="68" spans="1:11" x14ac:dyDescent="0.25">
      <c r="A68" t="str">
        <f>IFERROR(IF(1+A67&lt;=Configuration!$F$9*Configuration!$F$16,1+A67,""),"")</f>
        <v/>
      </c>
      <c r="B68" s="18" t="str">
        <f>IFERROR(IF(1+B67&lt;=Configuration!$F$10*Configuration!$F$16,1+B67,""),"")</f>
        <v/>
      </c>
      <c r="C68" s="18" t="str">
        <f>IFERROR(IF(1+C67&lt;=Configuration!$F$11*Configuration!$F$16,1+C67,""),"")</f>
        <v/>
      </c>
      <c r="D68" s="18" t="str">
        <f>IFERROR(IF(1+D67&lt;=Configuration!$F$12*Configuration!$F$16,1+D67,""),"")</f>
        <v/>
      </c>
      <c r="E68" s="2">
        <f>IFERROR('QB Projections'!N68,0)</f>
        <v>211.14881950546078</v>
      </c>
      <c r="F68" s="2">
        <f>IFERROR('RB Projections'!N69,0)</f>
        <v>154.07196308671877</v>
      </c>
      <c r="G68" s="2">
        <f>IFERROR('WR Projections'!N69,0)</f>
        <v>139.29552948717136</v>
      </c>
      <c r="H68" s="2">
        <f>IFERROR('TE Projections'!N69,0)</f>
        <v>48.92013570366376</v>
      </c>
      <c r="J68" s="2">
        <f>IFERROR(LARGE($E:$H,COUNTIF(A:D,"&gt;0")+COUNTA($J$1:J67)-1),0)</f>
        <v>178.7238831916508</v>
      </c>
      <c r="K68" s="2">
        <f>IFERROR(LARGE($F:$H,COUNTIF(B:D,"&gt;0")+COUNTA($K$1:K67)-1),0)</f>
        <v>142.81103336191424</v>
      </c>
    </row>
    <row r="69" spans="1:11" x14ac:dyDescent="0.25">
      <c r="A69" t="str">
        <f>IFERROR(IF(1+A68&lt;=Configuration!$F$9*Configuration!$F$16,1+A68,""),"")</f>
        <v/>
      </c>
      <c r="B69" s="18" t="str">
        <f>IFERROR(IF(1+B68&lt;=Configuration!$F$10*Configuration!$F$16,1+B68,""),"")</f>
        <v/>
      </c>
      <c r="C69" s="18" t="str">
        <f>IFERROR(IF(1+C68&lt;=Configuration!$F$11*Configuration!$F$16,1+C68,""),"")</f>
        <v/>
      </c>
      <c r="D69" s="18" t="str">
        <f>IFERROR(IF(1+D68&lt;=Configuration!$F$12*Configuration!$F$16,1+D68,""),"")</f>
        <v/>
      </c>
      <c r="E69" s="2">
        <f>IFERROR('QB Projections'!N69,0)</f>
        <v>210.74569286595732</v>
      </c>
      <c r="F69" s="2">
        <f>IFERROR('RB Projections'!N70,0)</f>
        <v>151.5768964002458</v>
      </c>
      <c r="G69" s="2">
        <f>IFERROR('WR Projections'!N70,0)</f>
        <v>138.44796005830108</v>
      </c>
      <c r="H69" s="2">
        <f>IFERROR('TE Projections'!N70,0)</f>
        <v>50.716469649320871</v>
      </c>
      <c r="J69" s="2">
        <f>IFERROR(LARGE($E:$H,COUNTIF(A:D,"&gt;0")+COUNTA($J$1:J68)-1),0)</f>
        <v>178.38463446745806</v>
      </c>
      <c r="K69" s="2">
        <f>IFERROR(LARGE($F:$H,COUNTIF(B:D,"&gt;0")+COUNTA($K$1:K68)-1),0)</f>
        <v>142.81103336191424</v>
      </c>
    </row>
    <row r="70" spans="1:11" x14ac:dyDescent="0.25">
      <c r="A70" t="str">
        <f>IFERROR(IF(1+A69&lt;=Configuration!$F$9*Configuration!$F$16,1+A69,""),"")</f>
        <v/>
      </c>
      <c r="B70" s="18" t="str">
        <f>IFERROR(IF(1+B69&lt;=Configuration!$F$10*Configuration!$F$16,1+B69,""),"")</f>
        <v/>
      </c>
      <c r="C70" s="18" t="str">
        <f>IFERROR(IF(1+C69&lt;=Configuration!$F$11*Configuration!$F$16,1+C69,""),"")</f>
        <v/>
      </c>
      <c r="D70" s="18" t="str">
        <f>IFERROR(IF(1+D69&lt;=Configuration!$F$12*Configuration!$F$16,1+D69,""),"")</f>
        <v/>
      </c>
      <c r="E70" s="2">
        <f>IFERROR('QB Projections'!N70,0)</f>
        <v>210.20437550164684</v>
      </c>
      <c r="F70" s="2">
        <f>IFERROR('RB Projections'!N71,0)</f>
        <v>155.36088899317548</v>
      </c>
      <c r="G70" s="2">
        <f>IFERROR('WR Projections'!N71,0)</f>
        <v>142.52734291650492</v>
      </c>
      <c r="H70" s="2">
        <f>IFERROR('TE Projections'!N71,0)</f>
        <v>46.573686938237607</v>
      </c>
      <c r="J70" s="2">
        <f>IFERROR(LARGE($E:$H,COUNTIF(A:D,"&gt;0")+COUNTA($J$1:J69)-1),0)</f>
        <v>177.47818888543378</v>
      </c>
      <c r="K70" s="2">
        <f>IFERROR(LARGE($F:$H,COUNTIF(B:D,"&gt;0")+COUNTA($K$1:K69)-1),0)</f>
        <v>142.60832312898233</v>
      </c>
    </row>
    <row r="71" spans="1:11" x14ac:dyDescent="0.25">
      <c r="A71" t="str">
        <f>IFERROR(IF(1+A70&lt;=Configuration!$F$9*Configuration!$F$16,1+A70,""),"")</f>
        <v/>
      </c>
      <c r="B71" s="18" t="str">
        <f>IFERROR(IF(1+B70&lt;=Configuration!$F$10*Configuration!$F$16,1+B70,""),"")</f>
        <v/>
      </c>
      <c r="C71" s="18" t="str">
        <f>IFERROR(IF(1+C70&lt;=Configuration!$F$11*Configuration!$F$16,1+C70,""),"")</f>
        <v/>
      </c>
      <c r="D71" s="18" t="str">
        <f>IFERROR(IF(1+D70&lt;=Configuration!$F$12*Configuration!$F$16,1+D70,""),"")</f>
        <v/>
      </c>
      <c r="E71" s="2">
        <f>IFERROR('QB Projections'!N71,0)</f>
        <v>210.15157730983034</v>
      </c>
      <c r="F71" s="2">
        <f>IFERROR('RB Projections'!N72,0)</f>
        <v>163.35555704910209</v>
      </c>
      <c r="G71" s="2">
        <f>IFERROR('WR Projections'!N72,0)</f>
        <v>135.36502858569401</v>
      </c>
      <c r="H71" s="2">
        <f>IFERROR('TE Projections'!N72,0)</f>
        <v>45.423606546323384</v>
      </c>
      <c r="J71" s="2">
        <f>IFERROR(LARGE($E:$H,COUNTIF(A:D,"&gt;0")+COUNTA($J$1:J70)-1),0)</f>
        <v>177.04320754348356</v>
      </c>
      <c r="K71" s="2">
        <f>IFERROR(LARGE($F:$H,COUNTIF(B:D,"&gt;0")+COUNTA($K$1:K70)-1),0)</f>
        <v>142.52734291650492</v>
      </c>
    </row>
    <row r="72" spans="1:11" x14ac:dyDescent="0.25">
      <c r="A72" t="str">
        <f>IFERROR(IF(1+A71&lt;=Configuration!$F$9*Configuration!$F$16,1+A71,""),"")</f>
        <v/>
      </c>
      <c r="B72" s="18" t="str">
        <f>IFERROR(IF(1+B71&lt;=Configuration!$F$10*Configuration!$F$16,1+B71,""),"")</f>
        <v/>
      </c>
      <c r="C72" s="18" t="str">
        <f>IFERROR(IF(1+C71&lt;=Configuration!$F$11*Configuration!$F$16,1+C71,""),"")</f>
        <v/>
      </c>
      <c r="D72" s="18" t="str">
        <f>IFERROR(IF(1+D71&lt;=Configuration!$F$12*Configuration!$F$16,1+D71,""),"")</f>
        <v/>
      </c>
      <c r="E72" s="2">
        <f>IFERROR('QB Projections'!N72,0)</f>
        <v>207.74112376674788</v>
      </c>
      <c r="F72" s="2">
        <f>IFERROR('RB Projections'!N73,0)</f>
        <v>155.63367141439915</v>
      </c>
      <c r="G72" s="2">
        <f>IFERROR('WR Projections'!N73,0)</f>
        <v>144.74067789080894</v>
      </c>
      <c r="H72" s="2">
        <f>IFERROR('TE Projections'!N73,0)</f>
        <v>47.13754158681153</v>
      </c>
      <c r="J72" s="2">
        <f>IFERROR(LARGE($E:$H,COUNTIF(A:D,"&gt;0")+COUNTA($J$1:J71)-1),0)</f>
        <v>177.03099584376398</v>
      </c>
      <c r="K72" s="2">
        <f>IFERROR(LARGE($F:$H,COUNTIF(B:D,"&gt;0")+COUNTA($K$1:K71)-1),0)</f>
        <v>142.21125447781731</v>
      </c>
    </row>
    <row r="73" spans="1:11" x14ac:dyDescent="0.25">
      <c r="A73" t="str">
        <f>IFERROR(IF(1+A72&lt;=Configuration!$F$9*Configuration!$F$16,1+A72,""),"")</f>
        <v/>
      </c>
      <c r="B73" s="18" t="str">
        <f>IFERROR(IF(1+B72&lt;=Configuration!$F$10*Configuration!$F$16,1+B72,""),"")</f>
        <v/>
      </c>
      <c r="C73" s="18" t="str">
        <f>IFERROR(IF(1+C72&lt;=Configuration!$F$11*Configuration!$F$16,1+C72,""),"")</f>
        <v/>
      </c>
      <c r="D73" s="18" t="str">
        <f>IFERROR(IF(1+D72&lt;=Configuration!$F$12*Configuration!$F$16,1+D72,""),"")</f>
        <v/>
      </c>
      <c r="E73" s="2">
        <f>IFERROR('QB Projections'!N73,0)</f>
        <v>207.27752673854238</v>
      </c>
      <c r="F73" s="2">
        <f>IFERROR('RB Projections'!N74,0)</f>
        <v>159.22134215524491</v>
      </c>
      <c r="G73" s="2">
        <f>IFERROR('WR Projections'!N74,0)</f>
        <v>137.46843912678517</v>
      </c>
      <c r="H73" s="2">
        <f>IFERROR('TE Projections'!N74,0)</f>
        <v>43.673048731731157</v>
      </c>
      <c r="J73" s="2">
        <f>IFERROR(LARGE($E:$H,COUNTIF(A:D,"&gt;0")+COUNTA($J$1:J72)-1),0)</f>
        <v>176.66787852609497</v>
      </c>
      <c r="K73" s="2">
        <f>IFERROR(LARGE($F:$H,COUNTIF(B:D,"&gt;0")+COUNTA($K$1:K72)-1),0)</f>
        <v>141.98240756525692</v>
      </c>
    </row>
    <row r="74" spans="1:11" x14ac:dyDescent="0.25">
      <c r="A74" t="str">
        <f>IFERROR(IF(1+A73&lt;=Configuration!$F$9*Configuration!$F$16,1+A73,""),"")</f>
        <v/>
      </c>
      <c r="B74" s="18" t="str">
        <f>IFERROR(IF(1+B73&lt;=Configuration!$F$10*Configuration!$F$16,1+B73,""),"")</f>
        <v/>
      </c>
      <c r="C74" s="18" t="str">
        <f>IFERROR(IF(1+C73&lt;=Configuration!$F$11*Configuration!$F$16,1+C73,""),"")</f>
        <v/>
      </c>
      <c r="D74" s="18" t="str">
        <f>IFERROR(IF(1+D73&lt;=Configuration!$F$12*Configuration!$F$16,1+D73,""),"")</f>
        <v/>
      </c>
      <c r="E74" s="2">
        <f>IFERROR('QB Projections'!N74,0)</f>
        <v>207.24970593263276</v>
      </c>
      <c r="F74" s="2">
        <f>IFERROR('RB Projections'!N75,0)</f>
        <v>155.22713935835708</v>
      </c>
      <c r="G74" s="2">
        <f>IFERROR('WR Projections'!N75,0)</f>
        <v>134.13423587507367</v>
      </c>
      <c r="H74" s="2">
        <f>IFERROR('TE Projections'!N75,0)</f>
        <v>41.338438985384926</v>
      </c>
      <c r="J74" s="2">
        <f>IFERROR(LARGE($E:$H,COUNTIF(A:D,"&gt;0")+COUNTA($J$1:J73)-1),0)</f>
        <v>176.59988919297459</v>
      </c>
      <c r="K74" s="2">
        <f>IFERROR(LARGE($F:$H,COUNTIF(B:D,"&gt;0")+COUNTA($K$1:K73)-1),0)</f>
        <v>141.96500993770999</v>
      </c>
    </row>
    <row r="75" spans="1:11" x14ac:dyDescent="0.25">
      <c r="A75" t="str">
        <f>IFERROR(IF(1+A74&lt;=Configuration!$F$9*Configuration!$F$16,1+A74,""),"")</f>
        <v/>
      </c>
      <c r="B75" s="18" t="str">
        <f>IFERROR(IF(1+B74&lt;=Configuration!$F$10*Configuration!$F$16,1+B74,""),"")</f>
        <v/>
      </c>
      <c r="C75" s="18" t="str">
        <f>IFERROR(IF(1+C74&lt;=Configuration!$F$11*Configuration!$F$16,1+C74,""),"")</f>
        <v/>
      </c>
      <c r="D75" s="18" t="str">
        <f>IFERROR(IF(1+D74&lt;=Configuration!$F$12*Configuration!$F$16,1+D74,""),"")</f>
        <v/>
      </c>
      <c r="E75" s="2">
        <f>IFERROR('QB Projections'!N75,0)</f>
        <v>207.08716133017259</v>
      </c>
      <c r="F75" s="2">
        <f>IFERROR('RB Projections'!N76,0)</f>
        <v>147.59984578552408</v>
      </c>
      <c r="G75" s="2">
        <f>IFERROR('WR Projections'!N76,0)</f>
        <v>133.61531695615477</v>
      </c>
      <c r="H75" s="2">
        <f>IFERROR('TE Projections'!N76,0)</f>
        <v>45.21631091466395</v>
      </c>
      <c r="J75" s="2">
        <f>IFERROR(LARGE($E:$H,COUNTIF(A:D,"&gt;0")+COUNTA($J$1:J74)-1),0)</f>
        <v>176.57369073997918</v>
      </c>
      <c r="K75" s="2">
        <f>IFERROR(LARGE($F:$H,COUNTIF(B:D,"&gt;0")+COUNTA($K$1:K74)-1),0)</f>
        <v>141.86203740439191</v>
      </c>
    </row>
    <row r="76" spans="1:11" x14ac:dyDescent="0.25">
      <c r="A76" t="str">
        <f>IFERROR(IF(1+A75&lt;=Configuration!$F$9*Configuration!$F$16,1+A75,""),"")</f>
        <v/>
      </c>
      <c r="B76" s="18" t="str">
        <f>IFERROR(IF(1+B75&lt;=Configuration!$F$10*Configuration!$F$16,1+B75,""),"")</f>
        <v/>
      </c>
      <c r="C76" s="18" t="str">
        <f>IFERROR(IF(1+C75&lt;=Configuration!$F$11*Configuration!$F$16,1+C75,""),"")</f>
        <v/>
      </c>
      <c r="D76" s="18" t="str">
        <f>IFERROR(IF(1+D75&lt;=Configuration!$F$12*Configuration!$F$16,1+D75,""),"")</f>
        <v/>
      </c>
      <c r="E76" s="2">
        <f>IFERROR('QB Projections'!N76,0)</f>
        <v>206.84899395395732</v>
      </c>
      <c r="F76" s="2">
        <f>IFERROR('RB Projections'!N77,0)</f>
        <v>149.96825174800088</v>
      </c>
      <c r="G76" s="2">
        <f>IFERROR('WR Projections'!N77,0)</f>
        <v>143.73298881737364</v>
      </c>
      <c r="H76" s="2">
        <f>IFERROR('TE Projections'!N77,0)</f>
        <v>38.004786548798364</v>
      </c>
      <c r="J76" s="2">
        <f>IFERROR(LARGE($E:$H,COUNTIF(A:D,"&gt;0")+COUNTA($J$1:J75)-1),0)</f>
        <v>176.52638016634057</v>
      </c>
      <c r="K76" s="2">
        <f>IFERROR(LARGE($F:$H,COUNTIF(B:D,"&gt;0")+COUNTA($K$1:K75)-1),0)</f>
        <v>141.67723157567411</v>
      </c>
    </row>
    <row r="77" spans="1:11" x14ac:dyDescent="0.25">
      <c r="A77" t="str">
        <f>IFERROR(IF(1+A76&lt;=Configuration!$F$9*Configuration!$F$16,1+A76,""),"")</f>
        <v/>
      </c>
      <c r="B77" s="18" t="str">
        <f>IFERROR(IF(1+B76&lt;=Configuration!$F$10*Configuration!$F$16,1+B76,""),"")</f>
        <v/>
      </c>
      <c r="C77" s="18" t="str">
        <f>IFERROR(IF(1+C76&lt;=Configuration!$F$11*Configuration!$F$16,1+C76,""),"")</f>
        <v/>
      </c>
      <c r="D77" s="18" t="str">
        <f>IFERROR(IF(1+D76&lt;=Configuration!$F$12*Configuration!$F$16,1+D76,""),"")</f>
        <v/>
      </c>
      <c r="E77" s="2">
        <f>IFERROR('QB Projections'!N77,0)</f>
        <v>205.64562902821618</v>
      </c>
      <c r="F77" s="2">
        <f>IFERROR('RB Projections'!N78,0)</f>
        <v>154.50948821933636</v>
      </c>
      <c r="G77" s="2">
        <f>IFERROR('WR Projections'!N78,0)</f>
        <v>136.35281188304509</v>
      </c>
      <c r="H77" s="2">
        <f>IFERROR('TE Projections'!N78,0)</f>
        <v>44.700482188505816</v>
      </c>
      <c r="J77" s="2">
        <f>IFERROR(LARGE($E:$H,COUNTIF(A:D,"&gt;0")+COUNTA($J$1:J76)-1),0)</f>
        <v>176.01914619519346</v>
      </c>
      <c r="K77" s="2">
        <f>IFERROR(LARGE($F:$H,COUNTIF(B:D,"&gt;0")+COUNTA($K$1:K76)-1),0)</f>
        <v>140.94712373860278</v>
      </c>
    </row>
    <row r="78" spans="1:11" x14ac:dyDescent="0.25">
      <c r="A78" t="str">
        <f>IFERROR(IF(1+A77&lt;=Configuration!$F$9*Configuration!$F$16,1+A77,""),"")</f>
        <v/>
      </c>
      <c r="B78" s="18" t="str">
        <f>IFERROR(IF(1+B77&lt;=Configuration!$F$10*Configuration!$F$16,1+B77,""),"")</f>
        <v/>
      </c>
      <c r="C78" s="18" t="str">
        <f>IFERROR(IF(1+C77&lt;=Configuration!$F$11*Configuration!$F$16,1+C77,""),"")</f>
        <v/>
      </c>
      <c r="D78" s="18" t="str">
        <f>IFERROR(IF(1+D77&lt;=Configuration!$F$12*Configuration!$F$16,1+D77,""),"")</f>
        <v/>
      </c>
      <c r="E78" s="2">
        <f>IFERROR('QB Projections'!N78,0)</f>
        <v>205.05220515811828</v>
      </c>
      <c r="F78" s="2">
        <f>IFERROR('RB Projections'!N79,0)</f>
        <v>144.45504135147027</v>
      </c>
      <c r="G78" s="2">
        <f>IFERROR('WR Projections'!N79,0)</f>
        <v>127.72644462689077</v>
      </c>
      <c r="H78" s="2">
        <f>IFERROR('TE Projections'!N79,0)</f>
        <v>38.323925676739854</v>
      </c>
      <c r="J78" s="2">
        <f>IFERROR(LARGE($E:$H,COUNTIF(A:D,"&gt;0")+COUNTA($J$1:J77)-1),0)</f>
        <v>175.93982479137941</v>
      </c>
      <c r="K78" s="2">
        <f>IFERROR(LARGE($F:$H,COUNTIF(B:D,"&gt;0")+COUNTA($K$1:K77)-1),0)</f>
        <v>140.79629001247258</v>
      </c>
    </row>
    <row r="79" spans="1:11" x14ac:dyDescent="0.25">
      <c r="A79" t="str">
        <f>IFERROR(IF(1+A78&lt;=Configuration!$F$9*Configuration!$F$16,1+A78,""),"")</f>
        <v/>
      </c>
      <c r="B79" s="18" t="str">
        <f>IFERROR(IF(1+B78&lt;=Configuration!$F$10*Configuration!$F$16,1+B78,""),"")</f>
        <v/>
      </c>
      <c r="C79" s="18" t="str">
        <f>IFERROR(IF(1+C78&lt;=Configuration!$F$11*Configuration!$F$16,1+C78,""),"")</f>
        <v/>
      </c>
      <c r="D79" s="18" t="str">
        <f>IFERROR(IF(1+D78&lt;=Configuration!$F$12*Configuration!$F$16,1+D78,""),"")</f>
        <v/>
      </c>
      <c r="E79" s="2">
        <f>IFERROR('QB Projections'!N79,0)</f>
        <v>203.00373771167574</v>
      </c>
      <c r="F79" s="2">
        <f>IFERROR('RB Projections'!N80,0)</f>
        <v>145.13734183698804</v>
      </c>
      <c r="G79" s="2">
        <f>IFERROR('WR Projections'!N80,0)</f>
        <v>143.13337566037353</v>
      </c>
      <c r="H79" s="2">
        <f>IFERROR('TE Projections'!N80,0)</f>
        <v>33.240233429738446</v>
      </c>
      <c r="J79" s="2">
        <f>IFERROR(LARGE($E:$H,COUNTIF(A:D,"&gt;0")+COUNTA($J$1:J78)-1),0)</f>
        <v>175.53706081471282</v>
      </c>
      <c r="K79" s="2">
        <f>IFERROR(LARGE($F:$H,COUNTIF(B:D,"&gt;0")+COUNTA($K$1:K78)-1),0)</f>
        <v>139.34184725751609</v>
      </c>
    </row>
    <row r="80" spans="1:11" x14ac:dyDescent="0.25">
      <c r="A80" t="str">
        <f>IFERROR(IF(1+A79&lt;=Configuration!$F$9*Configuration!$F$16,1+A79,""),"")</f>
        <v/>
      </c>
      <c r="B80" s="18" t="str">
        <f>IFERROR(IF(1+B79&lt;=Configuration!$F$10*Configuration!$F$16,1+B79,""),"")</f>
        <v/>
      </c>
      <c r="C80" s="18" t="str">
        <f>IFERROR(IF(1+C79&lt;=Configuration!$F$11*Configuration!$F$16,1+C79,""),"")</f>
        <v/>
      </c>
      <c r="D80" s="18" t="str">
        <f>IFERROR(IF(1+D79&lt;=Configuration!$F$12*Configuration!$F$16,1+D79,""),"")</f>
        <v/>
      </c>
      <c r="E80" s="2">
        <f>IFERROR('QB Projections'!N80,0)</f>
        <v>202.92175948167736</v>
      </c>
      <c r="F80" s="2">
        <f>IFERROR('RB Projections'!N81,0)</f>
        <v>141.86203740439191</v>
      </c>
      <c r="G80" s="2">
        <f>IFERROR('WR Projections'!N81,0)</f>
        <v>130.02906552874802</v>
      </c>
      <c r="H80" s="2">
        <f>IFERROR('TE Projections'!N81,0)</f>
        <v>21.045655457331971</v>
      </c>
      <c r="J80" s="2">
        <f>IFERROR(LARGE($E:$H,COUNTIF(A:D,"&gt;0")+COUNTA($J$1:J79)-1),0)</f>
        <v>175.36471868534142</v>
      </c>
      <c r="K80" s="2">
        <f>IFERROR(LARGE($F:$H,COUNTIF(B:D,"&gt;0")+COUNTA($K$1:K79)-1),0)</f>
        <v>139.29552948717136</v>
      </c>
    </row>
    <row r="81" spans="1:11" x14ac:dyDescent="0.25">
      <c r="A81" t="str">
        <f>IFERROR(IF(1+A80&lt;=Configuration!$F$9*Configuration!$F$16,1+A80,""),"")</f>
        <v/>
      </c>
      <c r="B81" s="18" t="str">
        <f>IFERROR(IF(1+B80&lt;=Configuration!$F$10*Configuration!$F$16,1+B80,""),"")</f>
        <v/>
      </c>
      <c r="C81" s="18" t="str">
        <f>IFERROR(IF(1+C80&lt;=Configuration!$F$11*Configuration!$F$16,1+C80,""),"")</f>
        <v/>
      </c>
      <c r="D81" s="18" t="str">
        <f>IFERROR(IF(1+D80&lt;=Configuration!$F$12*Configuration!$F$16,1+D80,""),"")</f>
        <v/>
      </c>
      <c r="E81" s="2">
        <f>IFERROR('QB Projections'!N81,0)</f>
        <v>201.73228182043579</v>
      </c>
      <c r="F81" s="2">
        <f>IFERROR('RB Projections'!N82,0)</f>
        <v>135.72172456718337</v>
      </c>
      <c r="G81" s="2">
        <f>IFERROR('WR Projections'!N82,0)</f>
        <v>142.60832312898233</v>
      </c>
      <c r="H81" s="2">
        <f>IFERROR('TE Projections'!N82,0)</f>
        <v>0</v>
      </c>
      <c r="J81" s="2">
        <f>IFERROR(LARGE($E:$H,COUNTIF(A:D,"&gt;0")+COUNTA($J$1:J80)-1),0)</f>
        <v>174.75888877406743</v>
      </c>
      <c r="K81" s="2">
        <f>IFERROR(LARGE($F:$H,COUNTIF(B:D,"&gt;0")+COUNTA($K$1:K80)-1),0)</f>
        <v>138.44796005830108</v>
      </c>
    </row>
    <row r="82" spans="1:11" x14ac:dyDescent="0.25">
      <c r="A82" t="str">
        <f>IFERROR(IF(1+A81&lt;=Configuration!$F$9*Configuration!$F$16,1+A81,""),"")</f>
        <v/>
      </c>
      <c r="B82" s="18" t="str">
        <f>IFERROR(IF(1+B81&lt;=Configuration!$F$10*Configuration!$F$16,1+B81,""),"")</f>
        <v/>
      </c>
      <c r="C82" s="18" t="str">
        <f>IFERROR(IF(1+C81&lt;=Configuration!$F$11*Configuration!$F$16,1+C81,""),"")</f>
        <v/>
      </c>
      <c r="D82" s="18" t="str">
        <f>IFERROR(IF(1+D81&lt;=Configuration!$F$12*Configuration!$F$16,1+D81,""),"")</f>
        <v/>
      </c>
      <c r="E82" s="2">
        <f>IFERROR('QB Projections'!N82,0)</f>
        <v>200.75332887737233</v>
      </c>
      <c r="F82" s="2">
        <f>IFERROR('RB Projections'!N83,0)</f>
        <v>143.94045744042711</v>
      </c>
      <c r="G82" s="2">
        <f>IFERROR('WR Projections'!N83,0)</f>
        <v>132.4669306059487</v>
      </c>
      <c r="H82" s="2">
        <f>IFERROR('TE Projections'!N83,0)</f>
        <v>0</v>
      </c>
      <c r="J82" s="2">
        <f>IFERROR(LARGE($E:$H,COUNTIF(A:D,"&gt;0")+COUNTA($J$1:J81)-1),0)</f>
        <v>174.65515799357476</v>
      </c>
      <c r="K82" s="2">
        <f>IFERROR(LARGE($F:$H,COUNTIF(B:D,"&gt;0")+COUNTA($K$1:K81)-1),0)</f>
        <v>138.3379987873243</v>
      </c>
    </row>
    <row r="83" spans="1:11" x14ac:dyDescent="0.25">
      <c r="A83" t="str">
        <f>IFERROR(IF(1+A82&lt;=Configuration!$F$9*Configuration!$F$16,1+A82,""),"")</f>
        <v/>
      </c>
      <c r="B83" s="18" t="str">
        <f>IFERROR(IF(1+B82&lt;=Configuration!$F$10*Configuration!$F$16,1+B82,""),"")</f>
        <v/>
      </c>
      <c r="C83" s="18" t="str">
        <f>IFERROR(IF(1+C82&lt;=Configuration!$F$11*Configuration!$F$16,1+C82,""),"")</f>
        <v/>
      </c>
      <c r="D83" s="18" t="str">
        <f>IFERROR(IF(1+D82&lt;=Configuration!$F$12*Configuration!$F$16,1+D82,""),"")</f>
        <v/>
      </c>
      <c r="E83" s="2">
        <f>IFERROR('QB Projections'!N83,0)</f>
        <v>200.67372025018051</v>
      </c>
      <c r="F83" s="2">
        <f>IFERROR('RB Projections'!N84,0)</f>
        <v>137.5931712627247</v>
      </c>
      <c r="G83" s="2">
        <f>IFERROR('WR Projections'!N84,0)</f>
        <v>130.12928413410586</v>
      </c>
      <c r="H83" s="2">
        <f>IFERROR('TE Projections'!N84,0)</f>
        <v>0</v>
      </c>
      <c r="J83" s="2">
        <f>IFERROR(LARGE($E:$H,COUNTIF(A:D,"&gt;0")+COUNTA($J$1:J82)-1),0)</f>
        <v>174.58265619909022</v>
      </c>
      <c r="K83" s="2">
        <f>IFERROR(LARGE($F:$H,COUNTIF(B:D,"&gt;0")+COUNTA($K$1:K82)-1),0)</f>
        <v>137.5931712627247</v>
      </c>
    </row>
    <row r="84" spans="1:11" x14ac:dyDescent="0.25">
      <c r="A84" t="str">
        <f>IFERROR(IF(1+A83&lt;=Configuration!$F$9*Configuration!$F$16,1+A83,""),"")</f>
        <v/>
      </c>
      <c r="B84" s="18" t="str">
        <f>IFERROR(IF(1+B83&lt;=Configuration!$F$10*Configuration!$F$16,1+B83,""),"")</f>
        <v/>
      </c>
      <c r="C84" s="18" t="str">
        <f>IFERROR(IF(1+C83&lt;=Configuration!$F$11*Configuration!$F$16,1+C83,""),"")</f>
        <v/>
      </c>
      <c r="D84" s="18" t="str">
        <f>IFERROR(IF(1+D83&lt;=Configuration!$F$12*Configuration!$F$16,1+D83,""),"")</f>
        <v/>
      </c>
      <c r="E84" s="2">
        <f>IFERROR('QB Projections'!N84,0)</f>
        <v>199.8598310942599</v>
      </c>
      <c r="F84" s="2">
        <f>IFERROR('RB Projections'!N85,0)</f>
        <v>141.96500993770999</v>
      </c>
      <c r="G84" s="2">
        <f>IFERROR('WR Projections'!N85,0)</f>
        <v>139.34184725751609</v>
      </c>
      <c r="H84" s="2">
        <f>IFERROR('TE Projections'!N85,0)</f>
        <v>0</v>
      </c>
      <c r="J84" s="2">
        <f>IFERROR(LARGE($E:$H,COUNTIF(A:D,"&gt;0")+COUNTA($J$1:J83)-1),0)</f>
        <v>174.58265619909022</v>
      </c>
      <c r="K84" s="2">
        <f>IFERROR(LARGE($F:$H,COUNTIF(B:D,"&gt;0")+COUNTA($K$1:K83)-1),0)</f>
        <v>137.46843912678517</v>
      </c>
    </row>
    <row r="85" spans="1:11" x14ac:dyDescent="0.25">
      <c r="A85" t="str">
        <f>IFERROR(IF(1+A84&lt;=Configuration!$F$9*Configuration!$F$16,1+A84,""),"")</f>
        <v/>
      </c>
      <c r="B85" s="18" t="str">
        <f>IFERROR(IF(1+B84&lt;=Configuration!$F$10*Configuration!$F$16,1+B84,""),"")</f>
        <v/>
      </c>
      <c r="C85" s="18" t="str">
        <f>IFERROR(IF(1+C84&lt;=Configuration!$F$11*Configuration!$F$16,1+C84,""),"")</f>
        <v/>
      </c>
      <c r="D85" s="18" t="str">
        <f>IFERROR(IF(1+D84&lt;=Configuration!$F$12*Configuration!$F$16,1+D84,""),"")</f>
        <v/>
      </c>
      <c r="E85" s="2">
        <f>IFERROR('QB Projections'!N85,0)</f>
        <v>197.0603696147046</v>
      </c>
      <c r="F85" s="2">
        <f>IFERROR('RB Projections'!N86,0)</f>
        <v>142.81103336191424</v>
      </c>
      <c r="G85" s="2">
        <f>IFERROR('WR Projections'!N86,0)</f>
        <v>126.25863695943737</v>
      </c>
      <c r="H85" s="2">
        <f>IFERROR('TE Projections'!N86,0)</f>
        <v>0</v>
      </c>
      <c r="J85" s="2">
        <f>IFERROR(LARGE($E:$H,COUNTIF(A:D,"&gt;0")+COUNTA($J$1:J84)-1),0)</f>
        <v>174.39006604333431</v>
      </c>
      <c r="K85" s="2">
        <f>IFERROR(LARGE($F:$H,COUNTIF(B:D,"&gt;0")+COUNTA($K$1:K84)-1),0)</f>
        <v>136.69975998249245</v>
      </c>
    </row>
    <row r="86" spans="1:11" x14ac:dyDescent="0.25">
      <c r="A86" t="str">
        <f>IFERROR(IF(1+A85&lt;=Configuration!$F$9*Configuration!$F$16,1+A85,""),"")</f>
        <v/>
      </c>
      <c r="B86" s="18" t="str">
        <f>IFERROR(IF(1+B85&lt;=Configuration!$F$10*Configuration!$F$16,1+B85,""),"")</f>
        <v/>
      </c>
      <c r="C86" s="18" t="str">
        <f>IFERROR(IF(1+C85&lt;=Configuration!$F$11*Configuration!$F$16,1+C85,""),"")</f>
        <v/>
      </c>
      <c r="D86" s="18" t="str">
        <f>IFERROR(IF(1+D85&lt;=Configuration!$F$12*Configuration!$F$16,1+D85,""),"")</f>
        <v/>
      </c>
      <c r="E86" s="2">
        <f>IFERROR('QB Projections'!N86,0)</f>
        <v>195.54485047594881</v>
      </c>
      <c r="F86" s="2">
        <f>IFERROR('RB Projections'!N87,0)</f>
        <v>146.85884515919662</v>
      </c>
      <c r="G86" s="2">
        <f>IFERROR('WR Projections'!N87,0)</f>
        <v>132.93774030659671</v>
      </c>
      <c r="H86" s="2">
        <f>IFERROR('TE Projections'!N87,0)</f>
        <v>0</v>
      </c>
      <c r="J86" s="2">
        <f>IFERROR(LARGE($E:$H,COUNTIF(A:D,"&gt;0")+COUNTA($J$1:J85)-1),0)</f>
        <v>173.54318465448199</v>
      </c>
      <c r="K86" s="2">
        <f>IFERROR(LARGE($F:$H,COUNTIF(B:D,"&gt;0")+COUNTA($K$1:K85)-1),0)</f>
        <v>136.35281188304509</v>
      </c>
    </row>
    <row r="87" spans="1:11" x14ac:dyDescent="0.25">
      <c r="A87" t="str">
        <f>IFERROR(IF(1+A86&lt;=Configuration!$F$9*Configuration!$F$16,1+A86,""),"")</f>
        <v/>
      </c>
      <c r="B87" s="18" t="str">
        <f>IFERROR(IF(1+B86&lt;=Configuration!$F$10*Configuration!$F$16,1+B86,""),"")</f>
        <v/>
      </c>
      <c r="C87" s="18" t="str">
        <f>IFERROR(IF(1+C86&lt;=Configuration!$F$11*Configuration!$F$16,1+C86,""),"")</f>
        <v/>
      </c>
      <c r="D87" s="18" t="str">
        <f>IFERROR(IF(1+D86&lt;=Configuration!$F$12*Configuration!$F$16,1+D86,""),"")</f>
        <v/>
      </c>
      <c r="E87" s="2">
        <f>IFERROR('QB Projections'!N87,0)</f>
        <v>195.20558183122384</v>
      </c>
      <c r="F87" s="2">
        <f>IFERROR('RB Projections'!N88,0)</f>
        <v>133.72232328844476</v>
      </c>
      <c r="G87" s="2">
        <f>IFERROR('WR Projections'!N88,0)</f>
        <v>131.36475683306028</v>
      </c>
      <c r="H87" s="2">
        <f>IFERROR('TE Projections'!N88,0)</f>
        <v>0</v>
      </c>
      <c r="J87" s="2">
        <f>IFERROR(LARGE($E:$H,COUNTIF(A:D,"&gt;0")+COUNTA($J$1:J86)-1),0)</f>
        <v>172.29158782471782</v>
      </c>
      <c r="K87" s="2">
        <f>IFERROR(LARGE($F:$H,COUNTIF(B:D,"&gt;0")+COUNTA($K$1:K86)-1),0)</f>
        <v>135.82269469583156</v>
      </c>
    </row>
    <row r="88" spans="1:11" x14ac:dyDescent="0.25">
      <c r="A88" t="str">
        <f>IFERROR(IF(1+A87&lt;=Configuration!$F$9*Configuration!$F$16,1+A87,""),"")</f>
        <v/>
      </c>
      <c r="B88" s="18" t="str">
        <f>IFERROR(IF(1+B87&lt;=Configuration!$F$10*Configuration!$F$16,1+B87,""),"")</f>
        <v/>
      </c>
      <c r="C88" s="18" t="str">
        <f>IFERROR(IF(1+C87&lt;=Configuration!$F$11*Configuration!$F$16,1+C87,""),"")</f>
        <v/>
      </c>
      <c r="D88" s="18" t="str">
        <f>IFERROR(IF(1+D87&lt;=Configuration!$F$12*Configuration!$F$16,1+D87,""),"")</f>
        <v/>
      </c>
      <c r="E88" s="2">
        <f>IFERROR('QB Projections'!N88,0)</f>
        <v>193.24216047615823</v>
      </c>
      <c r="F88" s="2">
        <f>IFERROR('RB Projections'!N89,0)</f>
        <v>134.05299113520337</v>
      </c>
      <c r="G88" s="2">
        <f>IFERROR('WR Projections'!N89,0)</f>
        <v>134.92821414292698</v>
      </c>
      <c r="H88" s="2">
        <f>IFERROR('TE Projections'!N89,0)</f>
        <v>0</v>
      </c>
      <c r="J88" s="2">
        <f>IFERROR(LARGE($E:$H,COUNTIF(A:D,"&gt;0")+COUNTA($J$1:J87)-1),0)</f>
        <v>171.02295770738311</v>
      </c>
      <c r="K88" s="2">
        <f>IFERROR(LARGE($F:$H,COUNTIF(B:D,"&gt;0")+COUNTA($K$1:K87)-1),0)</f>
        <v>135.7289852987405</v>
      </c>
    </row>
    <row r="89" spans="1:11" x14ac:dyDescent="0.25">
      <c r="A89" t="str">
        <f>IFERROR(IF(1+A88&lt;=Configuration!$F$9*Configuration!$F$16,1+A88,""),"")</f>
        <v/>
      </c>
      <c r="B89" s="18" t="str">
        <f>IFERROR(IF(1+B88&lt;=Configuration!$F$10*Configuration!$F$16,1+B88,""),"")</f>
        <v/>
      </c>
      <c r="C89" s="18" t="str">
        <f>IFERROR(IF(1+C88&lt;=Configuration!$F$11*Configuration!$F$16,1+C88,""),"")</f>
        <v/>
      </c>
      <c r="D89" s="18" t="str">
        <f>IFERROR(IF(1+D88&lt;=Configuration!$F$12*Configuration!$F$16,1+D88,""),"")</f>
        <v/>
      </c>
      <c r="E89" s="2">
        <f>IFERROR('QB Projections'!N89,0)</f>
        <v>193.15325551581276</v>
      </c>
      <c r="F89" s="2">
        <f>IFERROR('RB Projections'!N90,0)</f>
        <v>133.8717127843374</v>
      </c>
      <c r="G89" s="2">
        <f>IFERROR('WR Projections'!N90,0)</f>
        <v>128.79356592527628</v>
      </c>
      <c r="H89" s="2">
        <f>IFERROR('TE Projections'!N90,0)</f>
        <v>0</v>
      </c>
      <c r="J89" s="2">
        <f>IFERROR(LARGE($E:$H,COUNTIF(A:D,"&gt;0")+COUNTA($J$1:J88)-1),0)</f>
        <v>170.66457118537986</v>
      </c>
      <c r="K89" s="2">
        <f>IFERROR(LARGE($F:$H,COUNTIF(B:D,"&gt;0")+COUNTA($K$1:K88)-1),0)</f>
        <v>135.72172456718337</v>
      </c>
    </row>
    <row r="90" spans="1:11" x14ac:dyDescent="0.25">
      <c r="A90" t="str">
        <f>IFERROR(IF(1+A89&lt;=Configuration!$F$9*Configuration!$F$16,1+A89,""),"")</f>
        <v/>
      </c>
      <c r="B90" s="18" t="str">
        <f>IFERROR(IF(1+B89&lt;=Configuration!$F$10*Configuration!$F$16,1+B89,""),"")</f>
        <v/>
      </c>
      <c r="C90" s="18" t="str">
        <f>IFERROR(IF(1+C89&lt;=Configuration!$F$11*Configuration!$F$16,1+C89,""),"")</f>
        <v/>
      </c>
      <c r="D90" s="18" t="str">
        <f>IFERROR(IF(1+D89&lt;=Configuration!$F$12*Configuration!$F$16,1+D89,""),"")</f>
        <v/>
      </c>
      <c r="E90" s="2">
        <f>IFERROR('QB Projections'!N90,0)</f>
        <v>193.11464979802426</v>
      </c>
      <c r="F90" s="2">
        <f>IFERROR('RB Projections'!N91,0)</f>
        <v>142.21125447781731</v>
      </c>
      <c r="G90" s="2">
        <f>IFERROR('WR Projections'!N91,0)</f>
        <v>130.15825954857306</v>
      </c>
      <c r="H90" s="2">
        <f>IFERROR('TE Projections'!N91,0)</f>
        <v>0</v>
      </c>
      <c r="J90" s="2">
        <f>IFERROR(LARGE($E:$H,COUNTIF(A:D,"&gt;0")+COUNTA($J$1:J89)-1),0)</f>
        <v>170.0207949839201</v>
      </c>
      <c r="K90" s="2">
        <f>IFERROR(LARGE($F:$H,COUNTIF(B:D,"&gt;0")+COUNTA($K$1:K89)-1),0)</f>
        <v>135.36502858569401</v>
      </c>
    </row>
    <row r="91" spans="1:11" x14ac:dyDescent="0.25">
      <c r="A91" t="str">
        <f>IFERROR(IF(1+A90&lt;=Configuration!$F$9*Configuration!$F$16,1+A90,""),"")</f>
        <v/>
      </c>
      <c r="B91" s="18" t="str">
        <f>IFERROR(IF(1+B90&lt;=Configuration!$F$10*Configuration!$F$16,1+B90,""),"")</f>
        <v/>
      </c>
      <c r="C91" s="18" t="str">
        <f>IFERROR(IF(1+C90&lt;=Configuration!$F$11*Configuration!$F$16,1+C90,""),"")</f>
        <v/>
      </c>
      <c r="D91" s="18" t="str">
        <f>IFERROR(IF(1+D90&lt;=Configuration!$F$12*Configuration!$F$16,1+D90,""),"")</f>
        <v/>
      </c>
      <c r="E91" s="2">
        <f>IFERROR('QB Projections'!N91,0)</f>
        <v>191.49275174383405</v>
      </c>
      <c r="F91" s="2">
        <f>IFERROR('RB Projections'!N92,0)</f>
        <v>136.69975998249245</v>
      </c>
      <c r="G91" s="2">
        <f>IFERROR('WR Projections'!N92,0)</f>
        <v>128.36010978666465</v>
      </c>
      <c r="H91" s="2">
        <f>IFERROR('TE Projections'!N92,0)</f>
        <v>0</v>
      </c>
      <c r="J91" s="2">
        <f>IFERROR(LARGE($E:$H,COUNTIF(A:D,"&gt;0")+COUNTA($J$1:J90)-1),0)</f>
        <v>169.78002367041748</v>
      </c>
      <c r="K91" s="2">
        <f>IFERROR(LARGE($F:$H,COUNTIF(B:D,"&gt;0")+COUNTA($K$1:K90)-1),0)</f>
        <v>134.92821414292698</v>
      </c>
    </row>
    <row r="92" spans="1:11" x14ac:dyDescent="0.25">
      <c r="A92" t="str">
        <f>IFERROR(IF(1+A91&lt;=Configuration!$F$9*Configuration!$F$16,1+A91,""),"")</f>
        <v/>
      </c>
      <c r="B92" s="18" t="str">
        <f>IFERROR(IF(1+B91&lt;=Configuration!$F$10*Configuration!$F$16,1+B91,""),"")</f>
        <v/>
      </c>
      <c r="C92" s="18" t="str">
        <f>IFERROR(IF(1+C91&lt;=Configuration!$F$11*Configuration!$F$16,1+C91,""),"")</f>
        <v/>
      </c>
      <c r="D92" s="18" t="str">
        <f>IFERROR(IF(1+D91&lt;=Configuration!$F$12*Configuration!$F$16,1+D91,""),"")</f>
        <v/>
      </c>
      <c r="E92" s="2">
        <f>IFERROR('QB Projections'!N92,0)</f>
        <v>190.32337109281391</v>
      </c>
      <c r="F92" s="2">
        <f>IFERROR('RB Projections'!N93,0)</f>
        <v>140.79629001247258</v>
      </c>
      <c r="G92" s="2">
        <f>IFERROR('WR Projections'!N93,0)</f>
        <v>131.24507688898677</v>
      </c>
      <c r="H92" s="2">
        <f>IFERROR('TE Projections'!N93,0)</f>
        <v>0</v>
      </c>
      <c r="J92" s="2">
        <f>IFERROR(LARGE($E:$H,COUNTIF(A:D,"&gt;0")+COUNTA($J$1:J91)-1),0)</f>
        <v>169.23619025278208</v>
      </c>
      <c r="K92" s="2">
        <f>IFERROR(LARGE($F:$H,COUNTIF(B:D,"&gt;0")+COUNTA($K$1:K91)-1),0)</f>
        <v>134.8787706706438</v>
      </c>
    </row>
    <row r="93" spans="1:11" x14ac:dyDescent="0.25">
      <c r="A93" t="str">
        <f>IFERROR(IF(1+A92&lt;=Configuration!$F$9*Configuration!$F$16,1+A92,""),"")</f>
        <v/>
      </c>
      <c r="B93" s="18" t="str">
        <f>IFERROR(IF(1+B92&lt;=Configuration!$F$10*Configuration!$F$16,1+B92,""),"")</f>
        <v/>
      </c>
      <c r="C93" s="18" t="str">
        <f>IFERROR(IF(1+C92&lt;=Configuration!$F$11*Configuration!$F$16,1+C92,""),"")</f>
        <v/>
      </c>
      <c r="D93" s="18" t="str">
        <f>IFERROR(IF(1+D92&lt;=Configuration!$F$12*Configuration!$F$16,1+D92,""),"")</f>
        <v/>
      </c>
      <c r="E93" s="2">
        <f>IFERROR('QB Projections'!N93,0)</f>
        <v>189.82294680205672</v>
      </c>
      <c r="F93" s="2">
        <f>IFERROR('RB Projections'!N94,0)</f>
        <v>135.7289852987405</v>
      </c>
      <c r="G93" s="2">
        <f>IFERROR('WR Projections'!N94,0)</f>
        <v>129.36410235695737</v>
      </c>
      <c r="H93" s="2">
        <f>IFERROR('TE Projections'!N94,0)</f>
        <v>0</v>
      </c>
      <c r="J93" s="2">
        <f>IFERROR(LARGE($E:$H,COUNTIF(A:D,"&gt;0")+COUNTA($J$1:J92)-1),0)</f>
        <v>168.69915107306761</v>
      </c>
      <c r="K93" s="2">
        <f>IFERROR(LARGE($F:$H,COUNTIF(B:D,"&gt;0")+COUNTA($K$1:K92)-1),0)</f>
        <v>134.32794720168465</v>
      </c>
    </row>
    <row r="94" spans="1:11" x14ac:dyDescent="0.25">
      <c r="A94" t="str">
        <f>IFERROR(IF(1+A93&lt;=Configuration!$F$9*Configuration!$F$16,1+A93,""),"")</f>
        <v/>
      </c>
      <c r="B94" s="18" t="str">
        <f>IFERROR(IF(1+B93&lt;=Configuration!$F$10*Configuration!$F$16,1+B93,""),"")</f>
        <v/>
      </c>
      <c r="C94" s="18" t="str">
        <f>IFERROR(IF(1+C93&lt;=Configuration!$F$11*Configuration!$F$16,1+C93,""),"")</f>
        <v/>
      </c>
      <c r="D94" s="18" t="str">
        <f>IFERROR(IF(1+D93&lt;=Configuration!$F$12*Configuration!$F$16,1+D93,""),"")</f>
        <v/>
      </c>
      <c r="E94" s="2">
        <f>IFERROR('QB Projections'!N94,0)</f>
        <v>189.45828876592137</v>
      </c>
      <c r="F94" s="2">
        <f>IFERROR('RB Projections'!N95,0)</f>
        <v>135.82269469583156</v>
      </c>
      <c r="G94" s="2">
        <f>IFERROR('WR Projections'!N95,0)</f>
        <v>127.70230368645169</v>
      </c>
      <c r="H94" s="2">
        <f>IFERROR('TE Projections'!N95,0)</f>
        <v>0</v>
      </c>
      <c r="J94" s="2">
        <f>IFERROR(LARGE($E:$H,COUNTIF(A:D,"&gt;0")+COUNTA($J$1:J93)-1),0)</f>
        <v>168.6839429383449</v>
      </c>
      <c r="K94" s="2">
        <f>IFERROR(LARGE($F:$H,COUNTIF(B:D,"&gt;0")+COUNTA($K$1:K93)-1),0)</f>
        <v>134.13423587507367</v>
      </c>
    </row>
    <row r="95" spans="1:11" x14ac:dyDescent="0.25">
      <c r="A95" t="str">
        <f>IFERROR(IF(1+A94&lt;=Configuration!$F$9*Configuration!$F$16,1+A94,""),"")</f>
        <v/>
      </c>
      <c r="B95" s="18" t="str">
        <f>IFERROR(IF(1+B94&lt;=Configuration!$F$10*Configuration!$F$16,1+B94,""),"")</f>
        <v/>
      </c>
      <c r="C95" s="18" t="str">
        <f>IFERROR(IF(1+C94&lt;=Configuration!$F$11*Configuration!$F$16,1+C94,""),"")</f>
        <v/>
      </c>
      <c r="D95" s="18" t="str">
        <f>IFERROR(IF(1+D94&lt;=Configuration!$F$12*Configuration!$F$16,1+D94,""),"")</f>
        <v/>
      </c>
      <c r="E95" s="2">
        <f>IFERROR('QB Projections'!N95,0)</f>
        <v>188.32710058653771</v>
      </c>
      <c r="F95" s="2">
        <f>IFERROR('RB Projections'!N96,0)</f>
        <v>134.32794720168465</v>
      </c>
      <c r="G95" s="2">
        <f>IFERROR('WR Projections'!N96,0)</f>
        <v>128.5933029360385</v>
      </c>
      <c r="H95" s="2">
        <f>IFERROR('TE Projections'!N96,0)</f>
        <v>0</v>
      </c>
      <c r="J95" s="2">
        <f>IFERROR(LARGE($E:$H,COUNTIF(A:D,"&gt;0")+COUNTA($J$1:J94)-1),0)</f>
        <v>168.47726828242187</v>
      </c>
      <c r="K95" s="2">
        <f>IFERROR(LARGE($F:$H,COUNTIF(B:D,"&gt;0")+COUNTA($K$1:K94)-1),0)</f>
        <v>134.11425992336828</v>
      </c>
    </row>
    <row r="96" spans="1:11" x14ac:dyDescent="0.25">
      <c r="A96" t="str">
        <f>IFERROR(IF(1+A95&lt;=Configuration!$F$9*Configuration!$F$16,1+A95,""),"")</f>
        <v/>
      </c>
      <c r="B96" s="18" t="str">
        <f>IFERROR(IF(1+B95&lt;=Configuration!$F$10*Configuration!$F$16,1+B95,""),"")</f>
        <v/>
      </c>
      <c r="C96" s="18" t="str">
        <f>IFERROR(IF(1+C95&lt;=Configuration!$F$11*Configuration!$F$16,1+C95,""),"")</f>
        <v/>
      </c>
      <c r="D96" s="18" t="str">
        <f>IFERROR(IF(1+D95&lt;=Configuration!$F$12*Configuration!$F$16,1+D95,""),"")</f>
        <v/>
      </c>
      <c r="E96" s="2">
        <f>IFERROR('QB Projections'!N96,0)</f>
        <v>187.69756668457211</v>
      </c>
      <c r="F96" s="2">
        <f>IFERROR('RB Projections'!N97,0)</f>
        <v>133.00049381438893</v>
      </c>
      <c r="G96" s="2">
        <f>IFERROR('WR Projections'!N97,0)</f>
        <v>134.11425992336828</v>
      </c>
      <c r="H96" s="2">
        <f>IFERROR('TE Projections'!N97,0)</f>
        <v>0</v>
      </c>
      <c r="J96" s="2">
        <f>IFERROR(LARGE($E:$H,COUNTIF(A:D,"&gt;0")+COUNTA($J$1:J95)-1),0)</f>
        <v>168.26996919643562</v>
      </c>
      <c r="K96" s="2">
        <f>IFERROR(LARGE($F:$H,COUNTIF(B:D,"&gt;0")+COUNTA($K$1:K95)-1),0)</f>
        <v>134.05299113520337</v>
      </c>
    </row>
    <row r="97" spans="1:11" x14ac:dyDescent="0.25">
      <c r="A97" t="str">
        <f>IFERROR(IF(1+A96&lt;=Configuration!$F$9*Configuration!$F$16,1+A96,""),"")</f>
        <v/>
      </c>
      <c r="B97" s="18" t="str">
        <f>IFERROR(IF(1+B96&lt;=Configuration!$F$10*Configuration!$F$16,1+B96,""),"")</f>
        <v/>
      </c>
      <c r="C97" s="18" t="str">
        <f>IFERROR(IF(1+C96&lt;=Configuration!$F$11*Configuration!$F$16,1+C96,""),"")</f>
        <v/>
      </c>
      <c r="D97" s="18" t="str">
        <f>IFERROR(IF(1+D96&lt;=Configuration!$F$12*Configuration!$F$16,1+D96,""),"")</f>
        <v/>
      </c>
      <c r="E97" s="2">
        <f>IFERROR('QB Projections'!N97,0)</f>
        <v>187.59863922251603</v>
      </c>
      <c r="F97" s="2">
        <f>IFERROR('RB Projections'!N98,0)</f>
        <v>128.24492034329944</v>
      </c>
      <c r="G97" s="2">
        <f>IFERROR('WR Projections'!N98,0)</f>
        <v>108.59513020567599</v>
      </c>
      <c r="H97" s="2">
        <f>IFERROR('TE Projections'!N98,0)</f>
        <v>0</v>
      </c>
      <c r="J97" s="2">
        <f>IFERROR(LARGE($E:$H,COUNTIF(A:D,"&gt;0")+COUNTA($J$1:J96)-1),0)</f>
        <v>167.05785767477758</v>
      </c>
      <c r="K97" s="2">
        <f>IFERROR(LARGE($F:$H,COUNTIF(B:D,"&gt;0")+COUNTA($K$1:K96)-1),0)</f>
        <v>133.9573565121344</v>
      </c>
    </row>
    <row r="98" spans="1:11" x14ac:dyDescent="0.25">
      <c r="A98" t="str">
        <f>IFERROR(IF(1+A97&lt;=Configuration!$F$9*Configuration!$F$16,1+A97,""),"")</f>
        <v/>
      </c>
      <c r="B98" s="18" t="str">
        <f>IFERROR(IF(1+B97&lt;=Configuration!$F$10*Configuration!$F$16,1+B97,""),"")</f>
        <v/>
      </c>
      <c r="C98" s="18" t="str">
        <f>IFERROR(IF(1+C97&lt;=Configuration!$F$11*Configuration!$F$16,1+C97,""),"")</f>
        <v/>
      </c>
      <c r="D98" s="18" t="str">
        <f>IFERROR(IF(1+D97&lt;=Configuration!$F$12*Configuration!$F$16,1+D97,""),"")</f>
        <v/>
      </c>
      <c r="E98" s="2">
        <f>IFERROR('QB Projections'!N98,0)</f>
        <v>186.98129318704659</v>
      </c>
      <c r="F98" s="2">
        <f>IFERROR('RB Projections'!N99,0)</f>
        <v>132.18002531898904</v>
      </c>
      <c r="G98" s="2">
        <f>IFERROR('WR Projections'!N99,0)</f>
        <v>130.64580300424552</v>
      </c>
      <c r="H98" s="2">
        <f>IFERROR('TE Projections'!N99,0)</f>
        <v>0</v>
      </c>
      <c r="J98" s="2">
        <f>IFERROR(LARGE($E:$H,COUNTIF(A:D,"&gt;0")+COUNTA($J$1:J97)-1),0)</f>
        <v>166.9434421695922</v>
      </c>
      <c r="K98" s="2">
        <f>IFERROR(LARGE($F:$H,COUNTIF(B:D,"&gt;0")+COUNTA($K$1:K97)-1),0)</f>
        <v>133.8717127843374</v>
      </c>
    </row>
    <row r="99" spans="1:11" x14ac:dyDescent="0.25">
      <c r="A99" t="str">
        <f>IFERROR(IF(1+A98&lt;=Configuration!$F$9*Configuration!$F$16,1+A98,""),"")</f>
        <v/>
      </c>
      <c r="B99" s="18" t="str">
        <f>IFERROR(IF(1+B98&lt;=Configuration!$F$10*Configuration!$F$16,1+B98,""),"")</f>
        <v/>
      </c>
      <c r="C99" s="18" t="str">
        <f>IFERROR(IF(1+C98&lt;=Configuration!$F$11*Configuration!$F$16,1+C98,""),"")</f>
        <v/>
      </c>
      <c r="D99" s="18" t="str">
        <f>IFERROR(IF(1+D98&lt;=Configuration!$F$12*Configuration!$F$16,1+D98,""),"")</f>
        <v/>
      </c>
      <c r="E99" s="2">
        <f>IFERROR('QB Projections'!N99,0)</f>
        <v>185.6779714303679</v>
      </c>
      <c r="F99" s="2">
        <f>IFERROR('RB Projections'!N100,0)</f>
        <v>128.99067360583231</v>
      </c>
      <c r="G99" s="2">
        <f>IFERROR('WR Projections'!N100,0)</f>
        <v>143.79485721510508</v>
      </c>
      <c r="H99" s="2">
        <f>IFERROR('TE Projections'!N100,0)</f>
        <v>0</v>
      </c>
      <c r="J99" s="2">
        <f>IFERROR(LARGE($E:$H,COUNTIF(A:D,"&gt;0")+COUNTA($J$1:J98)-1),0)</f>
        <v>166.74447732860929</v>
      </c>
      <c r="K99" s="2">
        <f>IFERROR(LARGE($F:$H,COUNTIF(B:D,"&gt;0")+COUNTA($K$1:K98)-1),0)</f>
        <v>133.72232328844476</v>
      </c>
    </row>
    <row r="100" spans="1:11" x14ac:dyDescent="0.25">
      <c r="A100" t="str">
        <f>IFERROR(IF(1+A99&lt;=Configuration!$F$9*Configuration!$F$16,1+A99,""),"")</f>
        <v/>
      </c>
      <c r="B100" s="18" t="str">
        <f>IFERROR(IF(1+B99&lt;=Configuration!$F$10*Configuration!$F$16,1+B99,""),"")</f>
        <v/>
      </c>
      <c r="C100" s="18" t="str">
        <f>IFERROR(IF(1+C99&lt;=Configuration!$F$11*Configuration!$F$16,1+C99,""),"")</f>
        <v/>
      </c>
      <c r="D100" s="18" t="str">
        <f>IFERROR(IF(1+D99&lt;=Configuration!$F$12*Configuration!$F$16,1+D99,""),"")</f>
        <v/>
      </c>
      <c r="E100" s="2">
        <f>IFERROR('QB Projections'!N100,0)</f>
        <v>185.58895587995636</v>
      </c>
      <c r="F100" s="2">
        <f>IFERROR('RB Projections'!N101,0)</f>
        <v>131.16944480742515</v>
      </c>
      <c r="G100" s="2">
        <f>IFERROR('WR Projections'!N101,0)</f>
        <v>145.62680467327084</v>
      </c>
      <c r="H100" s="2">
        <f>IFERROR('TE Projections'!N101,0)</f>
        <v>0</v>
      </c>
      <c r="J100" s="2">
        <f>IFERROR(LARGE($E:$H,COUNTIF(A:D,"&gt;0")+COUNTA($J$1:J99)-1),0)</f>
        <v>166.69926527036012</v>
      </c>
      <c r="K100" s="2">
        <f>IFERROR(LARGE($F:$H,COUNTIF(B:D,"&gt;0")+COUNTA($K$1:K99)-1),0)</f>
        <v>133.61531695615477</v>
      </c>
    </row>
    <row r="101" spans="1:11" x14ac:dyDescent="0.25">
      <c r="A101" t="str">
        <f>IFERROR(IF(1+A100&lt;=Configuration!$F$9*Configuration!$F$16,1+A100,""),"")</f>
        <v/>
      </c>
      <c r="B101" s="18" t="str">
        <f>IFERROR(IF(1+B100&lt;=Configuration!$F$10*Configuration!$F$16,1+B100,""),"")</f>
        <v/>
      </c>
      <c r="C101" s="18" t="str">
        <f>IFERROR(IF(1+C100&lt;=Configuration!$F$11*Configuration!$F$16,1+C100,""),"")</f>
        <v/>
      </c>
      <c r="D101" s="18" t="str">
        <f>IFERROR(IF(1+D100&lt;=Configuration!$F$12*Configuration!$F$16,1+D100,""),"")</f>
        <v/>
      </c>
      <c r="E101" s="2">
        <f>IFERROR('QB Projections'!N101,0)</f>
        <v>183.78508680466823</v>
      </c>
      <c r="F101" s="2">
        <f>IFERROR('RB Projections'!N102,0)</f>
        <v>133.9573565121344</v>
      </c>
      <c r="G101" s="2">
        <f>IFERROR('WR Projections'!N102,0)</f>
        <v>131.06400221185399</v>
      </c>
      <c r="H101" s="2">
        <f>IFERROR('TE Projections'!N102,0)</f>
        <v>0</v>
      </c>
      <c r="J101" s="2">
        <f>IFERROR(LARGE($E:$H,COUNTIF(A:D,"&gt;0")+COUNTA($J$1:J100)-1),0)</f>
        <v>166.60928891882884</v>
      </c>
      <c r="K101" s="2">
        <f>IFERROR(LARGE($F:$H,COUNTIF(B:D,"&gt;0")+COUNTA($K$1:K100)-1),0)</f>
        <v>133.00049381438893</v>
      </c>
    </row>
    <row r="102" spans="1:11" x14ac:dyDescent="0.25">
      <c r="A102" t="str">
        <f>IFERROR(IF(1+A101&lt;=Configuration!$F$9*Configuration!$F$16,1+A101,""),"")</f>
        <v/>
      </c>
      <c r="B102" s="18" t="str">
        <f>IFERROR(IF(1+B101&lt;=Configuration!$F$10*Configuration!$F$16,1+B101,""),"")</f>
        <v/>
      </c>
      <c r="C102" s="18" t="str">
        <f>IFERROR(IF(1+C101&lt;=Configuration!$F$11*Configuration!$F$16,1+C101,""),"")</f>
        <v/>
      </c>
      <c r="D102" s="18" t="str">
        <f>IFERROR(IF(1+D101&lt;=Configuration!$F$12*Configuration!$F$16,1+D101,""),"")</f>
        <v/>
      </c>
      <c r="E102" s="2">
        <f>IFERROR('QB Projections'!N102,0)</f>
        <v>182.77729992820093</v>
      </c>
      <c r="F102" s="2">
        <f>IFERROR('RB Projections'!N103,0)</f>
        <v>125.09238129773053</v>
      </c>
      <c r="G102" s="2">
        <f>IFERROR('WR Projections'!N103,0)</f>
        <v>128.46987198441076</v>
      </c>
      <c r="H102" s="2">
        <f>IFERROR('TE Projections'!N103,0)</f>
        <v>0</v>
      </c>
      <c r="J102" s="2">
        <f>IFERROR(LARGE($E:$H,COUNTIF(A:D,"&gt;0")+COUNTA($J$1:J101)-1),0)</f>
        <v>166.34358077564198</v>
      </c>
      <c r="K102" s="2">
        <f>IFERROR(LARGE($F:$H,COUNTIF(B:D,"&gt;0")+COUNTA($K$1:K101)-1),0)</f>
        <v>132.93774030659671</v>
      </c>
    </row>
    <row r="103" spans="1:11" x14ac:dyDescent="0.25">
      <c r="A103" t="str">
        <f>IFERROR(IF(1+A102&lt;=Configuration!$F$9*Configuration!$F$16,1+A102,""),"")</f>
        <v/>
      </c>
      <c r="B103" s="18" t="str">
        <f>IFERROR(IF(1+B102&lt;=Configuration!$F$10*Configuration!$F$16,1+B102,""),"")</f>
        <v/>
      </c>
      <c r="C103" s="18" t="str">
        <f>IFERROR(IF(1+C102&lt;=Configuration!$F$11*Configuration!$F$16,1+C102,""),"")</f>
        <v/>
      </c>
      <c r="D103" s="18" t="str">
        <f>IFERROR(IF(1+D102&lt;=Configuration!$F$12*Configuration!$F$16,1+D102,""),"")</f>
        <v/>
      </c>
      <c r="E103" s="2">
        <f>IFERROR('QB Projections'!N103,0)</f>
        <v>181.91153456646373</v>
      </c>
      <c r="F103" s="2">
        <f>IFERROR('RB Projections'!N104,0)</f>
        <v>131.76236245867662</v>
      </c>
      <c r="G103" s="2">
        <f>IFERROR('WR Projections'!N104,0)</f>
        <v>125.46075141042157</v>
      </c>
      <c r="H103" s="2">
        <f>IFERROR('TE Projections'!N104,0)</f>
        <v>0</v>
      </c>
      <c r="J103" s="2">
        <f>IFERROR(LARGE($E:$H,COUNTIF(A:D,"&gt;0")+COUNTA($J$1:J102)-1),0)</f>
        <v>166.16042123943359</v>
      </c>
      <c r="K103" s="2">
        <f>IFERROR(LARGE($F:$H,COUNTIF(B:D,"&gt;0")+COUNTA($K$1:K102)-1),0)</f>
        <v>132.4669306059487</v>
      </c>
    </row>
    <row r="104" spans="1:11" x14ac:dyDescent="0.25">
      <c r="A104" t="str">
        <f>IFERROR(IF(1+A103&lt;=Configuration!$F$9*Configuration!$F$16,1+A103,""),"")</f>
        <v/>
      </c>
      <c r="B104" s="18" t="str">
        <f>IFERROR(IF(1+B103&lt;=Configuration!$F$10*Configuration!$F$16,1+B103,""),"")</f>
        <v/>
      </c>
      <c r="C104" s="18" t="str">
        <f>IFERROR(IF(1+C103&lt;=Configuration!$F$11*Configuration!$F$16,1+C103,""),"")</f>
        <v/>
      </c>
      <c r="D104" s="18" t="str">
        <f>IFERROR(IF(1+D103&lt;=Configuration!$F$12*Configuration!$F$16,1+D103,""),"")</f>
        <v/>
      </c>
      <c r="E104" s="2">
        <f>IFERROR('QB Projections'!N104,0)</f>
        <v>181.49155044015316</v>
      </c>
      <c r="F104" s="2">
        <f>IFERROR('RB Projections'!N105,0)</f>
        <v>132.12472941141769</v>
      </c>
      <c r="G104" s="2">
        <f>IFERROR('WR Projections'!N105,0)</f>
        <v>124.54803311578286</v>
      </c>
      <c r="H104" s="2">
        <f>IFERROR('TE Projections'!N105,0)</f>
        <v>0</v>
      </c>
      <c r="J104" s="2">
        <f>IFERROR(LARGE($E:$H,COUNTIF(A:D,"&gt;0")+COUNTA($J$1:J103)-1),0)</f>
        <v>165.90427616582008</v>
      </c>
      <c r="K104" s="2">
        <f>IFERROR(LARGE($F:$H,COUNTIF(B:D,"&gt;0")+COUNTA($K$1:K103)-1),0)</f>
        <v>132.18002531898904</v>
      </c>
    </row>
    <row r="105" spans="1:11" x14ac:dyDescent="0.25">
      <c r="A105" t="str">
        <f>IFERROR(IF(1+A104&lt;=Configuration!$F$9*Configuration!$F$16,1+A104,""),"")</f>
        <v/>
      </c>
      <c r="B105" s="18" t="str">
        <f>IFERROR(IF(1+B104&lt;=Configuration!$F$10*Configuration!$F$16,1+B104,""),"")</f>
        <v/>
      </c>
      <c r="C105" s="18" t="str">
        <f>IFERROR(IF(1+C104&lt;=Configuration!$F$11*Configuration!$F$16,1+C104,""),"")</f>
        <v/>
      </c>
      <c r="D105" s="18" t="str">
        <f>IFERROR(IF(1+D104&lt;=Configuration!$F$12*Configuration!$F$16,1+D104,""),"")</f>
        <v/>
      </c>
      <c r="E105" s="2">
        <f>IFERROR('QB Projections'!N105,0)</f>
        <v>181.38746717073366</v>
      </c>
      <c r="F105" s="2">
        <f>IFERROR('RB Projections'!N106,0)</f>
        <v>124.13946688625423</v>
      </c>
      <c r="G105" s="2">
        <f>IFERROR('WR Projections'!N106,0)</f>
        <v>123.88860626163016</v>
      </c>
      <c r="H105" s="2">
        <f>IFERROR('TE Projections'!N106,0)</f>
        <v>0</v>
      </c>
      <c r="J105" s="2">
        <f>IFERROR(LARGE($E:$H,COUNTIF(A:D,"&gt;0")+COUNTA($J$1:J104)-1),0)</f>
        <v>165.59316986033676</v>
      </c>
      <c r="K105" s="2">
        <f>IFERROR(LARGE($F:$H,COUNTIF(B:D,"&gt;0")+COUNTA($K$1:K104)-1),0)</f>
        <v>132.12472941141769</v>
      </c>
    </row>
    <row r="106" spans="1:11" x14ac:dyDescent="0.25">
      <c r="A106" t="str">
        <f>IFERROR(IF(1+A105&lt;=Configuration!$F$9*Configuration!$F$16,1+A105,""),"")</f>
        <v/>
      </c>
      <c r="B106" s="18" t="str">
        <f>IFERROR(IF(1+B105&lt;=Configuration!$F$10*Configuration!$F$16,1+B105,""),"")</f>
        <v/>
      </c>
      <c r="C106" s="18" t="str">
        <f>IFERROR(IF(1+C105&lt;=Configuration!$F$11*Configuration!$F$16,1+C105,""),"")</f>
        <v/>
      </c>
      <c r="D106" s="18" t="str">
        <f>IFERROR(IF(1+D105&lt;=Configuration!$F$12*Configuration!$F$16,1+D105,""),"")</f>
        <v/>
      </c>
      <c r="E106" s="2">
        <f>IFERROR('QB Projections'!N106,0)</f>
        <v>181.24961454567563</v>
      </c>
      <c r="F106" s="2">
        <f>IFERROR('RB Projections'!N107,0)</f>
        <v>124.75169614811665</v>
      </c>
      <c r="G106" s="2">
        <f>IFERROR('WR Projections'!N107,0)</f>
        <v>126.59682559799681</v>
      </c>
      <c r="H106" s="2">
        <f>IFERROR('TE Projections'!N107,0)</f>
        <v>0</v>
      </c>
      <c r="J106" s="2">
        <f>IFERROR(LARGE($E:$H,COUNTIF(A:D,"&gt;0")+COUNTA($J$1:J105)-1),0)</f>
        <v>164.18480166762697</v>
      </c>
      <c r="K106" s="2">
        <f>IFERROR(LARGE($F:$H,COUNTIF(B:D,"&gt;0")+COUNTA($K$1:K105)-1),0)</f>
        <v>131.76236245867662</v>
      </c>
    </row>
    <row r="107" spans="1:11" x14ac:dyDescent="0.25">
      <c r="A107" t="str">
        <f>IFERROR(IF(1+A106&lt;=Configuration!$F$9*Configuration!$F$16,1+A106,""),"")</f>
        <v/>
      </c>
      <c r="B107" s="18" t="str">
        <f>IFERROR(IF(1+B106&lt;=Configuration!$F$10*Configuration!$F$16,1+B106,""),"")</f>
        <v/>
      </c>
      <c r="C107" s="18" t="str">
        <f>IFERROR(IF(1+C106&lt;=Configuration!$F$11*Configuration!$F$16,1+C106,""),"")</f>
        <v/>
      </c>
      <c r="D107" s="18" t="str">
        <f>IFERROR(IF(1+D106&lt;=Configuration!$F$12*Configuration!$F$16,1+D106,""),"")</f>
        <v/>
      </c>
      <c r="E107" s="2">
        <f>IFERROR('QB Projections'!N107,0)</f>
        <v>178.38463446745806</v>
      </c>
      <c r="F107" s="2">
        <f>IFERROR('RB Projections'!N108,0)</f>
        <v>121.07242743768009</v>
      </c>
      <c r="G107" s="2">
        <f>IFERROR('WR Projections'!N108,0)</f>
        <v>126.95646900072026</v>
      </c>
      <c r="H107" s="2">
        <f>IFERROR('TE Projections'!N108,0)</f>
        <v>0</v>
      </c>
      <c r="J107" s="2">
        <f>IFERROR(LARGE($E:$H,COUNTIF(A:D,"&gt;0")+COUNTA($J$1:J106)-1),0)</f>
        <v>163.64896665405865</v>
      </c>
      <c r="K107" s="2">
        <f>IFERROR(LARGE($F:$H,COUNTIF(B:D,"&gt;0")+COUNTA($K$1:K106)-1),0)</f>
        <v>131.64962157724227</v>
      </c>
    </row>
    <row r="108" spans="1:11" x14ac:dyDescent="0.25">
      <c r="A108" t="str">
        <f>IFERROR(IF(1+A107&lt;=Configuration!$F$9*Configuration!$F$16,1+A107,""),"")</f>
        <v/>
      </c>
      <c r="B108" s="18" t="str">
        <f>IFERROR(IF(1+B107&lt;=Configuration!$F$10*Configuration!$F$16,1+B107,""),"")</f>
        <v/>
      </c>
      <c r="C108" s="18" t="str">
        <f>IFERROR(IF(1+C107&lt;=Configuration!$F$11*Configuration!$F$16,1+C107,""),"")</f>
        <v/>
      </c>
      <c r="D108" s="18" t="str">
        <f>IFERROR(IF(1+D107&lt;=Configuration!$F$12*Configuration!$F$16,1+D107,""),"")</f>
        <v/>
      </c>
      <c r="E108" s="2">
        <f>IFERROR('QB Projections'!N108,0)</f>
        <v>176.66787852609497</v>
      </c>
      <c r="F108" s="2">
        <f>IFERROR('RB Projections'!N109,0)</f>
        <v>138.3379987873243</v>
      </c>
      <c r="G108" s="2">
        <f>IFERROR('WR Projections'!N109,0)</f>
        <v>134.8787706706438</v>
      </c>
      <c r="H108" s="2">
        <f>IFERROR('TE Projections'!N109,0)</f>
        <v>0</v>
      </c>
      <c r="J108" s="2">
        <f>IFERROR(LARGE($E:$H,COUNTIF(A:D,"&gt;0")+COUNTA($J$1:J107)-1),0)</f>
        <v>163.51338695689958</v>
      </c>
      <c r="K108" s="2">
        <f>IFERROR(LARGE($F:$H,COUNTIF(B:D,"&gt;0")+COUNTA($K$1:K107)-1),0)</f>
        <v>131.36475683306028</v>
      </c>
    </row>
    <row r="109" spans="1:11" x14ac:dyDescent="0.25">
      <c r="A109" t="str">
        <f>IFERROR(IF(1+A108&lt;=Configuration!$F$9*Configuration!$F$16,1+A108,""),"")</f>
        <v/>
      </c>
      <c r="B109" s="18" t="str">
        <f>IFERROR(IF(1+B108&lt;=Configuration!$F$10*Configuration!$F$16,1+B108,""),"")</f>
        <v/>
      </c>
      <c r="C109" s="18" t="str">
        <f>IFERROR(IF(1+C108&lt;=Configuration!$F$11*Configuration!$F$16,1+C108,""),"")</f>
        <v/>
      </c>
      <c r="D109" s="18" t="str">
        <f>IFERROR(IF(1+D108&lt;=Configuration!$F$12*Configuration!$F$16,1+D108,""),"")</f>
        <v/>
      </c>
      <c r="E109" s="2">
        <f>IFERROR('QB Projections'!N109,0)</f>
        <v>175.36471868534142</v>
      </c>
      <c r="F109" s="2">
        <f>IFERROR('RB Projections'!N110,0)</f>
        <v>123.32225499197361</v>
      </c>
      <c r="G109" s="2">
        <f>IFERROR('WR Projections'!N110,0)</f>
        <v>122.31315509588705</v>
      </c>
      <c r="H109" s="2">
        <f>IFERROR('TE Projections'!N110,0)</f>
        <v>0</v>
      </c>
      <c r="J109" s="2">
        <f>IFERROR(LARGE($E:$H,COUNTIF(A:D,"&gt;0")+COUNTA($J$1:J108)-1),0)</f>
        <v>163.35555704910209</v>
      </c>
      <c r="K109" s="2">
        <f>IFERROR(LARGE($F:$H,COUNTIF(B:D,"&gt;0")+COUNTA($K$1:K108)-1),0)</f>
        <v>131.24507688898677</v>
      </c>
    </row>
    <row r="110" spans="1:11" x14ac:dyDescent="0.25">
      <c r="A110" t="str">
        <f>IFERROR(IF(1+A109&lt;=Configuration!$F$9*Configuration!$F$16,1+A109,""),"")</f>
        <v/>
      </c>
      <c r="B110" s="18" t="str">
        <f>IFERROR(IF(1+B109&lt;=Configuration!$F$10*Configuration!$F$16,1+B109,""),"")</f>
        <v/>
      </c>
      <c r="C110" s="18" t="str">
        <f>IFERROR(IF(1+C109&lt;=Configuration!$F$11*Configuration!$F$16,1+C109,""),"")</f>
        <v/>
      </c>
      <c r="D110" s="18" t="str">
        <f>IFERROR(IF(1+D109&lt;=Configuration!$F$12*Configuration!$F$16,1+D109,""),"")</f>
        <v/>
      </c>
      <c r="E110" s="2">
        <f>IFERROR('QB Projections'!N110,0)</f>
        <v>174.65515799357476</v>
      </c>
      <c r="F110" s="2">
        <f>IFERROR('RB Projections'!N111,0)</f>
        <v>121.39485872977401</v>
      </c>
      <c r="G110" s="2">
        <f>IFERROR('WR Projections'!N111,0)</f>
        <v>127.57493215025301</v>
      </c>
      <c r="H110" s="2">
        <f>IFERROR('TE Projections'!N111,0)</f>
        <v>0</v>
      </c>
      <c r="J110" s="2">
        <f>IFERROR(LARGE($E:$H,COUNTIF(A:D,"&gt;0")+COUNTA($J$1:J109)-1),0)</f>
        <v>163.31709644251029</v>
      </c>
      <c r="K110" s="2">
        <f>IFERROR(LARGE($F:$H,COUNTIF(B:D,"&gt;0")+COUNTA($K$1:K109)-1),0)</f>
        <v>131.16944480742515</v>
      </c>
    </row>
    <row r="111" spans="1:11" x14ac:dyDescent="0.25">
      <c r="A111" t="str">
        <f>IFERROR(IF(1+A110&lt;=Configuration!$F$9*Configuration!$F$16,1+A110,""),"")</f>
        <v/>
      </c>
      <c r="B111" s="18" t="str">
        <f>IFERROR(IF(1+B110&lt;=Configuration!$F$10*Configuration!$F$16,1+B110,""),"")</f>
        <v/>
      </c>
      <c r="C111" s="18" t="str">
        <f>IFERROR(IF(1+C110&lt;=Configuration!$F$11*Configuration!$F$16,1+C110,""),"")</f>
        <v/>
      </c>
      <c r="D111" s="18" t="str">
        <f>IFERROR(IF(1+D110&lt;=Configuration!$F$12*Configuration!$F$16,1+D110,""),"")</f>
        <v/>
      </c>
      <c r="E111" s="2">
        <f>IFERROR('QB Projections'!N111,0)</f>
        <v>169.23619025278208</v>
      </c>
      <c r="F111" s="2">
        <f>IFERROR('RB Projections'!N112,0)</f>
        <v>128.09675812519544</v>
      </c>
      <c r="G111" s="2">
        <f>IFERROR('WR Projections'!N112,0)</f>
        <v>128.08293205623283</v>
      </c>
      <c r="H111" s="2">
        <f>IFERROR('TE Projections'!N112,0)</f>
        <v>0</v>
      </c>
      <c r="J111" s="2">
        <f>IFERROR(LARGE($E:$H,COUNTIF(A:D,"&gt;0")+COUNTA($J$1:J110)-1),0)</f>
        <v>163.07125069182462</v>
      </c>
      <c r="K111" s="2">
        <f>IFERROR(LARGE($F:$H,COUNTIF(B:D,"&gt;0")+COUNTA($K$1:K110)-1),0)</f>
        <v>131.06400221185399</v>
      </c>
    </row>
    <row r="112" spans="1:11" x14ac:dyDescent="0.25">
      <c r="A112" t="str">
        <f>IFERROR(IF(1+A111&lt;=Configuration!$F$9*Configuration!$F$16,1+A111,""),"")</f>
        <v/>
      </c>
      <c r="B112" s="18" t="str">
        <f>IFERROR(IF(1+B111&lt;=Configuration!$F$10*Configuration!$F$16,1+B111,""),"")</f>
        <v/>
      </c>
      <c r="C112" s="18" t="str">
        <f>IFERROR(IF(1+C111&lt;=Configuration!$F$11*Configuration!$F$16,1+C111,""),"")</f>
        <v/>
      </c>
      <c r="D112" s="18" t="str">
        <f>IFERROR(IF(1+D111&lt;=Configuration!$F$12*Configuration!$F$16,1+D111,""),"")</f>
        <v/>
      </c>
      <c r="E112" s="2">
        <f>IFERROR('QB Projections'!N112,0)</f>
        <v>167.05785767477758</v>
      </c>
      <c r="F112" s="2">
        <f>IFERROR('RB Projections'!N113,0)</f>
        <v>126.88619762018037</v>
      </c>
      <c r="G112" s="2">
        <f>IFERROR('WR Projections'!N113,0)</f>
        <v>129.34784940799429</v>
      </c>
      <c r="H112" s="2">
        <f>IFERROR('TE Projections'!N113,0)</f>
        <v>0</v>
      </c>
      <c r="J112" s="2">
        <f>IFERROR(LARGE($E:$H,COUNTIF(A:D,"&gt;0")+COUNTA($J$1:J111)-1),0)</f>
        <v>162.95179949537132</v>
      </c>
      <c r="K112" s="2">
        <f>IFERROR(LARGE($F:$H,COUNTIF(B:D,"&gt;0")+COUNTA($K$1:K111)-1),0)</f>
        <v>130.84736348839562</v>
      </c>
    </row>
    <row r="113" spans="1:11" x14ac:dyDescent="0.25">
      <c r="A113" t="str">
        <f>IFERROR(IF(1+A112&lt;=Configuration!$F$9*Configuration!$F$16,1+A112,""),"")</f>
        <v/>
      </c>
      <c r="B113" s="18" t="str">
        <f>IFERROR(IF(1+B112&lt;=Configuration!$F$10*Configuration!$F$16,1+B112,""),"")</f>
        <v/>
      </c>
      <c r="C113" s="18" t="str">
        <f>IFERROR(IF(1+C112&lt;=Configuration!$F$11*Configuration!$F$16,1+C112,""),"")</f>
        <v/>
      </c>
      <c r="D113" s="18" t="str">
        <f>IFERROR(IF(1+D112&lt;=Configuration!$F$12*Configuration!$F$16,1+D112,""),"")</f>
        <v/>
      </c>
      <c r="E113" s="2">
        <f>IFERROR('QB Projections'!N113,0)</f>
        <v>166.69926527036012</v>
      </c>
      <c r="F113" s="2">
        <f>IFERROR('RB Projections'!N114,0)</f>
        <v>130.82992233450037</v>
      </c>
      <c r="G113" s="2">
        <f>IFERROR('WR Projections'!N114,0)</f>
        <v>121.43669224532435</v>
      </c>
      <c r="H113" s="2">
        <f>IFERROR('TE Projections'!N114,0)</f>
        <v>0</v>
      </c>
      <c r="J113" s="2">
        <f>IFERROR(LARGE($E:$H,COUNTIF(A:D,"&gt;0")+COUNTA($J$1:J112)-1),0)</f>
        <v>162.07230447657543</v>
      </c>
      <c r="K113" s="2">
        <f>IFERROR(LARGE($F:$H,COUNTIF(B:D,"&gt;0")+COUNTA($K$1:K112)-1),0)</f>
        <v>130.82992233450037</v>
      </c>
    </row>
    <row r="114" spans="1:11" x14ac:dyDescent="0.25">
      <c r="A114" t="str">
        <f>IFERROR(IF(1+A113&lt;=Configuration!$F$9*Configuration!$F$16,1+A113,""),"")</f>
        <v/>
      </c>
      <c r="B114" s="18" t="str">
        <f>IFERROR(IF(1+B113&lt;=Configuration!$F$10*Configuration!$F$16,1+B113,""),"")</f>
        <v/>
      </c>
      <c r="C114" s="18" t="str">
        <f>IFERROR(IF(1+C113&lt;=Configuration!$F$11*Configuration!$F$16,1+C113,""),"")</f>
        <v/>
      </c>
      <c r="D114" s="18" t="str">
        <f>IFERROR(IF(1+D113&lt;=Configuration!$F$12*Configuration!$F$16,1+D113,""),"")</f>
        <v/>
      </c>
      <c r="E114" s="2">
        <f>IFERROR('QB Projections'!N114,0)</f>
        <v>166.60928891882884</v>
      </c>
      <c r="F114" s="2">
        <f>IFERROR('RB Projections'!N115,0)</f>
        <v>124.36241462940497</v>
      </c>
      <c r="G114" s="2">
        <f>IFERROR('WR Projections'!N115,0)</f>
        <v>126.79964765763637</v>
      </c>
      <c r="H114" s="2">
        <f>IFERROR('TE Projections'!N115,0)</f>
        <v>0</v>
      </c>
      <c r="J114" s="2">
        <f>IFERROR(LARGE($E:$H,COUNTIF(A:D,"&gt;0")+COUNTA($J$1:J113)-1),0)</f>
        <v>161.94092515749441</v>
      </c>
      <c r="K114" s="2">
        <f>IFERROR(LARGE($F:$H,COUNTIF(B:D,"&gt;0")+COUNTA($K$1:K113)-1),0)</f>
        <v>130.64580300424552</v>
      </c>
    </row>
    <row r="115" spans="1:11" x14ac:dyDescent="0.25">
      <c r="A115" t="str">
        <f>IFERROR(IF(1+A114&lt;=Configuration!$F$9*Configuration!$F$16,1+A114,""),"")</f>
        <v/>
      </c>
      <c r="B115" s="18" t="str">
        <f>IFERROR(IF(1+B114&lt;=Configuration!$F$10*Configuration!$F$16,1+B114,""),"")</f>
        <v/>
      </c>
      <c r="C115" s="18" t="str">
        <f>IFERROR(IF(1+C114&lt;=Configuration!$F$11*Configuration!$F$16,1+C114,""),"")</f>
        <v/>
      </c>
      <c r="D115" s="18" t="str">
        <f>IFERROR(IF(1+D114&lt;=Configuration!$F$12*Configuration!$F$16,1+D114,""),"")</f>
        <v/>
      </c>
      <c r="E115" s="2">
        <f>IFERROR('QB Projections'!N115,0)</f>
        <v>165.59316986033676</v>
      </c>
      <c r="F115" s="2">
        <f>IFERROR('RB Projections'!N116,0)</f>
        <v>117.52634828726019</v>
      </c>
      <c r="G115" s="2">
        <f>IFERROR('WR Projections'!N116,0)</f>
        <v>121.61261632287896</v>
      </c>
      <c r="H115" s="2">
        <f>IFERROR('TE Projections'!N116,0)</f>
        <v>0</v>
      </c>
      <c r="J115" s="2">
        <f>IFERROR(LARGE($E:$H,COUNTIF(A:D,"&gt;0")+COUNTA($J$1:J114)-1),0)</f>
        <v>161.6838334432357</v>
      </c>
      <c r="K115" s="2">
        <f>IFERROR(LARGE($F:$H,COUNTIF(B:D,"&gt;0")+COUNTA($K$1:K114)-1),0)</f>
        <v>130.15825954857306</v>
      </c>
    </row>
    <row r="116" spans="1:11" x14ac:dyDescent="0.25">
      <c r="A116" t="str">
        <f>IFERROR(IF(1+A115&lt;=Configuration!$F$9*Configuration!$F$16,1+A115,""),"")</f>
        <v/>
      </c>
      <c r="B116" s="18" t="str">
        <f>IFERROR(IF(1+B115&lt;=Configuration!$F$10*Configuration!$F$16,1+B115,""),"")</f>
        <v/>
      </c>
      <c r="C116" s="18" t="str">
        <f>IFERROR(IF(1+C115&lt;=Configuration!$F$11*Configuration!$F$16,1+C115,""),"")</f>
        <v/>
      </c>
      <c r="D116" s="18" t="str">
        <f>IFERROR(IF(1+D115&lt;=Configuration!$F$12*Configuration!$F$16,1+D115,""),"")</f>
        <v/>
      </c>
      <c r="E116" s="2">
        <f>IFERROR('QB Projections'!N116,0)</f>
        <v>163.31709644251029</v>
      </c>
      <c r="F116" s="2">
        <f>IFERROR('RB Projections'!N117,0)</f>
        <v>122.64954928388617</v>
      </c>
      <c r="G116" s="2">
        <f>IFERROR('WR Projections'!N117,0)</f>
        <v>131.64962157724227</v>
      </c>
      <c r="H116" s="2">
        <f>IFERROR('TE Projections'!N117,0)</f>
        <v>0</v>
      </c>
      <c r="J116" s="2">
        <f>IFERROR(LARGE($E:$H,COUNTIF(A:D,"&gt;0")+COUNTA($J$1:J115)-1),0)</f>
        <v>161.43313534979143</v>
      </c>
      <c r="K116" s="2">
        <f>IFERROR(LARGE($F:$H,COUNTIF(B:D,"&gt;0")+COUNTA($K$1:K115)-1),0)</f>
        <v>130.12928413410586</v>
      </c>
    </row>
    <row r="117" spans="1:11" x14ac:dyDescent="0.25">
      <c r="A117" t="str">
        <f>IFERROR(IF(1+A116&lt;=Configuration!$F$9*Configuration!$F$16,1+A116,""),"")</f>
        <v/>
      </c>
      <c r="B117" s="18" t="str">
        <f>IFERROR(IF(1+B116&lt;=Configuration!$F$10*Configuration!$F$16,1+B116,""),"")</f>
        <v/>
      </c>
      <c r="C117" s="18" t="str">
        <f>IFERROR(IF(1+C116&lt;=Configuration!$F$11*Configuration!$F$16,1+C116,""),"")</f>
        <v/>
      </c>
      <c r="D117" s="18" t="str">
        <f>IFERROR(IF(1+D116&lt;=Configuration!$F$12*Configuration!$F$16,1+D116,""),"")</f>
        <v/>
      </c>
      <c r="E117" s="2">
        <f>IFERROR('QB Projections'!N117,0)</f>
        <v>163.07125069182462</v>
      </c>
      <c r="F117" s="2">
        <f>IFERROR('RB Projections'!N118,0)</f>
        <v>124.89514747603614</v>
      </c>
      <c r="G117" s="2">
        <f>IFERROR('WR Projections'!N118,0)</f>
        <v>127.22052480070604</v>
      </c>
      <c r="H117" s="2">
        <f>IFERROR('TE Projections'!N118,0)</f>
        <v>0</v>
      </c>
      <c r="J117" s="2">
        <f>IFERROR(LARGE($E:$H,COUNTIF(A:D,"&gt;0")+COUNTA($J$1:J116)-1),0)</f>
        <v>160.48829507070545</v>
      </c>
      <c r="K117" s="2">
        <f>IFERROR(LARGE($F:$H,COUNTIF(B:D,"&gt;0")+COUNTA($K$1:K116)-1),0)</f>
        <v>130.02906552874802</v>
      </c>
    </row>
    <row r="118" spans="1:11" x14ac:dyDescent="0.25">
      <c r="A118" t="str">
        <f>IFERROR(IF(1+A117&lt;=Configuration!$F$9*Configuration!$F$16,1+A117,""),"")</f>
        <v/>
      </c>
      <c r="B118" s="18" t="str">
        <f>IFERROR(IF(1+B117&lt;=Configuration!$F$10*Configuration!$F$16,1+B117,""),"")</f>
        <v/>
      </c>
      <c r="C118" s="18" t="str">
        <f>IFERROR(IF(1+C117&lt;=Configuration!$F$11*Configuration!$F$16,1+C117,""),"")</f>
        <v/>
      </c>
      <c r="D118" s="18" t="str">
        <f>IFERROR(IF(1+D117&lt;=Configuration!$F$12*Configuration!$F$16,1+D117,""),"")</f>
        <v/>
      </c>
      <c r="E118" s="2">
        <f>IFERROR('QB Projections'!N118,0)</f>
        <v>162.95179949537132</v>
      </c>
      <c r="F118" s="2">
        <f>IFERROR('RB Projections'!N119,0)</f>
        <v>125.55361064419674</v>
      </c>
      <c r="G118" s="2">
        <f>IFERROR('WR Projections'!N119,0)</f>
        <v>119.65996784440902</v>
      </c>
      <c r="H118" s="2">
        <f>IFERROR('TE Projections'!N119,0)</f>
        <v>0</v>
      </c>
      <c r="J118" s="2">
        <f>IFERROR(LARGE($E:$H,COUNTIF(A:D,"&gt;0")+COUNTA($J$1:J117)-1),0)</f>
        <v>160.36411535435874</v>
      </c>
      <c r="K118" s="2">
        <f>IFERROR(LARGE($F:$H,COUNTIF(B:D,"&gt;0")+COUNTA($K$1:K117)-1),0)</f>
        <v>129.36410235695737</v>
      </c>
    </row>
    <row r="119" spans="1:11" x14ac:dyDescent="0.25">
      <c r="A119" t="str">
        <f>IFERROR(IF(1+A118&lt;=Configuration!$F$9*Configuration!$F$16,1+A118,""),"")</f>
        <v/>
      </c>
      <c r="B119" s="18" t="str">
        <f>IFERROR(IF(1+B118&lt;=Configuration!$F$10*Configuration!$F$16,1+B118,""),"")</f>
        <v/>
      </c>
      <c r="C119" s="18" t="str">
        <f>IFERROR(IF(1+C118&lt;=Configuration!$F$11*Configuration!$F$16,1+C118,""),"")</f>
        <v/>
      </c>
      <c r="D119" s="18" t="str">
        <f>IFERROR(IF(1+D118&lt;=Configuration!$F$12*Configuration!$F$16,1+D118,""),"")</f>
        <v/>
      </c>
      <c r="E119" s="2">
        <f>IFERROR('QB Projections'!N119,0)</f>
        <v>162.07230447657543</v>
      </c>
      <c r="F119" s="2">
        <f>IFERROR('RB Projections'!N120,0)</f>
        <v>124.22865553598415</v>
      </c>
      <c r="G119" s="2">
        <f>IFERROR('WR Projections'!N120,0)</f>
        <v>120.30745639068948</v>
      </c>
      <c r="H119" s="2">
        <f>IFERROR('TE Projections'!N120,0)</f>
        <v>0</v>
      </c>
      <c r="J119" s="2">
        <f>IFERROR(LARGE($E:$H,COUNTIF(A:D,"&gt;0")+COUNTA($J$1:J118)-1),0)</f>
        <v>160.32464477328872</v>
      </c>
      <c r="K119" s="2">
        <f>IFERROR(LARGE($F:$H,COUNTIF(B:D,"&gt;0")+COUNTA($K$1:K118)-1),0)</f>
        <v>129.34784940799429</v>
      </c>
    </row>
    <row r="120" spans="1:11" x14ac:dyDescent="0.25">
      <c r="A120" t="str">
        <f>IFERROR(IF(1+A119&lt;=Configuration!$F$9*Configuration!$F$16,1+A119,""),"")</f>
        <v/>
      </c>
      <c r="B120" s="18" t="str">
        <f>IFERROR(IF(1+B119&lt;=Configuration!$F$10*Configuration!$F$16,1+B119,""),"")</f>
        <v/>
      </c>
      <c r="C120" s="18" t="str">
        <f>IFERROR(IF(1+C119&lt;=Configuration!$F$11*Configuration!$F$16,1+C119,""),"")</f>
        <v/>
      </c>
      <c r="D120" s="18" t="str">
        <f>IFERROR(IF(1+D119&lt;=Configuration!$F$12*Configuration!$F$16,1+D119,""),"")</f>
        <v/>
      </c>
      <c r="E120" s="2">
        <f>IFERROR('QB Projections'!N120,0)</f>
        <v>158.77048560700888</v>
      </c>
      <c r="F120" s="2">
        <f>IFERROR('RB Projections'!N121,0)</f>
        <v>119.55494469541166</v>
      </c>
      <c r="G120" s="2">
        <f>IFERROR('WR Projections'!N121,0)</f>
        <v>124.71237816201835</v>
      </c>
      <c r="H120" s="2">
        <f>IFERROR('TE Projections'!N121,0)</f>
        <v>0</v>
      </c>
      <c r="J120" s="2">
        <f>IFERROR(LARGE($E:$H,COUNTIF(A:D,"&gt;0")+COUNTA($J$1:J119)-1),0)</f>
        <v>159.22134215524491</v>
      </c>
      <c r="K120" s="2">
        <f>IFERROR(LARGE($F:$H,COUNTIF(B:D,"&gt;0")+COUNTA($K$1:K119)-1),0)</f>
        <v>128.99067360583231</v>
      </c>
    </row>
    <row r="121" spans="1:11" x14ac:dyDescent="0.25">
      <c r="A121" t="str">
        <f>IFERROR(IF(1+A120&lt;=Configuration!$F$9*Configuration!$F$16,1+A120,""),"")</f>
        <v/>
      </c>
      <c r="B121" s="18" t="str">
        <f>IFERROR(IF(1+B120&lt;=Configuration!$F$10*Configuration!$F$16,1+B120,""),"")</f>
        <v/>
      </c>
      <c r="C121" s="18" t="str">
        <f>IFERROR(IF(1+C120&lt;=Configuration!$F$11*Configuration!$F$16,1+C120,""),"")</f>
        <v/>
      </c>
      <c r="D121" s="18" t="str">
        <f>IFERROR(IF(1+D120&lt;=Configuration!$F$12*Configuration!$F$16,1+D120,""),"")</f>
        <v/>
      </c>
      <c r="E121" s="2">
        <f>IFERROR('QB Projections'!N121,0)</f>
        <v>158.62438776412</v>
      </c>
      <c r="F121" s="2">
        <f>IFERROR('RB Projections'!N122,0)</f>
        <v>112.33772650983721</v>
      </c>
      <c r="G121" s="2">
        <f>IFERROR('WR Projections'!N122,0)</f>
        <v>117.83112827924613</v>
      </c>
      <c r="H121" s="2">
        <f>IFERROR('TE Projections'!N122,0)</f>
        <v>0</v>
      </c>
      <c r="J121" s="2">
        <f>IFERROR(LARGE($E:$H,COUNTIF(A:D,"&gt;0")+COUNTA($J$1:J120)-1),0)</f>
        <v>159.16230430075456</v>
      </c>
      <c r="K121" s="2">
        <f>IFERROR(LARGE($F:$H,COUNTIF(B:D,"&gt;0")+COUNTA($K$1:K120)-1),0)</f>
        <v>128.79356592527628</v>
      </c>
    </row>
    <row r="122" spans="1:11" x14ac:dyDescent="0.25">
      <c r="A122" t="str">
        <f>IFERROR(IF(1+A121&lt;=Configuration!$F$9*Configuration!$F$16,1+A121,""),"")</f>
        <v/>
      </c>
      <c r="B122" s="18" t="str">
        <f>IFERROR(IF(1+B121&lt;=Configuration!$F$10*Configuration!$F$16,1+B121,""),"")</f>
        <v/>
      </c>
      <c r="C122" s="18" t="str">
        <f>IFERROR(IF(1+C121&lt;=Configuration!$F$11*Configuration!$F$16,1+C121,""),"")</f>
        <v/>
      </c>
      <c r="D122" s="18" t="str">
        <f>IFERROR(IF(1+D121&lt;=Configuration!$F$12*Configuration!$F$16,1+D121,""),"")</f>
        <v/>
      </c>
      <c r="E122" s="2">
        <f>IFERROR('QB Projections'!N122,0)</f>
        <v>157.61788816450877</v>
      </c>
      <c r="F122" s="2">
        <f>IFERROR('RB Projections'!N123,0)</f>
        <v>116.92468903834916</v>
      </c>
      <c r="G122" s="2">
        <f>IFERROR('WR Projections'!N123,0)</f>
        <v>120.75638288548423</v>
      </c>
      <c r="H122" s="2">
        <f>IFERROR('TE Projections'!N123,0)</f>
        <v>0</v>
      </c>
      <c r="J122" s="2">
        <f>IFERROR(LARGE($E:$H,COUNTIF(A:D,"&gt;0")+COUNTA($J$1:J121)-1),0)</f>
        <v>158.77048560700888</v>
      </c>
      <c r="K122" s="2">
        <f>IFERROR(LARGE($F:$H,COUNTIF(B:D,"&gt;0")+COUNTA($K$1:K121)-1),0)</f>
        <v>128.5933029360385</v>
      </c>
    </row>
    <row r="123" spans="1:11" x14ac:dyDescent="0.25">
      <c r="A123" t="str">
        <f>IFERROR(IF(1+A122&lt;=Configuration!$F$9*Configuration!$F$16,1+A122,""),"")</f>
        <v/>
      </c>
      <c r="B123" s="18" t="str">
        <f>IFERROR(IF(1+B122&lt;=Configuration!$F$10*Configuration!$F$16,1+B122,""),"")</f>
        <v/>
      </c>
      <c r="C123" s="18" t="str">
        <f>IFERROR(IF(1+C122&lt;=Configuration!$F$11*Configuration!$F$16,1+C122,""),"")</f>
        <v/>
      </c>
      <c r="D123" s="18" t="str">
        <f>IFERROR(IF(1+D122&lt;=Configuration!$F$12*Configuration!$F$16,1+D122,""),"")</f>
        <v/>
      </c>
      <c r="E123" s="2">
        <f>IFERROR('QB Projections'!N123,0)</f>
        <v>157.17924150382277</v>
      </c>
      <c r="F123" s="2">
        <f>IFERROR('RB Projections'!N124,0)</f>
        <v>122.10824217987279</v>
      </c>
      <c r="G123" s="2">
        <f>IFERROR('WR Projections'!N124,0)</f>
        <v>127.21472919081336</v>
      </c>
      <c r="H123" s="2">
        <f>IFERROR('TE Projections'!N124,0)</f>
        <v>0</v>
      </c>
      <c r="J123" s="2">
        <f>IFERROR(LARGE($E:$H,COUNTIF(A:D,"&gt;0")+COUNTA($J$1:J122)-1),0)</f>
        <v>158.62438776412</v>
      </c>
      <c r="K123" s="2">
        <f>IFERROR(LARGE($F:$H,COUNTIF(B:D,"&gt;0")+COUNTA($K$1:K122)-1),0)</f>
        <v>128.46987198441076</v>
      </c>
    </row>
    <row r="124" spans="1:11" x14ac:dyDescent="0.25">
      <c r="A124" t="str">
        <f>IFERROR(IF(1+A123&lt;=Configuration!$F$9*Configuration!$F$16,1+A123,""),"")</f>
        <v/>
      </c>
      <c r="B124" s="18" t="str">
        <f>IFERROR(IF(1+B123&lt;=Configuration!$F$10*Configuration!$F$16,1+B123,""),"")</f>
        <v/>
      </c>
      <c r="C124" s="18" t="str">
        <f>IFERROR(IF(1+C123&lt;=Configuration!$F$11*Configuration!$F$16,1+C123,""),"")</f>
        <v/>
      </c>
      <c r="D124" s="18" t="str">
        <f>IFERROR(IF(1+D123&lt;=Configuration!$F$12*Configuration!$F$16,1+D123,""),"")</f>
        <v/>
      </c>
      <c r="E124" s="2">
        <f>IFERROR('QB Projections'!N124,0)</f>
        <v>155.64085880771688</v>
      </c>
      <c r="F124" s="2">
        <f>IFERROR('RB Projections'!N125,0)</f>
        <v>123.85583456859584</v>
      </c>
      <c r="G124" s="2">
        <f>IFERROR('WR Projections'!N125,0)</f>
        <v>122.25917659544581</v>
      </c>
      <c r="H124" s="2">
        <f>IFERROR('TE Projections'!N125,0)</f>
        <v>0</v>
      </c>
      <c r="J124" s="2">
        <f>IFERROR(LARGE($E:$H,COUNTIF(A:D,"&gt;0")+COUNTA($J$1:J123)-1),0)</f>
        <v>158.52046116243386</v>
      </c>
      <c r="K124" s="2">
        <f>IFERROR(LARGE($F:$H,COUNTIF(B:D,"&gt;0")+COUNTA($K$1:K123)-1),0)</f>
        <v>128.36010978666465</v>
      </c>
    </row>
    <row r="125" spans="1:11" x14ac:dyDescent="0.25">
      <c r="A125" t="str">
        <f>IFERROR(IF(1+A124&lt;=Configuration!$F$9*Configuration!$F$16,1+A124,""),"")</f>
        <v/>
      </c>
      <c r="B125" s="18" t="str">
        <f>IFERROR(IF(1+B124&lt;=Configuration!$F$10*Configuration!$F$16,1+B124,""),"")</f>
        <v/>
      </c>
      <c r="C125" s="18" t="str">
        <f>IFERROR(IF(1+C124&lt;=Configuration!$F$11*Configuration!$F$16,1+C124,""),"")</f>
        <v/>
      </c>
      <c r="D125" s="18" t="str">
        <f>IFERROR(IF(1+D124&lt;=Configuration!$F$12*Configuration!$F$16,1+D124,""),"")</f>
        <v/>
      </c>
      <c r="E125" s="2">
        <f>IFERROR('QB Projections'!N125,0)</f>
        <v>152.43006119390435</v>
      </c>
      <c r="F125" s="2">
        <f>IFERROR('RB Projections'!N126,0)</f>
        <v>115.08582390932175</v>
      </c>
      <c r="G125" s="2">
        <f>IFERROR('WR Projections'!N126,0)</f>
        <v>120.70271277546045</v>
      </c>
      <c r="H125" s="2">
        <f>IFERROR('TE Projections'!N126,0)</f>
        <v>0</v>
      </c>
      <c r="J125" s="2">
        <f>IFERROR(LARGE($E:$H,COUNTIF(A:D,"&gt;0")+COUNTA($J$1:J124)-1),0)</f>
        <v>158.08031203612825</v>
      </c>
      <c r="K125" s="2">
        <f>IFERROR(LARGE($F:$H,COUNTIF(B:D,"&gt;0")+COUNTA($K$1:K124)-1),0)</f>
        <v>128.24492034329944</v>
      </c>
    </row>
    <row r="126" spans="1:11" x14ac:dyDescent="0.25">
      <c r="A126" t="str">
        <f>IFERROR(IF(1+A125&lt;=Configuration!$F$9*Configuration!$F$16,1+A125,""),"")</f>
        <v/>
      </c>
      <c r="B126" s="18" t="str">
        <f>IFERROR(IF(1+B125&lt;=Configuration!$F$10*Configuration!$F$16,1+B125,""),"")</f>
        <v/>
      </c>
      <c r="C126" s="18" t="str">
        <f>IFERROR(IF(1+C125&lt;=Configuration!$F$11*Configuration!$F$16,1+C125,""),"")</f>
        <v/>
      </c>
      <c r="D126" s="18" t="str">
        <f>IFERROR(IF(1+D125&lt;=Configuration!$F$12*Configuration!$F$16,1+D125,""),"")</f>
        <v/>
      </c>
      <c r="E126" s="2">
        <f>IFERROR('QB Projections'!N126,0)</f>
        <v>151.00197978458297</v>
      </c>
      <c r="F126" s="2">
        <f>IFERROR('RB Projections'!N127,0)</f>
        <v>114.13915195121345</v>
      </c>
      <c r="G126" s="2">
        <f>IFERROR('WR Projections'!N127,0)</f>
        <v>122.47566736743052</v>
      </c>
      <c r="H126" s="2">
        <f>IFERROR('TE Projections'!#REF!,0)</f>
        <v>0</v>
      </c>
      <c r="J126" s="2">
        <f>IFERROR(LARGE($E:$H,COUNTIF(A:D,"&gt;0")+COUNTA($J$1:J125)-1),0)</f>
        <v>157.65539716020194</v>
      </c>
      <c r="K126" s="2">
        <f>IFERROR(LARGE($F:$H,COUNTIF(B:D,"&gt;0")+COUNTA($K$1:K125)-1),0)</f>
        <v>128.09675812519544</v>
      </c>
    </row>
    <row r="127" spans="1:11" x14ac:dyDescent="0.25">
      <c r="A127" t="str">
        <f>IFERROR(IF(1+A126&lt;=Configuration!$F$9*Configuration!$F$16,1+A126,""),"")</f>
        <v/>
      </c>
      <c r="B127" s="18" t="str">
        <f>IFERROR(IF(1+B126&lt;=Configuration!$F$10*Configuration!$F$16,1+B126,""),"")</f>
        <v/>
      </c>
      <c r="C127" s="18" t="str">
        <f>IFERROR(IF(1+C126&lt;=Configuration!$F$11*Configuration!$F$16,1+C126,""),"")</f>
        <v/>
      </c>
      <c r="D127" s="18" t="str">
        <f>IFERROR(IF(1+D126&lt;=Configuration!$F$12*Configuration!$F$16,1+D126,""),"")</f>
        <v/>
      </c>
      <c r="E127" s="2">
        <f>IFERROR('QB Projections'!N127,0)</f>
        <v>149.31238945412497</v>
      </c>
      <c r="F127" s="2">
        <f>IFERROR('RB Projections'!N128,0)</f>
        <v>120.28402467152516</v>
      </c>
      <c r="G127" s="2">
        <f>IFERROR('WR Projections'!N128,0)</f>
        <v>118.21584136102565</v>
      </c>
      <c r="H127" s="2">
        <f>IFERROR('TE Projections'!N127,0)</f>
        <v>0</v>
      </c>
      <c r="J127" s="2">
        <f>IFERROR(LARGE($E:$H,COUNTIF(A:D,"&gt;0")+COUNTA($J$1:J126)-1),0)</f>
        <v>157.61788816450877</v>
      </c>
      <c r="K127" s="2">
        <f>IFERROR(LARGE($F:$H,COUNTIF(B:D,"&gt;0")+COUNTA($K$1:K126)-1),0)</f>
        <v>128.08293205623283</v>
      </c>
    </row>
    <row r="128" spans="1:11" x14ac:dyDescent="0.25">
      <c r="A128" t="str">
        <f>IFERROR(IF(1+A127&lt;=Configuration!$F$9*Configuration!$F$16,1+A127,""),"")</f>
        <v/>
      </c>
      <c r="B128" s="18" t="str">
        <f>IFERROR(IF(1+B127&lt;=Configuration!$F$10*Configuration!$F$16,1+B127,""),"")</f>
        <v/>
      </c>
      <c r="C128" s="18" t="str">
        <f>IFERROR(IF(1+C127&lt;=Configuration!$F$11*Configuration!$F$16,1+C127,""),"")</f>
        <v/>
      </c>
      <c r="D128" s="18" t="str">
        <f>IFERROR(IF(1+D127&lt;=Configuration!$F$12*Configuration!$F$16,1+D127,""),"")</f>
        <v/>
      </c>
      <c r="E128" s="2">
        <f>IFERROR('QB Projections'!N128,0)</f>
        <v>148.88352698554937</v>
      </c>
      <c r="F128" s="2">
        <f>IFERROR('RB Projections'!N129,0)</f>
        <v>114.04212017209592</v>
      </c>
      <c r="G128" s="2">
        <f>IFERROR('WR Projections'!N129,0)</f>
        <v>116.36244502687575</v>
      </c>
      <c r="H128" s="2">
        <f>IFERROR('TE Projections'!N128,0)</f>
        <v>0</v>
      </c>
      <c r="J128" s="2">
        <f>IFERROR(LARGE($E:$H,COUNTIF(A:D,"&gt;0")+COUNTA($J$1:J127)-1),0)</f>
        <v>157.36448514564827</v>
      </c>
      <c r="K128" s="2">
        <f>IFERROR(LARGE($F:$H,COUNTIF(B:D,"&gt;0")+COUNTA($K$1:K127)-1),0)</f>
        <v>127.72644462689077</v>
      </c>
    </row>
    <row r="129" spans="1:11" x14ac:dyDescent="0.25">
      <c r="A129" t="str">
        <f>IFERROR(IF(1+A128&lt;=Configuration!$F$9*Configuration!$F$16,1+A128,""),"")</f>
        <v/>
      </c>
      <c r="B129" s="18" t="str">
        <f>IFERROR(IF(1+B128&lt;=Configuration!$F$10*Configuration!$F$16,1+B128,""),"")</f>
        <v/>
      </c>
      <c r="C129" s="18" t="str">
        <f>IFERROR(IF(1+C128&lt;=Configuration!$F$11*Configuration!$F$16,1+C128,""),"")</f>
        <v/>
      </c>
      <c r="D129" s="18" t="str">
        <f>IFERROR(IF(1+D128&lt;=Configuration!$F$12*Configuration!$F$16,1+D128,""),"")</f>
        <v/>
      </c>
      <c r="E129" s="2">
        <f>IFERROR('QB Projections'!N129,0)</f>
        <v>135.90192056726073</v>
      </c>
      <c r="F129" s="2">
        <f>IFERROR('RB Projections'!N130,0)</f>
        <v>110.27584579938274</v>
      </c>
      <c r="G129" s="2">
        <f>IFERROR('WR Projections'!N130,0)</f>
        <v>121.92480572190989</v>
      </c>
      <c r="H129" s="2">
        <f>IFERROR('TE Projections'!N129,0)</f>
        <v>0</v>
      </c>
      <c r="J129" s="2">
        <f>IFERROR(LARGE($E:$H,COUNTIF(A:D,"&gt;0")+COUNTA($J$1:J128)-1),0)</f>
        <v>157.22967251098294</v>
      </c>
      <c r="K129" s="2">
        <f>IFERROR(LARGE($F:$H,COUNTIF(B:D,"&gt;0")+COUNTA($K$1:K128)-1),0)</f>
        <v>127.70230368645169</v>
      </c>
    </row>
    <row r="130" spans="1:11" x14ac:dyDescent="0.25">
      <c r="A130" t="str">
        <f>IFERROR(IF(1+A129&lt;=Configuration!$F$9*Configuration!$F$16,1+A129,""),"")</f>
        <v/>
      </c>
      <c r="B130" s="18" t="str">
        <f>IFERROR(IF(1+B129&lt;=Configuration!$F$10*Configuration!$F$16,1+B129,""),"")</f>
        <v/>
      </c>
      <c r="C130" s="18" t="str">
        <f>IFERROR(IF(1+C129&lt;=Configuration!$F$11*Configuration!$F$16,1+C129,""),"")</f>
        <v/>
      </c>
      <c r="D130" s="18" t="str">
        <f>IFERROR(IF(1+D129&lt;=Configuration!$F$12*Configuration!$F$16,1+D129,""),"")</f>
        <v/>
      </c>
      <c r="E130" s="2">
        <f>IFERROR('QB Projections'!N130,0)</f>
        <v>135.05756275162133</v>
      </c>
      <c r="F130" s="2">
        <f>IFERROR('RB Projections'!N131,0)</f>
        <v>115.02626060809312</v>
      </c>
      <c r="G130" s="2">
        <f>IFERROR('WR Projections'!N131,0)</f>
        <v>119.81748217965234</v>
      </c>
      <c r="H130" s="2">
        <f>IFERROR('TE Projections'!N130,0)</f>
        <v>0</v>
      </c>
      <c r="J130" s="2">
        <f>IFERROR(LARGE($E:$H,COUNTIF(A:D,"&gt;0")+COUNTA($J$1:J129)-1),0)</f>
        <v>157.17924150382277</v>
      </c>
      <c r="K130" s="2">
        <f>IFERROR(LARGE($F:$H,COUNTIF(B:D,"&gt;0")+COUNTA($K$1:K129)-1),0)</f>
        <v>127.57493215025301</v>
      </c>
    </row>
    <row r="131" spans="1:11" x14ac:dyDescent="0.25">
      <c r="A131" t="str">
        <f>IFERROR(IF(1+A130&lt;=Configuration!$F$9*Configuration!$F$16,1+A130,""),"")</f>
        <v/>
      </c>
      <c r="B131" s="18" t="str">
        <f>IFERROR(IF(1+B130&lt;=Configuration!$F$10*Configuration!$F$16,1+B130,""),"")</f>
        <v/>
      </c>
      <c r="C131" s="18" t="str">
        <f>IFERROR(IF(1+C130&lt;=Configuration!$F$11*Configuration!$F$16,1+C130,""),"")</f>
        <v/>
      </c>
      <c r="D131" s="18" t="str">
        <f>IFERROR(IF(1+D130&lt;=Configuration!$F$12*Configuration!$F$16,1+D130,""),"")</f>
        <v/>
      </c>
      <c r="E131" s="2">
        <f>IFERROR('QB Projections'!N131,0)</f>
        <v>131.41240583486237</v>
      </c>
      <c r="F131" s="2">
        <f>IFERROR('RB Projections'!N132,0)</f>
        <v>111.33094251873322</v>
      </c>
      <c r="G131" s="2">
        <f>IFERROR('WR Projections'!N132,0)</f>
        <v>116.81138691414533</v>
      </c>
      <c r="H131" s="2">
        <f>IFERROR('TE Projections'!N131,0)</f>
        <v>0</v>
      </c>
      <c r="J131" s="2">
        <f>IFERROR(LARGE($E:$H,COUNTIF(A:D,"&gt;0")+COUNTA($J$1:J130)-1),0)</f>
        <v>156.76457271506783</v>
      </c>
      <c r="K131" s="2">
        <f>IFERROR(LARGE($F:$H,COUNTIF(B:D,"&gt;0")+COUNTA($K$1:K130)-1),0)</f>
        <v>127.22052480070604</v>
      </c>
    </row>
    <row r="132" spans="1:11" x14ac:dyDescent="0.25">
      <c r="A132" t="str">
        <f>IFERROR(IF(1+A131&lt;=Configuration!$F$9*Configuration!$F$16,1+A131,""),"")</f>
        <v/>
      </c>
      <c r="B132" s="18" t="str">
        <f>IFERROR(IF(1+B131&lt;=Configuration!$F$10*Configuration!$F$16,1+B131,""),"")</f>
        <v/>
      </c>
      <c r="C132" s="18" t="str">
        <f>IFERROR(IF(1+C131&lt;=Configuration!$F$11*Configuration!$F$16,1+C131,""),"")</f>
        <v/>
      </c>
      <c r="D132" s="18" t="str">
        <f>IFERROR(IF(1+D131&lt;=Configuration!$F$12*Configuration!$F$16,1+D131,""),"")</f>
        <v/>
      </c>
      <c r="E132" s="2">
        <f>IFERROR('QB Projections'!N132,0)</f>
        <v>128.25680035822415</v>
      </c>
      <c r="F132" s="2">
        <f>IFERROR('RB Projections'!N133,0)</f>
        <v>107.75972428413878</v>
      </c>
      <c r="G132" s="2">
        <f>IFERROR('WR Projections'!N133,0)</f>
        <v>116.64531723025243</v>
      </c>
      <c r="H132" s="2">
        <f>IFERROR('TE Projections'!N132,0)</f>
        <v>0</v>
      </c>
      <c r="J132" s="2">
        <f>IFERROR(LARGE($E:$H,COUNTIF(A:D,"&gt;0")+COUNTA($J$1:J131)-1),0)</f>
        <v>156.74260431358556</v>
      </c>
      <c r="K132" s="2">
        <f>IFERROR(LARGE($F:$H,COUNTIF(B:D,"&gt;0")+COUNTA($K$1:K131)-1),0)</f>
        <v>127.21472919081336</v>
      </c>
    </row>
    <row r="133" spans="1:11" x14ac:dyDescent="0.25">
      <c r="A133" t="str">
        <f>IFERROR(IF(1+A132&lt;=Configuration!$F$9*Configuration!$F$16,1+A132,""),"")</f>
        <v/>
      </c>
      <c r="B133" s="18" t="str">
        <f>IFERROR(IF(1+B132&lt;=Configuration!$F$10*Configuration!$F$16,1+B132,""),"")</f>
        <v/>
      </c>
      <c r="C133" s="18" t="str">
        <f>IFERROR(IF(1+C132&lt;=Configuration!$F$11*Configuration!$F$16,1+C132,""),"")</f>
        <v/>
      </c>
      <c r="D133" s="18" t="str">
        <f>IFERROR(IF(1+D132&lt;=Configuration!$F$12*Configuration!$F$16,1+D132,""),"")</f>
        <v/>
      </c>
      <c r="E133" s="2">
        <f>IFERROR('QB Projections'!N133,0)</f>
        <v>124.90936165860309</v>
      </c>
      <c r="F133" s="2">
        <f>IFERROR('RB Projections'!N134,0)</f>
        <v>109.56786700792279</v>
      </c>
      <c r="G133" s="2">
        <f>IFERROR('WR Projections'!N134,0)</f>
        <v>120.06930524536645</v>
      </c>
      <c r="H133" s="2">
        <f>IFERROR('TE Projections'!N133,0)</f>
        <v>0</v>
      </c>
      <c r="J133" s="2">
        <f>IFERROR(LARGE($E:$H,COUNTIF(A:D,"&gt;0")+COUNTA($J$1:J132)-1),0)</f>
        <v>155.64085880771688</v>
      </c>
      <c r="K133" s="2">
        <f>IFERROR(LARGE($F:$H,COUNTIF(B:D,"&gt;0")+COUNTA($K$1:K132)-1),0)</f>
        <v>126.95646900072026</v>
      </c>
    </row>
    <row r="134" spans="1:11" x14ac:dyDescent="0.25">
      <c r="A134" t="str">
        <f>IFERROR(IF(1+A133&lt;=Configuration!$F$9*Configuration!$F$16,1+A133,""),"")</f>
        <v/>
      </c>
      <c r="B134" s="18" t="str">
        <f>IFERROR(IF(1+B133&lt;=Configuration!$F$10*Configuration!$F$16,1+B133,""),"")</f>
        <v/>
      </c>
      <c r="C134" s="18" t="str">
        <f>IFERROR(IF(1+C133&lt;=Configuration!$F$11*Configuration!$F$16,1+C133,""),"")</f>
        <v/>
      </c>
      <c r="D134" s="18" t="str">
        <f>IFERROR(IF(1+D133&lt;=Configuration!$F$12*Configuration!$F$16,1+D133,""),"")</f>
        <v/>
      </c>
      <c r="E134" s="2">
        <f>IFERROR('QB Projections'!N134,0)</f>
        <v>113.46888369581842</v>
      </c>
      <c r="F134" s="2">
        <f>IFERROR('RB Projections'!N135,0)</f>
        <v>111.49902154418841</v>
      </c>
      <c r="G134" s="2">
        <f>IFERROR('WR Projections'!N135,0)</f>
        <v>122.40006434012952</v>
      </c>
      <c r="H134" s="2">
        <f>IFERROR('TE Projections'!N134,0)</f>
        <v>0</v>
      </c>
      <c r="J134" s="2">
        <f>IFERROR(LARGE($E:$H,COUNTIF(A:D,"&gt;0")+COUNTA($J$1:J133)-1),0)</f>
        <v>155.63367141439915</v>
      </c>
      <c r="K134" s="2">
        <f>IFERROR(LARGE($F:$H,COUNTIF(B:D,"&gt;0")+COUNTA($K$1:K133)-1),0)</f>
        <v>126.88619762018037</v>
      </c>
    </row>
    <row r="135" spans="1:11" x14ac:dyDescent="0.25">
      <c r="A135" t="str">
        <f>IFERROR(IF(1+A134&lt;=Configuration!$F$9*Configuration!$F$16,1+A134,""),"")</f>
        <v/>
      </c>
      <c r="B135" s="18" t="str">
        <f>IFERROR(IF(1+B134&lt;=Configuration!$F$10*Configuration!$F$16,1+B134,""),"")</f>
        <v/>
      </c>
      <c r="C135" s="18" t="str">
        <f>IFERROR(IF(1+C134&lt;=Configuration!$F$11*Configuration!$F$16,1+C134,""),"")</f>
        <v/>
      </c>
      <c r="D135" s="18" t="str">
        <f>IFERROR(IF(1+D134&lt;=Configuration!$F$12*Configuration!$F$16,1+D134,""),"")</f>
        <v/>
      </c>
      <c r="E135" s="2">
        <f>IFERROR('QB Projections'!N135,0)</f>
        <v>79.057975792488278</v>
      </c>
      <c r="F135" s="2">
        <f>IFERROR('RB Projections'!N136,0)</f>
        <v>105.46414622354887</v>
      </c>
      <c r="G135" s="2">
        <f>IFERROR('WR Projections'!N136,0)</f>
        <v>118.61531695615477</v>
      </c>
      <c r="H135" s="2">
        <f>IFERROR('TE Projections'!N135,0)</f>
        <v>0</v>
      </c>
      <c r="J135" s="2">
        <f>IFERROR(LARGE($E:$H,COUNTIF(A:D,"&gt;0")+COUNTA($J$1:J134)-1),0)</f>
        <v>155.55873889981174</v>
      </c>
      <c r="K135" s="2">
        <f>IFERROR(LARGE($F:$H,COUNTIF(B:D,"&gt;0")+COUNTA($K$1:K134)-1),0)</f>
        <v>126.79964765763637</v>
      </c>
    </row>
    <row r="136" spans="1:11" x14ac:dyDescent="0.25">
      <c r="A136" t="str">
        <f>IFERROR(IF(1+A135&lt;=Configuration!$F$9*Configuration!$F$16,1+A135,""),"")</f>
        <v/>
      </c>
      <c r="B136" s="18" t="str">
        <f>IFERROR(IF(1+B135&lt;=Configuration!$F$10*Configuration!$F$16,1+B135,""),"")</f>
        <v/>
      </c>
      <c r="C136" s="18" t="str">
        <f>IFERROR(IF(1+C135&lt;=Configuration!$F$11*Configuration!$F$16,1+C135,""),"")</f>
        <v/>
      </c>
      <c r="D136" s="18" t="str">
        <f>IFERROR(IF(1+D135&lt;=Configuration!$F$12*Configuration!$F$16,1+D135,""),"")</f>
        <v/>
      </c>
      <c r="E136" s="2">
        <f>IFERROR('QB Projections'!N136,0)</f>
        <v>0</v>
      </c>
      <c r="F136" s="2">
        <f>IFERROR('RB Projections'!N137,0)</f>
        <v>112.08456982159625</v>
      </c>
      <c r="G136" s="2">
        <f>IFERROR('WR Projections'!N137,0)</f>
        <v>115.96277406491876</v>
      </c>
      <c r="H136" s="2">
        <f>IFERROR('TE Projections'!N136,0)</f>
        <v>0</v>
      </c>
      <c r="J136" s="2">
        <f>IFERROR(LARGE($E:$H,COUNTIF(A:D,"&gt;0")+COUNTA($J$1:J135)-1),0)</f>
        <v>155.36088899317548</v>
      </c>
      <c r="K136" s="2">
        <f>IFERROR(LARGE($F:$H,COUNTIF(B:D,"&gt;0")+COUNTA($K$1:K135)-1),0)</f>
        <v>126.59682559799681</v>
      </c>
    </row>
    <row r="137" spans="1:11" x14ac:dyDescent="0.25">
      <c r="A137" t="str">
        <f>IFERROR(IF(1+A136&lt;=Configuration!$F$9*Configuration!$F$16,1+A136,""),"")</f>
        <v/>
      </c>
      <c r="B137" s="18" t="str">
        <f>IFERROR(IF(1+B136&lt;=Configuration!$F$10*Configuration!$F$16,1+B136,""),"")</f>
        <v/>
      </c>
      <c r="C137" s="18" t="str">
        <f>IFERROR(IF(1+C136&lt;=Configuration!$F$11*Configuration!$F$16,1+C136,""),"")</f>
        <v/>
      </c>
      <c r="D137" s="18" t="str">
        <f>IFERROR(IF(1+D136&lt;=Configuration!$F$12*Configuration!$F$16,1+D136,""),"")</f>
        <v/>
      </c>
      <c r="E137" s="2">
        <f>IFERROR('QB Projections'!N137,0)</f>
        <v>0</v>
      </c>
      <c r="F137" s="2">
        <f>IFERROR('RB Projections'!N138,0)</f>
        <v>109.96943625865376</v>
      </c>
      <c r="G137" s="2">
        <f>IFERROR('WR Projections'!N138,0)</f>
        <v>119.94536790288775</v>
      </c>
      <c r="H137" s="2">
        <f>IFERROR('TE Projections'!N137,0)</f>
        <v>0</v>
      </c>
      <c r="J137" s="2">
        <f>IFERROR(LARGE($E:$H,COUNTIF(A:D,"&gt;0")+COUNTA($J$1:J136)-1),0)</f>
        <v>155.22713935835708</v>
      </c>
      <c r="K137" s="2">
        <f>IFERROR(LARGE($F:$H,COUNTIF(B:D,"&gt;0")+COUNTA($K$1:K136)-1),0)</f>
        <v>126.25863695943737</v>
      </c>
    </row>
    <row r="138" spans="1:11" x14ac:dyDescent="0.25">
      <c r="A138" t="str">
        <f>IFERROR(IF(1+A137&lt;=Configuration!$F$9*Configuration!$F$16,1+A137,""),"")</f>
        <v/>
      </c>
      <c r="B138" s="18" t="str">
        <f>IFERROR(IF(1+B137&lt;=Configuration!$F$10*Configuration!$F$16,1+B137,""),"")</f>
        <v/>
      </c>
      <c r="C138" s="18" t="str">
        <f>IFERROR(IF(1+C137&lt;=Configuration!$F$11*Configuration!$F$16,1+C137,""),"")</f>
        <v/>
      </c>
      <c r="D138" s="18" t="str">
        <f>IFERROR(IF(1+D137&lt;=Configuration!$F$12*Configuration!$F$16,1+D137,""),"")</f>
        <v/>
      </c>
      <c r="E138" s="2">
        <f>IFERROR('QB Projections'!N138,0)</f>
        <v>0</v>
      </c>
      <c r="F138" s="2">
        <f>IFERROR('RB Projections'!N139,0)</f>
        <v>115.80546706025555</v>
      </c>
      <c r="G138" s="2">
        <f>IFERROR('WR Projections'!N139,0)</f>
        <v>112.99317838185267</v>
      </c>
      <c r="H138" s="2">
        <f>IFERROR('TE Projections'!N138,0)</f>
        <v>0</v>
      </c>
      <c r="J138" s="2">
        <f>IFERROR(LARGE($E:$H,COUNTIF(A:D,"&gt;0")+COUNTA($J$1:J137)-1),0)</f>
        <v>155.07626871078676</v>
      </c>
      <c r="K138" s="2">
        <f>IFERROR(LARGE($F:$H,COUNTIF(B:D,"&gt;0")+COUNTA($K$1:K137)-1),0)</f>
        <v>125.55361064419674</v>
      </c>
    </row>
    <row r="139" spans="1:11" x14ac:dyDescent="0.25">
      <c r="A139" t="str">
        <f>IFERROR(IF(1+A138&lt;=Configuration!$F$9*Configuration!$F$16,1+A138,""),"")</f>
        <v/>
      </c>
      <c r="B139" s="18" t="str">
        <f>IFERROR(IF(1+B138&lt;=Configuration!$F$10*Configuration!$F$16,1+B138,""),"")</f>
        <v/>
      </c>
      <c r="C139" s="18" t="str">
        <f>IFERROR(IF(1+C138&lt;=Configuration!$F$11*Configuration!$F$16,1+C138,""),"")</f>
        <v/>
      </c>
      <c r="D139" s="18" t="str">
        <f>IFERROR(IF(1+D138&lt;=Configuration!$F$12*Configuration!$F$16,1+D138,""),"")</f>
        <v/>
      </c>
      <c r="E139" s="2">
        <f>IFERROR('QB Projections'!N139,0)</f>
        <v>0</v>
      </c>
      <c r="F139" s="2">
        <f>IFERROR('RB Projections'!N140,0)</f>
        <v>113.55019297620476</v>
      </c>
      <c r="G139" s="2">
        <f>IFERROR('WR Projections'!N140,0)</f>
        <v>116.79814511565822</v>
      </c>
      <c r="H139" s="2">
        <f>IFERROR('TE Projections'!N139,0)</f>
        <v>0</v>
      </c>
      <c r="J139" s="2">
        <f>IFERROR(LARGE($E:$H,COUNTIF(A:D,"&gt;0")+COUNTA($J$1:J138)-1),0)</f>
        <v>154.62457401515823</v>
      </c>
      <c r="K139" s="2">
        <f>IFERROR(LARGE($F:$H,COUNTIF(B:D,"&gt;0")+COUNTA($K$1:K138)-1),0)</f>
        <v>125.46075141042157</v>
      </c>
    </row>
    <row r="140" spans="1:11" x14ac:dyDescent="0.25">
      <c r="A140" t="str">
        <f>IFERROR(IF(1+A139&lt;=Configuration!$F$9*Configuration!$F$16,1+A139,""),"")</f>
        <v/>
      </c>
      <c r="B140" s="18" t="str">
        <f>IFERROR(IF(1+B139&lt;=Configuration!$F$10*Configuration!$F$16,1+B139,""),"")</f>
        <v/>
      </c>
      <c r="C140" s="18" t="str">
        <f>IFERROR(IF(1+C139&lt;=Configuration!$F$11*Configuration!$F$16,1+C139,""),"")</f>
        <v/>
      </c>
      <c r="D140" s="18" t="str">
        <f>IFERROR(IF(1+D139&lt;=Configuration!$F$12*Configuration!$F$16,1+D139,""),"")</f>
        <v/>
      </c>
      <c r="E140" s="2">
        <f>IFERROR('QB Projections'!N140,0)</f>
        <v>0</v>
      </c>
      <c r="F140" s="2">
        <f>IFERROR('RB Projections'!N141,0)</f>
        <v>108.59513020567599</v>
      </c>
      <c r="G140" s="2">
        <f>IFERROR('WR Projections'!N141,0)</f>
        <v>116.27506330570161</v>
      </c>
      <c r="H140" s="2">
        <f>IFERROR('TE Projections'!N140,0)</f>
        <v>0</v>
      </c>
      <c r="J140" s="2">
        <f>IFERROR(LARGE($E:$H,COUNTIF(A:D,"&gt;0")+COUNTA($J$1:J139)-1),0)</f>
        <v>154.57588906458466</v>
      </c>
      <c r="K140" s="2">
        <f>IFERROR(LARGE($F:$H,COUNTIF(B:D,"&gt;0")+COUNTA($K$1:K139)-1),0)</f>
        <v>125.09238129773053</v>
      </c>
    </row>
    <row r="141" spans="1:11" x14ac:dyDescent="0.25">
      <c r="A141" t="str">
        <f>IFERROR(IF(1+A140&lt;=Configuration!$F$9*Configuration!$F$16,1+A140,""),"")</f>
        <v/>
      </c>
      <c r="B141" s="18" t="str">
        <f>IFERROR(IF(1+B140&lt;=Configuration!$F$10*Configuration!$F$16,1+B140,""),"")</f>
        <v/>
      </c>
      <c r="C141" s="18" t="str">
        <f>IFERROR(IF(1+C140&lt;=Configuration!$F$11*Configuration!$F$16,1+C140,""),"")</f>
        <v/>
      </c>
      <c r="D141" s="18" t="str">
        <f>IFERROR(IF(1+D140&lt;=Configuration!$F$12*Configuration!$F$16,1+D140,""),"")</f>
        <v/>
      </c>
      <c r="E141" s="2">
        <f>IFERROR('QB Projections'!N141,0)</f>
        <v>0</v>
      </c>
      <c r="F141" s="2">
        <f>IFERROR('RB Projections'!N142,0)</f>
        <v>113.1620051689596</v>
      </c>
      <c r="G141" s="2">
        <f>IFERROR('WR Projections'!N142,0)</f>
        <v>115.3905571661422</v>
      </c>
      <c r="H141" s="2">
        <f>IFERROR('TE Projections'!N141,0)</f>
        <v>0</v>
      </c>
      <c r="J141" s="2">
        <f>IFERROR(LARGE($E:$H,COUNTIF(A:D,"&gt;0")+COUNTA($J$1:J140)-1),0)</f>
        <v>154.50948821933636</v>
      </c>
      <c r="K141" s="2">
        <f>IFERROR(LARGE($F:$H,COUNTIF(B:D,"&gt;0")+COUNTA($K$1:K140)-1),0)</f>
        <v>124.89514747603614</v>
      </c>
    </row>
    <row r="142" spans="1:11" x14ac:dyDescent="0.25">
      <c r="A142" t="str">
        <f>IFERROR(IF(1+A141&lt;=Configuration!$F$9*Configuration!$F$16,1+A141,""),"")</f>
        <v/>
      </c>
      <c r="B142" s="18" t="str">
        <f>IFERROR(IF(1+B141&lt;=Configuration!$F$10*Configuration!$F$16,1+B141,""),"")</f>
        <v/>
      </c>
      <c r="C142" s="18" t="str">
        <f>IFERROR(IF(1+C141&lt;=Configuration!$F$11*Configuration!$F$16,1+C141,""),"")</f>
        <v/>
      </c>
      <c r="D142" s="18" t="str">
        <f>IFERROR(IF(1+D141&lt;=Configuration!$F$12*Configuration!$F$16,1+D141,""),"")</f>
        <v/>
      </c>
      <c r="E142" s="2">
        <f>IFERROR('QB Projections'!N142,0)</f>
        <v>0</v>
      </c>
      <c r="F142" s="2">
        <f>IFERROR('RB Projections'!N143,0)</f>
        <v>107.12281948494646</v>
      </c>
      <c r="G142" s="2">
        <f>IFERROR('WR Projections'!N143,0)</f>
        <v>118.62367876552879</v>
      </c>
      <c r="H142" s="2">
        <f>IFERROR('TE Projections'!N142,0)</f>
        <v>0</v>
      </c>
      <c r="J142" s="2">
        <f>IFERROR(LARGE($E:$H,COUNTIF(A:D,"&gt;0")+COUNTA($J$1:J141)-1),0)</f>
        <v>154.47343843404246</v>
      </c>
      <c r="K142" s="2">
        <f>IFERROR(LARGE($F:$H,COUNTIF(B:D,"&gt;0")+COUNTA($K$1:K141)-1),0)</f>
        <v>124.75169614811665</v>
      </c>
    </row>
    <row r="143" spans="1:11" x14ac:dyDescent="0.25">
      <c r="A143" t="str">
        <f>IFERROR(IF(1+A142&lt;=Configuration!$F$9*Configuration!$F$16,1+A142,""),"")</f>
        <v/>
      </c>
      <c r="B143" s="18" t="str">
        <f>IFERROR(IF(1+B142&lt;=Configuration!$F$10*Configuration!$F$16,1+B142,""),"")</f>
        <v/>
      </c>
      <c r="C143" s="18" t="str">
        <f>IFERROR(IF(1+C142&lt;=Configuration!$F$11*Configuration!$F$16,1+C142,""),"")</f>
        <v/>
      </c>
      <c r="D143" s="18" t="str">
        <f>IFERROR(IF(1+D142&lt;=Configuration!$F$12*Configuration!$F$16,1+D142,""),"")</f>
        <v/>
      </c>
      <c r="E143" s="2">
        <f>IFERROR('QB Projections'!N143,0)</f>
        <v>0</v>
      </c>
      <c r="F143" s="2">
        <f>IFERROR('RB Projections'!N144,0)</f>
        <v>107.4448183428885</v>
      </c>
      <c r="G143" s="2">
        <f>IFERROR('WR Projections'!N144,0)</f>
        <v>113.53440358834091</v>
      </c>
      <c r="H143" s="2">
        <f>IFERROR('TE Projections'!N143,0)</f>
        <v>0</v>
      </c>
      <c r="J143" s="2">
        <f>IFERROR(LARGE($E:$H,COUNTIF(A:D,"&gt;0")+COUNTA($J$1:J142)-1),0)</f>
        <v>154.07196308671877</v>
      </c>
      <c r="K143" s="2">
        <f>IFERROR(LARGE($F:$H,COUNTIF(B:D,"&gt;0")+COUNTA($K$1:K142)-1),0)</f>
        <v>124.71237816201835</v>
      </c>
    </row>
    <row r="144" spans="1:11" x14ac:dyDescent="0.25">
      <c r="A144" t="str">
        <f>IFERROR(IF(1+A143&lt;=Configuration!$F$9*Configuration!$F$16,1+A143,""),"")</f>
        <v/>
      </c>
      <c r="B144" s="18" t="str">
        <f>IFERROR(IF(1+B143&lt;=Configuration!$F$10*Configuration!$F$16,1+B143,""),"")</f>
        <v/>
      </c>
      <c r="C144" s="18" t="str">
        <f>IFERROR(IF(1+C143&lt;=Configuration!$F$11*Configuration!$F$16,1+C143,""),"")</f>
        <v/>
      </c>
      <c r="D144" s="18" t="str">
        <f>IFERROR(IF(1+D143&lt;=Configuration!$F$12*Configuration!$F$16,1+D143,""),"")</f>
        <v/>
      </c>
      <c r="E144" s="2">
        <f>IFERROR('QB Projections'!N144,0)</f>
        <v>0</v>
      </c>
      <c r="F144" s="2">
        <f>IFERROR('RB Projections'!N145,0)</f>
        <v>105.92471725590642</v>
      </c>
      <c r="G144" s="2">
        <f>IFERROR('WR Projections'!N145,0)</f>
        <v>111.99942249996235</v>
      </c>
      <c r="H144" s="2">
        <f>IFERROR('TE Projections'!N144,0)</f>
        <v>0</v>
      </c>
      <c r="J144" s="2">
        <f>IFERROR(LARGE($E:$H,COUNTIF(A:D,"&gt;0")+COUNTA($J$1:J143)-1),0)</f>
        <v>153.51428840782859</v>
      </c>
      <c r="K144" s="2">
        <f>IFERROR(LARGE($F:$H,COUNTIF(B:D,"&gt;0")+COUNTA($K$1:K143)-1),0)</f>
        <v>124.54803311578286</v>
      </c>
    </row>
    <row r="145" spans="1:11" x14ac:dyDescent="0.25">
      <c r="A145" t="str">
        <f>IFERROR(IF(1+A144&lt;=Configuration!$F$9*Configuration!$F$16,1+A144,""),"")</f>
        <v/>
      </c>
      <c r="B145" s="18" t="str">
        <f>IFERROR(IF(1+B144&lt;=Configuration!$F$10*Configuration!$F$16,1+B144,""),"")</f>
        <v/>
      </c>
      <c r="C145" s="18" t="str">
        <f>IFERROR(IF(1+C144&lt;=Configuration!$F$11*Configuration!$F$16,1+C144,""),"")</f>
        <v/>
      </c>
      <c r="D145" s="18" t="str">
        <f>IFERROR(IF(1+D144&lt;=Configuration!$F$12*Configuration!$F$16,1+D144,""),"")</f>
        <v/>
      </c>
      <c r="E145" s="2">
        <f>IFERROR('QB Projections'!N145,0)</f>
        <v>0</v>
      </c>
      <c r="F145" s="2">
        <f>IFERROR('RB Projections'!N146,0)</f>
        <v>110.08985974653018</v>
      </c>
      <c r="G145" s="2">
        <f>IFERROR('WR Projections'!N146,0)</f>
        <v>113.8203519997754</v>
      </c>
      <c r="H145" s="2">
        <f>IFERROR('TE Projections'!N145,0)</f>
        <v>0</v>
      </c>
      <c r="J145" s="2">
        <f>IFERROR(LARGE($E:$H,COUNTIF(A:D,"&gt;0")+COUNTA($J$1:J144)-1),0)</f>
        <v>153.3318177605548</v>
      </c>
      <c r="K145" s="2">
        <f>IFERROR(LARGE($F:$H,COUNTIF(B:D,"&gt;0")+COUNTA($K$1:K144)-1),0)</f>
        <v>124.36241462940497</v>
      </c>
    </row>
    <row r="146" spans="1:11" x14ac:dyDescent="0.25">
      <c r="A146" t="str">
        <f>IFERROR(IF(1+A145&lt;=Configuration!$F$9*Configuration!$F$16,1+A145,""),"")</f>
        <v/>
      </c>
      <c r="B146" s="18" t="str">
        <f>IFERROR(IF(1+B145&lt;=Configuration!$F$10*Configuration!$F$16,1+B145,""),"")</f>
        <v/>
      </c>
      <c r="C146" s="18" t="str">
        <f>IFERROR(IF(1+C145&lt;=Configuration!$F$11*Configuration!$F$16,1+C145,""),"")</f>
        <v/>
      </c>
      <c r="D146" s="18" t="str">
        <f>IFERROR(IF(1+D145&lt;=Configuration!$F$12*Configuration!$F$16,1+D145,""),"")</f>
        <v/>
      </c>
      <c r="E146" s="2">
        <f>IFERROR('QB Projections'!N146,0)</f>
        <v>0</v>
      </c>
      <c r="F146" s="2">
        <f>IFERROR('RB Projections'!N147,0)</f>
        <v>111.32071206859955</v>
      </c>
      <c r="G146" s="2">
        <f>IFERROR('WR Projections'!N147,0)</f>
        <v>113.6831528832588</v>
      </c>
      <c r="H146" s="2">
        <f>IFERROR('TE Projections'!N146,0)</f>
        <v>0</v>
      </c>
      <c r="J146" s="2">
        <f>IFERROR(LARGE($E:$H,COUNTIF(A:D,"&gt;0")+COUNTA($J$1:J145)-1),0)</f>
        <v>152.43006119390435</v>
      </c>
      <c r="K146" s="2">
        <f>IFERROR(LARGE($F:$H,COUNTIF(B:D,"&gt;0")+COUNTA($K$1:K145)-1),0)</f>
        <v>124.22865553598415</v>
      </c>
    </row>
    <row r="147" spans="1:11" x14ac:dyDescent="0.25">
      <c r="A147" t="str">
        <f>IFERROR(IF(1+A146&lt;=Configuration!$F$9*Configuration!$F$16,1+A146,""),"")</f>
        <v/>
      </c>
      <c r="B147" s="18" t="str">
        <f>IFERROR(IF(1+B146&lt;=Configuration!$F$10*Configuration!$F$16,1+B146,""),"")</f>
        <v/>
      </c>
      <c r="C147" s="18" t="str">
        <f>IFERROR(IF(1+C146&lt;=Configuration!$F$11*Configuration!$F$16,1+C146,""),"")</f>
        <v/>
      </c>
      <c r="D147" s="18" t="str">
        <f>IFERROR(IF(1+D146&lt;=Configuration!$F$12*Configuration!$F$16,1+D146,""),"")</f>
        <v/>
      </c>
      <c r="E147" s="2">
        <f>IFERROR('QB Projections'!N147,0)</f>
        <v>0</v>
      </c>
      <c r="F147" s="2">
        <f>IFERROR('RB Projections'!N148,0)</f>
        <v>112.03272524788046</v>
      </c>
      <c r="G147" s="2">
        <f>IFERROR('WR Projections'!N148,0)</f>
        <v>113.42901564138094</v>
      </c>
      <c r="H147" s="2">
        <f>IFERROR('TE Projections'!N147,0)</f>
        <v>0</v>
      </c>
      <c r="J147" s="2">
        <f>IFERROR(LARGE($E:$H,COUNTIF(A:D,"&gt;0")+COUNTA($J$1:J146)-1),0)</f>
        <v>152.00855305864803</v>
      </c>
      <c r="K147" s="2">
        <f>IFERROR(LARGE($F:$H,COUNTIF(B:D,"&gt;0")+COUNTA($K$1:K146)-1),0)</f>
        <v>124.13946688625423</v>
      </c>
    </row>
    <row r="148" spans="1:11" x14ac:dyDescent="0.25">
      <c r="A148" t="str">
        <f>IFERROR(IF(1+A147&lt;=Configuration!$F$9*Configuration!$F$16,1+A147,""),"")</f>
        <v/>
      </c>
      <c r="B148" s="18" t="str">
        <f>IFERROR(IF(1+B147&lt;=Configuration!$F$10*Configuration!$F$16,1+B147,""),"")</f>
        <v/>
      </c>
      <c r="C148" s="18" t="str">
        <f>IFERROR(IF(1+C147&lt;=Configuration!$F$11*Configuration!$F$16,1+C147,""),"")</f>
        <v/>
      </c>
      <c r="D148" s="18" t="str">
        <f>IFERROR(IF(1+D147&lt;=Configuration!$F$12*Configuration!$F$16,1+D147,""),"")</f>
        <v/>
      </c>
      <c r="E148" s="2">
        <f>IFERROR('QB Projections'!N148,0)</f>
        <v>0</v>
      </c>
      <c r="F148" s="2">
        <f>IFERROR('RB Projections'!N149,0)</f>
        <v>102.0163534849833</v>
      </c>
      <c r="G148" s="2">
        <f>IFERROR('WR Projections'!N149,0)</f>
        <v>112.35066300919551</v>
      </c>
      <c r="H148" s="2">
        <f>IFERROR('TE Projections'!N148,0)</f>
        <v>0</v>
      </c>
      <c r="J148" s="2">
        <f>IFERROR(LARGE($E:$H,COUNTIF(A:D,"&gt;0")+COUNTA($J$1:J147)-1),0)</f>
        <v>151.67734827004153</v>
      </c>
      <c r="K148" s="2">
        <f>IFERROR(LARGE($F:$H,COUNTIF(B:D,"&gt;0")+COUNTA($K$1:K147)-1),0)</f>
        <v>123.88860626163016</v>
      </c>
    </row>
    <row r="149" spans="1:11" x14ac:dyDescent="0.25">
      <c r="A149" t="str">
        <f>IFERROR(IF(1+A148&lt;=Configuration!$F$9*Configuration!$F$16,1+A148,""),"")</f>
        <v/>
      </c>
      <c r="B149" s="18" t="str">
        <f>IFERROR(IF(1+B148&lt;=Configuration!$F$10*Configuration!$F$16,1+B148,""),"")</f>
        <v/>
      </c>
      <c r="C149" s="18" t="str">
        <f>IFERROR(IF(1+C148&lt;=Configuration!$F$11*Configuration!$F$16,1+C148,""),"")</f>
        <v/>
      </c>
      <c r="D149" s="18" t="str">
        <f>IFERROR(IF(1+D148&lt;=Configuration!$F$12*Configuration!$F$16,1+D148,""),"")</f>
        <v/>
      </c>
      <c r="E149" s="2">
        <f>IFERROR('QB Projections'!N149,0)</f>
        <v>0</v>
      </c>
      <c r="F149" s="2">
        <f>IFERROR('RB Projections'!N150,0)</f>
        <v>109.29101069007319</v>
      </c>
      <c r="G149" s="2">
        <f>IFERROR('WR Projections'!N150,0)</f>
        <v>118.40591935847955</v>
      </c>
      <c r="H149" s="2">
        <f>IFERROR('TE Projections'!N149,0)</f>
        <v>0</v>
      </c>
      <c r="J149" s="2">
        <f>IFERROR(LARGE($E:$H,COUNTIF(A:D,"&gt;0")+COUNTA($J$1:J148)-1),0)</f>
        <v>151.5768964002458</v>
      </c>
      <c r="K149" s="2">
        <f>IFERROR(LARGE($F:$H,COUNTIF(B:D,"&gt;0")+COUNTA($K$1:K148)-1),0)</f>
        <v>123.85583456859584</v>
      </c>
    </row>
    <row r="150" spans="1:11" x14ac:dyDescent="0.25">
      <c r="A150" t="str">
        <f>IFERROR(IF(1+A149&lt;=Configuration!$F$9*Configuration!$F$16,1+A149,""),"")</f>
        <v/>
      </c>
      <c r="B150" s="18" t="str">
        <f>IFERROR(IF(1+B149&lt;=Configuration!$F$10*Configuration!$F$16,1+B149,""),"")</f>
        <v/>
      </c>
      <c r="C150" s="18" t="str">
        <f>IFERROR(IF(1+C149&lt;=Configuration!$F$11*Configuration!$F$16,1+C149,""),"")</f>
        <v/>
      </c>
      <c r="D150" s="18" t="str">
        <f>IFERROR(IF(1+D149&lt;=Configuration!$F$12*Configuration!$F$16,1+D149,""),"")</f>
        <v/>
      </c>
      <c r="E150" s="2">
        <f>IFERROR('QB Projections'!N150,0)</f>
        <v>0</v>
      </c>
      <c r="F150" s="2">
        <f>IFERROR('RB Projections'!N151,0)</f>
        <v>103.5996999526693</v>
      </c>
      <c r="G150" s="2">
        <f>IFERROR('WR Projections'!N151,0)</f>
        <v>120.48784830592012</v>
      </c>
      <c r="H150" s="2">
        <f>IFERROR('TE Projections'!N150,0)</f>
        <v>0</v>
      </c>
      <c r="J150" s="2">
        <f>IFERROR(LARGE($E:$H,COUNTIF(A:D,"&gt;0")+COUNTA($J$1:J149)-1),0)</f>
        <v>151.50025766516495</v>
      </c>
      <c r="K150" s="2">
        <f>IFERROR(LARGE($F:$H,COUNTIF(B:D,"&gt;0")+COUNTA($K$1:K149)-1),0)</f>
        <v>123.32225499197361</v>
      </c>
    </row>
    <row r="151" spans="1:11" x14ac:dyDescent="0.25">
      <c r="A151" t="str">
        <f>IFERROR(IF(1+A150&lt;=Configuration!$F$9*Configuration!$F$16,1+A150,""),"")</f>
        <v/>
      </c>
      <c r="B151" s="18" t="str">
        <f>IFERROR(IF(1+B150&lt;=Configuration!$F$10*Configuration!$F$16,1+B150,""),"")</f>
        <v/>
      </c>
      <c r="C151" s="18" t="str">
        <f>IFERROR(IF(1+C150&lt;=Configuration!$F$11*Configuration!$F$16,1+C150,""),"")</f>
        <v/>
      </c>
      <c r="D151" s="18" t="str">
        <f>IFERROR(IF(1+D150&lt;=Configuration!$F$12*Configuration!$F$16,1+D150,""),"")</f>
        <v/>
      </c>
      <c r="E151" s="2">
        <f>IFERROR('QB Projections'!N151,0)</f>
        <v>0</v>
      </c>
      <c r="F151" s="2">
        <f>IFERROR('RB Projections'!N152,0)</f>
        <v>104.11087111856644</v>
      </c>
      <c r="G151" s="2">
        <f>IFERROR('WR Projections'!N152,0)</f>
        <v>113.75066926287928</v>
      </c>
      <c r="H151" s="2">
        <f>IFERROR('TE Projections'!N151,0)</f>
        <v>0</v>
      </c>
      <c r="J151" s="2">
        <f>IFERROR(LARGE($E:$H,COUNTIF(A:D,"&gt;0")+COUNTA($J$1:J150)-1),0)</f>
        <v>151.00197978458297</v>
      </c>
      <c r="K151" s="2">
        <f>IFERROR(LARGE($F:$H,COUNTIF(B:D,"&gt;0")+COUNTA($K$1:K150)-1),0)</f>
        <v>122.64954928388617</v>
      </c>
    </row>
    <row r="152" spans="1:11" x14ac:dyDescent="0.25">
      <c r="A152" t="str">
        <f>IFERROR(IF(1+A151&lt;=Configuration!$F$9*Configuration!$F$16,1+A151,""),"")</f>
        <v/>
      </c>
      <c r="B152" s="18" t="str">
        <f>IFERROR(IF(1+B151&lt;=Configuration!$F$10*Configuration!$F$16,1+B151,""),"")</f>
        <v/>
      </c>
      <c r="C152" s="18" t="str">
        <f>IFERROR(IF(1+C151&lt;=Configuration!$F$11*Configuration!$F$16,1+C151,""),"")</f>
        <v/>
      </c>
      <c r="D152" s="18" t="str">
        <f>IFERROR(IF(1+D151&lt;=Configuration!$F$12*Configuration!$F$16,1+D151,""),"")</f>
        <v/>
      </c>
      <c r="E152" s="2">
        <f>IFERROR('QB Projections'!N152,0)</f>
        <v>0</v>
      </c>
      <c r="F152" s="2">
        <f>IFERROR('RB Projections'!N153,0)</f>
        <v>108.74142584343439</v>
      </c>
      <c r="G152" s="2">
        <f>IFERROR('WR Projections'!N153,0)</f>
        <v>115.47650989674888</v>
      </c>
      <c r="H152" s="2">
        <f>IFERROR('TE Projections'!N152,0)</f>
        <v>0</v>
      </c>
      <c r="J152" s="2">
        <f>IFERROR(LARGE($E:$H,COUNTIF(A:D,"&gt;0")+COUNTA($J$1:J151)-1),0)</f>
        <v>150.86901389872497</v>
      </c>
      <c r="K152" s="2">
        <f>IFERROR(LARGE($F:$H,COUNTIF(B:D,"&gt;0")+COUNTA($K$1:K151)-1),0)</f>
        <v>122.47566736743052</v>
      </c>
    </row>
    <row r="153" spans="1:11" x14ac:dyDescent="0.25">
      <c r="A153" t="str">
        <f>IFERROR(IF(1+A152&lt;=Configuration!$F$9*Configuration!$F$16,1+A152,""),"")</f>
        <v/>
      </c>
      <c r="B153" s="18" t="str">
        <f>IFERROR(IF(1+B152&lt;=Configuration!$F$10*Configuration!$F$16,1+B152,""),"")</f>
        <v/>
      </c>
      <c r="C153" s="18" t="str">
        <f>IFERROR(IF(1+C152&lt;=Configuration!$F$11*Configuration!$F$16,1+C152,""),"")</f>
        <v/>
      </c>
      <c r="D153" s="18" t="str">
        <f>IFERROR(IF(1+D152&lt;=Configuration!$F$12*Configuration!$F$16,1+D152,""),"")</f>
        <v/>
      </c>
      <c r="E153" s="2">
        <f>IFERROR('QB Projections'!N153,0)</f>
        <v>0</v>
      </c>
      <c r="F153" s="2">
        <f>IFERROR('RB Projections'!N154,0)</f>
        <v>106.6231704692337</v>
      </c>
      <c r="G153" s="2">
        <f>IFERROR('WR Projections'!N154,0)</f>
        <v>115.07217806707452</v>
      </c>
      <c r="H153" s="2">
        <f>IFERROR('TE Projections'!N153,0)</f>
        <v>0</v>
      </c>
      <c r="J153" s="2">
        <f>IFERROR(LARGE($E:$H,COUNTIF(A:D,"&gt;0")+COUNTA($J$1:J152)-1),0)</f>
        <v>150.41264338294437</v>
      </c>
      <c r="K153" s="2">
        <f>IFERROR(LARGE($F:$H,COUNTIF(B:D,"&gt;0")+COUNTA($K$1:K152)-1),0)</f>
        <v>122.40006434012952</v>
      </c>
    </row>
    <row r="154" spans="1:11" x14ac:dyDescent="0.25">
      <c r="A154" t="str">
        <f>IFERROR(IF(1+A153&lt;=Configuration!$F$9*Configuration!$F$16,1+A153,""),"")</f>
        <v/>
      </c>
      <c r="B154" s="18" t="str">
        <f>IFERROR(IF(1+B153&lt;=Configuration!$F$10*Configuration!$F$16,1+B153,""),"")</f>
        <v/>
      </c>
      <c r="C154" s="18" t="str">
        <f>IFERROR(IF(1+C153&lt;=Configuration!$F$11*Configuration!$F$16,1+C153,""),"")</f>
        <v/>
      </c>
      <c r="D154" s="18" t="str">
        <f>IFERROR(IF(1+D153&lt;=Configuration!$F$12*Configuration!$F$16,1+D153,""),"")</f>
        <v/>
      </c>
      <c r="E154" s="2">
        <f>IFERROR('QB Projections'!N154,0)</f>
        <v>0</v>
      </c>
      <c r="F154" s="2">
        <f>IFERROR('RB Projections'!N155,0)</f>
        <v>102.48743081554835</v>
      </c>
      <c r="G154" s="2">
        <f>IFERROR('WR Projections'!N155,0)</f>
        <v>118.7681888854338</v>
      </c>
      <c r="H154" s="2">
        <f>IFERROR('TE Projections'!N154,0)</f>
        <v>0</v>
      </c>
      <c r="J154" s="2">
        <f>IFERROR(LARGE($E:$H,COUNTIF(A:D,"&gt;0")+COUNTA($J$1:J153)-1),0)</f>
        <v>150.27567969255213</v>
      </c>
      <c r="K154" s="2">
        <f>IFERROR(LARGE($F:$H,COUNTIF(B:D,"&gt;0")+COUNTA($K$1:K153)-1),0)</f>
        <v>122.31315509588705</v>
      </c>
    </row>
    <row r="155" spans="1:11" x14ac:dyDescent="0.25">
      <c r="A155" t="str">
        <f>IFERROR(IF(1+A154&lt;=Configuration!$F$9*Configuration!$F$16,1+A154,""),"")</f>
        <v/>
      </c>
      <c r="B155" s="18" t="str">
        <f>IFERROR(IF(1+B154&lt;=Configuration!$F$10*Configuration!$F$16,1+B154,""),"")</f>
        <v/>
      </c>
      <c r="C155" s="18" t="str">
        <f>IFERROR(IF(1+C154&lt;=Configuration!$F$11*Configuration!$F$16,1+C154,""),"")</f>
        <v/>
      </c>
      <c r="D155" s="18" t="str">
        <f>IFERROR(IF(1+D154&lt;=Configuration!$F$12*Configuration!$F$16,1+D154,""),"")</f>
        <v/>
      </c>
      <c r="E155" s="2">
        <f>IFERROR('QB Projections'!N155,0)</f>
        <v>0</v>
      </c>
      <c r="F155" s="2">
        <f>IFERROR('RB Projections'!N156,0)</f>
        <v>96.932144499164579</v>
      </c>
      <c r="G155" s="2">
        <f>IFERROR('WR Projections'!N156,0)</f>
        <v>119.10586084056176</v>
      </c>
      <c r="H155" s="2">
        <f>IFERROR('TE Projections'!N155,0)</f>
        <v>0</v>
      </c>
      <c r="J155" s="2">
        <f>IFERROR(LARGE($E:$H,COUNTIF(A:D,"&gt;0")+COUNTA($J$1:J154)-1),0)</f>
        <v>150.20508420679451</v>
      </c>
      <c r="K155" s="2">
        <f>IFERROR(LARGE($F:$H,COUNTIF(B:D,"&gt;0")+COUNTA($K$1:K154)-1),0)</f>
        <v>122.25917659544581</v>
      </c>
    </row>
    <row r="156" spans="1:11" x14ac:dyDescent="0.25">
      <c r="A156" t="str">
        <f>IFERROR(IF(1+A155&lt;=Configuration!$F$9*Configuration!$F$16,1+A155,""),"")</f>
        <v/>
      </c>
      <c r="B156" s="18" t="str">
        <f>IFERROR(IF(1+B155&lt;=Configuration!$F$10*Configuration!$F$16,1+B155,""),"")</f>
        <v/>
      </c>
      <c r="C156" s="18" t="str">
        <f>IFERROR(IF(1+C155&lt;=Configuration!$F$11*Configuration!$F$16,1+C155,""),"")</f>
        <v/>
      </c>
      <c r="D156" s="18" t="str">
        <f>IFERROR(IF(1+D155&lt;=Configuration!$F$12*Configuration!$F$16,1+D155,""),"")</f>
        <v/>
      </c>
      <c r="E156" s="2">
        <f>IFERROR('QB Projections'!N156,0)</f>
        <v>0</v>
      </c>
      <c r="F156" s="2">
        <f>IFERROR('RB Projections'!N157,0)</f>
        <v>101.54673816254387</v>
      </c>
      <c r="G156" s="2">
        <f>IFERROR('WR Projections'!N157,0)</f>
        <v>110.01276413012899</v>
      </c>
      <c r="H156" s="2">
        <f>IFERROR('TE Projections'!N156,0)</f>
        <v>0</v>
      </c>
      <c r="J156" s="2">
        <f>IFERROR(LARGE($E:$H,COUNTIF(A:D,"&gt;0")+COUNTA($J$1:J155)-1),0)</f>
        <v>149.96825174800088</v>
      </c>
      <c r="K156" s="2">
        <f>IFERROR(LARGE($F:$H,COUNTIF(B:D,"&gt;0")+COUNTA($K$1:K155)-1),0)</f>
        <v>122.10824217987279</v>
      </c>
    </row>
    <row r="157" spans="1:11" x14ac:dyDescent="0.25">
      <c r="A157" t="str">
        <f>IFERROR(IF(1+A156&lt;=Configuration!$F$9*Configuration!$F$16,1+A156,""),"")</f>
        <v/>
      </c>
      <c r="B157" s="18" t="str">
        <f>IFERROR(IF(1+B156&lt;=Configuration!$F$10*Configuration!$F$16,1+B156,""),"")</f>
        <v/>
      </c>
      <c r="C157" s="18" t="str">
        <f>IFERROR(IF(1+C156&lt;=Configuration!$F$11*Configuration!$F$16,1+C156,""),"")</f>
        <v/>
      </c>
      <c r="D157" s="18" t="str">
        <f>IFERROR(IF(1+D156&lt;=Configuration!$F$12*Configuration!$F$16,1+D156,""),"")</f>
        <v/>
      </c>
      <c r="E157" s="2">
        <f>IFERROR('QB Projections'!N157,0)</f>
        <v>0</v>
      </c>
      <c r="F157" s="2">
        <f>IFERROR('RB Projections'!N158,0)</f>
        <v>98.473764236400839</v>
      </c>
      <c r="G157" s="2">
        <f>IFERROR('WR Projections'!N158,0)</f>
        <v>112.57594479001413</v>
      </c>
      <c r="H157" s="2">
        <f>IFERROR('TE Projections'!N157,0)</f>
        <v>0</v>
      </c>
      <c r="J157" s="2">
        <f>IFERROR(LARGE($E:$H,COUNTIF(A:D,"&gt;0")+COUNTA($J$1:J156)-1),0)</f>
        <v>149.31238945412497</v>
      </c>
      <c r="K157" s="2">
        <f>IFERROR(LARGE($F:$H,COUNTIF(B:D,"&gt;0")+COUNTA($K$1:K156)-1),0)</f>
        <v>121.92480572190989</v>
      </c>
    </row>
    <row r="158" spans="1:11" x14ac:dyDescent="0.25">
      <c r="A158" t="str">
        <f>IFERROR(IF(1+A157&lt;=Configuration!$F$9*Configuration!$F$16,1+A157,""),"")</f>
        <v/>
      </c>
      <c r="B158" s="18" t="str">
        <f>IFERROR(IF(1+B157&lt;=Configuration!$F$10*Configuration!$F$16,1+B157,""),"")</f>
        <v/>
      </c>
      <c r="C158" s="18" t="str">
        <f>IFERROR(IF(1+C157&lt;=Configuration!$F$11*Configuration!$F$16,1+C157,""),"")</f>
        <v/>
      </c>
      <c r="D158" s="18" t="str">
        <f>IFERROR(IF(1+D157&lt;=Configuration!$F$12*Configuration!$F$16,1+D157,""),"")</f>
        <v/>
      </c>
      <c r="E158" s="2">
        <f>IFERROR('QB Projections'!N158,0)</f>
        <v>0</v>
      </c>
      <c r="F158" s="2">
        <f>IFERROR('RB Projections'!N159,0)</f>
        <v>94.54105416539916</v>
      </c>
      <c r="G158" s="2">
        <f>IFERROR('WR Projections'!N159,0)</f>
        <v>113.58053434745912</v>
      </c>
      <c r="H158" s="2">
        <f>IFERROR('TE Projections'!N158,0)</f>
        <v>0</v>
      </c>
      <c r="J158" s="2">
        <f>IFERROR(LARGE($E:$H,COUNTIF(A:D,"&gt;0")+COUNTA($J$1:J157)-1),0)</f>
        <v>148.88352698554937</v>
      </c>
      <c r="K158" s="2">
        <f>IFERROR(LARGE($F:$H,COUNTIF(B:D,"&gt;0")+COUNTA($K$1:K157)-1),0)</f>
        <v>121.61261632287896</v>
      </c>
    </row>
    <row r="159" spans="1:11" x14ac:dyDescent="0.25">
      <c r="A159" t="str">
        <f>IFERROR(IF(1+A158&lt;=Configuration!$F$9*Configuration!$F$16,1+A158,""),"")</f>
        <v/>
      </c>
      <c r="B159" s="18" t="str">
        <f>IFERROR(IF(1+B158&lt;=Configuration!$F$10*Configuration!$F$16,1+B158,""),"")</f>
        <v/>
      </c>
      <c r="C159" s="18" t="str">
        <f>IFERROR(IF(1+C158&lt;=Configuration!$F$11*Configuration!$F$16,1+C158,""),"")</f>
        <v/>
      </c>
      <c r="D159" s="18" t="str">
        <f>IFERROR(IF(1+D158&lt;=Configuration!$F$12*Configuration!$F$16,1+D158,""),"")</f>
        <v/>
      </c>
      <c r="E159" s="2">
        <f>IFERROR('QB Projections'!N159,0)</f>
        <v>0</v>
      </c>
      <c r="F159" s="2">
        <f>IFERROR('RB Projections'!N160,0)</f>
        <v>98.347352056735801</v>
      </c>
      <c r="G159" s="2">
        <f>IFERROR('WR Projections'!N160,0)</f>
        <v>111.88281898839259</v>
      </c>
      <c r="H159" s="2">
        <f>IFERROR('TE Projections'!N159,0)</f>
        <v>0</v>
      </c>
      <c r="J159" s="2">
        <f>IFERROR(LARGE($E:$H,COUNTIF(A:D,"&gt;0")+COUNTA($J$1:J158)-1),0)</f>
        <v>148.86628353397705</v>
      </c>
      <c r="K159" s="2">
        <f>IFERROR(LARGE($F:$H,COUNTIF(B:D,"&gt;0")+COUNTA($K$1:K158)-1),0)</f>
        <v>121.43669224532435</v>
      </c>
    </row>
    <row r="160" spans="1:11" x14ac:dyDescent="0.25">
      <c r="A160" t="str">
        <f>IFERROR(IF(1+A159&lt;=Configuration!$F$9*Configuration!$F$16,1+A159,""),"")</f>
        <v/>
      </c>
      <c r="B160" s="18" t="str">
        <f>IFERROR(IF(1+B159&lt;=Configuration!$F$10*Configuration!$F$16,1+B159,""),"")</f>
        <v/>
      </c>
      <c r="C160" s="18" t="str">
        <f>IFERROR(IF(1+C159&lt;=Configuration!$F$11*Configuration!$F$16,1+C159,""),"")</f>
        <v/>
      </c>
      <c r="D160" s="18" t="str">
        <f>IFERROR(IF(1+D159&lt;=Configuration!$F$12*Configuration!$F$16,1+D159,""),"")</f>
        <v/>
      </c>
      <c r="E160" s="2">
        <f>IFERROR('QB Projections'!N160,0)</f>
        <v>0</v>
      </c>
      <c r="F160" s="2">
        <f>IFERROR('RB Projections'!N161,0)</f>
        <v>113.75066926287928</v>
      </c>
      <c r="G160" s="2">
        <f>IFERROR('WR Projections'!N161,0)</f>
        <v>112.29186795369594</v>
      </c>
      <c r="H160" s="2">
        <f>IFERROR('TE Projections'!N160,0)</f>
        <v>0</v>
      </c>
      <c r="J160" s="2">
        <f>IFERROR(LARGE($E:$H,COUNTIF(A:D,"&gt;0")+COUNTA($J$1:J159)-1),0)</f>
        <v>147.90092918635392</v>
      </c>
      <c r="K160" s="2">
        <f>IFERROR(LARGE($F:$H,COUNTIF(B:D,"&gt;0")+COUNTA($K$1:K159)-1),0)</f>
        <v>121.39485872977401</v>
      </c>
    </row>
    <row r="161" spans="1:11" x14ac:dyDescent="0.25">
      <c r="A161" t="str">
        <f>IFERROR(IF(1+A160&lt;=Configuration!$F$9*Configuration!$F$16,1+A160,""),"")</f>
        <v/>
      </c>
      <c r="B161" s="18" t="str">
        <f>IFERROR(IF(1+B160&lt;=Configuration!$F$10*Configuration!$F$16,1+B160,""),"")</f>
        <v/>
      </c>
      <c r="C161" s="18" t="str">
        <f>IFERROR(IF(1+C160&lt;=Configuration!$F$11*Configuration!$F$16,1+C160,""),"")</f>
        <v/>
      </c>
      <c r="D161" s="18" t="str">
        <f>IFERROR(IF(1+D160&lt;=Configuration!$F$12*Configuration!$F$16,1+D160,""),"")</f>
        <v/>
      </c>
      <c r="E161" s="2">
        <f>IFERROR('QB Projections'!N161,0)</f>
        <v>0</v>
      </c>
      <c r="F161" s="2">
        <f>IFERROR('RB Projections'!N162,0)</f>
        <v>100.51905986924716</v>
      </c>
      <c r="G161" s="2">
        <f>IFERROR('WR Projections'!N162,0)</f>
        <v>108.26244502687575</v>
      </c>
      <c r="H161" s="2">
        <f>IFERROR('TE Projections'!N161,0)</f>
        <v>0</v>
      </c>
      <c r="J161" s="2">
        <f>IFERROR(LARGE($E:$H,COUNTIF(A:D,"&gt;0")+COUNTA($J$1:J160)-1),0)</f>
        <v>147.59984578552408</v>
      </c>
      <c r="K161" s="2">
        <f>IFERROR(LARGE($F:$H,COUNTIF(B:D,"&gt;0")+COUNTA($K$1:K160)-1),0)</f>
        <v>121.07242743768009</v>
      </c>
    </row>
    <row r="162" spans="1:11" x14ac:dyDescent="0.25">
      <c r="A162" t="str">
        <f>IFERROR(IF(1+A161&lt;=Configuration!$F$9*Configuration!$F$16,1+A161,""),"")</f>
        <v/>
      </c>
      <c r="B162" s="18" t="str">
        <f>IFERROR(IF(1+B161&lt;=Configuration!$F$10*Configuration!$F$16,1+B161,""),"")</f>
        <v/>
      </c>
      <c r="C162" s="18" t="str">
        <f>IFERROR(IF(1+C161&lt;=Configuration!$F$11*Configuration!$F$16,1+C161,""),"")</f>
        <v/>
      </c>
      <c r="D162" s="18" t="str">
        <f>IFERROR(IF(1+D161&lt;=Configuration!$F$12*Configuration!$F$16,1+D161,""),"")</f>
        <v/>
      </c>
      <c r="E162" s="2">
        <f>IFERROR('QB Projections'!N162,0)</f>
        <v>0</v>
      </c>
      <c r="F162" s="2">
        <f>IFERROR('RB Projections'!N163,0)</f>
        <v>103.46958718220996</v>
      </c>
      <c r="G162" s="2">
        <f>IFERROR('WR Projections'!N163,0)</f>
        <v>113.0407956110346</v>
      </c>
      <c r="H162" s="2">
        <f>IFERROR('TE Projections'!N162,0)</f>
        <v>0</v>
      </c>
      <c r="J162" s="2">
        <f>IFERROR(LARGE($E:$H,COUNTIF(A:D,"&gt;0")+COUNTA($J$1:J161)-1),0)</f>
        <v>147.28954089298085</v>
      </c>
      <c r="K162" s="2">
        <f>IFERROR(LARGE($F:$H,COUNTIF(B:D,"&gt;0")+COUNTA($K$1:K161)-1),0)</f>
        <v>120.75638288548423</v>
      </c>
    </row>
    <row r="163" spans="1:11" x14ac:dyDescent="0.25">
      <c r="A163" t="str">
        <f>IFERROR(IF(1+A162&lt;=Configuration!$F$9*Configuration!$F$16,1+A162,""),"")</f>
        <v/>
      </c>
      <c r="B163" s="18" t="str">
        <f>IFERROR(IF(1+B162&lt;=Configuration!$F$10*Configuration!$F$16,1+B162,""),"")</f>
        <v/>
      </c>
      <c r="C163" s="18" t="str">
        <f>IFERROR(IF(1+C162&lt;=Configuration!$F$11*Configuration!$F$16,1+C162,""),"")</f>
        <v/>
      </c>
      <c r="D163" s="18" t="str">
        <f>IFERROR(IF(1+D162&lt;=Configuration!$F$12*Configuration!$F$16,1+D162,""),"")</f>
        <v/>
      </c>
      <c r="E163" s="2">
        <f>IFERROR('QB Projections'!N163,0)</f>
        <v>0</v>
      </c>
      <c r="F163" s="2">
        <f>IFERROR('RB Projections'!N164,0)</f>
        <v>92.783797166172079</v>
      </c>
      <c r="G163" s="2">
        <f>IFERROR('WR Projections'!N164,0)</f>
        <v>111.58532413189555</v>
      </c>
      <c r="H163" s="2">
        <f>IFERROR('TE Projections'!N163,0)</f>
        <v>0</v>
      </c>
      <c r="J163" s="2">
        <f>IFERROR(LARGE($E:$H,COUNTIF(A:D,"&gt;0")+COUNTA($J$1:J162)-1),0)</f>
        <v>146.95974140555674</v>
      </c>
      <c r="K163" s="2">
        <f>IFERROR(LARGE($F:$H,COUNTIF(B:D,"&gt;0")+COUNTA($K$1:K162)-1),0)</f>
        <v>120.70271277546045</v>
      </c>
    </row>
    <row r="164" spans="1:11" x14ac:dyDescent="0.25">
      <c r="A164" t="str">
        <f>IFERROR(IF(1+A163&lt;=Configuration!$F$9*Configuration!$F$16,1+A163,""),"")</f>
        <v/>
      </c>
      <c r="B164" s="18" t="str">
        <f>IFERROR(IF(1+B163&lt;=Configuration!$F$10*Configuration!$F$16,1+B163,""),"")</f>
        <v/>
      </c>
      <c r="C164" s="18" t="str">
        <f>IFERROR(IF(1+C163&lt;=Configuration!$F$11*Configuration!$F$16,1+C163,""),"")</f>
        <v/>
      </c>
      <c r="D164" s="18" t="str">
        <f>IFERROR(IF(1+D163&lt;=Configuration!$F$12*Configuration!$F$16,1+D163,""),"")</f>
        <v/>
      </c>
      <c r="E164" s="2">
        <f>IFERROR('QB Projections'!N164,0)</f>
        <v>0</v>
      </c>
      <c r="F164" s="2">
        <f>IFERROR('RB Projections'!N165,0)</f>
        <v>92.033323992832436</v>
      </c>
      <c r="G164" s="2">
        <f>IFERROR('WR Projections'!N165,0)</f>
        <v>117.81805498611381</v>
      </c>
      <c r="H164" s="2">
        <f>IFERROR('TE Projections'!N164,0)</f>
        <v>0</v>
      </c>
      <c r="J164" s="2">
        <f>IFERROR(LARGE($E:$H,COUNTIF(A:D,"&gt;0")+COUNTA($J$1:J163)-1),0)</f>
        <v>146.85884515919662</v>
      </c>
      <c r="K164" s="2">
        <f>IFERROR(LARGE($F:$H,COUNTIF(B:D,"&gt;0")+COUNTA($K$1:K163)-1),0)</f>
        <v>120.48784830592012</v>
      </c>
    </row>
    <row r="165" spans="1:11" x14ac:dyDescent="0.25">
      <c r="A165" t="str">
        <f>IFERROR(IF(1+A164&lt;=Configuration!$F$9*Configuration!$F$16,1+A164,""),"")</f>
        <v/>
      </c>
      <c r="B165" s="18" t="str">
        <f>IFERROR(IF(1+B164&lt;=Configuration!$F$10*Configuration!$F$16,1+B164,""),"")</f>
        <v/>
      </c>
      <c r="C165" s="18" t="str">
        <f>IFERROR(IF(1+C164&lt;=Configuration!$F$11*Configuration!$F$16,1+C164,""),"")</f>
        <v/>
      </c>
      <c r="D165" s="18" t="str">
        <f>IFERROR(IF(1+D164&lt;=Configuration!$F$12*Configuration!$F$16,1+D164,""),"")</f>
        <v/>
      </c>
      <c r="E165" s="2">
        <f>IFERROR('QB Projections'!N165,0)</f>
        <v>0</v>
      </c>
      <c r="F165" s="2">
        <f>IFERROR('RB Projections'!N166,0)</f>
        <v>95.698452722081612</v>
      </c>
      <c r="G165" s="2">
        <f>IFERROR('WR Projections'!N166,0)</f>
        <v>109.92425879354532</v>
      </c>
      <c r="H165" s="2">
        <f>IFERROR('TE Projections'!N165,0)</f>
        <v>0</v>
      </c>
      <c r="J165" s="2">
        <f>IFERROR(LARGE($E:$H,COUNTIF(A:D,"&gt;0")+COUNTA($J$1:J164)-1),0)</f>
        <v>146.78645106836657</v>
      </c>
      <c r="K165" s="2">
        <f>IFERROR(LARGE($F:$H,COUNTIF(B:D,"&gt;0")+COUNTA($K$1:K164)-1),0)</f>
        <v>120.30745639068948</v>
      </c>
    </row>
    <row r="166" spans="1:11" x14ac:dyDescent="0.25">
      <c r="A166" t="str">
        <f>IFERROR(IF(1+A165&lt;=Configuration!$F$9*Configuration!$F$16,1+A165,""),"")</f>
        <v/>
      </c>
      <c r="B166" s="18" t="str">
        <f>IFERROR(IF(1+B165&lt;=Configuration!$F$10*Configuration!$F$16,1+B165,""),"")</f>
        <v/>
      </c>
      <c r="C166" s="18" t="str">
        <f>IFERROR(IF(1+C165&lt;=Configuration!$F$11*Configuration!$F$16,1+C165,""),"")</f>
        <v/>
      </c>
      <c r="D166" s="18" t="str">
        <f>IFERROR(IF(1+D165&lt;=Configuration!$F$12*Configuration!$F$16,1+D165,""),"")</f>
        <v/>
      </c>
      <c r="E166" s="2">
        <f>IFERROR('QB Projections'!N166,0)</f>
        <v>0</v>
      </c>
      <c r="F166" s="2">
        <f>IFERROR('RB Projections'!N167,0)</f>
        <v>94.020658100868047</v>
      </c>
      <c r="G166" s="2">
        <f>IFERROR('WR Projections'!N167,0)</f>
        <v>119.26901143174729</v>
      </c>
      <c r="H166" s="2">
        <f>IFERROR('TE Projections'!N166,0)</f>
        <v>0</v>
      </c>
      <c r="J166" s="2">
        <f>IFERROR(LARGE($E:$H,COUNTIF(A:D,"&gt;0")+COUNTA($J$1:J165)-1),0)</f>
        <v>146.2972904577787</v>
      </c>
      <c r="K166" s="2">
        <f>IFERROR(LARGE($F:$H,COUNTIF(B:D,"&gt;0")+COUNTA($K$1:K165)-1),0)</f>
        <v>120.28402467152516</v>
      </c>
    </row>
    <row r="167" spans="1:11" x14ac:dyDescent="0.25">
      <c r="A167" t="str">
        <f>IFERROR(IF(1+A166&lt;=Configuration!$F$9*Configuration!$F$16,1+A166,""),"")</f>
        <v/>
      </c>
      <c r="B167" s="18" t="str">
        <f>IFERROR(IF(1+B166&lt;=Configuration!$F$10*Configuration!$F$16,1+B166,""),"")</f>
        <v/>
      </c>
      <c r="C167" s="18" t="str">
        <f>IFERROR(IF(1+C166&lt;=Configuration!$F$11*Configuration!$F$16,1+C166,""),"")</f>
        <v/>
      </c>
      <c r="D167" s="18" t="str">
        <f>IFERROR(IF(1+D166&lt;=Configuration!$F$12*Configuration!$F$16,1+D166,""),"")</f>
        <v/>
      </c>
      <c r="E167" s="2">
        <f>IFERROR('QB Projections'!N167,0)</f>
        <v>0</v>
      </c>
      <c r="F167" s="2">
        <f>IFERROR('RB Projections'!N168,0)</f>
        <v>93.244706983792923</v>
      </c>
      <c r="G167" s="2">
        <f>IFERROR('WR Projections'!N168,0)</f>
        <v>113.67845746986475</v>
      </c>
      <c r="H167" s="2">
        <f>IFERROR('TE Projections'!N167,0)</f>
        <v>0</v>
      </c>
      <c r="J167" s="2">
        <f>IFERROR(LARGE($E:$H,COUNTIF(A:D,"&gt;0")+COUNTA($J$1:J166)-1),0)</f>
        <v>145.62680467327084</v>
      </c>
      <c r="K167" s="2">
        <f>IFERROR(LARGE($F:$H,COUNTIF(B:D,"&gt;0")+COUNTA($K$1:K166)-1),0)</f>
        <v>120.06930524536645</v>
      </c>
    </row>
    <row r="168" spans="1:11" x14ac:dyDescent="0.25">
      <c r="A168" t="str">
        <f>IFERROR(IF(1+A167&lt;=Configuration!$F$9*Configuration!$F$16,1+A167,""),"")</f>
        <v/>
      </c>
      <c r="B168" s="18" t="str">
        <f>IFERROR(IF(1+B167&lt;=Configuration!$F$10*Configuration!$F$16,1+B167,""),"")</f>
        <v/>
      </c>
      <c r="C168" s="18" t="str">
        <f>IFERROR(IF(1+C167&lt;=Configuration!$F$11*Configuration!$F$16,1+C167,""),"")</f>
        <v/>
      </c>
      <c r="D168" s="18" t="str">
        <f>IFERROR(IF(1+D167&lt;=Configuration!$F$12*Configuration!$F$16,1+D167,""),"")</f>
        <v/>
      </c>
      <c r="E168" s="2">
        <f>IFERROR('QB Projections'!N168,0)</f>
        <v>0</v>
      </c>
      <c r="F168" s="2">
        <f>IFERROR('RB Projections'!N169,0)</f>
        <v>97.478346993419507</v>
      </c>
      <c r="G168" s="2">
        <f>IFERROR('WR Projections'!N169,0)</f>
        <v>108.4917142832342</v>
      </c>
      <c r="H168" s="2">
        <f>IFERROR('TE Projections'!N168,0)</f>
        <v>0</v>
      </c>
      <c r="J168" s="2">
        <f>IFERROR(LARGE($E:$H,COUNTIF(A:D,"&gt;0")+COUNTA($J$1:J167)-1),0)</f>
        <v>145.56114156350148</v>
      </c>
      <c r="K168" s="2">
        <f>IFERROR(LARGE($F:$H,COUNTIF(B:D,"&gt;0")+COUNTA($K$1:K167)-1),0)</f>
        <v>119.94536790288775</v>
      </c>
    </row>
    <row r="169" spans="1:11" x14ac:dyDescent="0.25">
      <c r="A169" t="str">
        <f>IFERROR(IF(1+A168&lt;=Configuration!$F$9*Configuration!$F$16,1+A168,""),"")</f>
        <v/>
      </c>
      <c r="B169" s="18" t="str">
        <f>IFERROR(IF(1+B168&lt;=Configuration!$F$10*Configuration!$F$16,1+B168,""),"")</f>
        <v/>
      </c>
      <c r="C169" s="18" t="str">
        <f>IFERROR(IF(1+C168&lt;=Configuration!$F$11*Configuration!$F$16,1+C168,""),"")</f>
        <v/>
      </c>
      <c r="D169" s="18" t="str">
        <f>IFERROR(IF(1+D168&lt;=Configuration!$F$12*Configuration!$F$16,1+D168,""),"")</f>
        <v/>
      </c>
      <c r="E169" s="2">
        <f>IFERROR('QB Projections'!N169,0)</f>
        <v>0</v>
      </c>
      <c r="F169" s="2">
        <f>IFERROR('RB Projections'!N170,0)</f>
        <v>100.6516485489468</v>
      </c>
      <c r="G169" s="2">
        <f>IFERROR('WR Projections'!N170,0)</f>
        <v>105.08066731800301</v>
      </c>
      <c r="H169" s="2">
        <f>IFERROR('TE Projections'!N169,0)</f>
        <v>0</v>
      </c>
      <c r="J169" s="2">
        <f>IFERROR(LARGE($E:$H,COUNTIF(A:D,"&gt;0")+COUNTA($J$1:J168)-1),0)</f>
        <v>145.38194015542223</v>
      </c>
      <c r="K169" s="2">
        <f>IFERROR(LARGE($F:$H,COUNTIF(B:D,"&gt;0")+COUNTA($K$1:K168)-1),0)</f>
        <v>119.81748217965234</v>
      </c>
    </row>
    <row r="170" spans="1:11" x14ac:dyDescent="0.25">
      <c r="A170" t="str">
        <f>IFERROR(IF(1+A169&lt;=Configuration!$F$9*Configuration!$F$16,1+A169,""),"")</f>
        <v/>
      </c>
      <c r="B170" s="18" t="str">
        <f>IFERROR(IF(1+B169&lt;=Configuration!$F$10*Configuration!$F$16,1+B169,""),"")</f>
        <v/>
      </c>
      <c r="C170" s="18" t="str">
        <f>IFERROR(IF(1+C169&lt;=Configuration!$F$11*Configuration!$F$16,1+C169,""),"")</f>
        <v/>
      </c>
      <c r="D170" s="18" t="str">
        <f>IFERROR(IF(1+D169&lt;=Configuration!$F$12*Configuration!$F$16,1+D169,""),"")</f>
        <v/>
      </c>
      <c r="E170" s="2">
        <f>IFERROR('QB Projections'!N170,0)</f>
        <v>0</v>
      </c>
      <c r="F170" s="2">
        <f>IFERROR('RB Projections'!N171,0)</f>
        <v>94.46750482186313</v>
      </c>
      <c r="G170" s="2">
        <f>IFERROR('WR Projections'!N171,0)</f>
        <v>112.94699181622977</v>
      </c>
      <c r="H170" s="2">
        <f>IFERROR('TE Projections'!N170,0)</f>
        <v>0</v>
      </c>
      <c r="J170" s="2">
        <f>IFERROR(LARGE($E:$H,COUNTIF(A:D,"&gt;0")+COUNTA($J$1:J169)-1),0)</f>
        <v>145.13734183698804</v>
      </c>
      <c r="K170" s="2">
        <f>IFERROR(LARGE($F:$H,COUNTIF(B:D,"&gt;0")+COUNTA($K$1:K169)-1),0)</f>
        <v>119.65996784440902</v>
      </c>
    </row>
    <row r="171" spans="1:11" x14ac:dyDescent="0.25">
      <c r="A171" t="str">
        <f>IFERROR(IF(1+A170&lt;=Configuration!$F$9*Configuration!$F$16,1+A170,""),"")</f>
        <v/>
      </c>
      <c r="B171" s="18" t="str">
        <f>IFERROR(IF(1+B170&lt;=Configuration!$F$10*Configuration!$F$16,1+B170,""),"")</f>
        <v/>
      </c>
      <c r="C171" s="18" t="str">
        <f>IFERROR(IF(1+C170&lt;=Configuration!$F$11*Configuration!$F$16,1+C170,""),"")</f>
        <v/>
      </c>
      <c r="D171" s="18" t="str">
        <f>IFERROR(IF(1+D170&lt;=Configuration!$F$12*Configuration!$F$16,1+D170,""),"")</f>
        <v/>
      </c>
      <c r="E171" s="2">
        <f>IFERROR('QB Projections'!N171,0)</f>
        <v>0</v>
      </c>
      <c r="F171" s="2">
        <f>IFERROR('RB Projections'!N172,0)</f>
        <v>93.639561378250889</v>
      </c>
      <c r="G171" s="2">
        <f>IFERROR('WR Projections'!N172,0)</f>
        <v>110.30969210289989</v>
      </c>
      <c r="H171" s="2">
        <f>IFERROR('TE Projections'!N171,0)</f>
        <v>0</v>
      </c>
      <c r="J171" s="2">
        <f>IFERROR(LARGE($E:$H,COUNTIF(A:D,"&gt;0")+COUNTA($J$1:J170)-1),0)</f>
        <v>144.74067789080894</v>
      </c>
      <c r="K171" s="2">
        <f>IFERROR(LARGE($F:$H,COUNTIF(B:D,"&gt;0")+COUNTA($K$1:K170)-1),0)</f>
        <v>119.55494469541166</v>
      </c>
    </row>
    <row r="172" spans="1:11" x14ac:dyDescent="0.25">
      <c r="A172" t="str">
        <f>IFERROR(IF(1+A171&lt;=Configuration!$F$9*Configuration!$F$16,1+A171,""),"")</f>
        <v/>
      </c>
      <c r="B172" s="18" t="str">
        <f>IFERROR(IF(1+B171&lt;=Configuration!$F$10*Configuration!$F$16,1+B171,""),"")</f>
        <v/>
      </c>
      <c r="C172" s="18" t="str">
        <f>IFERROR(IF(1+C171&lt;=Configuration!$F$11*Configuration!$F$16,1+C171,""),"")</f>
        <v/>
      </c>
      <c r="D172" s="18" t="str">
        <f>IFERROR(IF(1+D171&lt;=Configuration!$F$12*Configuration!$F$16,1+D171,""),"")</f>
        <v/>
      </c>
      <c r="E172" s="2">
        <f>IFERROR('QB Projections'!N172,0)</f>
        <v>0</v>
      </c>
      <c r="F172" s="2">
        <f>IFERROR('RB Projections'!N173,0)</f>
        <v>91.359144100704356</v>
      </c>
      <c r="G172" s="2">
        <f>IFERROR('WR Projections'!N173,0)</f>
        <v>109.36504591956449</v>
      </c>
      <c r="H172" s="2">
        <f>IFERROR('TE Projections'!N172,0)</f>
        <v>0</v>
      </c>
      <c r="J172" s="2">
        <f>IFERROR(LARGE($E:$H,COUNTIF(A:D,"&gt;0")+COUNTA($J$1:J171)-1),0)</f>
        <v>144.45504135147027</v>
      </c>
      <c r="K172" s="2">
        <f>IFERROR(LARGE($F:$H,COUNTIF(B:D,"&gt;0")+COUNTA($K$1:K171)-1),0)</f>
        <v>119.26901143174729</v>
      </c>
    </row>
    <row r="173" spans="1:11" x14ac:dyDescent="0.25">
      <c r="A173" t="str">
        <f>IFERROR(IF(1+A172&lt;=Configuration!$F$9*Configuration!$F$16,1+A172,""),"")</f>
        <v/>
      </c>
      <c r="B173" s="18" t="str">
        <f>IFERROR(IF(1+B172&lt;=Configuration!$F$10*Configuration!$F$16,1+B172,""),"")</f>
        <v/>
      </c>
      <c r="C173" s="18" t="str">
        <f>IFERROR(IF(1+C172&lt;=Configuration!$F$11*Configuration!$F$16,1+C172,""),"")</f>
        <v/>
      </c>
      <c r="D173" s="18" t="str">
        <f>IFERROR(IF(1+D172&lt;=Configuration!$F$12*Configuration!$F$16,1+D172,""),"")</f>
        <v/>
      </c>
      <c r="E173" s="2">
        <f>IFERROR('QB Projections'!N173,0)</f>
        <v>0</v>
      </c>
      <c r="F173" s="2">
        <f>IFERROR('RB Projections'!N174,0)</f>
        <v>89.876736101027618</v>
      </c>
      <c r="G173" s="2">
        <f>IFERROR('WR Projections'!N174,0)</f>
        <v>104.09962248917732</v>
      </c>
      <c r="H173" s="2">
        <f>IFERROR('TE Projections'!N173,0)</f>
        <v>0</v>
      </c>
      <c r="J173" s="2">
        <f>IFERROR(LARGE($E:$H,COUNTIF(A:D,"&gt;0")+COUNTA($J$1:J172)-1),0)</f>
        <v>144.00884657852126</v>
      </c>
      <c r="K173" s="2">
        <f>IFERROR(LARGE($F:$H,COUNTIF(B:D,"&gt;0")+COUNTA($K$1:K172)-1),0)</f>
        <v>119.10586084056176</v>
      </c>
    </row>
    <row r="174" spans="1:11" x14ac:dyDescent="0.25">
      <c r="A174" t="str">
        <f>IFERROR(IF(1+A173&lt;=Configuration!$F$9*Configuration!$F$16,1+A173,""),"")</f>
        <v/>
      </c>
      <c r="B174" s="18" t="str">
        <f>IFERROR(IF(1+B173&lt;=Configuration!$F$10*Configuration!$F$16,1+B173,""),"")</f>
        <v/>
      </c>
      <c r="C174" s="18" t="str">
        <f>IFERROR(IF(1+C173&lt;=Configuration!$F$11*Configuration!$F$16,1+C173,""),"")</f>
        <v/>
      </c>
      <c r="D174" s="18" t="str">
        <f>IFERROR(IF(1+D173&lt;=Configuration!$F$12*Configuration!$F$16,1+D173,""),"")</f>
        <v/>
      </c>
      <c r="E174" s="2">
        <f>IFERROR('QB Projections'!N174,0)</f>
        <v>0</v>
      </c>
      <c r="F174" s="2">
        <f>IFERROR('RB Projections'!N175,0)</f>
        <v>93.267504821863128</v>
      </c>
      <c r="G174" s="2">
        <f>IFERROR('WR Projections'!N175,0)</f>
        <v>107.22940233663542</v>
      </c>
      <c r="H174" s="2">
        <f>IFERROR('TE Projections'!N174,0)</f>
        <v>0</v>
      </c>
      <c r="J174" s="2">
        <f>IFERROR(LARGE($E:$H,COUNTIF(A:D,"&gt;0")+COUNTA($J$1:J173)-1),0)</f>
        <v>143.94045744042711</v>
      </c>
      <c r="K174" s="2">
        <f>IFERROR(LARGE($F:$H,COUNTIF(B:D,"&gt;0")+COUNTA($K$1:K173)-1),0)</f>
        <v>118.7681888854338</v>
      </c>
    </row>
    <row r="175" spans="1:11" x14ac:dyDescent="0.25">
      <c r="A175" t="str">
        <f>IFERROR(IF(1+A174&lt;=Configuration!$F$9*Configuration!$F$16,1+A174,""),"")</f>
        <v/>
      </c>
      <c r="B175" s="18" t="str">
        <f>IFERROR(IF(1+B174&lt;=Configuration!$F$10*Configuration!$F$16,1+B174,""),"")</f>
        <v/>
      </c>
      <c r="C175" s="18" t="str">
        <f>IFERROR(IF(1+C174&lt;=Configuration!$F$11*Configuration!$F$16,1+C174,""),"")</f>
        <v/>
      </c>
      <c r="D175" s="18" t="str">
        <f>IFERROR(IF(1+D174&lt;=Configuration!$F$12*Configuration!$F$16,1+D174,""),"")</f>
        <v/>
      </c>
      <c r="E175" s="2">
        <f>IFERROR('QB Projections'!N175,0)</f>
        <v>0</v>
      </c>
      <c r="F175" s="2">
        <f>IFERROR('RB Projections'!N176,0)</f>
        <v>96.328120906168252</v>
      </c>
      <c r="G175" s="2">
        <f>IFERROR('WR Projections'!N176,0)</f>
        <v>106.84555829377173</v>
      </c>
      <c r="H175" s="2">
        <f>IFERROR('TE Projections'!N175,0)</f>
        <v>0</v>
      </c>
      <c r="J175" s="2">
        <f>IFERROR(LARGE($E:$H,COUNTIF(A:D,"&gt;0")+COUNTA($J$1:J174)-1),0)</f>
        <v>143.9246403405964</v>
      </c>
      <c r="K175" s="2">
        <f>IFERROR(LARGE($F:$H,COUNTIF(B:D,"&gt;0")+COUNTA($K$1:K174)-1),0)</f>
        <v>118.62367876552879</v>
      </c>
    </row>
    <row r="176" spans="1:11" x14ac:dyDescent="0.25">
      <c r="A176" t="str">
        <f>IFERROR(IF(1+A175&lt;=Configuration!$F$9*Configuration!$F$16,1+A175,""),"")</f>
        <v/>
      </c>
      <c r="B176" s="18" t="str">
        <f>IFERROR(IF(1+B175&lt;=Configuration!$F$10*Configuration!$F$16,1+B175,""),"")</f>
        <v/>
      </c>
      <c r="C176" s="18" t="str">
        <f>IFERROR(IF(1+C175&lt;=Configuration!$F$11*Configuration!$F$16,1+C175,""),"")</f>
        <v/>
      </c>
      <c r="D176" s="18" t="str">
        <f>IFERROR(IF(1+D175&lt;=Configuration!$F$12*Configuration!$F$16,1+D175,""),"")</f>
        <v/>
      </c>
      <c r="E176" s="2">
        <f>IFERROR('QB Projections'!N176,0)</f>
        <v>0</v>
      </c>
      <c r="F176" s="2">
        <f>IFERROR('RB Projections'!N177,0)</f>
        <v>94.230013055492677</v>
      </c>
      <c r="G176" s="2">
        <f>IFERROR('WR Projections'!N177,0)</f>
        <v>107.03064523867302</v>
      </c>
      <c r="H176" s="2">
        <f>IFERROR('TE Projections'!N176,0)</f>
        <v>0</v>
      </c>
      <c r="J176" s="2">
        <f>IFERROR(LARGE($E:$H,COUNTIF(A:D,"&gt;0")+COUNTA($J$1:J175)-1),0)</f>
        <v>143.79485721510508</v>
      </c>
      <c r="K176" s="2">
        <f>IFERROR(LARGE($F:$H,COUNTIF(B:D,"&gt;0")+COUNTA($K$1:K175)-1),0)</f>
        <v>118.61531695615477</v>
      </c>
    </row>
    <row r="177" spans="1:11" x14ac:dyDescent="0.25">
      <c r="A177" t="str">
        <f>IFERROR(IF(1+A176&lt;=Configuration!$F$9*Configuration!$F$16,1+A176,""),"")</f>
        <v/>
      </c>
      <c r="B177" s="18" t="str">
        <f>IFERROR(IF(1+B176&lt;=Configuration!$F$10*Configuration!$F$16,1+B176,""),"")</f>
        <v/>
      </c>
      <c r="C177" s="18" t="str">
        <f>IFERROR(IF(1+C176&lt;=Configuration!$F$11*Configuration!$F$16,1+C176,""),"")</f>
        <v/>
      </c>
      <c r="D177" s="18" t="str">
        <f>IFERROR(IF(1+D176&lt;=Configuration!$F$12*Configuration!$F$16,1+D176,""),"")</f>
        <v/>
      </c>
      <c r="E177" s="2">
        <f>IFERROR('QB Projections'!N177,0)</f>
        <v>0</v>
      </c>
      <c r="F177" s="2">
        <f>IFERROR('RB Projections'!N178,0)</f>
        <v>90.153317632561155</v>
      </c>
      <c r="G177" s="2">
        <f>IFERROR('WR Projections'!N178,0)</f>
        <v>109.26948767257056</v>
      </c>
      <c r="H177" s="2">
        <f>IFERROR('TE Projections'!N177,0)</f>
        <v>0</v>
      </c>
      <c r="J177" s="2">
        <f>IFERROR(LARGE($E:$H,COUNTIF(A:D,"&gt;0")+COUNTA($J$1:J176)-1),0)</f>
        <v>143.73298881737364</v>
      </c>
      <c r="K177" s="2">
        <f>IFERROR(LARGE($F:$H,COUNTIF(B:D,"&gt;0")+COUNTA($K$1:K176)-1),0)</f>
        <v>118.40591935847955</v>
      </c>
    </row>
    <row r="178" spans="1:11" x14ac:dyDescent="0.25">
      <c r="A178" t="str">
        <f>IFERROR(IF(1+A177&lt;=Configuration!$F$9*Configuration!$F$16,1+A177,""),"")</f>
        <v/>
      </c>
      <c r="B178" s="18" t="str">
        <f>IFERROR(IF(1+B177&lt;=Configuration!$F$10*Configuration!$F$16,1+B177,""),"")</f>
        <v/>
      </c>
      <c r="C178" s="18" t="str">
        <f>IFERROR(IF(1+C177&lt;=Configuration!$F$11*Configuration!$F$16,1+C177,""),"")</f>
        <v/>
      </c>
      <c r="D178" s="18" t="str">
        <f>IFERROR(IF(1+D177&lt;=Configuration!$F$12*Configuration!$F$16,1+D177,""),"")</f>
        <v/>
      </c>
      <c r="E178" s="2">
        <f>IFERROR('QB Projections'!N178,0)</f>
        <v>0</v>
      </c>
      <c r="F178" s="2">
        <f>IFERROR('RB Projections'!N179,0)</f>
        <v>91.01290561933321</v>
      </c>
      <c r="G178" s="2">
        <f>IFERROR('WR Projections'!N179,0)</f>
        <v>112.67116429003943</v>
      </c>
      <c r="H178" s="2">
        <f>IFERROR('TE Projections'!N178,0)</f>
        <v>0</v>
      </c>
      <c r="J178" s="2">
        <f>IFERROR(LARGE($E:$H,COUNTIF(A:D,"&gt;0")+COUNTA($J$1:J177)-1),0)</f>
        <v>143.46460904414062</v>
      </c>
      <c r="K178" s="2">
        <f>IFERROR(LARGE($F:$H,COUNTIF(B:D,"&gt;0")+COUNTA($K$1:K177)-1),0)</f>
        <v>118.21584136102565</v>
      </c>
    </row>
    <row r="179" spans="1:11" x14ac:dyDescent="0.25">
      <c r="A179" t="str">
        <f>IFERROR(IF(1+A178&lt;=Configuration!$F$9*Configuration!$F$16,1+A178,""),"")</f>
        <v/>
      </c>
      <c r="B179" s="18" t="str">
        <f>IFERROR(IF(1+B178&lt;=Configuration!$F$10*Configuration!$F$16,1+B178,""),"")</f>
        <v/>
      </c>
      <c r="C179" s="18" t="str">
        <f>IFERROR(IF(1+C178&lt;=Configuration!$F$11*Configuration!$F$16,1+C178,""),"")</f>
        <v/>
      </c>
      <c r="D179" s="18" t="str">
        <f>IFERROR(IF(1+D178&lt;=Configuration!$F$12*Configuration!$F$16,1+D178,""),"")</f>
        <v/>
      </c>
      <c r="E179" s="2">
        <f>IFERROR('QB Projections'!N179,0)</f>
        <v>0</v>
      </c>
      <c r="F179" s="2">
        <f>IFERROR('RB Projections'!N180,0)</f>
        <v>86.072229934696267</v>
      </c>
      <c r="G179" s="2">
        <f>IFERROR('WR Projections'!N180,0)</f>
        <v>103.44625495476653</v>
      </c>
      <c r="H179" s="2">
        <f>IFERROR('TE Projections'!N179,0)</f>
        <v>0</v>
      </c>
      <c r="J179" s="2">
        <f>IFERROR(LARGE($E:$H,COUNTIF(A:D,"&gt;0")+COUNTA($J$1:J178)-1),0)</f>
        <v>143.13337566037353</v>
      </c>
      <c r="K179" s="2">
        <f>IFERROR(LARGE($F:$H,COUNTIF(B:D,"&gt;0")+COUNTA($K$1:K178)-1),0)</f>
        <v>117.83112827924613</v>
      </c>
    </row>
    <row r="180" spans="1:11" x14ac:dyDescent="0.25">
      <c r="A180" t="str">
        <f>IFERROR(IF(1+A179&lt;=Configuration!$F$9*Configuration!$F$16,1+A179,""),"")</f>
        <v/>
      </c>
      <c r="B180" s="18" t="str">
        <f>IFERROR(IF(1+B179&lt;=Configuration!$F$10*Configuration!$F$16,1+B179,""),"")</f>
        <v/>
      </c>
      <c r="C180" s="18" t="str">
        <f>IFERROR(IF(1+C179&lt;=Configuration!$F$11*Configuration!$F$16,1+C179,""),"")</f>
        <v/>
      </c>
      <c r="D180" s="18" t="str">
        <f>IFERROR(IF(1+D179&lt;=Configuration!$F$12*Configuration!$F$16,1+D179,""),"")</f>
        <v/>
      </c>
      <c r="E180" s="2">
        <f>IFERROR('QB Projections'!N180,0)</f>
        <v>0</v>
      </c>
      <c r="F180" s="2">
        <f>IFERROR('RB Projections'!N181,0)</f>
        <v>90.607460620410009</v>
      </c>
      <c r="G180" s="2">
        <f>IFERROR('WR Projections'!N181,0)</f>
        <v>108.658210906414</v>
      </c>
      <c r="H180" s="2">
        <f>IFERROR('TE Projections'!N180,0)</f>
        <v>0</v>
      </c>
      <c r="J180" s="2">
        <f>IFERROR(LARGE($E:$H,COUNTIF(A:D,"&gt;0")+COUNTA($J$1:J179)-1),0)</f>
        <v>143.02573854363769</v>
      </c>
      <c r="K180" s="2">
        <f>IFERROR(LARGE($F:$H,COUNTIF(B:D,"&gt;0")+COUNTA($K$1:K179)-1),0)</f>
        <v>117.81805498611381</v>
      </c>
    </row>
    <row r="181" spans="1:11" x14ac:dyDescent="0.25">
      <c r="A181" t="str">
        <f>IFERROR(IF(1+A180&lt;=Configuration!$F$9*Configuration!$F$16,1+A180,""),"")</f>
        <v/>
      </c>
      <c r="B181" s="18" t="str">
        <f>IFERROR(IF(1+B180&lt;=Configuration!$F$10*Configuration!$F$16,1+B180,""),"")</f>
        <v/>
      </c>
      <c r="C181" s="18" t="str">
        <f>IFERROR(IF(1+C180&lt;=Configuration!$F$11*Configuration!$F$16,1+C180,""),"")</f>
        <v/>
      </c>
      <c r="D181" s="18" t="str">
        <f>IFERROR(IF(1+D180&lt;=Configuration!$F$12*Configuration!$F$16,1+D180,""),"")</f>
        <v/>
      </c>
      <c r="E181" s="2">
        <f>IFERROR('QB Projections'!N181,0)</f>
        <v>0</v>
      </c>
      <c r="F181" s="2">
        <f>IFERROR('RB Projections'!N182,0)</f>
        <v>87.966701836400745</v>
      </c>
      <c r="G181" s="2">
        <f>IFERROR('WR Projections'!N182,0)</f>
        <v>107.23335496423971</v>
      </c>
      <c r="H181" s="2">
        <f>IFERROR('TE Projections'!N181,0)</f>
        <v>0</v>
      </c>
      <c r="J181" s="2">
        <f>IFERROR(LARGE($E:$H,COUNTIF(A:D,"&gt;0")+COUNTA($J$1:J180)-1),0)</f>
        <v>142.92891452884828</v>
      </c>
      <c r="K181" s="2">
        <f>IFERROR(LARGE($F:$H,COUNTIF(B:D,"&gt;0")+COUNTA($K$1:K180)-1),0)</f>
        <v>117.52634828726019</v>
      </c>
    </row>
    <row r="182" spans="1:11" x14ac:dyDescent="0.25">
      <c r="A182" t="str">
        <f>IFERROR(IF(1+A181&lt;=Configuration!$F$9*Configuration!$F$16,1+A181,""),"")</f>
        <v/>
      </c>
      <c r="B182" s="18" t="str">
        <f>IFERROR(IF(1+B181&lt;=Configuration!$F$10*Configuration!$F$16,1+B181,""),"")</f>
        <v/>
      </c>
      <c r="C182" s="18" t="str">
        <f>IFERROR(IF(1+C181&lt;=Configuration!$F$11*Configuration!$F$16,1+C181,""),"")</f>
        <v/>
      </c>
      <c r="D182" s="18" t="str">
        <f>IFERROR(IF(1+D181&lt;=Configuration!$F$12*Configuration!$F$16,1+D181,""),"")</f>
        <v/>
      </c>
      <c r="E182" s="2">
        <f>IFERROR('QB Projections'!N182,0)</f>
        <v>0</v>
      </c>
      <c r="F182" s="2">
        <f>IFERROR('RB Projections'!N183,0)</f>
        <v>87.109411611157256</v>
      </c>
      <c r="G182" s="2">
        <f>IFERROR('WR Projections'!N183,0)</f>
        <v>104.61843768794942</v>
      </c>
      <c r="H182" s="2">
        <f>IFERROR('TE Projections'!N182,0)</f>
        <v>0</v>
      </c>
      <c r="J182" s="2">
        <f>IFERROR(LARGE($E:$H,COUNTIF(A:D,"&gt;0")+COUNTA($J$1:J181)-1),0)</f>
        <v>142.81103336191424</v>
      </c>
      <c r="K182" s="2">
        <f>IFERROR(LARGE($F:$H,COUNTIF(B:D,"&gt;0")+COUNTA($K$1:K181)-1),0)</f>
        <v>116.92468903834916</v>
      </c>
    </row>
    <row r="183" spans="1:11" x14ac:dyDescent="0.25">
      <c r="A183" t="str">
        <f>IFERROR(IF(1+A182&lt;=Configuration!$F$9*Configuration!$F$16,1+A182,""),"")</f>
        <v/>
      </c>
      <c r="B183" s="18" t="str">
        <f>IFERROR(IF(1+B182&lt;=Configuration!$F$10*Configuration!$F$16,1+B182,""),"")</f>
        <v/>
      </c>
      <c r="C183" s="18" t="str">
        <f>IFERROR(IF(1+C182&lt;=Configuration!$F$11*Configuration!$F$16,1+C182,""),"")</f>
        <v/>
      </c>
      <c r="D183" s="18" t="str">
        <f>IFERROR(IF(1+D182&lt;=Configuration!$F$12*Configuration!$F$16,1+D182,""),"")</f>
        <v/>
      </c>
      <c r="E183" s="2">
        <f>IFERROR('QB Projections'!N183,0)</f>
        <v>0</v>
      </c>
      <c r="F183" s="2">
        <f>IFERROR('RB Projections'!N184,0)</f>
        <v>87.394808381668682</v>
      </c>
      <c r="G183" s="2">
        <f>IFERROR('WR Projections'!N184,0)</f>
        <v>107.17197838695934</v>
      </c>
      <c r="H183" s="2">
        <f>IFERROR('TE Projections'!N183,0)</f>
        <v>0</v>
      </c>
      <c r="J183" s="2">
        <f>IFERROR(LARGE($E:$H,COUNTIF(A:D,"&gt;0")+COUNTA($J$1:J182)-1),0)</f>
        <v>142.81103336191424</v>
      </c>
      <c r="K183" s="2">
        <f>IFERROR(LARGE($F:$H,COUNTIF(B:D,"&gt;0")+COUNTA($K$1:K182)-1),0)</f>
        <v>116.81138691414533</v>
      </c>
    </row>
    <row r="184" spans="1:11" x14ac:dyDescent="0.25">
      <c r="A184" t="str">
        <f>IFERROR(IF(1+A183&lt;=Configuration!$F$9*Configuration!$F$16,1+A183,""),"")</f>
        <v/>
      </c>
      <c r="B184" s="18" t="str">
        <f>IFERROR(IF(1+B183&lt;=Configuration!$F$10*Configuration!$F$16,1+B183,""),"")</f>
        <v/>
      </c>
      <c r="C184" s="18" t="str">
        <f>IFERROR(IF(1+C183&lt;=Configuration!$F$11*Configuration!$F$16,1+C183,""),"")</f>
        <v/>
      </c>
      <c r="D184" s="18" t="str">
        <f>IFERROR(IF(1+D183&lt;=Configuration!$F$12*Configuration!$F$16,1+D183,""),"")</f>
        <v/>
      </c>
      <c r="E184" s="2">
        <f>IFERROR('QB Projections'!N184,0)</f>
        <v>0</v>
      </c>
      <c r="F184" s="2">
        <f>IFERROR('RB Projections'!N185,0)</f>
        <v>82.710129615014125</v>
      </c>
      <c r="G184" s="2">
        <f>IFERROR('WR Projections'!N185,0)</f>
        <v>111.38695738200761</v>
      </c>
      <c r="H184" s="2">
        <f>IFERROR('TE Projections'!N184,0)</f>
        <v>0</v>
      </c>
      <c r="J184" s="2">
        <f>IFERROR(LARGE($E:$H,COUNTIF(A:D,"&gt;0")+COUNTA($J$1:J183)-1),0)</f>
        <v>142.60832312898233</v>
      </c>
      <c r="K184" s="2">
        <f>IFERROR(LARGE($F:$H,COUNTIF(B:D,"&gt;0")+COUNTA($K$1:K183)-1),0)</f>
        <v>116.79814511565822</v>
      </c>
    </row>
    <row r="185" spans="1:11" x14ac:dyDescent="0.25">
      <c r="A185" t="str">
        <f>IFERROR(IF(1+A184&lt;=Configuration!$F$9*Configuration!$F$16,1+A184,""),"")</f>
        <v/>
      </c>
      <c r="B185" s="18" t="str">
        <f>IFERROR(IF(1+B184&lt;=Configuration!$F$10*Configuration!$F$16,1+B184,""),"")</f>
        <v/>
      </c>
      <c r="C185" s="18" t="str">
        <f>IFERROR(IF(1+C184&lt;=Configuration!$F$11*Configuration!$F$16,1+C184,""),"")</f>
        <v/>
      </c>
      <c r="D185" s="18" t="str">
        <f>IFERROR(IF(1+D184&lt;=Configuration!$F$12*Configuration!$F$16,1+D184,""),"")</f>
        <v/>
      </c>
      <c r="E185" s="2">
        <f>IFERROR('QB Projections'!N185,0)</f>
        <v>0</v>
      </c>
      <c r="F185" s="2">
        <f>IFERROR('RB Projections'!N186,0)</f>
        <v>83.950059216829217</v>
      </c>
      <c r="G185" s="2">
        <f>IFERROR('WR Projections'!N186,0)</f>
        <v>108.84570362231852</v>
      </c>
      <c r="H185" s="2">
        <f>IFERROR('TE Projections'!N185,0)</f>
        <v>0</v>
      </c>
      <c r="J185" s="2">
        <f>IFERROR(LARGE($E:$H,COUNTIF(A:D,"&gt;0")+COUNTA($J$1:J184)-1),0)</f>
        <v>142.52734291650492</v>
      </c>
      <c r="K185" s="2">
        <f>IFERROR(LARGE($F:$H,COUNTIF(B:D,"&gt;0")+COUNTA($K$1:K184)-1),0)</f>
        <v>116.64531723025243</v>
      </c>
    </row>
    <row r="186" spans="1:11" x14ac:dyDescent="0.25">
      <c r="A186" t="str">
        <f>IFERROR(IF(1+A185&lt;=Configuration!$F$9*Configuration!$F$16,1+A185,""),"")</f>
        <v/>
      </c>
      <c r="B186" s="18" t="str">
        <f>IFERROR(IF(1+B185&lt;=Configuration!$F$10*Configuration!$F$16,1+B185,""),"")</f>
        <v/>
      </c>
      <c r="C186" s="18" t="str">
        <f>IFERROR(IF(1+C185&lt;=Configuration!$F$11*Configuration!$F$16,1+C185,""),"")</f>
        <v/>
      </c>
      <c r="D186" s="18" t="str">
        <f>IFERROR(IF(1+D185&lt;=Configuration!$F$12*Configuration!$F$16,1+D185,""),"")</f>
        <v/>
      </c>
      <c r="E186" s="2">
        <f>IFERROR('QB Projections'!N186,0)</f>
        <v>0</v>
      </c>
      <c r="F186" s="2">
        <f>IFERROR('RB Projections'!N187,0)</f>
        <v>83.933437426619363</v>
      </c>
      <c r="G186" s="2">
        <f>IFERROR('WR Projections'!N187,0)</f>
        <v>106.48035127551087</v>
      </c>
      <c r="H186" s="2">
        <f>IFERROR('TE Projections'!N186,0)</f>
        <v>0</v>
      </c>
      <c r="J186" s="2">
        <f>IFERROR(LARGE($E:$H,COUNTIF(A:D,"&gt;0")+COUNTA($J$1:J185)-1),0)</f>
        <v>142.21125447781731</v>
      </c>
      <c r="K186" s="2">
        <f>IFERROR(LARGE($F:$H,COUNTIF(B:D,"&gt;0")+COUNTA($K$1:K185)-1),0)</f>
        <v>116.36244502687575</v>
      </c>
    </row>
    <row r="187" spans="1:11" x14ac:dyDescent="0.25">
      <c r="A187" t="str">
        <f>IFERROR(IF(1+A186&lt;=Configuration!$F$9*Configuration!$F$16,1+A186,""),"")</f>
        <v/>
      </c>
      <c r="B187" s="18" t="str">
        <f>IFERROR(IF(1+B186&lt;=Configuration!$F$10*Configuration!$F$16,1+B186,""),"")</f>
        <v/>
      </c>
      <c r="C187" s="18" t="str">
        <f>IFERROR(IF(1+C186&lt;=Configuration!$F$11*Configuration!$F$16,1+C186,""),"")</f>
        <v/>
      </c>
      <c r="D187" s="18" t="str">
        <f>IFERROR(IF(1+D186&lt;=Configuration!$F$12*Configuration!$F$16,1+D186,""),"")</f>
        <v/>
      </c>
      <c r="E187" s="2">
        <f>IFERROR('QB Projections'!N187,0)</f>
        <v>0</v>
      </c>
      <c r="F187" s="2">
        <f>IFERROR('RB Projections'!N188,0)</f>
        <v>82.1107908959833</v>
      </c>
      <c r="G187" s="2">
        <f>IFERROR('WR Projections'!N188,0)</f>
        <v>114.30486048090773</v>
      </c>
      <c r="H187" s="2">
        <f>IFERROR('TE Projections'!N187,0)</f>
        <v>0</v>
      </c>
      <c r="J187" s="2">
        <f>IFERROR(LARGE($E:$H,COUNTIF(A:D,"&gt;0")+COUNTA($J$1:J186)-1),0)</f>
        <v>141.98240756525692</v>
      </c>
      <c r="K187" s="2">
        <f>IFERROR(LARGE($F:$H,COUNTIF(B:D,"&gt;0")+COUNTA($K$1:K186)-1),0)</f>
        <v>116.27506330570161</v>
      </c>
    </row>
    <row r="188" spans="1:11" x14ac:dyDescent="0.25">
      <c r="A188" t="str">
        <f>IFERROR(IF(1+A187&lt;=Configuration!$F$9*Configuration!$F$16,1+A187,""),"")</f>
        <v/>
      </c>
      <c r="B188" s="18" t="str">
        <f>IFERROR(IF(1+B187&lt;=Configuration!$F$10*Configuration!$F$16,1+B187,""),"")</f>
        <v/>
      </c>
      <c r="C188" s="18" t="str">
        <f>IFERROR(IF(1+C187&lt;=Configuration!$F$11*Configuration!$F$16,1+C187,""),"")</f>
        <v/>
      </c>
      <c r="D188" s="18" t="str">
        <f>IFERROR(IF(1+D187&lt;=Configuration!$F$12*Configuration!$F$16,1+D187,""),"")</f>
        <v/>
      </c>
      <c r="E188" s="2">
        <f>IFERROR('QB Projections'!N188,0)</f>
        <v>0</v>
      </c>
      <c r="F188" s="2">
        <f>IFERROR('RB Projections'!N189,0)</f>
        <v>84.296516531560741</v>
      </c>
      <c r="G188" s="2">
        <f>IFERROR('WR Projections'!N189,0)</f>
        <v>105.64929899165182</v>
      </c>
      <c r="H188" s="2">
        <f>IFERROR('TE Projections'!N188,0)</f>
        <v>0</v>
      </c>
      <c r="J188" s="2">
        <f>IFERROR(LARGE($E:$H,COUNTIF(A:D,"&gt;0")+COUNTA($J$1:J187)-1),0)</f>
        <v>141.96500993770999</v>
      </c>
      <c r="K188" s="2">
        <f>IFERROR(LARGE($F:$H,COUNTIF(B:D,"&gt;0")+COUNTA($K$1:K187)-1),0)</f>
        <v>115.96277406491876</v>
      </c>
    </row>
    <row r="189" spans="1:11" x14ac:dyDescent="0.25">
      <c r="A189" t="str">
        <f>IFERROR(IF(1+A188&lt;=Configuration!$F$9*Configuration!$F$16,1+A188,""),"")</f>
        <v/>
      </c>
      <c r="B189" s="18" t="str">
        <f>IFERROR(IF(1+B188&lt;=Configuration!$F$10*Configuration!$F$16,1+B188,""),"")</f>
        <v/>
      </c>
      <c r="C189" s="18" t="str">
        <f>IFERROR(IF(1+C188&lt;=Configuration!$F$11*Configuration!$F$16,1+C188,""),"")</f>
        <v/>
      </c>
      <c r="D189" s="18" t="str">
        <f>IFERROR(IF(1+D188&lt;=Configuration!$F$12*Configuration!$F$16,1+D188,""),"")</f>
        <v/>
      </c>
      <c r="E189" s="2">
        <f>IFERROR('QB Projections'!N189,0)</f>
        <v>0</v>
      </c>
      <c r="F189" s="2">
        <f>IFERROR('RB Projections'!N190,0)</f>
        <v>78.321412583973981</v>
      </c>
      <c r="G189" s="2">
        <f>IFERROR('WR Projections'!N190,0)</f>
        <v>112.7816069950392</v>
      </c>
      <c r="H189" s="2">
        <f>IFERROR('TE Projections'!N189,0)</f>
        <v>0</v>
      </c>
      <c r="J189" s="2">
        <f>IFERROR(LARGE($E:$H,COUNTIF(A:D,"&gt;0")+COUNTA($J$1:J188)-1),0)</f>
        <v>141.86203740439191</v>
      </c>
      <c r="K189" s="2">
        <f>IFERROR(LARGE($F:$H,COUNTIF(B:D,"&gt;0")+COUNTA($K$1:K188)-1),0)</f>
        <v>115.80546706025555</v>
      </c>
    </row>
    <row r="190" spans="1:11" x14ac:dyDescent="0.25">
      <c r="A190" t="str">
        <f>IFERROR(IF(1+A189&lt;=Configuration!$F$9*Configuration!$F$16,1+A189,""),"")</f>
        <v/>
      </c>
      <c r="B190" s="18" t="str">
        <f>IFERROR(IF(1+B189&lt;=Configuration!$F$10*Configuration!$F$16,1+B189,""),"")</f>
        <v/>
      </c>
      <c r="C190" s="18" t="str">
        <f>IFERROR(IF(1+C189&lt;=Configuration!$F$11*Configuration!$F$16,1+C189,""),"")</f>
        <v/>
      </c>
      <c r="D190" s="18" t="str">
        <f>IFERROR(IF(1+D189&lt;=Configuration!$F$12*Configuration!$F$16,1+D189,""),"")</f>
        <v/>
      </c>
      <c r="E190" s="2">
        <f>IFERROR('QB Projections'!N190,0)</f>
        <v>0</v>
      </c>
      <c r="F190" s="2">
        <f>IFERROR('RB Projections'!N191,0)</f>
        <v>86.495450260449758</v>
      </c>
      <c r="G190" s="2">
        <f>IFERROR('WR Projections'!N191,0)</f>
        <v>100.68105293450739</v>
      </c>
      <c r="H190" s="2">
        <f>IFERROR('TE Projections'!N190,0)</f>
        <v>0</v>
      </c>
      <c r="J190" s="2">
        <f>IFERROR(LARGE($E:$H,COUNTIF(A:D,"&gt;0")+COUNTA($J$1:J189)-1),0)</f>
        <v>141.67723157567411</v>
      </c>
      <c r="K190" s="2">
        <f>IFERROR(LARGE($F:$H,COUNTIF(B:D,"&gt;0")+COUNTA($K$1:K189)-1),0)</f>
        <v>115.47650989674888</v>
      </c>
    </row>
    <row r="191" spans="1:11" x14ac:dyDescent="0.25">
      <c r="A191" t="str">
        <f>IFERROR(IF(1+A190&lt;=Configuration!$F$9*Configuration!$F$16,1+A190,""),"")</f>
        <v/>
      </c>
      <c r="B191" s="18" t="str">
        <f>IFERROR(IF(1+B190&lt;=Configuration!$F$10*Configuration!$F$16,1+B190,""),"")</f>
        <v/>
      </c>
      <c r="C191" s="18" t="str">
        <f>IFERROR(IF(1+C190&lt;=Configuration!$F$11*Configuration!$F$16,1+C190,""),"")</f>
        <v/>
      </c>
      <c r="D191" s="18" t="str">
        <f>IFERROR(IF(1+D190&lt;=Configuration!$F$12*Configuration!$F$16,1+D190,""),"")</f>
        <v/>
      </c>
      <c r="E191" s="2">
        <f>IFERROR('QB Projections'!N191,0)</f>
        <v>0</v>
      </c>
      <c r="F191" s="2">
        <f>IFERROR('RB Projections'!N192,0)</f>
        <v>83.222063349471256</v>
      </c>
      <c r="G191" s="2">
        <f>IFERROR('WR Projections'!N192,0)</f>
        <v>103.6487789067764</v>
      </c>
      <c r="H191" s="2">
        <f>IFERROR('TE Projections'!N191,0)</f>
        <v>0</v>
      </c>
      <c r="J191" s="2">
        <f>IFERROR(LARGE($E:$H,COUNTIF(A:D,"&gt;0")+COUNTA($J$1:J190)-1),0)</f>
        <v>140.94712373860278</v>
      </c>
      <c r="K191" s="2">
        <f>IFERROR(LARGE($F:$H,COUNTIF(B:D,"&gt;0")+COUNTA($K$1:K190)-1),0)</f>
        <v>115.3905571661422</v>
      </c>
    </row>
    <row r="192" spans="1:11" x14ac:dyDescent="0.25">
      <c r="A192" t="str">
        <f>IFERROR(IF(1+A191&lt;=Configuration!$F$9*Configuration!$F$16,1+A191,""),"")</f>
        <v/>
      </c>
      <c r="B192" s="18" t="str">
        <f>IFERROR(IF(1+B191&lt;=Configuration!$F$10*Configuration!$F$16,1+B191,""),"")</f>
        <v/>
      </c>
      <c r="C192" s="18" t="str">
        <f>IFERROR(IF(1+C191&lt;=Configuration!$F$11*Configuration!$F$16,1+C191,""),"")</f>
        <v/>
      </c>
      <c r="D192" s="18" t="str">
        <f>IFERROR(IF(1+D191&lt;=Configuration!$F$12*Configuration!$F$16,1+D191,""),"")</f>
        <v/>
      </c>
      <c r="E192" s="2">
        <f>IFERROR('QB Projections'!N192,0)</f>
        <v>0</v>
      </c>
      <c r="F192" s="2">
        <f>IFERROR('RB Projections'!N193,0)</f>
        <v>77.209784562039758</v>
      </c>
      <c r="G192" s="2">
        <f>IFERROR('WR Projections'!N193,0)</f>
        <v>104.39344428217625</v>
      </c>
      <c r="H192" s="2">
        <f>IFERROR('TE Projections'!N192,0)</f>
        <v>0</v>
      </c>
      <c r="J192" s="2">
        <f>IFERROR(LARGE($E:$H,COUNTIF(A:D,"&gt;0")+COUNTA($J$1:J191)-1),0)</f>
        <v>140.79629001247258</v>
      </c>
      <c r="K192" s="2">
        <f>IFERROR(LARGE($F:$H,COUNTIF(B:D,"&gt;0")+COUNTA($K$1:K191)-1),0)</f>
        <v>115.08582390932175</v>
      </c>
    </row>
    <row r="193" spans="1:11" x14ac:dyDescent="0.25">
      <c r="A193" t="str">
        <f>IFERROR(IF(1+A192&lt;=Configuration!$F$9*Configuration!$F$16,1+A192,""),"")</f>
        <v/>
      </c>
      <c r="B193" s="18" t="str">
        <f>IFERROR(IF(1+B192&lt;=Configuration!$F$10*Configuration!$F$16,1+B192,""),"")</f>
        <v/>
      </c>
      <c r="C193" s="18" t="str">
        <f>IFERROR(IF(1+C192&lt;=Configuration!$F$11*Configuration!$F$16,1+C192,""),"")</f>
        <v/>
      </c>
      <c r="D193" s="18" t="str">
        <f>IFERROR(IF(1+D192&lt;=Configuration!$F$12*Configuration!$F$16,1+D192,""),"")</f>
        <v/>
      </c>
      <c r="E193" s="2">
        <f>IFERROR('QB Projections'!N193,0)</f>
        <v>0</v>
      </c>
      <c r="F193" s="2">
        <f>IFERROR('RB Projections'!N194,0)</f>
        <v>86.745953924741585</v>
      </c>
      <c r="G193" s="2">
        <f>IFERROR('WR Projections'!N194,0)</f>
        <v>104.6051478471243</v>
      </c>
      <c r="H193" s="2">
        <f>IFERROR('TE Projections'!N193,0)</f>
        <v>0</v>
      </c>
      <c r="J193" s="2">
        <f>IFERROR(LARGE($E:$H,COUNTIF(A:D,"&gt;0")+COUNTA($J$1:J192)-1),0)</f>
        <v>139.34184725751609</v>
      </c>
      <c r="K193" s="2">
        <f>IFERROR(LARGE($F:$H,COUNTIF(B:D,"&gt;0")+COUNTA($K$1:K192)-1),0)</f>
        <v>115.07217806707452</v>
      </c>
    </row>
    <row r="194" spans="1:11" x14ac:dyDescent="0.25">
      <c r="A194" t="str">
        <f>IFERROR(IF(1+A193&lt;=Configuration!$F$9*Configuration!$F$16,1+A193,""),"")</f>
        <v/>
      </c>
      <c r="B194" s="18" t="str">
        <f>IFERROR(IF(1+B193&lt;=Configuration!$F$10*Configuration!$F$16,1+B193,""),"")</f>
        <v/>
      </c>
      <c r="C194" s="18" t="str">
        <f>IFERROR(IF(1+C193&lt;=Configuration!$F$11*Configuration!$F$16,1+C193,""),"")</f>
        <v/>
      </c>
      <c r="D194" s="18" t="str">
        <f>IFERROR(IF(1+D193&lt;=Configuration!$F$12*Configuration!$F$16,1+D193,""),"")</f>
        <v/>
      </c>
      <c r="E194" s="2">
        <f>IFERROR('QB Projections'!N194,0)</f>
        <v>0</v>
      </c>
      <c r="F194" s="2">
        <f>IFERROR('RB Projections'!N195,0)</f>
        <v>77.51790801976685</v>
      </c>
      <c r="G194" s="2">
        <f>IFERROR('WR Projections'!N195,0)</f>
        <v>100.89036257994853</v>
      </c>
      <c r="H194" s="2">
        <f>IFERROR('TE Projections'!N194,0)</f>
        <v>0</v>
      </c>
      <c r="J194" s="2">
        <f>IFERROR(LARGE($E:$H,COUNTIF(A:D,"&gt;0")+COUNTA($J$1:J193)-1),0)</f>
        <v>139.29552948717136</v>
      </c>
      <c r="K194" s="2">
        <f>IFERROR(LARGE($F:$H,COUNTIF(B:D,"&gt;0")+COUNTA($K$1:K193)-1),0)</f>
        <v>115.02626060809312</v>
      </c>
    </row>
    <row r="195" spans="1:11" x14ac:dyDescent="0.25">
      <c r="A195" t="str">
        <f>IFERROR(IF(1+A194&lt;=Configuration!$F$9*Configuration!$F$16,1+A194,""),"")</f>
        <v/>
      </c>
      <c r="B195" s="18" t="str">
        <f>IFERROR(IF(1+B194&lt;=Configuration!$F$10*Configuration!$F$16,1+B194,""),"")</f>
        <v/>
      </c>
      <c r="C195" s="18" t="str">
        <f>IFERROR(IF(1+C194&lt;=Configuration!$F$11*Configuration!$F$16,1+C194,""),"")</f>
        <v/>
      </c>
      <c r="D195" s="18" t="str">
        <f>IFERROR(IF(1+D194&lt;=Configuration!$F$12*Configuration!$F$16,1+D194,""),"")</f>
        <v/>
      </c>
      <c r="E195" s="2">
        <f>IFERROR('QB Projections'!N195,0)</f>
        <v>0</v>
      </c>
      <c r="F195" s="2">
        <f>IFERROR('RB Projections'!N196,0)</f>
        <v>77.810797597402797</v>
      </c>
      <c r="G195" s="2">
        <f>IFERROR('WR Projections'!N196,0)</f>
        <v>104.40700751407174</v>
      </c>
      <c r="H195" s="2">
        <f>IFERROR('TE Projections'!N195,0)</f>
        <v>0</v>
      </c>
      <c r="J195" s="2">
        <f>IFERROR(LARGE($E:$H,COUNTIF(A:D,"&gt;0")+COUNTA($J$1:J194)-1),0)</f>
        <v>138.44796005830108</v>
      </c>
      <c r="K195" s="2">
        <f>IFERROR(LARGE($F:$H,COUNTIF(B:D,"&gt;0")+COUNTA($K$1:K194)-1),0)</f>
        <v>114.30486048090773</v>
      </c>
    </row>
    <row r="196" spans="1:11" x14ac:dyDescent="0.25">
      <c r="A196" t="str">
        <f>IFERROR(IF(1+A195&lt;=Configuration!$F$9*Configuration!$F$16,1+A195,""),"")</f>
        <v/>
      </c>
      <c r="B196" s="18" t="str">
        <f>IFERROR(IF(1+B195&lt;=Configuration!$F$10*Configuration!$F$16,1+B195,""),"")</f>
        <v/>
      </c>
      <c r="C196" s="18" t="str">
        <f>IFERROR(IF(1+C195&lt;=Configuration!$F$11*Configuration!$F$16,1+C195,""),"")</f>
        <v/>
      </c>
      <c r="D196" s="18" t="str">
        <f>IFERROR(IF(1+D195&lt;=Configuration!$F$12*Configuration!$F$16,1+D195,""),"")</f>
        <v/>
      </c>
      <c r="E196" s="2">
        <f>IFERROR('QB Projections'!N196,0)</f>
        <v>0</v>
      </c>
      <c r="F196" s="2">
        <f>IFERROR('RB Projections'!N197,0)</f>
        <v>73.965888368577993</v>
      </c>
      <c r="G196" s="2">
        <f>IFERROR('WR Projections'!N197,0)</f>
        <v>110.01420873934489</v>
      </c>
      <c r="H196" s="2">
        <f>IFERROR('TE Projections'!N196,0)</f>
        <v>0</v>
      </c>
      <c r="J196" s="2">
        <f>IFERROR(LARGE($E:$H,COUNTIF(A:D,"&gt;0")+COUNTA($J$1:J195)-1),0)</f>
        <v>138.3379987873243</v>
      </c>
      <c r="K196" s="2">
        <f>IFERROR(LARGE($F:$H,COUNTIF(B:D,"&gt;0")+COUNTA($K$1:K195)-1),0)</f>
        <v>114.13915195121345</v>
      </c>
    </row>
    <row r="197" spans="1:11" x14ac:dyDescent="0.25">
      <c r="A197" t="str">
        <f>IFERROR(IF(1+A196&lt;=Configuration!$F$9*Configuration!$F$16,1+A196,""),"")</f>
        <v/>
      </c>
      <c r="B197" s="18" t="str">
        <f>IFERROR(IF(1+B196&lt;=Configuration!$F$10*Configuration!$F$16,1+B196,""),"")</f>
        <v/>
      </c>
      <c r="C197" s="18" t="str">
        <f>IFERROR(IF(1+C196&lt;=Configuration!$F$11*Configuration!$F$16,1+C196,""),"")</f>
        <v/>
      </c>
      <c r="D197" s="18" t="str">
        <f>IFERROR(IF(1+D196&lt;=Configuration!$F$12*Configuration!$F$16,1+D196,""),"")</f>
        <v/>
      </c>
      <c r="E197" s="2">
        <f>IFERROR('QB Projections'!N197,0)</f>
        <v>0</v>
      </c>
      <c r="F197" s="2">
        <f>IFERROR('RB Projections'!N198,0)</f>
        <v>77.794163382661537</v>
      </c>
      <c r="G197" s="2">
        <f>IFERROR('WR Projections'!N198,0)</f>
        <v>99.686819007747658</v>
      </c>
      <c r="H197" s="2">
        <f>IFERROR('TE Projections'!N197,0)</f>
        <v>0</v>
      </c>
      <c r="J197" s="2">
        <f>IFERROR(LARGE($E:$H,COUNTIF(A:D,"&gt;0")+COUNTA($J$1:J196)-1),0)</f>
        <v>137.5931712627247</v>
      </c>
      <c r="K197" s="2">
        <f>IFERROR(LARGE($F:$H,COUNTIF(B:D,"&gt;0")+COUNTA($K$1:K196)-1),0)</f>
        <v>114.04212017209592</v>
      </c>
    </row>
    <row r="198" spans="1:11" x14ac:dyDescent="0.25">
      <c r="A198" t="str">
        <f>IFERROR(IF(1+A197&lt;=Configuration!$F$9*Configuration!$F$16,1+A197,""),"")</f>
        <v/>
      </c>
      <c r="B198" s="18" t="str">
        <f>IFERROR(IF(1+B197&lt;=Configuration!$F$10*Configuration!$F$16,1+B197,""),"")</f>
        <v/>
      </c>
      <c r="C198" s="18" t="str">
        <f>IFERROR(IF(1+C197&lt;=Configuration!$F$11*Configuration!$F$16,1+C197,""),"")</f>
        <v/>
      </c>
      <c r="D198" s="18" t="str">
        <f>IFERROR(IF(1+D197&lt;=Configuration!$F$12*Configuration!$F$16,1+D197,""),"")</f>
        <v/>
      </c>
      <c r="E198" s="2">
        <f>IFERROR('QB Projections'!N198,0)</f>
        <v>0</v>
      </c>
      <c r="F198" s="2">
        <f>IFERROR('RB Projections'!N199,0)</f>
        <v>75.175074738260022</v>
      </c>
      <c r="G198" s="2">
        <f>IFERROR('WR Projections'!N199,0)</f>
        <v>105.52883046966828</v>
      </c>
      <c r="H198" s="2">
        <f>IFERROR('TE Projections'!N198,0)</f>
        <v>0</v>
      </c>
      <c r="J198" s="2">
        <f>IFERROR(LARGE($E:$H,COUNTIF(A:D,"&gt;0")+COUNTA($J$1:J197)-1),0)</f>
        <v>137.46843912678517</v>
      </c>
      <c r="K198" s="2">
        <f>IFERROR(LARGE($F:$H,COUNTIF(B:D,"&gt;0")+COUNTA($K$1:K197)-1),0)</f>
        <v>113.8203519997754</v>
      </c>
    </row>
    <row r="199" spans="1:11" x14ac:dyDescent="0.25">
      <c r="A199" t="str">
        <f>IFERROR(IF(1+A198&lt;=Configuration!$F$9*Configuration!$F$16,1+A198,""),"")</f>
        <v/>
      </c>
      <c r="B199" s="18" t="str">
        <f>IFERROR(IF(1+B198&lt;=Configuration!$F$10*Configuration!$F$16,1+B198,""),"")</f>
        <v/>
      </c>
      <c r="C199" s="18" t="str">
        <f>IFERROR(IF(1+C198&lt;=Configuration!$F$11*Configuration!$F$16,1+C198,""),"")</f>
        <v/>
      </c>
      <c r="D199" s="18" t="str">
        <f>IFERROR(IF(1+D198&lt;=Configuration!$F$12*Configuration!$F$16,1+D198,""),"")</f>
        <v/>
      </c>
      <c r="E199" s="2">
        <f>IFERROR('QB Projections'!N199,0)</f>
        <v>0</v>
      </c>
      <c r="F199" s="2">
        <f>IFERROR('RB Projections'!N200,0)</f>
        <v>98.561672979573132</v>
      </c>
      <c r="G199" s="2">
        <f>IFERROR('WR Projections'!N200,0)</f>
        <v>103.08622816638625</v>
      </c>
      <c r="H199" s="2">
        <f>IFERROR('TE Projections'!N199,0)</f>
        <v>0</v>
      </c>
      <c r="J199" s="2">
        <f>IFERROR(LARGE($E:$H,COUNTIF(A:D,"&gt;0")+COUNTA($J$1:J198)-1),0)</f>
        <v>136.69975998249245</v>
      </c>
      <c r="K199" s="2">
        <f>IFERROR(LARGE($F:$H,COUNTIF(B:D,"&gt;0")+COUNTA($K$1:K198)-1),0)</f>
        <v>113.75066926287928</v>
      </c>
    </row>
    <row r="200" spans="1:11" x14ac:dyDescent="0.25">
      <c r="A200" t="str">
        <f>IFERROR(IF(1+A199&lt;=Configuration!$F$9*Configuration!$F$16,1+A199,""),"")</f>
        <v/>
      </c>
      <c r="B200" s="18" t="str">
        <f>IFERROR(IF(1+B199&lt;=Configuration!$F$10*Configuration!$F$16,1+B199,""),"")</f>
        <v/>
      </c>
      <c r="C200" s="18" t="str">
        <f>IFERROR(IF(1+C199&lt;=Configuration!$F$11*Configuration!$F$16,1+C199,""),"")</f>
        <v/>
      </c>
      <c r="D200" s="18" t="str">
        <f>IFERROR(IF(1+D199&lt;=Configuration!$F$12*Configuration!$F$16,1+D199,""),"")</f>
        <v/>
      </c>
      <c r="E200" s="2">
        <f>IFERROR('QB Projections'!N200,0)</f>
        <v>0</v>
      </c>
      <c r="F200" s="2">
        <f>IFERROR('RB Projections'!N201,0)</f>
        <v>78.076712154389142</v>
      </c>
      <c r="G200" s="2">
        <f>IFERROR('WR Projections'!N201,0)</f>
        <v>103.38070720980853</v>
      </c>
      <c r="H200" s="2">
        <f>IFERROR('TE Projections'!N200,0)</f>
        <v>0</v>
      </c>
      <c r="J200" s="2">
        <f>IFERROR(LARGE($E:$H,COUNTIF(A:D,"&gt;0")+COUNTA($J$1:J199)-1),0)</f>
        <v>136.35281188304509</v>
      </c>
      <c r="K200" s="2">
        <f>IFERROR(LARGE($F:$H,COUNTIF(B:D,"&gt;0")+COUNTA($K$1:K199)-1),0)</f>
        <v>113.75066926287928</v>
      </c>
    </row>
    <row r="201" spans="1:11" x14ac:dyDescent="0.25">
      <c r="A201" t="str">
        <f>IFERROR(IF(1+A200&lt;=Configuration!$F$9*Configuration!$F$16,1+A200,""),"")</f>
        <v/>
      </c>
      <c r="B201" s="18" t="str">
        <f>IFERROR(IF(1+B200&lt;=Configuration!$F$10*Configuration!$F$16,1+B200,""),"")</f>
        <v/>
      </c>
      <c r="C201" s="18" t="str">
        <f>IFERROR(IF(1+C200&lt;=Configuration!$F$11*Configuration!$F$16,1+C200,""),"")</f>
        <v/>
      </c>
      <c r="D201" s="18" t="str">
        <f>IFERROR(IF(1+D200&lt;=Configuration!$F$12*Configuration!$F$16,1+D200,""),"")</f>
        <v/>
      </c>
      <c r="E201" s="2">
        <f>IFERROR('QB Projections'!N201,0)</f>
        <v>0</v>
      </c>
      <c r="F201" s="2">
        <f>IFERROR('RB Projections'!N202,0)</f>
        <v>75.593350204253852</v>
      </c>
      <c r="G201" s="2">
        <f>IFERROR('WR Projections'!N202,0)</f>
        <v>101.61013384002688</v>
      </c>
      <c r="H201" s="2">
        <f>IFERROR('TE Projections'!N201,0)</f>
        <v>0</v>
      </c>
      <c r="J201" s="2">
        <f>IFERROR(LARGE($E:$H,COUNTIF(A:D,"&gt;0")+COUNTA($J$1:J200)-1),0)</f>
        <v>135.90192056726073</v>
      </c>
      <c r="K201" s="2">
        <f>IFERROR(LARGE($F:$H,COUNTIF(B:D,"&gt;0")+COUNTA($K$1:K200)-1),0)</f>
        <v>113.6831528832588</v>
      </c>
    </row>
    <row r="202" spans="1:11" x14ac:dyDescent="0.25">
      <c r="A202" t="str">
        <f>IFERROR(IF(1+A201&lt;=Configuration!$F$9*Configuration!$F$16,1+A201,""),"")</f>
        <v/>
      </c>
      <c r="B202" s="18" t="str">
        <f>IFERROR(IF(1+B201&lt;=Configuration!$F$10*Configuration!$F$16,1+B201,""),"")</f>
        <v/>
      </c>
      <c r="C202" s="18" t="str">
        <f>IFERROR(IF(1+C201&lt;=Configuration!$F$11*Configuration!$F$16,1+C201,""),"")</f>
        <v/>
      </c>
      <c r="D202" s="18" t="str">
        <f>IFERROR(IF(1+D201&lt;=Configuration!$F$12*Configuration!$F$16,1+D201,""),"")</f>
        <v/>
      </c>
      <c r="E202" s="2">
        <f>IFERROR('QB Projections'!N202,0)</f>
        <v>0</v>
      </c>
      <c r="F202" s="2">
        <f>IFERROR('RB Projections'!N203,0)</f>
        <v>77.204597781597911</v>
      </c>
      <c r="G202" s="2">
        <f>IFERROR('WR Projections'!N203,0)</f>
        <v>102.27474796949015</v>
      </c>
      <c r="H202" s="2">
        <f>IFERROR('TE Projections'!N202,0)</f>
        <v>0</v>
      </c>
      <c r="J202" s="2">
        <f>IFERROR(LARGE($E:$H,COUNTIF(A:D,"&gt;0")+COUNTA($J$1:J201)-1),0)</f>
        <v>135.82269469583156</v>
      </c>
      <c r="K202" s="2">
        <f>IFERROR(LARGE($F:$H,COUNTIF(B:D,"&gt;0")+COUNTA($K$1:K201)-1),0)</f>
        <v>113.67845746986475</v>
      </c>
    </row>
    <row r="203" spans="1:11" x14ac:dyDescent="0.25">
      <c r="A203" t="str">
        <f>IFERROR(IF(1+A202&lt;=Configuration!$F$9*Configuration!$F$16,1+A202,""),"")</f>
        <v/>
      </c>
      <c r="B203" s="18" t="str">
        <f>IFERROR(IF(1+B202&lt;=Configuration!$F$10*Configuration!$F$16,1+B202,""),"")</f>
        <v/>
      </c>
      <c r="C203" s="18" t="str">
        <f>IFERROR(IF(1+C202&lt;=Configuration!$F$11*Configuration!$F$16,1+C202,""),"")</f>
        <v/>
      </c>
      <c r="D203" s="18" t="str">
        <f>IFERROR(IF(1+D202&lt;=Configuration!$F$12*Configuration!$F$16,1+D202,""),"")</f>
        <v/>
      </c>
      <c r="E203" s="2">
        <f>IFERROR('QB Projections'!N203,0)</f>
        <v>0</v>
      </c>
      <c r="F203" s="2">
        <f>IFERROR('RB Projections'!N204,0)</f>
        <v>73.822561685447312</v>
      </c>
      <c r="G203" s="2">
        <f>IFERROR('WR Projections'!N204,0)</f>
        <v>96.424870250959927</v>
      </c>
      <c r="H203" s="2">
        <f>IFERROR('TE Projections'!N203,0)</f>
        <v>0</v>
      </c>
      <c r="J203" s="2">
        <f>IFERROR(LARGE($E:$H,COUNTIF(A:D,"&gt;0")+COUNTA($J$1:J202)-1),0)</f>
        <v>135.7289852987405</v>
      </c>
      <c r="K203" s="2">
        <f>IFERROR(LARGE($F:$H,COUNTIF(B:D,"&gt;0")+COUNTA($K$1:K202)-1),0)</f>
        <v>113.58053434745912</v>
      </c>
    </row>
    <row r="204" spans="1:11" x14ac:dyDescent="0.25">
      <c r="A204" t="str">
        <f>IFERROR(IF(1+A203&lt;=Configuration!$F$9*Configuration!$F$16,1+A203,""),"")</f>
        <v/>
      </c>
      <c r="B204" s="18" t="str">
        <f>IFERROR(IF(1+B203&lt;=Configuration!$F$10*Configuration!$F$16,1+B203,""),"")</f>
        <v/>
      </c>
      <c r="C204" s="18" t="str">
        <f>IFERROR(IF(1+C203&lt;=Configuration!$F$11*Configuration!$F$16,1+C203,""),"")</f>
        <v/>
      </c>
      <c r="D204" s="18" t="str">
        <f>IFERROR(IF(1+D203&lt;=Configuration!$F$12*Configuration!$F$16,1+D203,""),"")</f>
        <v/>
      </c>
      <c r="E204" s="2">
        <f>IFERROR('QB Projections'!N204,0)</f>
        <v>0</v>
      </c>
      <c r="F204" s="2">
        <f>IFERROR('RB Projections'!N205,0)</f>
        <v>69.604355836656126</v>
      </c>
      <c r="G204" s="2">
        <f>IFERROR('WR Projections'!N205,0)</f>
        <v>101.15978762057924</v>
      </c>
      <c r="H204" s="2">
        <f>IFERROR('TE Projections'!N204,0)</f>
        <v>0</v>
      </c>
      <c r="J204" s="2">
        <f>IFERROR(LARGE($E:$H,COUNTIF(A:D,"&gt;0")+COUNTA($J$1:J203)-1),0)</f>
        <v>135.72172456718337</v>
      </c>
      <c r="K204" s="2">
        <f>IFERROR(LARGE($F:$H,COUNTIF(B:D,"&gt;0")+COUNTA($K$1:K203)-1),0)</f>
        <v>113.55019297620476</v>
      </c>
    </row>
    <row r="205" spans="1:11" x14ac:dyDescent="0.25">
      <c r="A205" t="str">
        <f>IFERROR(IF(1+A204&lt;=Configuration!$F$9*Configuration!$F$16,1+A204,""),"")</f>
        <v/>
      </c>
      <c r="B205" s="18" t="str">
        <f>IFERROR(IF(1+B204&lt;=Configuration!$F$10*Configuration!$F$16,1+B204,""),"")</f>
        <v/>
      </c>
      <c r="C205" s="18" t="str">
        <f>IFERROR(IF(1+C204&lt;=Configuration!$F$11*Configuration!$F$16,1+C204,""),"")</f>
        <v/>
      </c>
      <c r="D205" s="18" t="str">
        <f>IFERROR(IF(1+D204&lt;=Configuration!$F$12*Configuration!$F$16,1+D204,""),"")</f>
        <v/>
      </c>
      <c r="E205" s="2">
        <f>IFERROR('QB Projections'!N205,0)</f>
        <v>0</v>
      </c>
      <c r="F205" s="2">
        <f>IFERROR('RB Projections'!N206,0)</f>
        <v>72.259097651508952</v>
      </c>
      <c r="G205" s="2">
        <f>IFERROR('WR Projections'!N206,0)</f>
        <v>102.86893225788026</v>
      </c>
      <c r="H205" s="2">
        <f>IFERROR('TE Projections'!N205,0)</f>
        <v>0</v>
      </c>
      <c r="J205" s="2">
        <f>IFERROR(LARGE($E:$H,COUNTIF(A:D,"&gt;0")+COUNTA($J$1:J204)-1),0)</f>
        <v>135.36502858569401</v>
      </c>
      <c r="K205" s="2">
        <f>IFERROR(LARGE($F:$H,COUNTIF(B:D,"&gt;0")+COUNTA($K$1:K204)-1),0)</f>
        <v>113.53440358834091</v>
      </c>
    </row>
    <row r="206" spans="1:11" x14ac:dyDescent="0.25">
      <c r="A206" t="str">
        <f>IFERROR(IF(1+A205&lt;=Configuration!$F$9*Configuration!$F$16,1+A205,""),"")</f>
        <v/>
      </c>
      <c r="B206" s="18" t="str">
        <f>IFERROR(IF(1+B205&lt;=Configuration!$F$10*Configuration!$F$16,1+B205,""),"")</f>
        <v/>
      </c>
      <c r="C206" s="18" t="str">
        <f>IFERROR(IF(1+C205&lt;=Configuration!$F$11*Configuration!$F$16,1+C205,""),"")</f>
        <v/>
      </c>
      <c r="D206" s="18" t="str">
        <f>IFERROR(IF(1+D205&lt;=Configuration!$F$12*Configuration!$F$16,1+D205,""),"")</f>
        <v/>
      </c>
      <c r="E206" s="2">
        <f>IFERROR('QB Projections'!N206,0)</f>
        <v>0</v>
      </c>
      <c r="F206" s="2">
        <f>IFERROR('RB Projections'!N207,0)</f>
        <v>73.269209493067436</v>
      </c>
      <c r="G206" s="2">
        <f>IFERROR('WR Projections'!N207,0)</f>
        <v>98.26421103095629</v>
      </c>
      <c r="H206" s="2">
        <f>IFERROR('TE Projections'!N206,0)</f>
        <v>0</v>
      </c>
      <c r="J206" s="2">
        <f>IFERROR(LARGE($E:$H,COUNTIF(A:D,"&gt;0")+COUNTA($J$1:J205)-1),0)</f>
        <v>135.05756275162133</v>
      </c>
      <c r="K206" s="2">
        <f>IFERROR(LARGE($F:$H,COUNTIF(B:D,"&gt;0")+COUNTA($K$1:K205)-1),0)</f>
        <v>113.42901564138094</v>
      </c>
    </row>
    <row r="207" spans="1:11" x14ac:dyDescent="0.25">
      <c r="A207" t="str">
        <f>IFERROR(IF(1+A206&lt;=Configuration!$F$9*Configuration!$F$16,1+A206,""),"")</f>
        <v/>
      </c>
      <c r="B207" s="18" t="str">
        <f>IFERROR(IF(1+B206&lt;=Configuration!$F$10*Configuration!$F$16,1+B206,""),"")</f>
        <v/>
      </c>
      <c r="C207" s="18" t="str">
        <f>IFERROR(IF(1+C206&lt;=Configuration!$F$11*Configuration!$F$16,1+C206,""),"")</f>
        <v/>
      </c>
      <c r="D207" s="18" t="str">
        <f>IFERROR(IF(1+D206&lt;=Configuration!$F$12*Configuration!$F$16,1+D206,""),"")</f>
        <v/>
      </c>
      <c r="E207" s="2">
        <f>IFERROR('QB Projections'!N207,0)</f>
        <v>0</v>
      </c>
      <c r="F207" s="2">
        <f>IFERROR('RB Projections'!N208,0)</f>
        <v>73.015453443806678</v>
      </c>
      <c r="G207" s="2">
        <f>IFERROR('WR Projections'!N208,0)</f>
        <v>101.89339190445961</v>
      </c>
      <c r="H207" s="2">
        <f>IFERROR('TE Projections'!N207,0)</f>
        <v>0</v>
      </c>
      <c r="J207" s="2">
        <f>IFERROR(LARGE($E:$H,COUNTIF(A:D,"&gt;0")+COUNTA($J$1:J206)-1),0)</f>
        <v>134.92821414292698</v>
      </c>
      <c r="K207" s="2">
        <f>IFERROR(LARGE($F:$H,COUNTIF(B:D,"&gt;0")+COUNTA($K$1:K206)-1),0)</f>
        <v>113.1620051689596</v>
      </c>
    </row>
    <row r="208" spans="1:11" x14ac:dyDescent="0.25">
      <c r="A208" t="str">
        <f>IFERROR(IF(1+A207&lt;=Configuration!$F$9*Configuration!$F$16,1+A207,""),"")</f>
        <v/>
      </c>
      <c r="B208" s="18" t="str">
        <f>IFERROR(IF(1+B207&lt;=Configuration!$F$10*Configuration!$F$16,1+B207,""),"")</f>
        <v/>
      </c>
      <c r="C208" s="18" t="str">
        <f>IFERROR(IF(1+C207&lt;=Configuration!$F$11*Configuration!$F$16,1+C207,""),"")</f>
        <v/>
      </c>
      <c r="D208" s="18" t="str">
        <f>IFERROR(IF(1+D207&lt;=Configuration!$F$12*Configuration!$F$16,1+D207,""),"")</f>
        <v/>
      </c>
      <c r="E208" s="2">
        <f>IFERROR('QB Projections'!N208,0)</f>
        <v>0</v>
      </c>
      <c r="F208" s="2">
        <f>IFERROR('RB Projections'!N209,0)</f>
        <v>73.762701832418188</v>
      </c>
      <c r="G208" s="2">
        <f>IFERROR('WR Projections'!N209,0)</f>
        <v>97.377709558250871</v>
      </c>
      <c r="H208" s="2">
        <f>IFERROR('TE Projections'!N208,0)</f>
        <v>0</v>
      </c>
      <c r="J208" s="2">
        <f>IFERROR(LARGE($E:$H,COUNTIF(A:D,"&gt;0")+COUNTA($J$1:J207)-1),0)</f>
        <v>134.8787706706438</v>
      </c>
      <c r="K208" s="2">
        <f>IFERROR(LARGE($F:$H,COUNTIF(B:D,"&gt;0")+COUNTA($K$1:K207)-1),0)</f>
        <v>113.0407956110346</v>
      </c>
    </row>
    <row r="209" spans="1:11" x14ac:dyDescent="0.25">
      <c r="A209" t="str">
        <f>IFERROR(IF(1+A208&lt;=Configuration!$F$9*Configuration!$F$16,1+A208,""),"")</f>
        <v/>
      </c>
      <c r="B209" s="18" t="str">
        <f>IFERROR(IF(1+B208&lt;=Configuration!$F$10*Configuration!$F$16,1+B208,""),"")</f>
        <v/>
      </c>
      <c r="C209" s="18" t="str">
        <f>IFERROR(IF(1+C208&lt;=Configuration!$F$11*Configuration!$F$16,1+C208,""),"")</f>
        <v/>
      </c>
      <c r="D209" s="18" t="str">
        <f>IFERROR(IF(1+D208&lt;=Configuration!$F$12*Configuration!$F$16,1+D208,""),"")</f>
        <v/>
      </c>
      <c r="E209" s="2">
        <f>IFERROR('QB Projections'!N209,0)</f>
        <v>0</v>
      </c>
      <c r="F209" s="2">
        <f>IFERROR('RB Projections'!N210,0)</f>
        <v>73.023503427672949</v>
      </c>
      <c r="G209" s="2">
        <f>IFERROR('WR Projections'!N210,0)</f>
        <v>97.054764415129853</v>
      </c>
      <c r="H209" s="2">
        <f>IFERROR('TE Projections'!N209,0)</f>
        <v>0</v>
      </c>
      <c r="J209" s="2">
        <f>IFERROR(LARGE($E:$H,COUNTIF(A:D,"&gt;0")+COUNTA($J$1:J208)-1),0)</f>
        <v>134.32794720168465</v>
      </c>
      <c r="K209" s="2">
        <f>IFERROR(LARGE($F:$H,COUNTIF(B:D,"&gt;0")+COUNTA($K$1:K208)-1),0)</f>
        <v>112.99317838185267</v>
      </c>
    </row>
    <row r="210" spans="1:11" x14ac:dyDescent="0.25">
      <c r="A210" t="str">
        <f>IFERROR(IF(1+A209&lt;=Configuration!$F$9*Configuration!$F$16,1+A209,""),"")</f>
        <v/>
      </c>
      <c r="B210" s="18" t="str">
        <f>IFERROR(IF(1+B209&lt;=Configuration!$F$10*Configuration!$F$16,1+B209,""),"")</f>
        <v/>
      </c>
      <c r="C210" s="18" t="str">
        <f>IFERROR(IF(1+C209&lt;=Configuration!$F$11*Configuration!$F$16,1+C209,""),"")</f>
        <v/>
      </c>
      <c r="D210" s="18" t="str">
        <f>IFERROR(IF(1+D209&lt;=Configuration!$F$12*Configuration!$F$16,1+D209,""),"")</f>
        <v/>
      </c>
      <c r="E210" s="2">
        <f>IFERROR('QB Projections'!N210,0)</f>
        <v>0</v>
      </c>
      <c r="F210" s="2">
        <f>IFERROR('RB Projections'!N211,0)</f>
        <v>70.17606412122835</v>
      </c>
      <c r="G210" s="2">
        <f>IFERROR('WR Projections'!N211,0)</f>
        <v>103.51877871807055</v>
      </c>
      <c r="H210" s="2">
        <f>IFERROR('TE Projections'!N210,0)</f>
        <v>0</v>
      </c>
      <c r="J210" s="2">
        <f>IFERROR(LARGE($E:$H,COUNTIF(A:D,"&gt;0")+COUNTA($J$1:J209)-1),0)</f>
        <v>134.13423587507367</v>
      </c>
      <c r="K210" s="2">
        <f>IFERROR(LARGE($F:$H,COUNTIF(B:D,"&gt;0")+COUNTA($K$1:K209)-1),0)</f>
        <v>112.94699181622977</v>
      </c>
    </row>
    <row r="211" spans="1:11" x14ac:dyDescent="0.25">
      <c r="A211" t="str">
        <f>IFERROR(IF(1+A210&lt;=Configuration!$F$9*Configuration!$F$16,1+A210,""),"")</f>
        <v/>
      </c>
      <c r="B211" s="18" t="str">
        <f>IFERROR(IF(1+B210&lt;=Configuration!$F$10*Configuration!$F$16,1+B210,""),"")</f>
        <v/>
      </c>
      <c r="C211" s="18" t="str">
        <f>IFERROR(IF(1+C210&lt;=Configuration!$F$11*Configuration!$F$16,1+C210,""),"")</f>
        <v/>
      </c>
      <c r="D211" s="18" t="str">
        <f>IFERROR(IF(1+D210&lt;=Configuration!$F$12*Configuration!$F$16,1+D210,""),"")</f>
        <v/>
      </c>
      <c r="E211" s="2">
        <f>IFERROR('QB Projections'!N211,0)</f>
        <v>0</v>
      </c>
      <c r="F211" s="2">
        <f>IFERROR('RB Projections'!N212,0)</f>
        <v>70.434736463603812</v>
      </c>
      <c r="G211" s="2">
        <f>IFERROR('WR Projections'!N212,0)</f>
        <v>102.95200774092103</v>
      </c>
      <c r="H211" s="2">
        <f>IFERROR('TE Projections'!N211,0)</f>
        <v>0</v>
      </c>
      <c r="J211" s="2">
        <f>IFERROR(LARGE($E:$H,COUNTIF(A:D,"&gt;0")+COUNTA($J$1:J210)-1),0)</f>
        <v>134.11425992336828</v>
      </c>
      <c r="K211" s="2">
        <f>IFERROR(LARGE($F:$H,COUNTIF(B:D,"&gt;0")+COUNTA($K$1:K210)-1),0)</f>
        <v>112.7816069950392</v>
      </c>
    </row>
    <row r="212" spans="1:11" x14ac:dyDescent="0.25">
      <c r="A212" t="str">
        <f>IFERROR(IF(1+A211&lt;=Configuration!$F$9*Configuration!$F$16,1+A211,""),"")</f>
        <v/>
      </c>
      <c r="B212" s="18" t="str">
        <f>IFERROR(IF(1+B211&lt;=Configuration!$F$10*Configuration!$F$16,1+B211,""),"")</f>
        <v/>
      </c>
      <c r="C212" s="18" t="str">
        <f>IFERROR(IF(1+C211&lt;=Configuration!$F$11*Configuration!$F$16,1+C211,""),"")</f>
        <v/>
      </c>
      <c r="D212" s="18" t="str">
        <f>IFERROR(IF(1+D211&lt;=Configuration!$F$12*Configuration!$F$16,1+D211,""),"")</f>
        <v/>
      </c>
      <c r="E212" s="2">
        <f>IFERROR('QB Projections'!N212,0)</f>
        <v>0</v>
      </c>
      <c r="F212" s="2">
        <f>IFERROR('RB Projections'!N213,0)</f>
        <v>68.234090512601952</v>
      </c>
      <c r="G212" s="2">
        <f>IFERROR('WR Projections'!N213,0)</f>
        <v>98.568402336635415</v>
      </c>
      <c r="H212" s="2">
        <f>IFERROR('TE Projections'!N212,0)</f>
        <v>0</v>
      </c>
      <c r="J212" s="2">
        <f>IFERROR(LARGE($E:$H,COUNTIF(A:D,"&gt;0")+COUNTA($J$1:J211)-1),0)</f>
        <v>134.05299113520337</v>
      </c>
      <c r="K212" s="2">
        <f>IFERROR(LARGE($F:$H,COUNTIF(B:D,"&gt;0")+COUNTA($K$1:K211)-1),0)</f>
        <v>112.67116429003943</v>
      </c>
    </row>
    <row r="213" spans="1:11" x14ac:dyDescent="0.25">
      <c r="A213" t="str">
        <f>IFERROR(IF(1+A212&lt;=Configuration!$F$9*Configuration!$F$16,1+A212,""),"")</f>
        <v/>
      </c>
      <c r="B213" s="18" t="str">
        <f>IFERROR(IF(1+B212&lt;=Configuration!$F$10*Configuration!$F$16,1+B212,""),"")</f>
        <v/>
      </c>
      <c r="C213" s="18" t="str">
        <f>IFERROR(IF(1+C212&lt;=Configuration!$F$11*Configuration!$F$16,1+C212,""),"")</f>
        <v/>
      </c>
      <c r="D213" s="18" t="str">
        <f>IFERROR(IF(1+D212&lt;=Configuration!$F$12*Configuration!$F$16,1+D212,""),"")</f>
        <v/>
      </c>
      <c r="E213" s="2">
        <f>IFERROR('QB Projections'!N213,0)</f>
        <v>0</v>
      </c>
      <c r="F213" s="2">
        <f>IFERROR('RB Projections'!N214,0)</f>
        <v>67.870290589902666</v>
      </c>
      <c r="G213" s="2">
        <f>IFERROR('WR Projections'!N214,0)</f>
        <v>94.751405531203147</v>
      </c>
      <c r="H213" s="2">
        <f>IFERROR('TE Projections'!N213,0)</f>
        <v>0</v>
      </c>
      <c r="J213" s="2">
        <f>IFERROR(LARGE($E:$H,COUNTIF(A:D,"&gt;0")+COUNTA($J$1:J212)-1),0)</f>
        <v>133.9573565121344</v>
      </c>
      <c r="K213" s="2">
        <f>IFERROR(LARGE($F:$H,COUNTIF(B:D,"&gt;0")+COUNTA($K$1:K212)-1),0)</f>
        <v>112.57594479001413</v>
      </c>
    </row>
    <row r="214" spans="1:11" x14ac:dyDescent="0.25">
      <c r="A214" t="str">
        <f>IFERROR(IF(1+A213&lt;=Configuration!$F$9*Configuration!$F$16,1+A213,""),"")</f>
        <v/>
      </c>
      <c r="B214" s="18" t="str">
        <f>IFERROR(IF(1+B213&lt;=Configuration!$F$10*Configuration!$F$16,1+B213,""),"")</f>
        <v/>
      </c>
      <c r="C214" s="18" t="str">
        <f>IFERROR(IF(1+C213&lt;=Configuration!$F$11*Configuration!$F$16,1+C213,""),"")</f>
        <v/>
      </c>
      <c r="D214" s="18" t="str">
        <f>IFERROR(IF(1+D213&lt;=Configuration!$F$12*Configuration!$F$16,1+D213,""),"")</f>
        <v/>
      </c>
      <c r="E214" s="2">
        <f>IFERROR('QB Projections'!N214,0)</f>
        <v>0</v>
      </c>
      <c r="F214" s="2">
        <f>IFERROR('RB Projections'!N215,0)</f>
        <v>64.857922784792123</v>
      </c>
      <c r="G214" s="2">
        <f>IFERROR('WR Projections'!N215,0)</f>
        <v>97.638130571056209</v>
      </c>
      <c r="H214" s="2">
        <f>IFERROR('TE Projections'!N214,0)</f>
        <v>0</v>
      </c>
      <c r="J214" s="2">
        <f>IFERROR(LARGE($E:$H,COUNTIF(A:D,"&gt;0")+COUNTA($J$1:J213)-1),0)</f>
        <v>133.8717127843374</v>
      </c>
      <c r="K214" s="2">
        <f>IFERROR(LARGE($F:$H,COUNTIF(B:D,"&gt;0")+COUNTA($K$1:K213)-1),0)</f>
        <v>112.35066300919551</v>
      </c>
    </row>
    <row r="215" spans="1:11" x14ac:dyDescent="0.25">
      <c r="A215" t="str">
        <f>IFERROR(IF(1+A214&lt;=Configuration!$F$9*Configuration!$F$16,1+A214,""),"")</f>
        <v/>
      </c>
      <c r="B215" s="18" t="str">
        <f>IFERROR(IF(1+B214&lt;=Configuration!$F$10*Configuration!$F$16,1+B214,""),"")</f>
        <v/>
      </c>
      <c r="C215" s="18" t="str">
        <f>IFERROR(IF(1+C214&lt;=Configuration!$F$11*Configuration!$F$16,1+C214,""),"")</f>
        <v/>
      </c>
      <c r="D215" s="18" t="str">
        <f>IFERROR(IF(1+D214&lt;=Configuration!$F$12*Configuration!$F$16,1+D214,""),"")</f>
        <v/>
      </c>
      <c r="E215" s="2">
        <f>IFERROR('QB Projections'!N215,0)</f>
        <v>0</v>
      </c>
      <c r="F215" s="2">
        <f>IFERROR('RB Projections'!N216,0)</f>
        <v>66.37841338198939</v>
      </c>
      <c r="G215" s="2">
        <f>IFERROR('WR Projections'!N216,0)</f>
        <v>95.045609681605427</v>
      </c>
      <c r="H215" s="2">
        <f>IFERROR('TE Projections'!N215,0)</f>
        <v>0</v>
      </c>
      <c r="J215" s="2">
        <f>IFERROR(LARGE($E:$H,COUNTIF(A:D,"&gt;0")+COUNTA($J$1:J214)-1),0)</f>
        <v>133.72232328844476</v>
      </c>
      <c r="K215" s="2">
        <f>IFERROR(LARGE($F:$H,COUNTIF(B:D,"&gt;0")+COUNTA($K$1:K214)-1),0)</f>
        <v>112.33772650983721</v>
      </c>
    </row>
    <row r="216" spans="1:11" x14ac:dyDescent="0.25">
      <c r="A216" t="str">
        <f>IFERROR(IF(1+A215&lt;=Configuration!$F$9*Configuration!$F$16,1+A215,""),"")</f>
        <v/>
      </c>
      <c r="B216" s="18" t="str">
        <f>IFERROR(IF(1+B215&lt;=Configuration!$F$10*Configuration!$F$16,1+B215,""),"")</f>
        <v/>
      </c>
      <c r="C216" s="18" t="str">
        <f>IFERROR(IF(1+C215&lt;=Configuration!$F$11*Configuration!$F$16,1+C215,""),"")</f>
        <v/>
      </c>
      <c r="D216" s="18" t="str">
        <f>IFERROR(IF(1+D215&lt;=Configuration!$F$12*Configuration!$F$16,1+D215,""),"")</f>
        <v/>
      </c>
      <c r="E216" s="2">
        <f>IFERROR('QB Projections'!N216,0)</f>
        <v>0</v>
      </c>
      <c r="F216" s="2">
        <f>IFERROR('RB Projections'!N217,0)</f>
        <v>65.541962831825145</v>
      </c>
      <c r="G216" s="2">
        <f>IFERROR('WR Projections'!N217,0)</f>
        <v>95.692020424400013</v>
      </c>
      <c r="H216" s="2">
        <f>IFERROR('TE Projections'!N216,0)</f>
        <v>0</v>
      </c>
      <c r="J216" s="2">
        <f>IFERROR(LARGE($E:$H,COUNTIF(A:D,"&gt;0")+COUNTA($J$1:J215)-1),0)</f>
        <v>133.61531695615477</v>
      </c>
      <c r="K216" s="2">
        <f>IFERROR(LARGE($F:$H,COUNTIF(B:D,"&gt;0")+COUNTA($K$1:K215)-1),0)</f>
        <v>112.29186795369594</v>
      </c>
    </row>
    <row r="217" spans="1:11" x14ac:dyDescent="0.25">
      <c r="A217" t="str">
        <f>IFERROR(IF(1+A216&lt;=Configuration!$F$9*Configuration!$F$16,1+A216,""),"")</f>
        <v/>
      </c>
      <c r="B217" s="18" t="str">
        <f>IFERROR(IF(1+B216&lt;=Configuration!$F$10*Configuration!$F$16,1+B216,""),"")</f>
        <v/>
      </c>
      <c r="C217" s="18" t="str">
        <f>IFERROR(IF(1+C216&lt;=Configuration!$F$11*Configuration!$F$16,1+C216,""),"")</f>
        <v/>
      </c>
      <c r="D217" s="18" t="str">
        <f>IFERROR(IF(1+D216&lt;=Configuration!$F$12*Configuration!$F$16,1+D216,""),"")</f>
        <v/>
      </c>
      <c r="E217" s="2">
        <f>IFERROR('QB Projections'!N217,0)</f>
        <v>0</v>
      </c>
      <c r="F217" s="2">
        <f>IFERROR('RB Projections'!N218,0)</f>
        <v>81.878234500559955</v>
      </c>
      <c r="G217" s="2">
        <f>IFERROR('WR Projections'!N218,0)</f>
        <v>100.92435880930935</v>
      </c>
      <c r="H217" s="2">
        <f>IFERROR('TE Projections'!N217,0)</f>
        <v>0</v>
      </c>
      <c r="J217" s="2">
        <f>IFERROR(LARGE($E:$H,COUNTIF(A:D,"&gt;0")+COUNTA($J$1:J216)-1),0)</f>
        <v>133.00049381438893</v>
      </c>
      <c r="K217" s="2">
        <f>IFERROR(LARGE($F:$H,COUNTIF(B:D,"&gt;0")+COUNTA($K$1:K216)-1),0)</f>
        <v>112.08456982159625</v>
      </c>
    </row>
    <row r="218" spans="1:11" x14ac:dyDescent="0.25">
      <c r="A218" t="str">
        <f>IFERROR(IF(1+A217&lt;=Configuration!$F$9*Configuration!$F$16,1+A217,""),"")</f>
        <v/>
      </c>
      <c r="B218" s="18" t="str">
        <f>IFERROR(IF(1+B217&lt;=Configuration!$F$10*Configuration!$F$16,1+B217,""),"")</f>
        <v/>
      </c>
      <c r="C218" s="18" t="str">
        <f>IFERROR(IF(1+C217&lt;=Configuration!$F$11*Configuration!$F$16,1+C217,""),"")</f>
        <v/>
      </c>
      <c r="D218" s="18" t="str">
        <f>IFERROR(IF(1+D217&lt;=Configuration!$F$12*Configuration!$F$16,1+D217,""),"")</f>
        <v/>
      </c>
      <c r="E218" s="2">
        <f>IFERROR('QB Projections'!N218,0)</f>
        <v>0</v>
      </c>
      <c r="F218" s="2">
        <f>IFERROR('RB Projections'!N219,0)</f>
        <v>63.394761215445143</v>
      </c>
      <c r="G218" s="2">
        <f>IFERROR('WR Projections'!N219,0)</f>
        <v>94.900765151820963</v>
      </c>
      <c r="H218" s="2">
        <f>IFERROR('TE Projections'!N218,0)</f>
        <v>0</v>
      </c>
      <c r="J218" s="2">
        <f>IFERROR(LARGE($E:$H,COUNTIF(A:D,"&gt;0")+COUNTA($J$1:J217)-1),0)</f>
        <v>132.93774030659671</v>
      </c>
      <c r="K218" s="2">
        <f>IFERROR(LARGE($F:$H,COUNTIF(B:D,"&gt;0")+COUNTA($K$1:K217)-1),0)</f>
        <v>112.03272524788046</v>
      </c>
    </row>
    <row r="219" spans="1:11" x14ac:dyDescent="0.25">
      <c r="A219" t="str">
        <f>IFERROR(IF(1+A218&lt;=Configuration!$F$9*Configuration!$F$16,1+A218,""),"")</f>
        <v/>
      </c>
      <c r="B219" s="18" t="str">
        <f>IFERROR(IF(1+B218&lt;=Configuration!$F$10*Configuration!$F$16,1+B218,""),"")</f>
        <v/>
      </c>
      <c r="C219" s="18" t="str">
        <f>IFERROR(IF(1+C218&lt;=Configuration!$F$11*Configuration!$F$16,1+C218,""),"")</f>
        <v/>
      </c>
      <c r="D219" s="18" t="str">
        <f>IFERROR(IF(1+D218&lt;=Configuration!$F$12*Configuration!$F$16,1+D218,""),"")</f>
        <v/>
      </c>
      <c r="E219" s="2">
        <f>IFERROR('QB Projections'!N219,0)</f>
        <v>0</v>
      </c>
      <c r="F219" s="2">
        <f>IFERROR('RB Projections'!N220,0)</f>
        <v>69.316273178304826</v>
      </c>
      <c r="G219" s="2">
        <f>IFERROR('WR Projections'!N220,0)</f>
        <v>92.901156099018237</v>
      </c>
      <c r="H219" s="2">
        <f>IFERROR('TE Projections'!N219,0)</f>
        <v>0</v>
      </c>
      <c r="J219" s="2">
        <f>IFERROR(LARGE($E:$H,COUNTIF(A:D,"&gt;0")+COUNTA($J$1:J218)-1),0)</f>
        <v>132.4669306059487</v>
      </c>
      <c r="K219" s="2">
        <f>IFERROR(LARGE($F:$H,COUNTIF(B:D,"&gt;0")+COUNTA($K$1:K218)-1),0)</f>
        <v>111.99942249996235</v>
      </c>
    </row>
    <row r="220" spans="1:11" x14ac:dyDescent="0.25">
      <c r="A220" t="str">
        <f>IFERROR(IF(1+A219&lt;=Configuration!$F$9*Configuration!$F$16,1+A219,""),"")</f>
        <v/>
      </c>
      <c r="B220" s="18" t="str">
        <f>IFERROR(IF(1+B219&lt;=Configuration!$F$10*Configuration!$F$16,1+B219,""),"")</f>
        <v/>
      </c>
      <c r="C220" s="18" t="str">
        <f>IFERROR(IF(1+C219&lt;=Configuration!$F$11*Configuration!$F$16,1+C219,""),"")</f>
        <v/>
      </c>
      <c r="D220" s="18" t="str">
        <f>IFERROR(IF(1+D219&lt;=Configuration!$F$12*Configuration!$F$16,1+D219,""),"")</f>
        <v/>
      </c>
      <c r="E220" s="2">
        <f>IFERROR('QB Projections'!N220,0)</f>
        <v>0</v>
      </c>
      <c r="F220" s="2">
        <f>IFERROR('RB Projections'!N221,0)</f>
        <v>62.050911635697084</v>
      </c>
      <c r="G220" s="2">
        <f>IFERROR('WR Projections'!N221,0)</f>
        <v>97.296431125720687</v>
      </c>
      <c r="H220" s="2">
        <f>IFERROR('TE Projections'!N220,0)</f>
        <v>0</v>
      </c>
      <c r="J220" s="2">
        <f>IFERROR(LARGE($E:$H,COUNTIF(A:D,"&gt;0")+COUNTA($J$1:J219)-1),0)</f>
        <v>132.18002531898904</v>
      </c>
      <c r="K220" s="2">
        <f>IFERROR(LARGE($F:$H,COUNTIF(B:D,"&gt;0")+COUNTA($K$1:K219)-1),0)</f>
        <v>111.88281898839259</v>
      </c>
    </row>
    <row r="221" spans="1:11" x14ac:dyDescent="0.25">
      <c r="A221" t="str">
        <f>IFERROR(IF(1+A220&lt;=Configuration!$F$9*Configuration!$F$16,1+A220,""),"")</f>
        <v/>
      </c>
      <c r="B221" s="18" t="str">
        <f>IFERROR(IF(1+B220&lt;=Configuration!$F$10*Configuration!$F$16,1+B220,""),"")</f>
        <v/>
      </c>
      <c r="C221" s="18" t="str">
        <f>IFERROR(IF(1+C220&lt;=Configuration!$F$11*Configuration!$F$16,1+C220,""),"")</f>
        <v/>
      </c>
      <c r="D221" s="18" t="str">
        <f>IFERROR(IF(1+D220&lt;=Configuration!$F$12*Configuration!$F$16,1+D220,""),"")</f>
        <v/>
      </c>
      <c r="E221" s="2">
        <f>IFERROR('QB Projections'!N221,0)</f>
        <v>0</v>
      </c>
      <c r="F221" s="2">
        <f>IFERROR('RB Projections'!N222,0)</f>
        <v>64.831978260995214</v>
      </c>
      <c r="G221" s="2">
        <f>IFERROR('WR Projections'!N222,0)</f>
        <v>91.538278240224571</v>
      </c>
      <c r="H221" s="2">
        <f>IFERROR('TE Projections'!N221,0)</f>
        <v>0</v>
      </c>
      <c r="J221" s="2">
        <f>IFERROR(LARGE($E:$H,COUNTIF(A:D,"&gt;0")+COUNTA($J$1:J220)-1),0)</f>
        <v>132.12472941141769</v>
      </c>
      <c r="K221" s="2">
        <f>IFERROR(LARGE($F:$H,COUNTIF(B:D,"&gt;0")+COUNTA($K$1:K220)-1),0)</f>
        <v>111.58532413189555</v>
      </c>
    </row>
    <row r="222" spans="1:11" x14ac:dyDescent="0.25">
      <c r="A222" t="str">
        <f>IFERROR(IF(1+A221&lt;=Configuration!$F$9*Configuration!$F$16,1+A221,""),"")</f>
        <v/>
      </c>
      <c r="B222" s="18" t="str">
        <f>IFERROR(IF(1+B221&lt;=Configuration!$F$10*Configuration!$F$16,1+B221,""),"")</f>
        <v/>
      </c>
      <c r="C222" s="18" t="str">
        <f>IFERROR(IF(1+C221&lt;=Configuration!$F$11*Configuration!$F$16,1+C221,""),"")</f>
        <v/>
      </c>
      <c r="D222" s="18" t="str">
        <f>IFERROR(IF(1+D221&lt;=Configuration!$F$12*Configuration!$F$16,1+D221,""),"")</f>
        <v/>
      </c>
      <c r="E222" s="2">
        <f>IFERROR('QB Projections'!N222,0)</f>
        <v>0</v>
      </c>
      <c r="F222" s="2">
        <f>IFERROR('RB Projections'!N223,0)</f>
        <v>63.914033289309721</v>
      </c>
      <c r="G222" s="2">
        <f>IFERROR('WR Projections'!N223,0)</f>
        <v>96.733091566947977</v>
      </c>
      <c r="H222" s="2">
        <f>IFERROR('TE Projections'!N222,0)</f>
        <v>0</v>
      </c>
      <c r="J222" s="2">
        <f>IFERROR(LARGE($E:$H,COUNTIF(A:D,"&gt;0")+COUNTA($J$1:J221)-1),0)</f>
        <v>131.76236245867662</v>
      </c>
      <c r="K222" s="2">
        <f>IFERROR(LARGE($F:$H,COUNTIF(B:D,"&gt;0")+COUNTA($K$1:K221)-1),0)</f>
        <v>111.49902154418841</v>
      </c>
    </row>
    <row r="223" spans="1:11" x14ac:dyDescent="0.25">
      <c r="A223" t="str">
        <f>IFERROR(IF(1+A222&lt;=Configuration!$F$9*Configuration!$F$16,1+A222,""),"")</f>
        <v/>
      </c>
      <c r="B223" s="18" t="str">
        <f>IFERROR(IF(1+B222&lt;=Configuration!$F$10*Configuration!$F$16,1+B222,""),"")</f>
        <v/>
      </c>
      <c r="C223" s="18" t="str">
        <f>IFERROR(IF(1+C222&lt;=Configuration!$F$11*Configuration!$F$16,1+C222,""),"")</f>
        <v/>
      </c>
      <c r="D223" s="18" t="str">
        <f>IFERROR(IF(1+D222&lt;=Configuration!$F$12*Configuration!$F$16,1+D222,""),"")</f>
        <v/>
      </c>
      <c r="E223" s="2">
        <f>IFERROR('QB Projections'!N223,0)</f>
        <v>0</v>
      </c>
      <c r="F223" s="2">
        <f>IFERROR('RB Projections'!N224,0)</f>
        <v>60.823236633448445</v>
      </c>
      <c r="G223" s="2">
        <f>IFERROR('WR Projections'!N224,0)</f>
        <v>97.216414384828198</v>
      </c>
      <c r="H223" s="2">
        <f>IFERROR('TE Projections'!N223,0)</f>
        <v>0</v>
      </c>
      <c r="J223" s="2">
        <f>IFERROR(LARGE($E:$H,COUNTIF(A:D,"&gt;0")+COUNTA($J$1:J222)-1),0)</f>
        <v>131.64962157724227</v>
      </c>
      <c r="K223" s="2">
        <f>IFERROR(LARGE($F:$H,COUNTIF(B:D,"&gt;0")+COUNTA($K$1:K222)-1),0)</f>
        <v>111.38695738200761</v>
      </c>
    </row>
    <row r="224" spans="1:11" x14ac:dyDescent="0.25">
      <c r="A224" t="str">
        <f>IFERROR(IF(1+A223&lt;=Configuration!$F$9*Configuration!$F$16,1+A223,""),"")</f>
        <v/>
      </c>
      <c r="B224" s="18" t="str">
        <f>IFERROR(IF(1+B223&lt;=Configuration!$F$10*Configuration!$F$16,1+B223,""),"")</f>
        <v/>
      </c>
      <c r="C224" s="18" t="str">
        <f>IFERROR(IF(1+C223&lt;=Configuration!$F$11*Configuration!$F$16,1+C223,""),"")</f>
        <v/>
      </c>
      <c r="D224" s="18" t="str">
        <f>IFERROR(IF(1+D223&lt;=Configuration!$F$12*Configuration!$F$16,1+D223,""),"")</f>
        <v/>
      </c>
      <c r="E224" s="2">
        <f>IFERROR('QB Projections'!N224,0)</f>
        <v>0</v>
      </c>
      <c r="F224" s="2">
        <f>IFERROR('RB Projections'!N225,0)</f>
        <v>59.914366987121447</v>
      </c>
      <c r="G224" s="2">
        <f>IFERROR('WR Projections'!N225,0)</f>
        <v>96.870293282846788</v>
      </c>
      <c r="H224" s="2">
        <f>IFERROR('TE Projections'!N224,0)</f>
        <v>0</v>
      </c>
      <c r="J224" s="2">
        <f>IFERROR(LARGE($E:$H,COUNTIF(A:D,"&gt;0")+COUNTA($J$1:J223)-1),0)</f>
        <v>131.41240583486237</v>
      </c>
      <c r="K224" s="2">
        <f>IFERROR(LARGE($F:$H,COUNTIF(B:D,"&gt;0")+COUNTA($K$1:K223)-1),0)</f>
        <v>111.33094251873322</v>
      </c>
    </row>
    <row r="225" spans="1:11" x14ac:dyDescent="0.25">
      <c r="A225" t="str">
        <f>IFERROR(IF(1+A224&lt;=Configuration!$F$9*Configuration!$F$16,1+A224,""),"")</f>
        <v/>
      </c>
      <c r="B225" s="18" t="str">
        <f>IFERROR(IF(1+B224&lt;=Configuration!$F$10*Configuration!$F$16,1+B224,""),"")</f>
        <v/>
      </c>
      <c r="C225" s="18" t="str">
        <f>IFERROR(IF(1+C224&lt;=Configuration!$F$11*Configuration!$F$16,1+C224,""),"")</f>
        <v/>
      </c>
      <c r="D225" s="18" t="str">
        <f>IFERROR(IF(1+D224&lt;=Configuration!$F$12*Configuration!$F$16,1+D224,""),"")</f>
        <v/>
      </c>
      <c r="E225" s="2">
        <f>IFERROR('QB Projections'!N225,0)</f>
        <v>0</v>
      </c>
      <c r="F225" s="2">
        <f>IFERROR('RB Projections'!N226,0)</f>
        <v>62.467499244519942</v>
      </c>
      <c r="G225" s="2">
        <f>IFERROR('WR Projections'!N226,0)</f>
        <v>97.732855027981145</v>
      </c>
      <c r="H225" s="2">
        <f>IFERROR('TE Projections'!N225,0)</f>
        <v>0</v>
      </c>
      <c r="J225" s="2">
        <f>IFERROR(LARGE($E:$H,COUNTIF(A:D,"&gt;0")+COUNTA($J$1:J224)-1),0)</f>
        <v>131.36475683306028</v>
      </c>
      <c r="K225" s="2">
        <f>IFERROR(LARGE($F:$H,COUNTIF(B:D,"&gt;0")+COUNTA($K$1:K224)-1),0)</f>
        <v>111.32071206859955</v>
      </c>
    </row>
    <row r="226" spans="1:11" x14ac:dyDescent="0.25">
      <c r="A226" t="str">
        <f>IFERROR(IF(1+A225&lt;=Configuration!$F$9*Configuration!$F$16,1+A225,""),"")</f>
        <v/>
      </c>
      <c r="B226" s="18" t="str">
        <f>IFERROR(IF(1+B225&lt;=Configuration!$F$10*Configuration!$F$16,1+B225,""),"")</f>
        <v/>
      </c>
      <c r="C226" s="18" t="str">
        <f>IFERROR(IF(1+C225&lt;=Configuration!$F$11*Configuration!$F$16,1+C225,""),"")</f>
        <v/>
      </c>
      <c r="D226" s="18" t="str">
        <f>IFERROR(IF(1+D225&lt;=Configuration!$F$12*Configuration!$F$16,1+D225,""),"")</f>
        <v/>
      </c>
      <c r="E226" s="2">
        <f>IFERROR('QB Projections'!N226,0)</f>
        <v>0</v>
      </c>
      <c r="F226" s="2">
        <f>IFERROR('RB Projections'!N227,0)</f>
        <v>57.53843739165918</v>
      </c>
      <c r="G226" s="2">
        <f>IFERROR('WR Projections'!N227,0)</f>
        <v>94.192033633001131</v>
      </c>
      <c r="H226" s="2">
        <f>IFERROR('TE Projections'!N226,0)</f>
        <v>0</v>
      </c>
      <c r="J226" s="2">
        <f>IFERROR(LARGE($E:$H,COUNTIF(A:D,"&gt;0")+COUNTA($J$1:J225)-1),0)</f>
        <v>131.24507688898677</v>
      </c>
      <c r="K226" s="2">
        <f>IFERROR(LARGE($F:$H,COUNTIF(B:D,"&gt;0")+COUNTA($K$1:K225)-1),0)</f>
        <v>110.30969210289989</v>
      </c>
    </row>
    <row r="227" spans="1:11" x14ac:dyDescent="0.25">
      <c r="A227" t="str">
        <f>IFERROR(IF(1+A226&lt;=Configuration!$F$9*Configuration!$F$16,1+A226,""),"")</f>
        <v/>
      </c>
      <c r="B227" s="18" t="str">
        <f>IFERROR(IF(1+B226&lt;=Configuration!$F$10*Configuration!$F$16,1+B226,""),"")</f>
        <v/>
      </c>
      <c r="C227" s="18" t="str">
        <f>IFERROR(IF(1+C226&lt;=Configuration!$F$11*Configuration!$F$16,1+C226,""),"")</f>
        <v/>
      </c>
      <c r="D227" s="18" t="str">
        <f>IFERROR(IF(1+D226&lt;=Configuration!$F$12*Configuration!$F$16,1+D226,""),"")</f>
        <v/>
      </c>
      <c r="E227" s="2">
        <f>IFERROR('QB Projections'!N227,0)</f>
        <v>0</v>
      </c>
      <c r="F227" s="2">
        <f>IFERROR('RB Projections'!N228,0)</f>
        <v>67.309470660120553</v>
      </c>
      <c r="G227" s="2">
        <f>IFERROR('WR Projections'!N228,0)</f>
        <v>91.417019734796327</v>
      </c>
      <c r="H227" s="2">
        <f>IFERROR('TE Projections'!N227,0)</f>
        <v>0</v>
      </c>
      <c r="J227" s="2">
        <f>IFERROR(LARGE($E:$H,COUNTIF(A:D,"&gt;0")+COUNTA($J$1:J226)-1),0)</f>
        <v>131.16944480742515</v>
      </c>
      <c r="K227" s="2">
        <f>IFERROR(LARGE($F:$H,COUNTIF(B:D,"&gt;0")+COUNTA($K$1:K226)-1),0)</f>
        <v>110.27584579938274</v>
      </c>
    </row>
    <row r="228" spans="1:11" x14ac:dyDescent="0.25">
      <c r="A228" t="str">
        <f>IFERROR(IF(1+A227&lt;=Configuration!$F$9*Configuration!$F$16,1+A227,""),"")</f>
        <v/>
      </c>
      <c r="B228" s="18" t="str">
        <f>IFERROR(IF(1+B227&lt;=Configuration!$F$10*Configuration!$F$16,1+B227,""),"")</f>
        <v/>
      </c>
      <c r="C228" s="18" t="str">
        <f>IFERROR(IF(1+C227&lt;=Configuration!$F$11*Configuration!$F$16,1+C227,""),"")</f>
        <v/>
      </c>
      <c r="D228" s="18" t="str">
        <f>IFERROR(IF(1+D227&lt;=Configuration!$F$12*Configuration!$F$16,1+D227,""),"")</f>
        <v/>
      </c>
      <c r="E228" s="2">
        <f>IFERROR('QB Projections'!N228,0)</f>
        <v>0</v>
      </c>
      <c r="F228" s="2">
        <f>IFERROR('RB Projections'!N229,0)</f>
        <v>59.850254099307222</v>
      </c>
      <c r="G228" s="2">
        <f>IFERROR('WR Projections'!N229,0)</f>
        <v>92.405764303800694</v>
      </c>
      <c r="H228" s="2">
        <f>IFERROR('TE Projections'!N228,0)</f>
        <v>0</v>
      </c>
      <c r="J228" s="2">
        <f>IFERROR(LARGE($E:$H,COUNTIF(A:D,"&gt;0")+COUNTA($J$1:J227)-1),0)</f>
        <v>131.06400221185399</v>
      </c>
      <c r="K228" s="2">
        <f>IFERROR(LARGE($F:$H,COUNTIF(B:D,"&gt;0")+COUNTA($K$1:K227)-1),0)</f>
        <v>110.08985974653018</v>
      </c>
    </row>
    <row r="229" spans="1:11" x14ac:dyDescent="0.25">
      <c r="A229" t="str">
        <f>IFERROR(IF(1+A228&lt;=Configuration!$F$9*Configuration!$F$16,1+A228,""),"")</f>
        <v/>
      </c>
      <c r="B229" s="18" t="str">
        <f>IFERROR(IF(1+B228&lt;=Configuration!$F$10*Configuration!$F$16,1+B228,""),"")</f>
        <v/>
      </c>
      <c r="C229" s="18" t="str">
        <f>IFERROR(IF(1+C228&lt;=Configuration!$F$11*Configuration!$F$16,1+C228,""),"")</f>
        <v/>
      </c>
      <c r="D229" s="18" t="str">
        <f>IFERROR(IF(1+D228&lt;=Configuration!$F$12*Configuration!$F$16,1+D228,""),"")</f>
        <v/>
      </c>
      <c r="E229" s="2">
        <f>IFERROR('QB Projections'!N229,0)</f>
        <v>0</v>
      </c>
      <c r="F229" s="2">
        <f>IFERROR('RB Projections'!N230,0)</f>
        <v>58.577348901885102</v>
      </c>
      <c r="G229" s="2">
        <f>IFERROR('WR Projections'!N230,0)</f>
        <v>95.798772371660405</v>
      </c>
      <c r="H229" s="2">
        <f>IFERROR('TE Projections'!N229,0)</f>
        <v>0</v>
      </c>
      <c r="J229" s="2">
        <f>IFERROR(LARGE($E:$H,COUNTIF(A:D,"&gt;0")+COUNTA($J$1:J228)-1),0)</f>
        <v>130.84736348839562</v>
      </c>
      <c r="K229" s="2">
        <f>IFERROR(LARGE($F:$H,COUNTIF(B:D,"&gt;0")+COUNTA($K$1:K228)-1),0)</f>
        <v>110.01420873934489</v>
      </c>
    </row>
    <row r="230" spans="1:11" x14ac:dyDescent="0.25">
      <c r="A230" t="str">
        <f>IFERROR(IF(1+A229&lt;=Configuration!$F$9*Configuration!$F$16,1+A229,""),"")</f>
        <v/>
      </c>
      <c r="B230" s="18" t="str">
        <f>IFERROR(IF(1+B229&lt;=Configuration!$F$10*Configuration!$F$16,1+B229,""),"")</f>
        <v/>
      </c>
      <c r="C230" s="18" t="str">
        <f>IFERROR(IF(1+C229&lt;=Configuration!$F$11*Configuration!$F$16,1+C229,""),"")</f>
        <v/>
      </c>
      <c r="D230" s="18" t="str">
        <f>IFERROR(IF(1+D229&lt;=Configuration!$F$12*Configuration!$F$16,1+D229,""),"")</f>
        <v/>
      </c>
      <c r="E230" s="2">
        <f>IFERROR('QB Projections'!N230,0)</f>
        <v>0</v>
      </c>
      <c r="F230" s="2">
        <f>IFERROR('RB Projections'!N231,0)</f>
        <v>56.054123547767517</v>
      </c>
      <c r="G230" s="2">
        <f>IFERROR('WR Projections'!N231,0)</f>
        <v>89.131625814959975</v>
      </c>
      <c r="H230" s="2">
        <f>IFERROR('TE Projections'!N230,0)</f>
        <v>0</v>
      </c>
      <c r="J230" s="2">
        <f>IFERROR(LARGE($E:$H,COUNTIF(A:D,"&gt;0")+COUNTA($J$1:J229)-1),0)</f>
        <v>130.82992233450037</v>
      </c>
      <c r="K230" s="2">
        <f>IFERROR(LARGE($F:$H,COUNTIF(B:D,"&gt;0")+COUNTA($K$1:K229)-1),0)</f>
        <v>110.01276413012899</v>
      </c>
    </row>
    <row r="231" spans="1:11" x14ac:dyDescent="0.25">
      <c r="A231" t="str">
        <f>IFERROR(IF(1+A230&lt;=Configuration!$F$9*Configuration!$F$16,1+A230,""),"")</f>
        <v/>
      </c>
      <c r="B231" s="18" t="str">
        <f>IFERROR(IF(1+B230&lt;=Configuration!$F$10*Configuration!$F$16,1+B230,""),"")</f>
        <v/>
      </c>
      <c r="C231" s="18" t="str">
        <f>IFERROR(IF(1+C230&lt;=Configuration!$F$11*Configuration!$F$16,1+C230,""),"")</f>
        <v/>
      </c>
      <c r="D231" s="18" t="str">
        <f>IFERROR(IF(1+D230&lt;=Configuration!$F$12*Configuration!$F$16,1+D230,""),"")</f>
        <v/>
      </c>
      <c r="E231" s="2">
        <f>IFERROR('QB Projections'!N231,0)</f>
        <v>0</v>
      </c>
      <c r="F231" s="2">
        <f>IFERROR('RB Projections'!N232,0)</f>
        <v>56.651178014820061</v>
      </c>
      <c r="G231" s="2">
        <f>IFERROR('WR Projections'!N232,0)</f>
        <v>95.617300822865673</v>
      </c>
      <c r="H231" s="2">
        <f>IFERROR('TE Projections'!N231,0)</f>
        <v>0</v>
      </c>
      <c r="J231" s="2">
        <f>IFERROR(LARGE($E:$H,COUNTIF(A:D,"&gt;0")+COUNTA($J$1:J230)-1),0)</f>
        <v>130.64580300424552</v>
      </c>
      <c r="K231" s="2">
        <f>IFERROR(LARGE($F:$H,COUNTIF(B:D,"&gt;0")+COUNTA($K$1:K230)-1),0)</f>
        <v>109.96943625865376</v>
      </c>
    </row>
    <row r="232" spans="1:11" x14ac:dyDescent="0.25">
      <c r="A232" t="str">
        <f>IFERROR(IF(1+A231&lt;=Configuration!$F$9*Configuration!$F$16,1+A231,""),"")</f>
        <v/>
      </c>
      <c r="B232" s="18" t="str">
        <f>IFERROR(IF(1+B231&lt;=Configuration!$F$10*Configuration!$F$16,1+B231,""),"")</f>
        <v/>
      </c>
      <c r="C232" s="18" t="str">
        <f>IFERROR(IF(1+C231&lt;=Configuration!$F$11*Configuration!$F$16,1+C231,""),"")</f>
        <v/>
      </c>
      <c r="D232" s="18" t="str">
        <f>IFERROR(IF(1+D231&lt;=Configuration!$F$12*Configuration!$F$16,1+D231,""),"")</f>
        <v/>
      </c>
      <c r="E232" s="2">
        <f>IFERROR('QB Projections'!N232,0)</f>
        <v>0</v>
      </c>
      <c r="F232" s="2">
        <f>IFERROR('RB Projections'!N233,0)</f>
        <v>53.133705486044263</v>
      </c>
      <c r="G232" s="2">
        <f>IFERROR('WR Projections'!N233,0)</f>
        <v>95.733464066288704</v>
      </c>
      <c r="H232" s="2">
        <f>IFERROR('TE Projections'!N232,0)</f>
        <v>0</v>
      </c>
      <c r="J232" s="2">
        <f>IFERROR(LARGE($E:$H,COUNTIF(A:D,"&gt;0")+COUNTA($J$1:J231)-1),0)</f>
        <v>130.15825954857306</v>
      </c>
      <c r="K232" s="2">
        <f>IFERROR(LARGE($F:$H,COUNTIF(B:D,"&gt;0")+COUNTA($K$1:K231)-1),0)</f>
        <v>109.92425879354532</v>
      </c>
    </row>
    <row r="233" spans="1:11" x14ac:dyDescent="0.25">
      <c r="A233" t="str">
        <f>IFERROR(IF(1+A232&lt;=Configuration!$F$9*Configuration!$F$16,1+A232,""),"")</f>
        <v/>
      </c>
      <c r="B233" s="18" t="str">
        <f>IFERROR(IF(1+B232&lt;=Configuration!$F$10*Configuration!$F$16,1+B232,""),"")</f>
        <v/>
      </c>
      <c r="C233" s="18" t="str">
        <f>IFERROR(IF(1+C232&lt;=Configuration!$F$11*Configuration!$F$16,1+C232,""),"")</f>
        <v/>
      </c>
      <c r="D233" s="18" t="str">
        <f>IFERROR(IF(1+D232&lt;=Configuration!$F$12*Configuration!$F$16,1+D232,""),"")</f>
        <v/>
      </c>
      <c r="E233" s="2">
        <f>IFERROR('QB Projections'!N233,0)</f>
        <v>0</v>
      </c>
      <c r="F233" s="2">
        <f>IFERROR('RB Projections'!N234,0)</f>
        <v>61.725627936468854</v>
      </c>
      <c r="G233" s="2">
        <f>IFERROR('WR Projections'!N234,0)</f>
        <v>93.366261586399048</v>
      </c>
      <c r="H233" s="2">
        <f>IFERROR('TE Projections'!N233,0)</f>
        <v>0</v>
      </c>
      <c r="J233" s="2">
        <f>IFERROR(LARGE($E:$H,COUNTIF(A:D,"&gt;0")+COUNTA($J$1:J232)-1),0)</f>
        <v>130.12928413410586</v>
      </c>
      <c r="K233" s="2">
        <f>IFERROR(LARGE($F:$H,COUNTIF(B:D,"&gt;0")+COUNTA($K$1:K232)-1),0)</f>
        <v>109.56786700792279</v>
      </c>
    </row>
    <row r="234" spans="1:11" x14ac:dyDescent="0.25">
      <c r="A234" t="str">
        <f>IFERROR(IF(1+A233&lt;=Configuration!$F$9*Configuration!$F$16,1+A233,""),"")</f>
        <v/>
      </c>
      <c r="B234" s="18" t="str">
        <f>IFERROR(IF(1+B233&lt;=Configuration!$F$10*Configuration!$F$16,1+B233,""),"")</f>
        <v/>
      </c>
      <c r="C234" s="18" t="str">
        <f>IFERROR(IF(1+C233&lt;=Configuration!$F$11*Configuration!$F$16,1+C233,""),"")</f>
        <v/>
      </c>
      <c r="D234" s="18" t="str">
        <f>IFERROR(IF(1+D233&lt;=Configuration!$F$12*Configuration!$F$16,1+D233,""),"")</f>
        <v/>
      </c>
      <c r="E234" s="2">
        <f>IFERROR('QB Projections'!N234,0)</f>
        <v>0</v>
      </c>
      <c r="F234" s="2">
        <f>IFERROR('RB Projections'!N235,0)</f>
        <v>54.342499984334637</v>
      </c>
      <c r="G234" s="2">
        <f>IFERROR('WR Projections'!N235,0)</f>
        <v>98.561672979573132</v>
      </c>
      <c r="H234" s="2">
        <f>IFERROR('TE Projections'!N234,0)</f>
        <v>0</v>
      </c>
      <c r="J234" s="2">
        <f>IFERROR(LARGE($E:$H,COUNTIF(A:D,"&gt;0")+COUNTA($J$1:J233)-1),0)</f>
        <v>130.02906552874802</v>
      </c>
      <c r="K234" s="2">
        <f>IFERROR(LARGE($F:$H,COUNTIF(B:D,"&gt;0")+COUNTA($K$1:K233)-1),0)</f>
        <v>109.36504591956449</v>
      </c>
    </row>
    <row r="235" spans="1:11" x14ac:dyDescent="0.25">
      <c r="A235" t="str">
        <f>IFERROR(IF(1+A234&lt;=Configuration!$F$9*Configuration!$F$16,1+A234,""),"")</f>
        <v/>
      </c>
      <c r="B235" s="18" t="str">
        <f>IFERROR(IF(1+B234&lt;=Configuration!$F$10*Configuration!$F$16,1+B234,""),"")</f>
        <v/>
      </c>
      <c r="C235" s="18" t="str">
        <f>IFERROR(IF(1+C234&lt;=Configuration!$F$11*Configuration!$F$16,1+C234,""),"")</f>
        <v/>
      </c>
      <c r="D235" s="18" t="str">
        <f>IFERROR(IF(1+D234&lt;=Configuration!$F$12*Configuration!$F$16,1+D234,""),"")</f>
        <v/>
      </c>
      <c r="E235" s="2">
        <f>IFERROR('QB Projections'!N235,0)</f>
        <v>0</v>
      </c>
      <c r="F235" s="2">
        <f>IFERROR('RB Projections'!N236,0)</f>
        <v>60.697301704579978</v>
      </c>
      <c r="G235" s="2">
        <f>IFERROR('WR Projections'!N236,0)</f>
        <v>95.666748828929514</v>
      </c>
      <c r="H235" s="2">
        <f>IFERROR('TE Projections'!N235,0)</f>
        <v>0</v>
      </c>
      <c r="J235" s="2">
        <f>IFERROR(LARGE($E:$H,COUNTIF(A:D,"&gt;0")+COUNTA($J$1:J234)-1),0)</f>
        <v>129.36410235695737</v>
      </c>
      <c r="K235" s="2">
        <f>IFERROR(LARGE($F:$H,COUNTIF(B:D,"&gt;0")+COUNTA($K$1:K234)-1),0)</f>
        <v>109.29101069007319</v>
      </c>
    </row>
    <row r="236" spans="1:11" x14ac:dyDescent="0.25">
      <c r="A236" t="str">
        <f>IFERROR(IF(1+A235&lt;=Configuration!$F$9*Configuration!$F$16,1+A235,""),"")</f>
        <v/>
      </c>
      <c r="B236" s="18" t="str">
        <f>IFERROR(IF(1+B235&lt;=Configuration!$F$10*Configuration!$F$16,1+B235,""),"")</f>
        <v/>
      </c>
      <c r="C236" s="18" t="str">
        <f>IFERROR(IF(1+C235&lt;=Configuration!$F$11*Configuration!$F$16,1+C235,""),"")</f>
        <v/>
      </c>
      <c r="D236" s="18" t="str">
        <f>IFERROR(IF(1+D235&lt;=Configuration!$F$12*Configuration!$F$16,1+D235,""),"")</f>
        <v/>
      </c>
      <c r="E236" s="2">
        <f>IFERROR('QB Projections'!N236,0)</f>
        <v>0</v>
      </c>
      <c r="F236" s="2">
        <f>IFERROR('RB Projections'!N237,0)</f>
        <v>52.585615678278209</v>
      </c>
      <c r="G236" s="2">
        <f>IFERROR('WR Projections'!N237,0)</f>
        <v>87.264757827902585</v>
      </c>
      <c r="H236" s="2">
        <f>IFERROR('TE Projections'!N236,0)</f>
        <v>0</v>
      </c>
      <c r="J236" s="2">
        <f>IFERROR(LARGE($E:$H,COUNTIF(A:D,"&gt;0")+COUNTA($J$1:J235)-1),0)</f>
        <v>129.34784940799429</v>
      </c>
      <c r="K236" s="2">
        <f>IFERROR(LARGE($F:$H,COUNTIF(B:D,"&gt;0")+COUNTA($K$1:K235)-1),0)</f>
        <v>109.26948767257056</v>
      </c>
    </row>
    <row r="237" spans="1:11" x14ac:dyDescent="0.25">
      <c r="A237" t="str">
        <f>IFERROR(IF(1+A236&lt;=Configuration!$F$9*Configuration!$F$16,1+A236,""),"")</f>
        <v/>
      </c>
      <c r="B237" s="18" t="str">
        <f>IFERROR(IF(1+B236&lt;=Configuration!$F$10*Configuration!$F$16,1+B236,""),"")</f>
        <v/>
      </c>
      <c r="C237" s="18" t="str">
        <f>IFERROR(IF(1+C236&lt;=Configuration!$F$11*Configuration!$F$16,1+C236,""),"")</f>
        <v/>
      </c>
      <c r="D237" s="18" t="str">
        <f>IFERROR(IF(1+D236&lt;=Configuration!$F$12*Configuration!$F$16,1+D236,""),"")</f>
        <v/>
      </c>
      <c r="E237" s="2">
        <f>IFERROR('QB Projections'!N237,0)</f>
        <v>0</v>
      </c>
      <c r="F237" s="2">
        <f>IFERROR('RB Projections'!N238,0)</f>
        <v>53.172992199286533</v>
      </c>
      <c r="G237" s="2">
        <f>IFERROR('WR Projections'!N238,0)</f>
        <v>87.17373814776974</v>
      </c>
      <c r="H237" s="2">
        <f>IFERROR('TE Projections'!N237,0)</f>
        <v>0</v>
      </c>
      <c r="J237" s="2">
        <f>IFERROR(LARGE($E:$H,COUNTIF(A:D,"&gt;0")+COUNTA($J$1:J236)-1),0)</f>
        <v>128.99067360583231</v>
      </c>
      <c r="K237" s="2">
        <f>IFERROR(LARGE($F:$H,COUNTIF(B:D,"&gt;0")+COUNTA($K$1:K236)-1),0)</f>
        <v>108.84570362231852</v>
      </c>
    </row>
    <row r="238" spans="1:11" x14ac:dyDescent="0.25">
      <c r="A238" t="str">
        <f>IFERROR(IF(1+A237&lt;=Configuration!$F$9*Configuration!$F$16,1+A237,""),"")</f>
        <v/>
      </c>
      <c r="B238" s="18" t="str">
        <f>IFERROR(IF(1+B237&lt;=Configuration!$F$10*Configuration!$F$16,1+B237,""),"")</f>
        <v/>
      </c>
      <c r="C238" s="18" t="str">
        <f>IFERROR(IF(1+C237&lt;=Configuration!$F$11*Configuration!$F$16,1+C237,""),"")</f>
        <v/>
      </c>
      <c r="D238" s="18" t="str">
        <f>IFERROR(IF(1+D237&lt;=Configuration!$F$12*Configuration!$F$16,1+D237,""),"")</f>
        <v/>
      </c>
      <c r="E238" s="2">
        <f>IFERROR('QB Projections'!N238,0)</f>
        <v>0</v>
      </c>
      <c r="F238" s="2">
        <f>IFERROR('RB Projections'!N239,0)</f>
        <v>49.535139985068938</v>
      </c>
      <c r="G238" s="2">
        <f>IFERROR('WR Projections'!N239,0)</f>
        <v>90.604257576781322</v>
      </c>
      <c r="H238" s="2">
        <f>IFERROR('TE Projections'!N238,0)</f>
        <v>0</v>
      </c>
      <c r="J238" s="2">
        <f>IFERROR(LARGE($E:$H,COUNTIF(A:D,"&gt;0")+COUNTA($J$1:J237)-1),0)</f>
        <v>128.79356592527628</v>
      </c>
      <c r="K238" s="2">
        <f>IFERROR(LARGE($F:$H,COUNTIF(B:D,"&gt;0")+COUNTA($K$1:K237)-1),0)</f>
        <v>108.74142584343439</v>
      </c>
    </row>
    <row r="239" spans="1:11" x14ac:dyDescent="0.25">
      <c r="A239" t="str">
        <f>IFERROR(IF(1+A238&lt;=Configuration!$F$9*Configuration!$F$16,1+A238,""),"")</f>
        <v/>
      </c>
      <c r="B239" s="18" t="str">
        <f>IFERROR(IF(1+B238&lt;=Configuration!$F$10*Configuration!$F$16,1+B238,""),"")</f>
        <v/>
      </c>
      <c r="C239" s="18" t="str">
        <f>IFERROR(IF(1+C238&lt;=Configuration!$F$11*Configuration!$F$16,1+C238,""),"")</f>
        <v/>
      </c>
      <c r="D239" s="18" t="str">
        <f>IFERROR(IF(1+D238&lt;=Configuration!$F$12*Configuration!$F$16,1+D238,""),"")</f>
        <v/>
      </c>
      <c r="E239" s="2">
        <f>IFERROR('QB Projections'!N239,0)</f>
        <v>0</v>
      </c>
      <c r="F239" s="2">
        <f>IFERROR('RB Projections'!N240,0)</f>
        <v>48.897201376057588</v>
      </c>
      <c r="G239" s="2">
        <f>IFERROR('WR Projections'!N240,0)</f>
        <v>89.661039510808394</v>
      </c>
      <c r="H239" s="2">
        <f>IFERROR('TE Projections'!N239,0)</f>
        <v>0</v>
      </c>
      <c r="J239" s="2">
        <f>IFERROR(LARGE($E:$H,COUNTIF(A:D,"&gt;0")+COUNTA($J$1:J238)-1),0)</f>
        <v>128.5933029360385</v>
      </c>
      <c r="K239" s="2">
        <f>IFERROR(LARGE($F:$H,COUNTIF(B:D,"&gt;0")+COUNTA($K$1:K238)-1),0)</f>
        <v>108.69191654450417</v>
      </c>
    </row>
    <row r="240" spans="1:11" x14ac:dyDescent="0.25">
      <c r="A240" t="str">
        <f>IFERROR(IF(1+A239&lt;=Configuration!$F$9*Configuration!$F$16,1+A239,""),"")</f>
        <v/>
      </c>
      <c r="B240" s="18" t="str">
        <f>IFERROR(IF(1+B239&lt;=Configuration!$F$10*Configuration!$F$16,1+B239,""),"")</f>
        <v/>
      </c>
      <c r="C240" s="18" t="str">
        <f>IFERROR(IF(1+C239&lt;=Configuration!$F$11*Configuration!$F$16,1+C239,""),"")</f>
        <v/>
      </c>
      <c r="D240" s="18" t="str">
        <f>IFERROR(IF(1+D239&lt;=Configuration!$F$12*Configuration!$F$16,1+D239,""),"")</f>
        <v/>
      </c>
      <c r="E240" s="2">
        <f>IFERROR('QB Projections'!N240,0)</f>
        <v>0</v>
      </c>
      <c r="F240" s="2">
        <f>IFERROR('RB Projections'!N241,0)</f>
        <v>50.528336547908744</v>
      </c>
      <c r="G240" s="2">
        <f>IFERROR('WR Projections'!N241,0)</f>
        <v>85.814806492791902</v>
      </c>
      <c r="H240" s="2">
        <f>IFERROR('TE Projections'!N240,0)</f>
        <v>0</v>
      </c>
      <c r="J240" s="2">
        <f>IFERROR(LARGE($E:$H,COUNTIF(A:D,"&gt;0")+COUNTA($J$1:J239)-1),0)</f>
        <v>128.46987198441076</v>
      </c>
      <c r="K240" s="2">
        <f>IFERROR(LARGE($F:$H,COUNTIF(B:D,"&gt;0")+COUNTA($K$1:K239)-1),0)</f>
        <v>108.658210906414</v>
      </c>
    </row>
    <row r="241" spans="1:11" x14ac:dyDescent="0.25">
      <c r="A241" t="str">
        <f>IFERROR(IF(1+A240&lt;=Configuration!$F$9*Configuration!$F$16,1+A240,""),"")</f>
        <v/>
      </c>
      <c r="B241" s="18" t="str">
        <f>IFERROR(IF(1+B240&lt;=Configuration!$F$10*Configuration!$F$16,1+B240,""),"")</f>
        <v/>
      </c>
      <c r="C241" s="18" t="str">
        <f>IFERROR(IF(1+C240&lt;=Configuration!$F$11*Configuration!$F$16,1+C240,""),"")</f>
        <v/>
      </c>
      <c r="D241" s="18" t="str">
        <f>IFERROR(IF(1+D240&lt;=Configuration!$F$12*Configuration!$F$16,1+D240,""),"")</f>
        <v/>
      </c>
      <c r="E241" s="2">
        <f>IFERROR('QB Projections'!N241,0)</f>
        <v>0</v>
      </c>
      <c r="F241" s="2">
        <f>IFERROR('RB Projections'!N242,0)</f>
        <v>47.195531925029677</v>
      </c>
      <c r="G241" s="2">
        <f>IFERROR('WR Projections'!N242,0)</f>
        <v>88.719198867484636</v>
      </c>
      <c r="H241" s="2">
        <f>IFERROR('TE Projections'!N241,0)</f>
        <v>0</v>
      </c>
      <c r="J241" s="2">
        <f>IFERROR(LARGE($E:$H,COUNTIF(A:D,"&gt;0")+COUNTA($J$1:J240)-1),0)</f>
        <v>128.36010978666465</v>
      </c>
      <c r="K241" s="2">
        <f>IFERROR(LARGE($F:$H,COUNTIF(B:D,"&gt;0")+COUNTA($K$1:K240)-1),0)</f>
        <v>108.59513020567599</v>
      </c>
    </row>
    <row r="242" spans="1:11" x14ac:dyDescent="0.25">
      <c r="A242" t="str">
        <f>IFERROR(IF(1+A241&lt;=Configuration!$F$9*Configuration!$F$16,1+A241,""),"")</f>
        <v/>
      </c>
      <c r="B242" s="18" t="str">
        <f>IFERROR(IF(1+B241&lt;=Configuration!$F$10*Configuration!$F$16,1+B241,""),"")</f>
        <v/>
      </c>
      <c r="C242" s="18" t="str">
        <f>IFERROR(IF(1+C241&lt;=Configuration!$F$11*Configuration!$F$16,1+C241,""),"")</f>
        <v/>
      </c>
      <c r="D242" s="18" t="str">
        <f>IFERROR(IF(1+D241&lt;=Configuration!$F$12*Configuration!$F$16,1+D241,""),"")</f>
        <v/>
      </c>
      <c r="E242" s="2">
        <f>IFERROR('QB Projections'!N242,0)</f>
        <v>0</v>
      </c>
      <c r="F242" s="2">
        <f>IFERROR('RB Projections'!N243,0)</f>
        <v>49.412496970500015</v>
      </c>
      <c r="G242" s="2">
        <f>IFERROR('WR Projections'!N243,0)</f>
        <v>85.662825940648816</v>
      </c>
      <c r="H242" s="2">
        <f>IFERROR('TE Projections'!N242,0)</f>
        <v>0</v>
      </c>
      <c r="J242" s="2">
        <f>IFERROR(LARGE($E:$H,COUNTIF(A:D,"&gt;0")+COUNTA($J$1:J241)-1),0)</f>
        <v>128.25680035822415</v>
      </c>
      <c r="K242" s="2">
        <f>IFERROR(LARGE($F:$H,COUNTIF(B:D,"&gt;0")+COUNTA($K$1:K241)-1),0)</f>
        <v>108.59513020567599</v>
      </c>
    </row>
    <row r="243" spans="1:11" x14ac:dyDescent="0.25">
      <c r="A243" t="str">
        <f>IFERROR(IF(1+A242&lt;=Configuration!$F$9*Configuration!$F$16,1+A242,""),"")</f>
        <v/>
      </c>
      <c r="B243" s="18" t="str">
        <f>IFERROR(IF(1+B242&lt;=Configuration!$F$10*Configuration!$F$16,1+B242,""),"")</f>
        <v/>
      </c>
      <c r="C243" s="18" t="str">
        <f>IFERROR(IF(1+C242&lt;=Configuration!$F$11*Configuration!$F$16,1+C242,""),"")</f>
        <v/>
      </c>
      <c r="D243" s="18" t="str">
        <f>IFERROR(IF(1+D242&lt;=Configuration!$F$12*Configuration!$F$16,1+D242,""),"")</f>
        <v/>
      </c>
      <c r="E243" s="2">
        <f>IFERROR('QB Projections'!N243,0)</f>
        <v>0</v>
      </c>
      <c r="F243" s="2">
        <f>IFERROR('RB Projections'!N244,0)</f>
        <v>49.832980440080377</v>
      </c>
      <c r="G243" s="2">
        <f>IFERROR('WR Projections'!N244,0)</f>
        <v>87.442953501452024</v>
      </c>
      <c r="H243" s="2">
        <f>IFERROR('TE Projections'!N243,0)</f>
        <v>0</v>
      </c>
      <c r="J243" s="2">
        <f>IFERROR(LARGE($E:$H,COUNTIF(A:D,"&gt;0")+COUNTA($J$1:J242)-1),0)</f>
        <v>128.24492034329944</v>
      </c>
      <c r="K243" s="2">
        <f>IFERROR(LARGE($F:$H,COUNTIF(B:D,"&gt;0")+COUNTA($K$1:K242)-1),0)</f>
        <v>108.4917142832342</v>
      </c>
    </row>
    <row r="244" spans="1:11" x14ac:dyDescent="0.25">
      <c r="A244" t="str">
        <f>IFERROR(IF(1+A243&lt;=Configuration!$F$9*Configuration!$F$16,1+A243,""),"")</f>
        <v/>
      </c>
      <c r="B244" s="18" t="str">
        <f>IFERROR(IF(1+B243&lt;=Configuration!$F$10*Configuration!$F$16,1+B243,""),"")</f>
        <v/>
      </c>
      <c r="C244" s="18" t="str">
        <f>IFERROR(IF(1+C243&lt;=Configuration!$F$11*Configuration!$F$16,1+C243,""),"")</f>
        <v/>
      </c>
      <c r="D244" s="18" t="str">
        <f>IFERROR(IF(1+D243&lt;=Configuration!$F$12*Configuration!$F$16,1+D243,""),"")</f>
        <v/>
      </c>
      <c r="E244" s="2">
        <f>IFERROR('QB Projections'!N244,0)</f>
        <v>0</v>
      </c>
      <c r="F244" s="2">
        <f>IFERROR('RB Projections'!N245,0)</f>
        <v>43.904438285646876</v>
      </c>
      <c r="G244" s="2">
        <f>IFERROR('WR Projections'!N245,0)</f>
        <v>87.943809057917662</v>
      </c>
      <c r="H244" s="2">
        <f>IFERROR('TE Projections'!N244,0)</f>
        <v>0</v>
      </c>
      <c r="J244" s="2">
        <f>IFERROR(LARGE($E:$H,COUNTIF(A:D,"&gt;0")+COUNTA($J$1:J243)-1),0)</f>
        <v>128.09675812519544</v>
      </c>
      <c r="K244" s="2">
        <f>IFERROR(LARGE($F:$H,COUNTIF(B:D,"&gt;0")+COUNTA($K$1:K243)-1),0)</f>
        <v>108.26244502687575</v>
      </c>
    </row>
    <row r="245" spans="1:11" x14ac:dyDescent="0.25">
      <c r="A245" t="str">
        <f>IFERROR(IF(1+A244&lt;=Configuration!$F$9*Configuration!$F$16,1+A244,""),"")</f>
        <v/>
      </c>
      <c r="B245" s="18" t="str">
        <f>IFERROR(IF(1+B244&lt;=Configuration!$F$10*Configuration!$F$16,1+B244,""),"")</f>
        <v/>
      </c>
      <c r="C245" s="18" t="str">
        <f>IFERROR(IF(1+C244&lt;=Configuration!$F$11*Configuration!$F$16,1+C244,""),"")</f>
        <v/>
      </c>
      <c r="D245" s="18" t="str">
        <f>IFERROR(IF(1+D244&lt;=Configuration!$F$12*Configuration!$F$16,1+D244,""),"")</f>
        <v/>
      </c>
      <c r="E245" s="2">
        <f>IFERROR('QB Projections'!N245,0)</f>
        <v>0</v>
      </c>
      <c r="F245" s="2">
        <f>IFERROR('RB Projections'!N246,0)</f>
        <v>41.443726801562519</v>
      </c>
      <c r="G245" s="2">
        <f>IFERROR('WR Projections'!N246,0)</f>
        <v>88.844278234192501</v>
      </c>
      <c r="H245" s="2">
        <f>IFERROR('TE Projections'!N245,0)</f>
        <v>0</v>
      </c>
      <c r="J245" s="2">
        <f>IFERROR(LARGE($E:$H,COUNTIF(A:D,"&gt;0")+COUNTA($J$1:J244)-1),0)</f>
        <v>128.08293205623283</v>
      </c>
      <c r="K245" s="2">
        <f>IFERROR(LARGE($F:$H,COUNTIF(B:D,"&gt;0")+COUNTA($K$1:K244)-1),0)</f>
        <v>107.75972428413878</v>
      </c>
    </row>
    <row r="246" spans="1:11" x14ac:dyDescent="0.25">
      <c r="A246" t="str">
        <f>IFERROR(IF(1+A245&lt;=Configuration!$F$9*Configuration!$F$16,1+A245,""),"")</f>
        <v/>
      </c>
      <c r="B246" s="18" t="str">
        <f>IFERROR(IF(1+B245&lt;=Configuration!$F$10*Configuration!$F$16,1+B245,""),"")</f>
        <v/>
      </c>
      <c r="C246" s="18" t="str">
        <f>IFERROR(IF(1+C245&lt;=Configuration!$F$11*Configuration!$F$16,1+C245,""),"")</f>
        <v/>
      </c>
      <c r="D246" s="18" t="str">
        <f>IFERROR(IF(1+D245&lt;=Configuration!$F$12*Configuration!$F$16,1+D245,""),"")</f>
        <v/>
      </c>
      <c r="E246" s="2">
        <f>IFERROR('QB Projections'!N246,0)</f>
        <v>0</v>
      </c>
      <c r="F246" s="2">
        <f>IFERROR('RB Projections'!N247,0)</f>
        <v>42.737336110715717</v>
      </c>
      <c r="G246" s="2">
        <f>IFERROR('WR Projections'!N247,0)</f>
        <v>72.00849306246559</v>
      </c>
      <c r="H246" s="2">
        <f>IFERROR('TE Projections'!N246,0)</f>
        <v>0</v>
      </c>
      <c r="J246" s="2">
        <f>IFERROR(LARGE($E:$H,COUNTIF(A:D,"&gt;0")+COUNTA($J$1:J245)-1),0)</f>
        <v>127.72644462689077</v>
      </c>
      <c r="K246" s="2">
        <f>IFERROR(LARGE($F:$H,COUNTIF(B:D,"&gt;0")+COUNTA($K$1:K245)-1),0)</f>
        <v>107.4448183428885</v>
      </c>
    </row>
    <row r="247" spans="1:11" x14ac:dyDescent="0.25">
      <c r="A247" t="str">
        <f>IFERROR(IF(1+A246&lt;=Configuration!$F$9*Configuration!$F$16,1+A246,""),"")</f>
        <v/>
      </c>
      <c r="B247" s="18" t="str">
        <f>IFERROR(IF(1+B246&lt;=Configuration!$F$10*Configuration!$F$16,1+B246,""),"")</f>
        <v/>
      </c>
      <c r="C247" s="18" t="str">
        <f>IFERROR(IF(1+C246&lt;=Configuration!$F$11*Configuration!$F$16,1+C246,""),"")</f>
        <v/>
      </c>
      <c r="D247" s="18" t="str">
        <f>IFERROR(IF(1+D246&lt;=Configuration!$F$12*Configuration!$F$16,1+D246,""),"")</f>
        <v/>
      </c>
      <c r="E247" s="2">
        <f>IFERROR('QB Projections'!N247,0)</f>
        <v>0</v>
      </c>
      <c r="F247" s="2">
        <f>IFERROR('RB Projections'!N248,0)</f>
        <v>41.691706693664891</v>
      </c>
      <c r="G247" s="2">
        <f>IFERROR('WR Projections'!N248,0)</f>
        <v>85.153292340874884</v>
      </c>
      <c r="H247" s="2">
        <f>IFERROR('TE Projections'!N247,0)</f>
        <v>0</v>
      </c>
      <c r="J247" s="2">
        <f>IFERROR(LARGE($E:$H,COUNTIF(A:D,"&gt;0")+COUNTA($J$1:J246)-1),0)</f>
        <v>127.70230368645169</v>
      </c>
      <c r="K247" s="2">
        <f>IFERROR(LARGE($F:$H,COUNTIF(B:D,"&gt;0")+COUNTA($K$1:K246)-1),0)</f>
        <v>107.23335496423971</v>
      </c>
    </row>
    <row r="248" spans="1:11" x14ac:dyDescent="0.25">
      <c r="A248" t="str">
        <f>IFERROR(IF(1+A247&lt;=Configuration!$F$9*Configuration!$F$16,1+A247,""),"")</f>
        <v/>
      </c>
      <c r="B248" s="18" t="str">
        <f>IFERROR(IF(1+B247&lt;=Configuration!$F$10*Configuration!$F$16,1+B247,""),"")</f>
        <v/>
      </c>
      <c r="C248" s="18" t="str">
        <f>IFERROR(IF(1+C247&lt;=Configuration!$F$11*Configuration!$F$16,1+C247,""),"")</f>
        <v/>
      </c>
      <c r="D248" s="18" t="str">
        <f>IFERROR(IF(1+D247&lt;=Configuration!$F$12*Configuration!$F$16,1+D247,""),"")</f>
        <v/>
      </c>
      <c r="E248" s="2">
        <f>IFERROR('QB Projections'!N248,0)</f>
        <v>0</v>
      </c>
      <c r="F248" s="2">
        <f>IFERROR('RB Projections'!N249,0)</f>
        <v>36.606960835122528</v>
      </c>
      <c r="G248" s="2">
        <f>IFERROR('WR Projections'!N249,0)</f>
        <v>83.840645647902704</v>
      </c>
      <c r="H248" s="2">
        <f>IFERROR('TE Projections'!N248,0)</f>
        <v>0</v>
      </c>
      <c r="J248" s="2">
        <f>IFERROR(LARGE($E:$H,COUNTIF(A:D,"&gt;0")+COUNTA($J$1:J247)-1),0)</f>
        <v>127.57493215025301</v>
      </c>
      <c r="K248" s="2">
        <f>IFERROR(LARGE($F:$H,COUNTIF(B:D,"&gt;0")+COUNTA($K$1:K247)-1),0)</f>
        <v>107.22940233663542</v>
      </c>
    </row>
    <row r="249" spans="1:11" x14ac:dyDescent="0.25">
      <c r="A249" t="str">
        <f>IFERROR(IF(1+A248&lt;=Configuration!$F$9*Configuration!$F$16,1+A248,""),"")</f>
        <v/>
      </c>
      <c r="B249" s="18" t="str">
        <f>IFERROR(IF(1+B248&lt;=Configuration!$F$10*Configuration!$F$16,1+B248,""),"")</f>
        <v/>
      </c>
      <c r="C249" s="18" t="str">
        <f>IFERROR(IF(1+C248&lt;=Configuration!$F$11*Configuration!$F$16,1+C248,""),"")</f>
        <v/>
      </c>
      <c r="D249" s="18" t="str">
        <f>IFERROR(IF(1+D248&lt;=Configuration!$F$12*Configuration!$F$16,1+D248,""),"")</f>
        <v/>
      </c>
      <c r="E249" s="2">
        <f>IFERROR('QB Projections'!N249,0)</f>
        <v>0</v>
      </c>
      <c r="F249" s="2">
        <f>IFERROR('RB Projections'!N250,0)</f>
        <v>39.839571785546042</v>
      </c>
      <c r="G249" s="2">
        <f>IFERROR('WR Projections'!N250,0)</f>
        <v>86.713879740959513</v>
      </c>
      <c r="H249" s="2">
        <f>IFERROR('TE Projections'!N249,0)</f>
        <v>0</v>
      </c>
      <c r="J249" s="2">
        <f>IFERROR(LARGE($E:$H,COUNTIF(A:D,"&gt;0")+COUNTA($J$1:J248)-1),0)</f>
        <v>127.22052480070604</v>
      </c>
      <c r="K249" s="2">
        <f>IFERROR(LARGE($F:$H,COUNTIF(B:D,"&gt;0")+COUNTA($K$1:K248)-1),0)</f>
        <v>107.17197838695934</v>
      </c>
    </row>
    <row r="250" spans="1:11" x14ac:dyDescent="0.25">
      <c r="A250" t="str">
        <f>IFERROR(IF(1+A249&lt;=Configuration!$F$9*Configuration!$F$16,1+A249,""),"")</f>
        <v/>
      </c>
      <c r="B250" s="18" t="str">
        <f>IFERROR(IF(1+B249&lt;=Configuration!$F$10*Configuration!$F$16,1+B249,""),"")</f>
        <v/>
      </c>
      <c r="C250" s="18" t="str">
        <f>IFERROR(IF(1+C249&lt;=Configuration!$F$11*Configuration!$F$16,1+C249,""),"")</f>
        <v/>
      </c>
      <c r="D250" s="18" t="str">
        <f>IFERROR(IF(1+D249&lt;=Configuration!$F$12*Configuration!$F$16,1+D249,""),"")</f>
        <v/>
      </c>
      <c r="E250" s="2">
        <f>IFERROR('QB Projections'!N250,0)</f>
        <v>0</v>
      </c>
      <c r="F250" s="2">
        <f>IFERROR('RB Projections'!N251,0)</f>
        <v>37.765069360350928</v>
      </c>
      <c r="G250" s="2">
        <f>IFERROR('WR Projections'!N251,0)</f>
        <v>83.521704096743065</v>
      </c>
      <c r="H250" s="2">
        <f>IFERROR('TE Projections'!N250,0)</f>
        <v>0</v>
      </c>
      <c r="J250" s="2">
        <f>IFERROR(LARGE($E:$H,COUNTIF(A:D,"&gt;0")+COUNTA($J$1:J249)-1),0)</f>
        <v>127.21472919081336</v>
      </c>
      <c r="K250" s="2">
        <f>IFERROR(LARGE($F:$H,COUNTIF(B:D,"&gt;0")+COUNTA($K$1:K249)-1),0)</f>
        <v>107.12281948494646</v>
      </c>
    </row>
    <row r="251" spans="1:11" x14ac:dyDescent="0.25">
      <c r="A251" t="str">
        <f>IFERROR(IF(1+A250&lt;=Configuration!$F$9*Configuration!$F$16,1+A250,""),"")</f>
        <v/>
      </c>
      <c r="B251" s="18" t="str">
        <f>IFERROR(IF(1+B250&lt;=Configuration!$F$10*Configuration!$F$16,1+B250,""),"")</f>
        <v/>
      </c>
      <c r="C251" s="18" t="str">
        <f>IFERROR(IF(1+C250&lt;=Configuration!$F$11*Configuration!$F$16,1+C250,""),"")</f>
        <v/>
      </c>
      <c r="D251" s="18" t="str">
        <f>IFERROR(IF(1+D250&lt;=Configuration!$F$12*Configuration!$F$16,1+D250,""),"")</f>
        <v/>
      </c>
      <c r="E251" s="2">
        <f>IFERROR('QB Projections'!N251,0)</f>
        <v>0</v>
      </c>
      <c r="F251" s="2">
        <f>IFERROR('RB Projections'!N252,0)</f>
        <v>34.781806797742405</v>
      </c>
      <c r="G251" s="2">
        <f>IFERROR('WR Projections'!N252,0)</f>
        <v>79.679348334249894</v>
      </c>
      <c r="H251" s="2">
        <f>IFERROR('TE Projections'!N251,0)</f>
        <v>0</v>
      </c>
      <c r="J251" s="2">
        <f>IFERROR(LARGE($E:$H,COUNTIF(A:D,"&gt;0")+COUNTA($J$1:J250)-1),0)</f>
        <v>126.95646900072026</v>
      </c>
      <c r="K251" s="2">
        <f>IFERROR(LARGE($F:$H,COUNTIF(B:D,"&gt;0")+COUNTA($K$1:K250)-1),0)</f>
        <v>107.03064523867302</v>
      </c>
    </row>
    <row r="252" spans="1:11" x14ac:dyDescent="0.25">
      <c r="A252" t="str">
        <f>IFERROR(IF(1+A251&lt;=Configuration!$F$9*Configuration!$F$16,1+A251,""),"")</f>
        <v/>
      </c>
      <c r="B252" s="18" t="str">
        <f>IFERROR(IF(1+B251&lt;=Configuration!$F$10*Configuration!$F$16,1+B251,""),"")</f>
        <v/>
      </c>
      <c r="C252" s="18" t="str">
        <f>IFERROR(IF(1+C251&lt;=Configuration!$F$11*Configuration!$F$16,1+C251,""),"")</f>
        <v/>
      </c>
      <c r="D252" s="18" t="str">
        <f>IFERROR(IF(1+D251&lt;=Configuration!$F$12*Configuration!$F$16,1+D251,""),"")</f>
        <v/>
      </c>
      <c r="E252" s="2">
        <f>IFERROR('QB Projections'!N252,0)</f>
        <v>0</v>
      </c>
      <c r="F252" s="2">
        <f>IFERROR('RB Projections'!N253,0)</f>
        <v>32.429151201041684</v>
      </c>
      <c r="G252" s="2">
        <f>IFERROR('WR Projections'!N253,0)</f>
        <v>83.948745571590607</v>
      </c>
      <c r="H252" s="2">
        <f>IFERROR('TE Projections'!N252,0)</f>
        <v>0</v>
      </c>
      <c r="J252" s="2">
        <f>IFERROR(LARGE($E:$H,COUNTIF(A:D,"&gt;0")+COUNTA($J$1:J251)-1),0)</f>
        <v>126.88619762018037</v>
      </c>
      <c r="K252" s="2">
        <f>IFERROR(LARGE($F:$H,COUNTIF(B:D,"&gt;0")+COUNTA($K$1:K251)-1),0)</f>
        <v>106.84555829377173</v>
      </c>
    </row>
    <row r="253" spans="1:11" x14ac:dyDescent="0.25">
      <c r="A253" t="str">
        <f>IFERROR(IF(1+A252&lt;=Configuration!$F$9*Configuration!$F$16,1+A252,""),"")</f>
        <v/>
      </c>
      <c r="B253" s="18" t="str">
        <f>IFERROR(IF(1+B252&lt;=Configuration!$F$10*Configuration!$F$16,1+B252,""),"")</f>
        <v/>
      </c>
      <c r="C253" s="18" t="str">
        <f>IFERROR(IF(1+C252&lt;=Configuration!$F$11*Configuration!$F$16,1+C252,""),"")</f>
        <v/>
      </c>
      <c r="D253" s="18" t="str">
        <f>IFERROR(IF(1+D252&lt;=Configuration!$F$12*Configuration!$F$16,1+D252,""),"")</f>
        <v/>
      </c>
      <c r="E253" s="2">
        <f>IFERROR('QB Projections'!N253,0)</f>
        <v>0</v>
      </c>
      <c r="F253" s="2">
        <f>IFERROR('RB Projections'!N254,0)</f>
        <v>29.23454381393131</v>
      </c>
      <c r="G253" s="2">
        <f>IFERROR('WR Projections'!N254,0)</f>
        <v>85.414083341727761</v>
      </c>
      <c r="H253" s="2">
        <f>IFERROR('TE Projections'!N253,0)</f>
        <v>0</v>
      </c>
      <c r="J253" s="2">
        <f>IFERROR(LARGE($E:$H,COUNTIF(A:D,"&gt;0")+COUNTA($J$1:J252)-1),0)</f>
        <v>126.79964765763637</v>
      </c>
      <c r="K253" s="2">
        <f>IFERROR(LARGE($F:$H,COUNTIF(B:D,"&gt;0")+COUNTA($K$1:K252)-1),0)</f>
        <v>106.6231704692337</v>
      </c>
    </row>
    <row r="254" spans="1:11" x14ac:dyDescent="0.25">
      <c r="A254" t="str">
        <f>IFERROR(IF(1+A253&lt;=Configuration!$F$9*Configuration!$F$16,1+A253,""),"")</f>
        <v/>
      </c>
      <c r="B254" s="18" t="str">
        <f>IFERROR(IF(1+B253&lt;=Configuration!$F$10*Configuration!$F$16,1+B253,""),"")</f>
        <v/>
      </c>
      <c r="C254" s="18" t="str">
        <f>IFERROR(IF(1+C253&lt;=Configuration!$F$11*Configuration!$F$16,1+C253,""),"")</f>
        <v/>
      </c>
      <c r="D254" s="18" t="str">
        <f>IFERROR(IF(1+D253&lt;=Configuration!$F$12*Configuration!$F$16,1+D253,""),"")</f>
        <v/>
      </c>
      <c r="E254" s="2">
        <f>IFERROR('QB Projections'!N254,0)</f>
        <v>0</v>
      </c>
      <c r="F254" s="2">
        <f>IFERROR('RB Projections'!N255,0)</f>
        <v>25.645087309225904</v>
      </c>
      <c r="G254" s="2">
        <f>IFERROR('WR Projections'!N255,0)</f>
        <v>82.750274167794544</v>
      </c>
      <c r="H254" s="2">
        <f>IFERROR('TE Projections'!N254,0)</f>
        <v>0</v>
      </c>
      <c r="J254" s="2">
        <f>IFERROR(LARGE($E:$H,COUNTIF(A:D,"&gt;0")+COUNTA($J$1:J253)-1),0)</f>
        <v>126.59682559799681</v>
      </c>
      <c r="K254" s="2">
        <f>IFERROR(LARGE($F:$H,COUNTIF(B:D,"&gt;0")+COUNTA($K$1:K253)-1),0)</f>
        <v>106.48035127551087</v>
      </c>
    </row>
    <row r="255" spans="1:11" x14ac:dyDescent="0.25">
      <c r="A255" t="str">
        <f>IFERROR(IF(1+A254&lt;=Configuration!$F$9*Configuration!$F$16,1+A254,""),"")</f>
        <v/>
      </c>
      <c r="B255" s="18" t="str">
        <f>IFERROR(IF(1+B254&lt;=Configuration!$F$10*Configuration!$F$16,1+B254,""),"")</f>
        <v/>
      </c>
      <c r="C255" s="18" t="str">
        <f>IFERROR(IF(1+C254&lt;=Configuration!$F$11*Configuration!$F$16,1+C254,""),"")</f>
        <v/>
      </c>
      <c r="D255" s="18" t="str">
        <f>IFERROR(IF(1+D254&lt;=Configuration!$F$12*Configuration!$F$16,1+D254,""),"")</f>
        <v/>
      </c>
      <c r="E255" s="2">
        <f>IFERROR('QB Projections'!N255,0)</f>
        <v>0</v>
      </c>
      <c r="F255" s="2">
        <f>IFERROR('RB Projections'!N256,0)</f>
        <v>23.405515837367819</v>
      </c>
      <c r="G255" s="2">
        <f>IFERROR('WR Projections'!N256,0)</f>
        <v>81.412453822575642</v>
      </c>
      <c r="H255" s="2">
        <f>IFERROR('TE Projections'!N255,0)</f>
        <v>0</v>
      </c>
      <c r="J255" s="2">
        <f>IFERROR(LARGE($E:$H,COUNTIF(A:D,"&gt;0")+COUNTA($J$1:J254)-1),0)</f>
        <v>126.25863695943737</v>
      </c>
      <c r="K255" s="2">
        <f>IFERROR(LARGE($F:$H,COUNTIF(B:D,"&gt;0")+COUNTA($K$1:K254)-1),0)</f>
        <v>106.278895429572</v>
      </c>
    </row>
    <row r="256" spans="1:11" x14ac:dyDescent="0.25">
      <c r="A256" t="str">
        <f>IFERROR(IF(1+A255&lt;=Configuration!$F$9*Configuration!$F$16,1+A255,""),"")</f>
        <v/>
      </c>
      <c r="B256" s="18" t="str">
        <f>IFERROR(IF(1+B255&lt;=Configuration!$F$10*Configuration!$F$16,1+B255,""),"")</f>
        <v/>
      </c>
      <c r="C256" s="18" t="str">
        <f>IFERROR(IF(1+C255&lt;=Configuration!$F$11*Configuration!$F$16,1+C255,""),"")</f>
        <v/>
      </c>
      <c r="D256" s="18" t="str">
        <f>IFERROR(IF(1+D255&lt;=Configuration!$F$12*Configuration!$F$16,1+D255,""),"")</f>
        <v/>
      </c>
      <c r="E256" s="2">
        <f>IFERROR('QB Projections'!N256,0)</f>
        <v>0</v>
      </c>
      <c r="F256" s="2">
        <f>IFERROR('RB Projections'!N257,0)</f>
        <v>22.03740236875753</v>
      </c>
      <c r="G256" s="2">
        <f>IFERROR('WR Projections'!N257,0)</f>
        <v>87.284179655596091</v>
      </c>
      <c r="H256" s="2">
        <f>IFERROR('TE Projections'!N256,0)</f>
        <v>0</v>
      </c>
      <c r="J256" s="2">
        <f>IFERROR(LARGE($E:$H,COUNTIF(A:D,"&gt;0")+COUNTA($J$1:J255)-1),0)</f>
        <v>125.55361064419674</v>
      </c>
      <c r="K256" s="2">
        <f>IFERROR(LARGE($F:$H,COUNTIF(B:D,"&gt;0")+COUNTA($K$1:K255)-1),0)</f>
        <v>105.92471725590642</v>
      </c>
    </row>
    <row r="257" spans="1:11" x14ac:dyDescent="0.25">
      <c r="A257" t="str">
        <f>IFERROR(IF(1+A256&lt;=Configuration!$F$9*Configuration!$F$16,1+A256,""),"")</f>
        <v/>
      </c>
      <c r="B257" s="18" t="str">
        <f>IFERROR(IF(1+B256&lt;=Configuration!$F$10*Configuration!$F$16,1+B256,""),"")</f>
        <v/>
      </c>
      <c r="C257" s="18" t="str">
        <f>IFERROR(IF(1+C256&lt;=Configuration!$F$11*Configuration!$F$16,1+C256,""),"")</f>
        <v/>
      </c>
      <c r="D257" s="18" t="str">
        <f>IFERROR(IF(1+D256&lt;=Configuration!$F$12*Configuration!$F$16,1+D256,""),"")</f>
        <v/>
      </c>
      <c r="E257" s="2">
        <f>IFERROR('QB Projections'!N257,0)</f>
        <v>0</v>
      </c>
      <c r="F257" s="2">
        <f>IFERROR('RB Projections'!N258,0)</f>
        <v>20.191334619163502</v>
      </c>
      <c r="G257" s="2">
        <f>IFERROR('WR Projections'!N258,0)</f>
        <v>79.717527919058028</v>
      </c>
      <c r="H257" s="2">
        <f>IFERROR('TE Projections'!N257,0)</f>
        <v>0</v>
      </c>
      <c r="J257" s="2">
        <f>IFERROR(LARGE($E:$H,COUNTIF(A:D,"&gt;0")+COUNTA($J$1:J256)-1),0)</f>
        <v>125.46075141042157</v>
      </c>
      <c r="K257" s="2">
        <f>IFERROR(LARGE($F:$H,COUNTIF(B:D,"&gt;0")+COUNTA($K$1:K256)-1),0)</f>
        <v>105.64929899165182</v>
      </c>
    </row>
    <row r="258" spans="1:11" x14ac:dyDescent="0.25">
      <c r="A258" t="str">
        <f>IFERROR(IF(1+A257&lt;=Configuration!$F$9*Configuration!$F$16,1+A257,""),"")</f>
        <v/>
      </c>
      <c r="B258" s="18" t="str">
        <f>IFERROR(IF(1+B257&lt;=Configuration!$F$10*Configuration!$F$16,1+B257,""),"")</f>
        <v/>
      </c>
      <c r="C258" s="18" t="str">
        <f>IFERROR(IF(1+C257&lt;=Configuration!$F$11*Configuration!$F$16,1+C257,""),"")</f>
        <v/>
      </c>
      <c r="D258" s="18" t="str">
        <f>IFERROR(IF(1+D257&lt;=Configuration!$F$12*Configuration!$F$16,1+D257,""),"")</f>
        <v/>
      </c>
      <c r="E258" s="2">
        <f>IFERROR('QB Projections'!N258,0)</f>
        <v>0</v>
      </c>
      <c r="F258" s="2">
        <f>IFERROR('RB Projections'!N259,0)</f>
        <v>13.513937394014391</v>
      </c>
      <c r="G258" s="2">
        <f>IFERROR('WR Projections'!N259,0)</f>
        <v>76.02682028777744</v>
      </c>
      <c r="H258" s="2">
        <f>IFERROR('TE Projections'!N258,0)</f>
        <v>0</v>
      </c>
      <c r="J258" s="2">
        <f>IFERROR(LARGE($E:$H,COUNTIF(A:D,"&gt;0")+COUNTA($J$1:J257)-1),0)</f>
        <v>125.09238129773053</v>
      </c>
      <c r="K258" s="2">
        <f>IFERROR(LARGE($F:$H,COUNTIF(B:D,"&gt;0")+COUNTA($K$1:K257)-1),0)</f>
        <v>105.52883046966828</v>
      </c>
    </row>
    <row r="259" spans="1:11" x14ac:dyDescent="0.25">
      <c r="A259" t="str">
        <f>IFERROR(IF(1+A258&lt;=Configuration!$F$9*Configuration!$F$16,1+A258,""),"")</f>
        <v/>
      </c>
      <c r="B259" s="18" t="str">
        <f>IFERROR(IF(1+B258&lt;=Configuration!$F$10*Configuration!$F$16,1+B258,""),"")</f>
        <v/>
      </c>
      <c r="C259" s="18" t="str">
        <f>IFERROR(IF(1+C258&lt;=Configuration!$F$11*Configuration!$F$16,1+C258,""),"")</f>
        <v/>
      </c>
      <c r="D259" s="18" t="str">
        <f>IFERROR(IF(1+D258&lt;=Configuration!$F$12*Configuration!$F$16,1+D258,""),"")</f>
        <v/>
      </c>
      <c r="E259" s="2">
        <f>IFERROR('QB Projections'!N259,0)</f>
        <v>0</v>
      </c>
      <c r="F259" s="2">
        <f>IFERROR('RB Projections'!N260,0)</f>
        <v>16.274665859977642</v>
      </c>
      <c r="G259" s="2">
        <f>IFERROR('WR Projections'!N260,0)</f>
        <v>75.804274590253883</v>
      </c>
      <c r="H259" s="2">
        <f>IFERROR('TE Projections'!N259,0)</f>
        <v>0</v>
      </c>
      <c r="J259" s="2">
        <f>IFERROR(LARGE($E:$H,COUNTIF(A:D,"&gt;0")+COUNTA($J$1:J258)-1),0)</f>
        <v>124.90936165860309</v>
      </c>
      <c r="K259" s="2">
        <f>IFERROR(LARGE($F:$H,COUNTIF(B:D,"&gt;0")+COUNTA($K$1:K258)-1),0)</f>
        <v>105.46414622354887</v>
      </c>
    </row>
    <row r="260" spans="1:11" x14ac:dyDescent="0.25">
      <c r="A260" t="str">
        <f>IFERROR(IF(1+A259&lt;=Configuration!$F$9*Configuration!$F$16,1+A259,""),"")</f>
        <v/>
      </c>
      <c r="B260" s="18" t="str">
        <f>IFERROR(IF(1+B259&lt;=Configuration!$F$10*Configuration!$F$16,1+B259,""),"")</f>
        <v/>
      </c>
      <c r="C260" s="18" t="str">
        <f>IFERROR(IF(1+C259&lt;=Configuration!$F$11*Configuration!$F$16,1+C259,""),"")</f>
        <v/>
      </c>
      <c r="D260" s="18" t="str">
        <f>IFERROR(IF(1+D259&lt;=Configuration!$F$12*Configuration!$F$16,1+D259,""),"")</f>
        <v/>
      </c>
      <c r="E260" s="2">
        <f>IFERROR('QB Projections'!N260,0)</f>
        <v>0</v>
      </c>
      <c r="F260" s="2">
        <f>IFERROR('RB Projections'!N261,0)</f>
        <v>9.681452945514545</v>
      </c>
      <c r="G260" s="2">
        <f>IFERROR('WR Projections'!N261,0)</f>
        <v>80.476944199369001</v>
      </c>
      <c r="H260" s="2">
        <f>IFERROR('TE Projections'!N260,0)</f>
        <v>0</v>
      </c>
      <c r="J260" s="2">
        <f>IFERROR(LARGE($E:$H,COUNTIF(A:D,"&gt;0")+COUNTA($J$1:J259)-1),0)</f>
        <v>124.89514747603614</v>
      </c>
      <c r="K260" s="2">
        <f>IFERROR(LARGE($F:$H,COUNTIF(B:D,"&gt;0")+COUNTA($K$1:K259)-1),0)</f>
        <v>105.08066731800301</v>
      </c>
    </row>
    <row r="261" spans="1:11" x14ac:dyDescent="0.25">
      <c r="A261" t="str">
        <f>IFERROR(IF(1+A260&lt;=Configuration!$F$9*Configuration!$F$16,1+A260,""),"")</f>
        <v/>
      </c>
      <c r="B261" s="18" t="str">
        <f>IFERROR(IF(1+B260&lt;=Configuration!$F$10*Configuration!$F$16,1+B260,""),"")</f>
        <v/>
      </c>
      <c r="C261" s="18" t="str">
        <f>IFERROR(IF(1+C260&lt;=Configuration!$F$11*Configuration!$F$16,1+C260,""),"")</f>
        <v/>
      </c>
      <c r="D261" s="18" t="str">
        <f>IFERROR(IF(1+D260&lt;=Configuration!$F$12*Configuration!$F$16,1+D260,""),"")</f>
        <v/>
      </c>
      <c r="E261" s="2">
        <f>IFERROR('QB Projections'!N261,0)</f>
        <v>0</v>
      </c>
      <c r="F261" s="2">
        <f>IFERROR('RB Projections'!N262,0)</f>
        <v>3.3618176818369312</v>
      </c>
      <c r="G261" s="2">
        <f>IFERROR('WR Projections'!N262,0)</f>
        <v>81.205684046379332</v>
      </c>
      <c r="H261" s="2">
        <f>IFERROR('TE Projections'!N261,0)</f>
        <v>0</v>
      </c>
      <c r="J261" s="2">
        <f>IFERROR(LARGE($E:$H,COUNTIF(A:D,"&gt;0")+COUNTA($J$1:J260)-1),0)</f>
        <v>124.75169614811665</v>
      </c>
      <c r="K261" s="2">
        <f>IFERROR(LARGE($F:$H,COUNTIF(B:D,"&gt;0")+COUNTA($K$1:K260)-1),0)</f>
        <v>104.61843768794942</v>
      </c>
    </row>
    <row r="262" spans="1:11" x14ac:dyDescent="0.25">
      <c r="A262" t="str">
        <f>IFERROR(IF(1+A261&lt;=Configuration!$F$9*Configuration!$F$16,1+A261,""),"")</f>
        <v/>
      </c>
      <c r="B262" s="18" t="str">
        <f>IFERROR(IF(1+B261&lt;=Configuration!$F$10*Configuration!$F$16,1+B261,""),"")</f>
        <v/>
      </c>
      <c r="C262" s="18" t="str">
        <f>IFERROR(IF(1+C261&lt;=Configuration!$F$11*Configuration!$F$16,1+C261,""),"")</f>
        <v/>
      </c>
      <c r="D262" s="18" t="str">
        <f>IFERROR(IF(1+D261&lt;=Configuration!$F$12*Configuration!$F$16,1+D261,""),"")</f>
        <v/>
      </c>
      <c r="E262" s="2">
        <f>IFERROR('QB Projections'!N262,0)</f>
        <v>0</v>
      </c>
      <c r="F262" s="2">
        <f>IFERROR('RB Projections'!N263,0)</f>
        <v>0</v>
      </c>
      <c r="G262" s="2">
        <f>IFERROR('WR Projections'!N263,0)</f>
        <v>81.878234500559955</v>
      </c>
      <c r="H262" s="2">
        <f>IFERROR('TE Projections'!N262,0)</f>
        <v>0</v>
      </c>
      <c r="J262" s="2">
        <f>IFERROR(LARGE($E:$H,COUNTIF(A:D,"&gt;0")+COUNTA($J$1:J261)-1),0)</f>
        <v>124.71237816201835</v>
      </c>
      <c r="K262" s="2">
        <f>IFERROR(LARGE($F:$H,COUNTIF(B:D,"&gt;0")+COUNTA($K$1:K261)-1),0)</f>
        <v>104.6051478471243</v>
      </c>
    </row>
    <row r="263" spans="1:11" x14ac:dyDescent="0.25">
      <c r="A263" t="str">
        <f>IFERROR(IF(1+A262&lt;=Configuration!$F$9*Configuration!$F$16,1+A262,""),"")</f>
        <v/>
      </c>
      <c r="B263" s="18" t="str">
        <f>IFERROR(IF(1+B262&lt;=Configuration!$F$10*Configuration!$F$16,1+B262,""),"")</f>
        <v/>
      </c>
      <c r="C263" s="18" t="str">
        <f>IFERROR(IF(1+C262&lt;=Configuration!$F$11*Configuration!$F$16,1+C262,""),"")</f>
        <v/>
      </c>
      <c r="D263" s="18" t="str">
        <f>IFERROR(IF(1+D262&lt;=Configuration!$F$12*Configuration!$F$16,1+D262,""),"")</f>
        <v/>
      </c>
      <c r="E263" s="2">
        <f>IFERROR('QB Projections'!N263,0)</f>
        <v>0</v>
      </c>
      <c r="F263" s="2">
        <f>IFERROR('RB Projections'!N264,0)</f>
        <v>0</v>
      </c>
      <c r="G263" s="2">
        <f>IFERROR('WR Projections'!N264,0)</f>
        <v>77.488984002583564</v>
      </c>
      <c r="H263" s="2">
        <f>IFERROR('TE Projections'!N263,0)</f>
        <v>0</v>
      </c>
      <c r="J263" s="2">
        <f>IFERROR(LARGE($E:$H,COUNTIF(A:D,"&gt;0")+COUNTA($J$1:J262)-1),0)</f>
        <v>124.54803311578286</v>
      </c>
      <c r="K263" s="2">
        <f>IFERROR(LARGE($F:$H,COUNTIF(B:D,"&gt;0")+COUNTA($K$1:K262)-1),0)</f>
        <v>104.40700751407174</v>
      </c>
    </row>
    <row r="264" spans="1:11" x14ac:dyDescent="0.25">
      <c r="A264" t="str">
        <f>IFERROR(IF(1+A263&lt;=Configuration!$F$9*Configuration!$F$16,1+A263,""),"")</f>
        <v/>
      </c>
      <c r="B264" s="18" t="str">
        <f>IFERROR(IF(1+B263&lt;=Configuration!$F$10*Configuration!$F$16,1+B263,""),"")</f>
        <v/>
      </c>
      <c r="C264" s="18" t="str">
        <f>IFERROR(IF(1+C263&lt;=Configuration!$F$11*Configuration!$F$16,1+C263,""),"")</f>
        <v/>
      </c>
      <c r="D264" s="18" t="str">
        <f>IFERROR(IF(1+D263&lt;=Configuration!$F$12*Configuration!$F$16,1+D263,""),"")</f>
        <v/>
      </c>
      <c r="E264" s="2">
        <f>IFERROR('QB Projections'!N264,0)</f>
        <v>0</v>
      </c>
      <c r="F264" s="2">
        <f>IFERROR('RB Projections'!N265,0)</f>
        <v>0</v>
      </c>
      <c r="G264" s="2">
        <f>IFERROR('WR Projections'!N265,0)</f>
        <v>77.246311190652037</v>
      </c>
      <c r="H264" s="2">
        <f>IFERROR('TE Projections'!N264,0)</f>
        <v>0</v>
      </c>
      <c r="J264" s="2">
        <f>IFERROR(LARGE($E:$H,COUNTIF(A:D,"&gt;0")+COUNTA($J$1:J263)-1),0)</f>
        <v>124.36241462940497</v>
      </c>
      <c r="K264" s="2">
        <f>IFERROR(LARGE($F:$H,COUNTIF(B:D,"&gt;0")+COUNTA($K$1:K263)-1),0)</f>
        <v>104.39344428217625</v>
      </c>
    </row>
    <row r="265" spans="1:11" x14ac:dyDescent="0.25">
      <c r="A265" t="str">
        <f>IFERROR(IF(1+A264&lt;=Configuration!$F$9*Configuration!$F$16,1+A264,""),"")</f>
        <v/>
      </c>
      <c r="B265" s="18" t="str">
        <f>IFERROR(IF(1+B264&lt;=Configuration!$F$10*Configuration!$F$16,1+B264,""),"")</f>
        <v/>
      </c>
      <c r="C265" s="18" t="str">
        <f>IFERROR(IF(1+C264&lt;=Configuration!$F$11*Configuration!$F$16,1+C264,""),"")</f>
        <v/>
      </c>
      <c r="D265" s="18" t="str">
        <f>IFERROR(IF(1+D264&lt;=Configuration!$F$12*Configuration!$F$16,1+D264,""),"")</f>
        <v/>
      </c>
      <c r="E265" s="2">
        <f>IFERROR('QB Projections'!N265,0)</f>
        <v>0</v>
      </c>
      <c r="F265" s="2">
        <f>IFERROR('RB Projections'!N266,0)</f>
        <v>0</v>
      </c>
      <c r="G265" s="2">
        <f>IFERROR('WR Projections'!N266,0)</f>
        <v>79.665059187403216</v>
      </c>
      <c r="H265" s="2">
        <f>IFERROR('TE Projections'!N265,0)</f>
        <v>0</v>
      </c>
      <c r="J265" s="2">
        <f>IFERROR(LARGE($E:$H,COUNTIF(A:D,"&gt;0")+COUNTA($J$1:J264)-1),0)</f>
        <v>124.22865553598415</v>
      </c>
      <c r="K265" s="2">
        <f>IFERROR(LARGE($F:$H,COUNTIF(B:D,"&gt;0")+COUNTA($K$1:K264)-1),0)</f>
        <v>104.11087111856644</v>
      </c>
    </row>
    <row r="266" spans="1:11" x14ac:dyDescent="0.25">
      <c r="A266" t="str">
        <f>IFERROR(IF(1+A265&lt;=Configuration!$F$9*Configuration!$F$16,1+A265,""),"")</f>
        <v/>
      </c>
      <c r="B266" s="18" t="str">
        <f>IFERROR(IF(1+B265&lt;=Configuration!$F$10*Configuration!$F$16,1+B265,""),"")</f>
        <v/>
      </c>
      <c r="C266" s="18" t="str">
        <f>IFERROR(IF(1+C265&lt;=Configuration!$F$11*Configuration!$F$16,1+C265,""),"")</f>
        <v/>
      </c>
      <c r="D266" s="18" t="str">
        <f>IFERROR(IF(1+D265&lt;=Configuration!$F$12*Configuration!$F$16,1+D265,""),"")</f>
        <v/>
      </c>
      <c r="E266" s="2">
        <f>IFERROR('QB Projections'!N266,0)</f>
        <v>0</v>
      </c>
      <c r="F266" s="2">
        <f>IFERROR('RB Projections'!N267,0)</f>
        <v>0</v>
      </c>
      <c r="G266" s="2">
        <f>IFERROR('WR Projections'!N267,0)</f>
        <v>75.163701077886785</v>
      </c>
      <c r="H266" s="2">
        <f>IFERROR('TE Projections'!N266,0)</f>
        <v>0</v>
      </c>
      <c r="J266" s="2">
        <f>IFERROR(LARGE($E:$H,COUNTIF(A:D,"&gt;0")+COUNTA($J$1:J265)-1),0)</f>
        <v>124.13946688625423</v>
      </c>
      <c r="K266" s="2">
        <f>IFERROR(LARGE($F:$H,COUNTIF(B:D,"&gt;0")+COUNTA($K$1:K265)-1),0)</f>
        <v>104.09962248917732</v>
      </c>
    </row>
    <row r="267" spans="1:11" x14ac:dyDescent="0.25">
      <c r="A267" t="str">
        <f>IFERROR(IF(1+A266&lt;=Configuration!$F$9*Configuration!$F$16,1+A266,""),"")</f>
        <v/>
      </c>
      <c r="B267" s="18" t="str">
        <f>IFERROR(IF(1+B266&lt;=Configuration!$F$10*Configuration!$F$16,1+B266,""),"")</f>
        <v/>
      </c>
      <c r="C267" s="18" t="str">
        <f>IFERROR(IF(1+C266&lt;=Configuration!$F$11*Configuration!$F$16,1+C266,""),"")</f>
        <v/>
      </c>
      <c r="D267" s="18" t="str">
        <f>IFERROR(IF(1+D266&lt;=Configuration!$F$12*Configuration!$F$16,1+D266,""),"")</f>
        <v/>
      </c>
      <c r="E267" s="2">
        <f>IFERROR('QB Projections'!N267,0)</f>
        <v>0</v>
      </c>
      <c r="F267" s="2">
        <f>IFERROR('RB Projections'!N268,0)</f>
        <v>0</v>
      </c>
      <c r="G267" s="2">
        <f>IFERROR('WR Projections'!N268,0)</f>
        <v>79.880908661304872</v>
      </c>
      <c r="H267" s="2">
        <f>IFERROR('TE Projections'!N267,0)</f>
        <v>0</v>
      </c>
      <c r="J267" s="2">
        <f>IFERROR(LARGE($E:$H,COUNTIF(A:D,"&gt;0")+COUNTA($J$1:J266)-1),0)</f>
        <v>123.88860626163016</v>
      </c>
      <c r="K267" s="2">
        <f>IFERROR(LARGE($F:$H,COUNTIF(B:D,"&gt;0")+COUNTA($K$1:K266)-1),0)</f>
        <v>103.6487789067764</v>
      </c>
    </row>
    <row r="268" spans="1:11" x14ac:dyDescent="0.25">
      <c r="A268" t="str">
        <f>IFERROR(IF(1+A267&lt;=Configuration!$F$9*Configuration!$F$16,1+A267,""),"")</f>
        <v/>
      </c>
      <c r="B268" s="18" t="str">
        <f>IFERROR(IF(1+B267&lt;=Configuration!$F$10*Configuration!$F$16,1+B267,""),"")</f>
        <v/>
      </c>
      <c r="C268" s="18" t="str">
        <f>IFERROR(IF(1+C267&lt;=Configuration!$F$11*Configuration!$F$16,1+C267,""),"")</f>
        <v/>
      </c>
      <c r="D268" s="18" t="str">
        <f>IFERROR(IF(1+D267&lt;=Configuration!$F$12*Configuration!$F$16,1+D267,""),"")</f>
        <v/>
      </c>
      <c r="E268" s="2">
        <f>IFERROR('QB Projections'!N268,0)</f>
        <v>0</v>
      </c>
      <c r="F268" s="2">
        <f>IFERROR('RB Projections'!N269,0)</f>
        <v>0</v>
      </c>
      <c r="G268" s="2">
        <f>IFERROR('WR Projections'!N269,0)</f>
        <v>76.097072039895878</v>
      </c>
      <c r="H268" s="2">
        <f>IFERROR('TE Projections'!N268,0)</f>
        <v>0</v>
      </c>
      <c r="J268" s="2">
        <f>IFERROR(LARGE($E:$H,COUNTIF(A:D,"&gt;0")+COUNTA($J$1:J267)-1),0)</f>
        <v>123.85583456859584</v>
      </c>
      <c r="K268" s="2">
        <f>IFERROR(LARGE($F:$H,COUNTIF(B:D,"&gt;0")+COUNTA($K$1:K267)-1),0)</f>
        <v>103.5996999526693</v>
      </c>
    </row>
    <row r="269" spans="1:11" x14ac:dyDescent="0.25">
      <c r="A269" t="str">
        <f>IFERROR(IF(1+A268&lt;=Configuration!$F$9*Configuration!$F$16,1+A268,""),"")</f>
        <v/>
      </c>
      <c r="B269" s="18" t="str">
        <f>IFERROR(IF(1+B268&lt;=Configuration!$F$10*Configuration!$F$16,1+B268,""),"")</f>
        <v/>
      </c>
      <c r="C269" s="18" t="str">
        <f>IFERROR(IF(1+C268&lt;=Configuration!$F$11*Configuration!$F$16,1+C268,""),"")</f>
        <v/>
      </c>
      <c r="D269" s="18" t="str">
        <f>IFERROR(IF(1+D268&lt;=Configuration!$F$12*Configuration!$F$16,1+D268,""),"")</f>
        <v/>
      </c>
      <c r="E269" s="2">
        <f>IFERROR('QB Projections'!N269,0)</f>
        <v>0</v>
      </c>
      <c r="F269" s="2">
        <f>IFERROR('RB Projections'!N270,0)</f>
        <v>0</v>
      </c>
      <c r="G269" s="2">
        <f>IFERROR('WR Projections'!N270,0)</f>
        <v>77.391634837435603</v>
      </c>
      <c r="H269" s="2">
        <f>IFERROR('TE Projections'!N269,0)</f>
        <v>0</v>
      </c>
      <c r="J269" s="2">
        <f>IFERROR(LARGE($E:$H,COUNTIF(A:D,"&gt;0")+COUNTA($J$1:J268)-1),0)</f>
        <v>123.32225499197361</v>
      </c>
      <c r="K269" s="2">
        <f>IFERROR(LARGE($F:$H,COUNTIF(B:D,"&gt;0")+COUNTA($K$1:K268)-1),0)</f>
        <v>103.51877871807055</v>
      </c>
    </row>
    <row r="270" spans="1:11" x14ac:dyDescent="0.25">
      <c r="A270" t="str">
        <f>IFERROR(IF(1+A269&lt;=Configuration!$F$9*Configuration!$F$16,1+A269,""),"")</f>
        <v/>
      </c>
      <c r="B270" s="18" t="str">
        <f>IFERROR(IF(1+B269&lt;=Configuration!$F$10*Configuration!$F$16,1+B269,""),"")</f>
        <v/>
      </c>
      <c r="C270" s="18" t="str">
        <f>IFERROR(IF(1+C269&lt;=Configuration!$F$11*Configuration!$F$16,1+C269,""),"")</f>
        <v/>
      </c>
      <c r="D270" s="18" t="str">
        <f>IFERROR(IF(1+D269&lt;=Configuration!$F$12*Configuration!$F$16,1+D269,""),"")</f>
        <v/>
      </c>
      <c r="E270" s="2">
        <f>IFERROR('QB Projections'!N270,0)</f>
        <v>0</v>
      </c>
      <c r="F270" s="2">
        <f>IFERROR('RB Projections'!N271,0)</f>
        <v>0</v>
      </c>
      <c r="G270" s="2">
        <f>IFERROR('WR Projections'!N271,0)</f>
        <v>78.557983974039232</v>
      </c>
      <c r="H270" s="2">
        <f>IFERROR('TE Projections'!N270,0)</f>
        <v>0</v>
      </c>
      <c r="J270" s="2">
        <f>IFERROR(LARGE($E:$H,COUNTIF(A:D,"&gt;0")+COUNTA($J$1:J269)-1),0)</f>
        <v>122.64954928388617</v>
      </c>
      <c r="K270" s="2">
        <f>IFERROR(LARGE($F:$H,COUNTIF(B:D,"&gt;0")+COUNTA($K$1:K269)-1),0)</f>
        <v>103.46958718220996</v>
      </c>
    </row>
    <row r="271" spans="1:11" x14ac:dyDescent="0.25">
      <c r="A271" t="str">
        <f>IFERROR(IF(1+A270&lt;=Configuration!$F$9*Configuration!$F$16,1+A270,""),"")</f>
        <v/>
      </c>
      <c r="B271" s="18" t="str">
        <f>IFERROR(IF(1+B270&lt;=Configuration!$F$10*Configuration!$F$16,1+B270,""),"")</f>
        <v/>
      </c>
      <c r="C271" s="18" t="str">
        <f>IFERROR(IF(1+C270&lt;=Configuration!$F$11*Configuration!$F$16,1+C270,""),"")</f>
        <v/>
      </c>
      <c r="D271" s="18" t="str">
        <f>IFERROR(IF(1+D270&lt;=Configuration!$F$12*Configuration!$F$16,1+D270,""),"")</f>
        <v/>
      </c>
      <c r="E271" s="2">
        <f>IFERROR('QB Projections'!N271,0)</f>
        <v>0</v>
      </c>
      <c r="F271" s="2">
        <f>IFERROR('RB Projections'!N272,0)</f>
        <v>0</v>
      </c>
      <c r="G271" s="2">
        <f>IFERROR('WR Projections'!N272,0)</f>
        <v>76.60920708441094</v>
      </c>
      <c r="H271" s="2">
        <f>IFERROR('TE Projections'!N271,0)</f>
        <v>0</v>
      </c>
      <c r="J271" s="2">
        <f>IFERROR(LARGE($E:$H,COUNTIF(A:D,"&gt;0")+COUNTA($J$1:J270)-1),0)</f>
        <v>122.47566736743052</v>
      </c>
      <c r="K271" s="2">
        <f>IFERROR(LARGE($F:$H,COUNTIF(B:D,"&gt;0")+COUNTA($K$1:K270)-1),0)</f>
        <v>103.44625495476653</v>
      </c>
    </row>
    <row r="272" spans="1:11" x14ac:dyDescent="0.25">
      <c r="A272" t="str">
        <f>IFERROR(IF(1+A271&lt;=Configuration!$F$9*Configuration!$F$16,1+A271,""),"")</f>
        <v/>
      </c>
      <c r="B272" s="18" t="str">
        <f>IFERROR(IF(1+B271&lt;=Configuration!$F$10*Configuration!$F$16,1+B271,""),"")</f>
        <v/>
      </c>
      <c r="C272" s="18" t="str">
        <f>IFERROR(IF(1+C271&lt;=Configuration!$F$11*Configuration!$F$16,1+C271,""),"")</f>
        <v/>
      </c>
      <c r="D272" s="18" t="str">
        <f>IFERROR(IF(1+D271&lt;=Configuration!$F$12*Configuration!$F$16,1+D271,""),"")</f>
        <v/>
      </c>
      <c r="E272" s="2">
        <f>IFERROR('QB Projections'!N272,0)</f>
        <v>0</v>
      </c>
      <c r="F272" s="2">
        <f>IFERROR('RB Projections'!N273,0)</f>
        <v>0</v>
      </c>
      <c r="G272" s="2">
        <f>IFERROR('WR Projections'!N273,0)</f>
        <v>75.931299666017409</v>
      </c>
      <c r="H272" s="2">
        <f>IFERROR('TE Projections'!N272,0)</f>
        <v>0</v>
      </c>
      <c r="J272" s="2">
        <f>IFERROR(LARGE($E:$H,COUNTIF(A:D,"&gt;0")+COUNTA($J$1:J271)-1),0)</f>
        <v>122.40006434012952</v>
      </c>
      <c r="K272" s="2">
        <f>IFERROR(LARGE($F:$H,COUNTIF(B:D,"&gt;0")+COUNTA($K$1:K271)-1),0)</f>
        <v>103.38070720980853</v>
      </c>
    </row>
    <row r="273" spans="1:11" x14ac:dyDescent="0.25">
      <c r="A273" t="str">
        <f>IFERROR(IF(1+A272&lt;=Configuration!$F$9*Configuration!$F$16,1+A272,""),"")</f>
        <v/>
      </c>
      <c r="B273" s="18" t="str">
        <f>IFERROR(IF(1+B272&lt;=Configuration!$F$10*Configuration!$F$16,1+B272,""),"")</f>
        <v/>
      </c>
      <c r="C273" s="18" t="str">
        <f>IFERROR(IF(1+C272&lt;=Configuration!$F$11*Configuration!$F$16,1+C272,""),"")</f>
        <v/>
      </c>
      <c r="D273" s="18" t="str">
        <f>IFERROR(IF(1+D272&lt;=Configuration!$F$12*Configuration!$F$16,1+D272,""),"")</f>
        <v/>
      </c>
      <c r="E273" s="2">
        <f>IFERROR('QB Projections'!N273,0)</f>
        <v>0</v>
      </c>
      <c r="F273" s="2">
        <f>IFERROR('RB Projections'!N274,0)</f>
        <v>0</v>
      </c>
      <c r="G273" s="2">
        <f>IFERROR('WR Projections'!N274,0)</f>
        <v>76.117812295066145</v>
      </c>
      <c r="H273" s="2">
        <f>IFERROR('TE Projections'!N273,0)</f>
        <v>0</v>
      </c>
      <c r="J273" s="2">
        <f>IFERROR(LARGE($E:$H,COUNTIF(A:D,"&gt;0")+COUNTA($J$1:J272)-1),0)</f>
        <v>122.31315509588705</v>
      </c>
      <c r="K273" s="2">
        <f>IFERROR(LARGE($F:$H,COUNTIF(B:D,"&gt;0")+COUNTA($K$1:K272)-1),0)</f>
        <v>103.08622816638625</v>
      </c>
    </row>
    <row r="274" spans="1:11" x14ac:dyDescent="0.25">
      <c r="A274" t="str">
        <f>IFERROR(IF(1+A273&lt;=Configuration!$F$9*Configuration!$F$16,1+A273,""),"")</f>
        <v/>
      </c>
      <c r="B274" s="18" t="str">
        <f>IFERROR(IF(1+B273&lt;=Configuration!$F$10*Configuration!$F$16,1+B273,""),"")</f>
        <v/>
      </c>
      <c r="C274" s="18" t="str">
        <f>IFERROR(IF(1+C273&lt;=Configuration!$F$11*Configuration!$F$16,1+C273,""),"")</f>
        <v/>
      </c>
      <c r="D274" s="18" t="str">
        <f>IFERROR(IF(1+D273&lt;=Configuration!$F$12*Configuration!$F$16,1+D273,""),"")</f>
        <v/>
      </c>
      <c r="E274" s="2">
        <f>IFERROR('QB Projections'!N274,0)</f>
        <v>0</v>
      </c>
      <c r="F274" s="2">
        <f>IFERROR('RB Projections'!N275,0)</f>
        <v>0</v>
      </c>
      <c r="G274" s="2">
        <f>IFERROR('WR Projections'!N275,0)</f>
        <v>70.957894343582112</v>
      </c>
      <c r="H274" s="2">
        <f>IFERROR('TE Projections'!N274,0)</f>
        <v>0</v>
      </c>
      <c r="J274" s="2">
        <f>IFERROR(LARGE($E:$H,COUNTIF(A:D,"&gt;0")+COUNTA($J$1:J273)-1),0)</f>
        <v>122.25917659544581</v>
      </c>
      <c r="K274" s="2">
        <f>IFERROR(LARGE($F:$H,COUNTIF(B:D,"&gt;0")+COUNTA($K$1:K273)-1),0)</f>
        <v>102.95200774092103</v>
      </c>
    </row>
    <row r="275" spans="1:11" x14ac:dyDescent="0.25">
      <c r="A275" t="str">
        <f>IFERROR(IF(1+A274&lt;=Configuration!$F$9*Configuration!$F$16,1+A274,""),"")</f>
        <v/>
      </c>
      <c r="B275" s="18" t="str">
        <f>IFERROR(IF(1+B274&lt;=Configuration!$F$10*Configuration!$F$16,1+B274,""),"")</f>
        <v/>
      </c>
      <c r="C275" s="18" t="str">
        <f>IFERROR(IF(1+C274&lt;=Configuration!$F$11*Configuration!$F$16,1+C274,""),"")</f>
        <v/>
      </c>
      <c r="D275" s="18" t="str">
        <f>IFERROR(IF(1+D274&lt;=Configuration!$F$12*Configuration!$F$16,1+D274,""),"")</f>
        <v/>
      </c>
      <c r="E275" s="2">
        <f>IFERROR('QB Projections'!N275,0)</f>
        <v>0</v>
      </c>
      <c r="F275" s="2">
        <f>IFERROR('RB Projections'!N276,0)</f>
        <v>0</v>
      </c>
      <c r="G275" s="2">
        <f>IFERROR('WR Projections'!N276,0)</f>
        <v>67.824000617722035</v>
      </c>
      <c r="H275" s="2">
        <f>IFERROR('TE Projections'!N275,0)</f>
        <v>0</v>
      </c>
      <c r="J275" s="2">
        <f>IFERROR(LARGE($E:$H,COUNTIF(A:D,"&gt;0")+COUNTA($J$1:J274)-1),0)</f>
        <v>122.10824217987279</v>
      </c>
      <c r="K275" s="2">
        <f>IFERROR(LARGE($F:$H,COUNTIF(B:D,"&gt;0")+COUNTA($K$1:K274)-1),0)</f>
        <v>102.86893225788026</v>
      </c>
    </row>
    <row r="276" spans="1:11" x14ac:dyDescent="0.25">
      <c r="A276" t="str">
        <f>IFERROR(IF(1+A275&lt;=Configuration!$F$9*Configuration!$F$16,1+A275,""),"")</f>
        <v/>
      </c>
      <c r="B276" s="18" t="str">
        <f>IFERROR(IF(1+B275&lt;=Configuration!$F$10*Configuration!$F$16,1+B275,""),"")</f>
        <v/>
      </c>
      <c r="C276" s="18" t="str">
        <f>IFERROR(IF(1+C275&lt;=Configuration!$F$11*Configuration!$F$16,1+C275,""),"")</f>
        <v/>
      </c>
      <c r="D276" s="18" t="str">
        <f>IFERROR(IF(1+D275&lt;=Configuration!$F$12*Configuration!$F$16,1+D275,""),"")</f>
        <v/>
      </c>
      <c r="E276" s="2">
        <f>IFERROR('QB Projections'!N276,0)</f>
        <v>0</v>
      </c>
      <c r="F276" s="2">
        <f>IFERROR('RB Projections'!N277,0)</f>
        <v>0</v>
      </c>
      <c r="G276" s="2">
        <f>IFERROR('WR Projections'!N277,0)</f>
        <v>71.980069596301959</v>
      </c>
      <c r="H276" s="2">
        <f>IFERROR('TE Projections'!N276,0)</f>
        <v>0</v>
      </c>
      <c r="J276" s="2">
        <f>IFERROR(LARGE($E:$H,COUNTIF(A:D,"&gt;0")+COUNTA($J$1:J275)-1),0)</f>
        <v>121.92480572190989</v>
      </c>
      <c r="K276" s="2">
        <f>IFERROR(LARGE($F:$H,COUNTIF(B:D,"&gt;0")+COUNTA($K$1:K275)-1),0)</f>
        <v>102.48743081554835</v>
      </c>
    </row>
    <row r="277" spans="1:11" x14ac:dyDescent="0.25">
      <c r="A277" t="str">
        <f>IFERROR(IF(1+A276&lt;=Configuration!$F$9*Configuration!$F$16,1+A276,""),"")</f>
        <v/>
      </c>
      <c r="B277" s="18" t="str">
        <f>IFERROR(IF(1+B276&lt;=Configuration!$F$10*Configuration!$F$16,1+B276,""),"")</f>
        <v/>
      </c>
      <c r="C277" s="18" t="str">
        <f>IFERROR(IF(1+C276&lt;=Configuration!$F$11*Configuration!$F$16,1+C276,""),"")</f>
        <v/>
      </c>
      <c r="D277" s="18" t="str">
        <f>IFERROR(IF(1+D276&lt;=Configuration!$F$12*Configuration!$F$16,1+D276,""),"")</f>
        <v/>
      </c>
      <c r="E277" s="2">
        <f>IFERROR('QB Projections'!N277,0)</f>
        <v>0</v>
      </c>
      <c r="F277" s="2">
        <f>IFERROR('RB Projections'!N278,0)</f>
        <v>0</v>
      </c>
      <c r="G277" s="2">
        <f>IFERROR('WR Projections'!N278,0)</f>
        <v>68.996488753874203</v>
      </c>
      <c r="H277" s="2">
        <f>IFERROR('TE Projections'!N277,0)</f>
        <v>0</v>
      </c>
      <c r="J277" s="2">
        <f>IFERROR(LARGE($E:$H,COUNTIF(A:D,"&gt;0")+COUNTA($J$1:J276)-1),0)</f>
        <v>121.61261632287896</v>
      </c>
      <c r="K277" s="2">
        <f>IFERROR(LARGE($F:$H,COUNTIF(B:D,"&gt;0")+COUNTA($K$1:K276)-1),0)</f>
        <v>102.27474796949015</v>
      </c>
    </row>
    <row r="278" spans="1:11" x14ac:dyDescent="0.25">
      <c r="A278" t="str">
        <f>IFERROR(IF(1+A277&lt;=Configuration!$F$9*Configuration!$F$16,1+A277,""),"")</f>
        <v/>
      </c>
      <c r="B278" s="18" t="str">
        <f>IFERROR(IF(1+B277&lt;=Configuration!$F$10*Configuration!$F$16,1+B277,""),"")</f>
        <v/>
      </c>
      <c r="C278" s="18" t="str">
        <f>IFERROR(IF(1+C277&lt;=Configuration!$F$11*Configuration!$F$16,1+C277,""),"")</f>
        <v/>
      </c>
      <c r="D278" s="18" t="str">
        <f>IFERROR(IF(1+D277&lt;=Configuration!$F$12*Configuration!$F$16,1+D277,""),"")</f>
        <v/>
      </c>
      <c r="E278" s="2">
        <f>IFERROR('QB Projections'!N278,0)</f>
        <v>0</v>
      </c>
      <c r="F278" s="2">
        <f>IFERROR('RB Projections'!N279,0)</f>
        <v>0</v>
      </c>
      <c r="G278" s="2">
        <f>IFERROR('WR Projections'!N279,0)</f>
        <v>68.390680790066043</v>
      </c>
      <c r="H278" s="2">
        <f>IFERROR('TE Projections'!N278,0)</f>
        <v>0</v>
      </c>
      <c r="J278" s="2">
        <f>IFERROR(LARGE($E:$H,COUNTIF(A:D,"&gt;0")+COUNTA($J$1:J277)-1),0)</f>
        <v>121.43669224532435</v>
      </c>
      <c r="K278" s="2">
        <f>IFERROR(LARGE($F:$H,COUNTIF(B:D,"&gt;0")+COUNTA($K$1:K277)-1),0)</f>
        <v>102.0163534849833</v>
      </c>
    </row>
    <row r="279" spans="1:11" x14ac:dyDescent="0.25">
      <c r="A279" t="str">
        <f>IFERROR(IF(1+A278&lt;=Configuration!$F$9*Configuration!$F$16,1+A278,""),"")</f>
        <v/>
      </c>
      <c r="B279" s="18" t="str">
        <f>IFERROR(IF(1+B278&lt;=Configuration!$F$10*Configuration!$F$16,1+B278,""),"")</f>
        <v/>
      </c>
      <c r="C279" s="18" t="str">
        <f>IFERROR(IF(1+C278&lt;=Configuration!$F$11*Configuration!$F$16,1+C278,""),"")</f>
        <v/>
      </c>
      <c r="D279" s="18" t="str">
        <f>IFERROR(IF(1+D278&lt;=Configuration!$F$12*Configuration!$F$16,1+D278,""),"")</f>
        <v/>
      </c>
      <c r="E279" s="2">
        <f>IFERROR('QB Projections'!N279,0)</f>
        <v>0</v>
      </c>
      <c r="F279" s="2">
        <f>IFERROR('RB Projections'!N280,0)</f>
        <v>0</v>
      </c>
      <c r="G279" s="2">
        <f>IFERROR('WR Projections'!N280,0)</f>
        <v>66.768736546577216</v>
      </c>
      <c r="H279" s="2">
        <f>IFERROR('TE Projections'!N279,0)</f>
        <v>0</v>
      </c>
      <c r="J279" s="2">
        <f>IFERROR(LARGE($E:$H,COUNTIF(A:D,"&gt;0")+COUNTA($J$1:J278)-1),0)</f>
        <v>121.39485872977401</v>
      </c>
      <c r="K279" s="2">
        <f>IFERROR(LARGE($F:$H,COUNTIF(B:D,"&gt;0")+COUNTA($K$1:K278)-1),0)</f>
        <v>101.89339190445961</v>
      </c>
    </row>
    <row r="280" spans="1:11" x14ac:dyDescent="0.25">
      <c r="A280" t="str">
        <f>IFERROR(IF(1+A279&lt;=Configuration!$F$9*Configuration!$F$16,1+A279,""),"")</f>
        <v/>
      </c>
      <c r="B280" s="18" t="str">
        <f>IFERROR(IF(1+B279&lt;=Configuration!$F$10*Configuration!$F$16,1+B279,""),"")</f>
        <v/>
      </c>
      <c r="C280" s="18" t="str">
        <f>IFERROR(IF(1+C279&lt;=Configuration!$F$11*Configuration!$F$16,1+C279,""),"")</f>
        <v/>
      </c>
      <c r="D280" s="18" t="str">
        <f>IFERROR(IF(1+D279&lt;=Configuration!$F$12*Configuration!$F$16,1+D279,""),"")</f>
        <v/>
      </c>
      <c r="E280" s="2">
        <f>IFERROR('QB Projections'!N280,0)</f>
        <v>0</v>
      </c>
      <c r="F280" s="2">
        <f>IFERROR('RB Projections'!N281,0)</f>
        <v>0</v>
      </c>
      <c r="G280" s="2">
        <f>IFERROR('WR Projections'!N281,0)</f>
        <v>65.227509766718001</v>
      </c>
      <c r="H280" s="2">
        <f>IFERROR('TE Projections'!N280,0)</f>
        <v>0</v>
      </c>
      <c r="J280" s="2">
        <f>IFERROR(LARGE($E:$H,COUNTIF(A:D,"&gt;0")+COUNTA($J$1:J279)-1),0)</f>
        <v>121.07242743768009</v>
      </c>
      <c r="K280" s="2">
        <f>IFERROR(LARGE($F:$H,COUNTIF(B:D,"&gt;0")+COUNTA($K$1:K279)-1),0)</f>
        <v>101.61013384002688</v>
      </c>
    </row>
    <row r="281" spans="1:11" x14ac:dyDescent="0.25">
      <c r="A281" t="str">
        <f>IFERROR(IF(1+A280&lt;=Configuration!$F$9*Configuration!$F$16,1+A280,""),"")</f>
        <v/>
      </c>
      <c r="B281" s="18" t="str">
        <f>IFERROR(IF(1+B280&lt;=Configuration!$F$10*Configuration!$F$16,1+B280,""),"")</f>
        <v/>
      </c>
      <c r="C281" s="18" t="str">
        <f>IFERROR(IF(1+C280&lt;=Configuration!$F$11*Configuration!$F$16,1+C280,""),"")</f>
        <v/>
      </c>
      <c r="D281" s="18" t="str">
        <f>IFERROR(IF(1+D280&lt;=Configuration!$F$12*Configuration!$F$16,1+D280,""),"")</f>
        <v/>
      </c>
      <c r="E281" s="2">
        <f>IFERROR('QB Projections'!N281,0)</f>
        <v>0</v>
      </c>
      <c r="F281" s="2">
        <f>IFERROR('RB Projections'!N282,0)</f>
        <v>0</v>
      </c>
      <c r="G281" s="2">
        <f>IFERROR('WR Projections'!N282,0)</f>
        <v>64.216445436476079</v>
      </c>
      <c r="H281" s="2">
        <f>IFERROR('TE Projections'!N281,0)</f>
        <v>0</v>
      </c>
      <c r="J281" s="2">
        <f>IFERROR(LARGE($E:$H,COUNTIF(A:D,"&gt;0")+COUNTA($J$1:J280)-1),0)</f>
        <v>120.75638288548423</v>
      </c>
      <c r="K281" s="2">
        <f>IFERROR(LARGE($F:$H,COUNTIF(B:D,"&gt;0")+COUNTA($K$1:K280)-1),0)</f>
        <v>101.54673816254387</v>
      </c>
    </row>
    <row r="282" spans="1:11" x14ac:dyDescent="0.25">
      <c r="A282" t="str">
        <f>IFERROR(IF(1+A281&lt;=Configuration!$F$9*Configuration!$F$16,1+A281,""),"")</f>
        <v/>
      </c>
      <c r="B282" s="18" t="str">
        <f>IFERROR(IF(1+B281&lt;=Configuration!$F$10*Configuration!$F$16,1+B281,""),"")</f>
        <v/>
      </c>
      <c r="C282" s="18" t="str">
        <f>IFERROR(IF(1+C281&lt;=Configuration!$F$11*Configuration!$F$16,1+C281,""),"")</f>
        <v/>
      </c>
      <c r="D282" s="18" t="str">
        <f>IFERROR(IF(1+D281&lt;=Configuration!$F$12*Configuration!$F$16,1+D281,""),"")</f>
        <v/>
      </c>
      <c r="E282" s="2">
        <f>IFERROR('QB Projections'!N282,0)</f>
        <v>0</v>
      </c>
      <c r="F282" s="2">
        <f>IFERROR('RB Projections'!N283,0)</f>
        <v>0</v>
      </c>
      <c r="G282" s="2">
        <f>IFERROR('WR Projections'!N283,0)</f>
        <v>62.563627082266258</v>
      </c>
      <c r="H282" s="2">
        <f>IFERROR('TE Projections'!N282,0)</f>
        <v>0</v>
      </c>
      <c r="J282" s="2">
        <f>IFERROR(LARGE($E:$H,COUNTIF(A:D,"&gt;0")+COUNTA($J$1:J281)-1),0)</f>
        <v>120.70271277546045</v>
      </c>
      <c r="K282" s="2">
        <f>IFERROR(LARGE($F:$H,COUNTIF(B:D,"&gt;0")+COUNTA($K$1:K281)-1),0)</f>
        <v>101.15978762057924</v>
      </c>
    </row>
    <row r="283" spans="1:11" x14ac:dyDescent="0.25">
      <c r="A283" t="str">
        <f>IFERROR(IF(1+A282&lt;=Configuration!$F$9*Configuration!$F$16,1+A282,""),"")</f>
        <v/>
      </c>
      <c r="B283" s="18" t="str">
        <f>IFERROR(IF(1+B282&lt;=Configuration!$F$10*Configuration!$F$16,1+B282,""),"")</f>
        <v/>
      </c>
      <c r="C283" s="18" t="str">
        <f>IFERROR(IF(1+C282&lt;=Configuration!$F$11*Configuration!$F$16,1+C282,""),"")</f>
        <v/>
      </c>
      <c r="D283" s="18" t="str">
        <f>IFERROR(IF(1+D282&lt;=Configuration!$F$12*Configuration!$F$16,1+D282,""),"")</f>
        <v/>
      </c>
      <c r="E283" s="2">
        <f>IFERROR('QB Projections'!N283,0)</f>
        <v>0</v>
      </c>
      <c r="F283" s="2">
        <f>IFERROR('RB Projections'!N284,0)</f>
        <v>0</v>
      </c>
      <c r="G283" s="2">
        <f>IFERROR('WR Projections'!N284,0)</f>
        <v>63.38458078828905</v>
      </c>
      <c r="H283" s="2">
        <f>IFERROR('TE Projections'!N283,0)</f>
        <v>0</v>
      </c>
      <c r="J283" s="2">
        <f>IFERROR(LARGE($E:$H,COUNTIF(A:D,"&gt;0")+COUNTA($J$1:J282)-1),0)</f>
        <v>120.48784830592012</v>
      </c>
      <c r="K283" s="2">
        <f>IFERROR(LARGE($F:$H,COUNTIF(B:D,"&gt;0")+COUNTA($K$1:K282)-1),0)</f>
        <v>100.92435880930935</v>
      </c>
    </row>
    <row r="284" spans="1:11" x14ac:dyDescent="0.25">
      <c r="A284" t="str">
        <f>IFERROR(IF(1+A283&lt;=Configuration!$F$9*Configuration!$F$16,1+A283,""),"")</f>
        <v/>
      </c>
      <c r="B284" s="18" t="str">
        <f>IFERROR(IF(1+B283&lt;=Configuration!$F$10*Configuration!$F$16,1+B283,""),"")</f>
        <v/>
      </c>
      <c r="C284" s="18" t="str">
        <f>IFERROR(IF(1+C283&lt;=Configuration!$F$11*Configuration!$F$16,1+C283,""),"")</f>
        <v/>
      </c>
      <c r="D284" s="18" t="str">
        <f>IFERROR(IF(1+D283&lt;=Configuration!$F$12*Configuration!$F$16,1+D283,""),"")</f>
        <v/>
      </c>
      <c r="E284" s="2">
        <f>IFERROR('QB Projections'!N284,0)</f>
        <v>0</v>
      </c>
      <c r="F284" s="2">
        <f>IFERROR('RB Projections'!N285,0)</f>
        <v>0</v>
      </c>
      <c r="G284" s="2">
        <f>IFERROR('WR Projections'!N285,0)</f>
        <v>64.648932980175999</v>
      </c>
      <c r="H284" s="2">
        <f>IFERROR('TE Projections'!N284,0)</f>
        <v>0</v>
      </c>
      <c r="J284" s="2">
        <f>IFERROR(LARGE($E:$H,COUNTIF(A:D,"&gt;0")+COUNTA($J$1:J283)-1),0)</f>
        <v>120.30745639068948</v>
      </c>
      <c r="K284" s="2">
        <f>IFERROR(LARGE($F:$H,COUNTIF(B:D,"&gt;0")+COUNTA($K$1:K283)-1),0)</f>
        <v>100.89036257994853</v>
      </c>
    </row>
    <row r="285" spans="1:11" x14ac:dyDescent="0.25">
      <c r="A285" t="str">
        <f>IFERROR(IF(1+A284&lt;=Configuration!$F$9*Configuration!$F$16,1+A284,""),"")</f>
        <v/>
      </c>
      <c r="B285" s="18" t="str">
        <f>IFERROR(IF(1+B284&lt;=Configuration!$F$10*Configuration!$F$16,1+B284,""),"")</f>
        <v/>
      </c>
      <c r="C285" s="18" t="str">
        <f>IFERROR(IF(1+C284&lt;=Configuration!$F$11*Configuration!$F$16,1+C284,""),"")</f>
        <v/>
      </c>
      <c r="D285" s="18" t="str">
        <f>IFERROR(IF(1+D284&lt;=Configuration!$F$12*Configuration!$F$16,1+D284,""),"")</f>
        <v/>
      </c>
      <c r="E285" s="2">
        <f>IFERROR('QB Projections'!N285,0)</f>
        <v>0</v>
      </c>
      <c r="F285" s="2">
        <f>IFERROR('RB Projections'!N286,0)</f>
        <v>0</v>
      </c>
      <c r="G285" s="2">
        <f>IFERROR('WR Projections'!N286,0)</f>
        <v>55.937203781292943</v>
      </c>
      <c r="H285" s="2">
        <f>IFERROR('TE Projections'!N285,0)</f>
        <v>0</v>
      </c>
      <c r="J285" s="2">
        <f>IFERROR(LARGE($E:$H,COUNTIF(A:D,"&gt;0")+COUNTA($J$1:J284)-1),0)</f>
        <v>120.28402467152516</v>
      </c>
      <c r="K285" s="2">
        <f>IFERROR(LARGE($F:$H,COUNTIF(B:D,"&gt;0")+COUNTA($K$1:K284)-1),0)</f>
        <v>100.68105293450739</v>
      </c>
    </row>
    <row r="286" spans="1:11" x14ac:dyDescent="0.25">
      <c r="A286" t="str">
        <f>IFERROR(IF(1+A285&lt;=Configuration!$F$9*Configuration!$F$16,1+A285,""),"")</f>
        <v/>
      </c>
      <c r="B286" s="18" t="str">
        <f>IFERROR(IF(1+B285&lt;=Configuration!$F$10*Configuration!$F$16,1+B285,""),"")</f>
        <v/>
      </c>
      <c r="C286" s="18" t="str">
        <f>IFERROR(IF(1+C285&lt;=Configuration!$F$11*Configuration!$F$16,1+C285,""),"")</f>
        <v/>
      </c>
      <c r="D286" s="18" t="str">
        <f>IFERROR(IF(1+D285&lt;=Configuration!$F$12*Configuration!$F$16,1+D285,""),"")</f>
        <v/>
      </c>
      <c r="E286" s="2">
        <f>IFERROR('QB Projections'!N286,0)</f>
        <v>0</v>
      </c>
      <c r="F286" s="2">
        <f>IFERROR('RB Projections'!N287,0)</f>
        <v>0</v>
      </c>
      <c r="G286" s="2">
        <f>IFERROR('WR Projections'!N287,0)</f>
        <v>53.303528303855735</v>
      </c>
      <c r="H286" s="2">
        <f>IFERROR('TE Projections'!N286,0)</f>
        <v>0</v>
      </c>
      <c r="J286" s="2">
        <f>IFERROR(LARGE($E:$H,COUNTIF(A:D,"&gt;0")+COUNTA($J$1:J285)-1),0)</f>
        <v>120.06930524536645</v>
      </c>
      <c r="K286" s="2">
        <f>IFERROR(LARGE($F:$H,COUNTIF(B:D,"&gt;0")+COUNTA($K$1:K285)-1),0)</f>
        <v>100.6516485489468</v>
      </c>
    </row>
    <row r="287" spans="1:11" x14ac:dyDescent="0.25">
      <c r="A287" t="str">
        <f>IFERROR(IF(1+A286&lt;=Configuration!$F$9*Configuration!$F$16,1+A286,""),"")</f>
        <v/>
      </c>
      <c r="B287" s="18" t="str">
        <f>IFERROR(IF(1+B286&lt;=Configuration!$F$10*Configuration!$F$16,1+B286,""),"")</f>
        <v/>
      </c>
      <c r="C287" s="18" t="str">
        <f>IFERROR(IF(1+C286&lt;=Configuration!$F$11*Configuration!$F$16,1+C286,""),"")</f>
        <v/>
      </c>
      <c r="D287" s="18" t="str">
        <f>IFERROR(IF(1+D286&lt;=Configuration!$F$12*Configuration!$F$16,1+D286,""),"")</f>
        <v/>
      </c>
      <c r="E287" s="2">
        <f>IFERROR('QB Projections'!N287,0)</f>
        <v>0</v>
      </c>
      <c r="F287" s="2">
        <f>IFERROR('RB Projections'!N288,0)</f>
        <v>0</v>
      </c>
      <c r="G287" s="2">
        <f>IFERROR('WR Projections'!N288,0)</f>
        <v>0</v>
      </c>
      <c r="H287" s="2">
        <f>IFERROR('TE Projections'!N287,0)</f>
        <v>0</v>
      </c>
      <c r="J287" s="2">
        <f>IFERROR(LARGE($E:$H,COUNTIF(A:D,"&gt;0")+COUNTA($J$1:J286)-1),0)</f>
        <v>119.94536790288775</v>
      </c>
      <c r="K287" s="2">
        <f>IFERROR(LARGE($F:$H,COUNTIF(B:D,"&gt;0")+COUNTA($K$1:K286)-1),0)</f>
        <v>100.51905986924716</v>
      </c>
    </row>
    <row r="288" spans="1:11" x14ac:dyDescent="0.25">
      <c r="A288" t="str">
        <f>IFERROR(IF(1+A287&lt;=Configuration!$F$9*Configuration!$F$16,1+A287,""),"")</f>
        <v/>
      </c>
      <c r="B288" s="18" t="str">
        <f>IFERROR(IF(1+B287&lt;=Configuration!$F$10*Configuration!$F$16,1+B287,""),"")</f>
        <v/>
      </c>
      <c r="C288" s="18" t="str">
        <f>IFERROR(IF(1+C287&lt;=Configuration!$F$11*Configuration!$F$16,1+C287,""),"")</f>
        <v/>
      </c>
      <c r="D288" s="18" t="str">
        <f>IFERROR(IF(1+D287&lt;=Configuration!$F$12*Configuration!$F$16,1+D287,""),"")</f>
        <v/>
      </c>
      <c r="E288" s="2">
        <f>IFERROR('QB Projections'!N288,0)</f>
        <v>0</v>
      </c>
      <c r="F288" s="2">
        <f>IFERROR('RB Projections'!N289,0)</f>
        <v>0</v>
      </c>
      <c r="G288" s="2">
        <f>IFERROR('WR Projections'!N289,0)</f>
        <v>0</v>
      </c>
      <c r="H288" s="2">
        <f>IFERROR('TE Projections'!N288,0)</f>
        <v>0</v>
      </c>
      <c r="J288" s="2">
        <f>IFERROR(LARGE($E:$H,COUNTIF(A:D,"&gt;0")+COUNTA($J$1:J287)-1),0)</f>
        <v>119.81748217965234</v>
      </c>
      <c r="K288" s="2">
        <f>IFERROR(LARGE($F:$H,COUNTIF(B:D,"&gt;0")+COUNTA($K$1:K287)-1),0)</f>
        <v>100.18522099867837</v>
      </c>
    </row>
    <row r="289" spans="1:11" x14ac:dyDescent="0.25">
      <c r="A289" t="str">
        <f>IFERROR(IF(1+A288&lt;=Configuration!$F$9*Configuration!$F$16,1+A288,""),"")</f>
        <v/>
      </c>
      <c r="B289" s="18" t="str">
        <f>IFERROR(IF(1+B288&lt;=Configuration!$F$10*Configuration!$F$16,1+B288,""),"")</f>
        <v/>
      </c>
      <c r="C289" s="18" t="str">
        <f>IFERROR(IF(1+C288&lt;=Configuration!$F$11*Configuration!$F$16,1+C288,""),"")</f>
        <v/>
      </c>
      <c r="D289" s="18" t="str">
        <f>IFERROR(IF(1+D288&lt;=Configuration!$F$12*Configuration!$F$16,1+D288,""),"")</f>
        <v/>
      </c>
      <c r="E289" s="2">
        <f>IFERROR('QB Projections'!N289,0)</f>
        <v>0</v>
      </c>
      <c r="F289" s="2">
        <f>IFERROR('RB Projections'!N290,0)</f>
        <v>0</v>
      </c>
      <c r="G289" s="2">
        <f>IFERROR('WR Projections'!N290,0)</f>
        <v>0</v>
      </c>
      <c r="H289" s="2">
        <f>IFERROR('TE Projections'!N289,0)</f>
        <v>0</v>
      </c>
      <c r="J289" s="2">
        <f>IFERROR(LARGE($E:$H,COUNTIF(A:D,"&gt;0")+COUNTA($J$1:J288)-1),0)</f>
        <v>119.65996784440902</v>
      </c>
      <c r="K289" s="2">
        <f>IFERROR(LARGE($F:$H,COUNTIF(B:D,"&gt;0")+COUNTA($K$1:K288)-1),0)</f>
        <v>99.686819007747658</v>
      </c>
    </row>
    <row r="290" spans="1:11" x14ac:dyDescent="0.25">
      <c r="A290" t="str">
        <f>IFERROR(IF(1+A289&lt;=Configuration!$F$9*Configuration!$F$16,1+A289,""),"")</f>
        <v/>
      </c>
      <c r="B290" s="18" t="str">
        <f>IFERROR(IF(1+B289&lt;=Configuration!$F$10*Configuration!$F$16,1+B289,""),"")</f>
        <v/>
      </c>
      <c r="C290" s="18" t="str">
        <f>IFERROR(IF(1+C289&lt;=Configuration!$F$11*Configuration!$F$16,1+C289,""),"")</f>
        <v/>
      </c>
      <c r="D290" s="18" t="str">
        <f>IFERROR(IF(1+D289&lt;=Configuration!$F$12*Configuration!$F$16,1+D289,""),"")</f>
        <v/>
      </c>
      <c r="E290" s="2">
        <f>IFERROR('QB Projections'!N290,0)</f>
        <v>0</v>
      </c>
      <c r="F290" s="2">
        <f>IFERROR('RB Projections'!N291,0)</f>
        <v>0</v>
      </c>
      <c r="G290" s="2">
        <f>IFERROR('WR Projections'!N291,0)</f>
        <v>0</v>
      </c>
      <c r="H290" s="2">
        <f>IFERROR('TE Projections'!N290,0)</f>
        <v>0</v>
      </c>
      <c r="J290" s="2">
        <f>IFERROR(LARGE($E:$H,COUNTIF(A:D,"&gt;0")+COUNTA($J$1:J289)-1),0)</f>
        <v>119.55494469541166</v>
      </c>
      <c r="K290" s="2">
        <f>IFERROR(LARGE($F:$H,COUNTIF(B:D,"&gt;0")+COUNTA($K$1:K289)-1),0)</f>
        <v>99.490445563873919</v>
      </c>
    </row>
    <row r="291" spans="1:11" x14ac:dyDescent="0.25">
      <c r="A291" t="str">
        <f>IFERROR(IF(1+A290&lt;=Configuration!$F$9*Configuration!$F$16,1+A290,""),"")</f>
        <v/>
      </c>
      <c r="B291" s="18" t="str">
        <f>IFERROR(IF(1+B290&lt;=Configuration!$F$10*Configuration!$F$16,1+B290,""),"")</f>
        <v/>
      </c>
      <c r="C291" s="18" t="str">
        <f>IFERROR(IF(1+C290&lt;=Configuration!$F$11*Configuration!$F$16,1+C290,""),"")</f>
        <v/>
      </c>
      <c r="D291" s="18" t="str">
        <f>IFERROR(IF(1+D290&lt;=Configuration!$F$12*Configuration!$F$16,1+D290,""),"")</f>
        <v/>
      </c>
      <c r="E291" s="2">
        <f>IFERROR('QB Projections'!N291,0)</f>
        <v>0</v>
      </c>
      <c r="F291" s="2">
        <f>IFERROR('RB Projections'!N292,0)</f>
        <v>0</v>
      </c>
      <c r="G291" s="2">
        <f>IFERROR('WR Projections'!N292,0)</f>
        <v>0</v>
      </c>
      <c r="H291" s="2">
        <f>IFERROR('TE Projections'!N291,0)</f>
        <v>0</v>
      </c>
      <c r="J291" s="2">
        <f>IFERROR(LARGE($E:$H,COUNTIF(A:D,"&gt;0")+COUNTA($J$1:J290)-1),0)</f>
        <v>119.26901143174729</v>
      </c>
      <c r="K291" s="2">
        <f>IFERROR(LARGE($F:$H,COUNTIF(B:D,"&gt;0")+COUNTA($K$1:K290)-1),0)</f>
        <v>98.568402336635415</v>
      </c>
    </row>
    <row r="292" spans="1:11" x14ac:dyDescent="0.25">
      <c r="A292" t="str">
        <f>IFERROR(IF(1+A291&lt;=Configuration!$F$9*Configuration!$F$16,1+A291,""),"")</f>
        <v/>
      </c>
      <c r="B292" s="18" t="str">
        <f>IFERROR(IF(1+B291&lt;=Configuration!$F$10*Configuration!$F$16,1+B291,""),"")</f>
        <v/>
      </c>
      <c r="C292" s="18" t="str">
        <f>IFERROR(IF(1+C291&lt;=Configuration!$F$11*Configuration!$F$16,1+C291,""),"")</f>
        <v/>
      </c>
      <c r="D292" s="18" t="str">
        <f>IFERROR(IF(1+D291&lt;=Configuration!$F$12*Configuration!$F$16,1+D291,""),"")</f>
        <v/>
      </c>
      <c r="E292" s="2">
        <f>IFERROR('QB Projections'!N292,0)</f>
        <v>0</v>
      </c>
      <c r="F292" s="2">
        <f>IFERROR('RB Projections'!N293,0)</f>
        <v>0</v>
      </c>
      <c r="G292" s="2">
        <f>IFERROR('WR Projections'!N293,0)</f>
        <v>0</v>
      </c>
      <c r="H292" s="2">
        <f>IFERROR('TE Projections'!N292,0)</f>
        <v>0</v>
      </c>
      <c r="J292" s="2">
        <f>IFERROR(LARGE($E:$H,COUNTIF(A:D,"&gt;0")+COUNTA($J$1:J291)-1),0)</f>
        <v>119.10586084056176</v>
      </c>
      <c r="K292" s="2">
        <f>IFERROR(LARGE($F:$H,COUNTIF(B:D,"&gt;0")+COUNTA($K$1:K291)-1),0)</f>
        <v>98.561672979573132</v>
      </c>
    </row>
    <row r="293" spans="1:11" x14ac:dyDescent="0.25">
      <c r="A293" t="str">
        <f>IFERROR(IF(1+A292&lt;=Configuration!$F$9*Configuration!$F$16,1+A292,""),"")</f>
        <v/>
      </c>
      <c r="B293" s="18" t="str">
        <f>IFERROR(IF(1+B292&lt;=Configuration!$F$10*Configuration!$F$16,1+B292,""),"")</f>
        <v/>
      </c>
      <c r="C293" s="18" t="str">
        <f>IFERROR(IF(1+C292&lt;=Configuration!$F$11*Configuration!$F$16,1+C292,""),"")</f>
        <v/>
      </c>
      <c r="D293" s="18" t="str">
        <f>IFERROR(IF(1+D292&lt;=Configuration!$F$12*Configuration!$F$16,1+D292,""),"")</f>
        <v/>
      </c>
      <c r="E293" s="2">
        <f>IFERROR('QB Projections'!N293,0)</f>
        <v>0</v>
      </c>
      <c r="F293" s="2">
        <f>IFERROR('RB Projections'!N294,0)</f>
        <v>0</v>
      </c>
      <c r="G293" s="2">
        <f>IFERROR('WR Projections'!N294,0)</f>
        <v>0</v>
      </c>
      <c r="H293" s="2">
        <f>IFERROR('TE Projections'!N293,0)</f>
        <v>0</v>
      </c>
      <c r="J293" s="2">
        <f>IFERROR(LARGE($E:$H,COUNTIF(A:D,"&gt;0")+COUNTA($J$1:J292)-1),0)</f>
        <v>118.7681888854338</v>
      </c>
      <c r="K293" s="2">
        <f>IFERROR(LARGE($F:$H,COUNTIF(B:D,"&gt;0")+COUNTA($K$1:K292)-1),0)</f>
        <v>98.561672979573132</v>
      </c>
    </row>
    <row r="294" spans="1:11" x14ac:dyDescent="0.25">
      <c r="A294" t="str">
        <f>IFERROR(IF(1+A293&lt;=Configuration!$F$9*Configuration!$F$16,1+A293,""),"")</f>
        <v/>
      </c>
      <c r="B294" s="18" t="str">
        <f>IFERROR(IF(1+B293&lt;=Configuration!$F$10*Configuration!$F$16,1+B293,""),"")</f>
        <v/>
      </c>
      <c r="C294" s="18" t="str">
        <f>IFERROR(IF(1+C293&lt;=Configuration!$F$11*Configuration!$F$16,1+C293,""),"")</f>
        <v/>
      </c>
      <c r="D294" s="18" t="str">
        <f>IFERROR(IF(1+D293&lt;=Configuration!$F$12*Configuration!$F$16,1+D293,""),"")</f>
        <v/>
      </c>
      <c r="E294" s="2">
        <f>IFERROR('QB Projections'!N294,0)</f>
        <v>0</v>
      </c>
      <c r="F294" s="2">
        <f>IFERROR('RB Projections'!N295,0)</f>
        <v>0</v>
      </c>
      <c r="G294" s="2">
        <f>IFERROR('WR Projections'!N295,0)</f>
        <v>0</v>
      </c>
      <c r="H294" s="2">
        <f>IFERROR('TE Projections'!N294,0)</f>
        <v>0</v>
      </c>
      <c r="J294" s="2">
        <f>IFERROR(LARGE($E:$H,COUNTIF(A:D,"&gt;0")+COUNTA($J$1:J293)-1),0)</f>
        <v>118.62367876552879</v>
      </c>
      <c r="K294" s="2">
        <f>IFERROR(LARGE($F:$H,COUNTIF(B:D,"&gt;0")+COUNTA($K$1:K293)-1),0)</f>
        <v>98.514359646395093</v>
      </c>
    </row>
    <row r="295" spans="1:11" x14ac:dyDescent="0.25">
      <c r="A295" t="str">
        <f>IFERROR(IF(1+A294&lt;=Configuration!$F$9*Configuration!$F$16,1+A294,""),"")</f>
        <v/>
      </c>
      <c r="B295" s="18" t="str">
        <f>IFERROR(IF(1+B294&lt;=Configuration!$F$10*Configuration!$F$16,1+B294,""),"")</f>
        <v/>
      </c>
      <c r="C295" s="18" t="str">
        <f>IFERROR(IF(1+C294&lt;=Configuration!$F$11*Configuration!$F$16,1+C294,""),"")</f>
        <v/>
      </c>
      <c r="D295" s="18" t="str">
        <f>IFERROR(IF(1+D294&lt;=Configuration!$F$12*Configuration!$F$16,1+D294,""),"")</f>
        <v/>
      </c>
      <c r="E295" s="2">
        <f>IFERROR('QB Projections'!N295,0)</f>
        <v>0</v>
      </c>
      <c r="F295" s="2">
        <f>IFERROR('RB Projections'!N296,0)</f>
        <v>0</v>
      </c>
      <c r="G295" s="2">
        <f>IFERROR('WR Projections'!N296,0)</f>
        <v>0</v>
      </c>
      <c r="H295" s="2">
        <f>IFERROR('TE Projections'!N295,0)</f>
        <v>0</v>
      </c>
      <c r="J295" s="2">
        <f>IFERROR(LARGE($E:$H,COUNTIF(A:D,"&gt;0")+COUNTA($J$1:J294)-1),0)</f>
        <v>118.61531695615477</v>
      </c>
      <c r="K295" s="2">
        <f>IFERROR(LARGE($F:$H,COUNTIF(B:D,"&gt;0")+COUNTA($K$1:K294)-1),0)</f>
        <v>98.483793341482482</v>
      </c>
    </row>
    <row r="296" spans="1:11" x14ac:dyDescent="0.25">
      <c r="A296" t="str">
        <f>IFERROR(IF(1+A295&lt;=Configuration!$F$9*Configuration!$F$16,1+A295,""),"")</f>
        <v/>
      </c>
      <c r="B296" s="18" t="str">
        <f>IFERROR(IF(1+B295&lt;=Configuration!$F$10*Configuration!$F$16,1+B295,""),"")</f>
        <v/>
      </c>
      <c r="C296" s="18" t="str">
        <f>IFERROR(IF(1+C295&lt;=Configuration!$F$11*Configuration!$F$16,1+C295,""),"")</f>
        <v/>
      </c>
      <c r="D296" s="18" t="str">
        <f>IFERROR(IF(1+D295&lt;=Configuration!$F$12*Configuration!$F$16,1+D295,""),"")</f>
        <v/>
      </c>
      <c r="E296" s="2">
        <f>IFERROR('QB Projections'!N296,0)</f>
        <v>0</v>
      </c>
      <c r="F296" s="2">
        <f>IFERROR('RB Projections'!N297,0)</f>
        <v>0</v>
      </c>
      <c r="G296" s="2">
        <f>IFERROR('WR Projections'!N297,0)</f>
        <v>0</v>
      </c>
      <c r="H296" s="2">
        <f>IFERROR('TE Projections'!N296,0)</f>
        <v>0</v>
      </c>
      <c r="J296" s="2">
        <f>IFERROR(LARGE($E:$H,COUNTIF(A:D,"&gt;0")+COUNTA($J$1:J295)-1),0)</f>
        <v>118.40591935847955</v>
      </c>
      <c r="K296" s="2">
        <f>IFERROR(LARGE($F:$H,COUNTIF(B:D,"&gt;0")+COUNTA($K$1:K295)-1),0)</f>
        <v>98.473764236400839</v>
      </c>
    </row>
    <row r="297" spans="1:11" x14ac:dyDescent="0.25">
      <c r="A297" t="str">
        <f>IFERROR(IF(1+A296&lt;=Configuration!$F$9*Configuration!$F$16,1+A296,""),"")</f>
        <v/>
      </c>
      <c r="B297" s="18" t="str">
        <f>IFERROR(IF(1+B296&lt;=Configuration!$F$10*Configuration!$F$16,1+B296,""),"")</f>
        <v/>
      </c>
      <c r="C297" s="18" t="str">
        <f>IFERROR(IF(1+C296&lt;=Configuration!$F$11*Configuration!$F$16,1+C296,""),"")</f>
        <v/>
      </c>
      <c r="D297" s="18" t="str">
        <f>IFERROR(IF(1+D296&lt;=Configuration!$F$12*Configuration!$F$16,1+D296,""),"")</f>
        <v/>
      </c>
      <c r="E297" s="2">
        <f>IFERROR('QB Projections'!N297,0)</f>
        <v>0</v>
      </c>
      <c r="F297" s="2">
        <f>IFERROR('RB Projections'!N298,0)</f>
        <v>0</v>
      </c>
      <c r="G297" s="2">
        <f>IFERROR('WR Projections'!N298,0)</f>
        <v>0</v>
      </c>
      <c r="H297" s="2">
        <f>IFERROR('TE Projections'!N297,0)</f>
        <v>0</v>
      </c>
      <c r="J297" s="2">
        <f>IFERROR(LARGE($E:$H,COUNTIF(A:D,"&gt;0")+COUNTA($J$1:J296)-1),0)</f>
        <v>118.21584136102565</v>
      </c>
      <c r="K297" s="2">
        <f>IFERROR(LARGE($F:$H,COUNTIF(B:D,"&gt;0")+COUNTA($K$1:K296)-1),0)</f>
        <v>98.347352056735801</v>
      </c>
    </row>
    <row r="298" spans="1:11" x14ac:dyDescent="0.25">
      <c r="A298" t="str">
        <f>IFERROR(IF(1+A297&lt;=Configuration!$F$9*Configuration!$F$16,1+A297,""),"")</f>
        <v/>
      </c>
      <c r="B298" s="18" t="str">
        <f>IFERROR(IF(1+B297&lt;=Configuration!$F$10*Configuration!$F$16,1+B297,""),"")</f>
        <v/>
      </c>
      <c r="C298" s="18" t="str">
        <f>IFERROR(IF(1+C297&lt;=Configuration!$F$11*Configuration!$F$16,1+C297,""),"")</f>
        <v/>
      </c>
      <c r="D298" s="18" t="str">
        <f>IFERROR(IF(1+D297&lt;=Configuration!$F$12*Configuration!$F$16,1+D297,""),"")</f>
        <v/>
      </c>
      <c r="E298" s="2">
        <f>IFERROR('QB Projections'!N298,0)</f>
        <v>0</v>
      </c>
      <c r="F298" s="2">
        <f>IFERROR('RB Projections'!N299,0)</f>
        <v>0</v>
      </c>
      <c r="G298" s="2">
        <f>IFERROR('WR Projections'!N299,0)</f>
        <v>0</v>
      </c>
      <c r="H298" s="2">
        <f>IFERROR('TE Projections'!N298,0)</f>
        <v>0</v>
      </c>
      <c r="J298" s="2">
        <f>IFERROR(LARGE($E:$H,COUNTIF(A:D,"&gt;0")+COUNTA($J$1:J297)-1),0)</f>
        <v>117.83112827924613</v>
      </c>
      <c r="K298" s="2">
        <f>IFERROR(LARGE($F:$H,COUNTIF(B:D,"&gt;0")+COUNTA($K$1:K297)-1),0)</f>
        <v>98.26421103095629</v>
      </c>
    </row>
    <row r="299" spans="1:11" x14ac:dyDescent="0.25">
      <c r="A299" t="str">
        <f>IFERROR(IF(1+A298&lt;=Configuration!$F$9*Configuration!$F$16,1+A298,""),"")</f>
        <v/>
      </c>
      <c r="B299" s="18" t="str">
        <f>IFERROR(IF(1+B298&lt;=Configuration!$F$10*Configuration!$F$16,1+B298,""),"")</f>
        <v/>
      </c>
      <c r="C299" s="18" t="str">
        <f>IFERROR(IF(1+C298&lt;=Configuration!$F$11*Configuration!$F$16,1+C298,""),"")</f>
        <v/>
      </c>
      <c r="D299" s="18" t="str">
        <f>IFERROR(IF(1+D298&lt;=Configuration!$F$12*Configuration!$F$16,1+D298,""),"")</f>
        <v/>
      </c>
      <c r="E299" s="2">
        <f>IFERROR('QB Projections'!N299,0)</f>
        <v>0</v>
      </c>
      <c r="F299" s="2">
        <f>IFERROR('RB Projections'!N300,0)</f>
        <v>0</v>
      </c>
      <c r="G299" s="2">
        <f>IFERROR('WR Projections'!N300,0)</f>
        <v>0</v>
      </c>
      <c r="H299" s="2">
        <f>IFERROR('TE Projections'!N299,0)</f>
        <v>0</v>
      </c>
      <c r="J299" s="2">
        <f>IFERROR(LARGE($E:$H,COUNTIF(A:D,"&gt;0")+COUNTA($J$1:J298)-1),0)</f>
        <v>117.81805498611381</v>
      </c>
      <c r="K299" s="2">
        <f>IFERROR(LARGE($F:$H,COUNTIF(B:D,"&gt;0")+COUNTA($K$1:K298)-1),0)</f>
        <v>97.985719468492988</v>
      </c>
    </row>
    <row r="300" spans="1:11" x14ac:dyDescent="0.25">
      <c r="A300" t="str">
        <f>IFERROR(IF(1+A299&lt;=Configuration!$F$9*Configuration!$F$16,1+A299,""),"")</f>
        <v/>
      </c>
      <c r="B300" s="18" t="str">
        <f>IFERROR(IF(1+B299&lt;=Configuration!$F$10*Configuration!$F$16,1+B299,""),"")</f>
        <v/>
      </c>
      <c r="C300" s="18" t="str">
        <f>IFERROR(IF(1+C299&lt;=Configuration!$F$11*Configuration!$F$16,1+C299,""),"")</f>
        <v/>
      </c>
      <c r="D300" s="18" t="str">
        <f>IFERROR(IF(1+D299&lt;=Configuration!$F$12*Configuration!$F$16,1+D299,""),"")</f>
        <v/>
      </c>
      <c r="E300" s="2">
        <f>IFERROR('QB Projections'!N300,0)</f>
        <v>0</v>
      </c>
      <c r="F300" s="2">
        <f>IFERROR('RB Projections'!N301,0)</f>
        <v>0</v>
      </c>
      <c r="G300" s="2">
        <f>IFERROR('WR Projections'!N301,0)</f>
        <v>0</v>
      </c>
      <c r="H300" s="2">
        <f>IFERROR('TE Projections'!N300,0)</f>
        <v>0</v>
      </c>
      <c r="J300" s="2">
        <f>IFERROR(LARGE($E:$H,COUNTIF(A:D,"&gt;0")+COUNTA($J$1:J299)-1),0)</f>
        <v>117.52634828726019</v>
      </c>
      <c r="K300" s="2">
        <f>IFERROR(LARGE($F:$H,COUNTIF(B:D,"&gt;0")+COUNTA($K$1:K299)-1),0)</f>
        <v>97.732855027981145</v>
      </c>
    </row>
    <row r="301" spans="1:11" x14ac:dyDescent="0.25">
      <c r="A301" t="str">
        <f>IFERROR(IF(1+A300&lt;=Configuration!$F$9*Configuration!$F$16,1+A300,""),"")</f>
        <v/>
      </c>
      <c r="B301" s="18" t="str">
        <f>IFERROR(IF(1+B300&lt;=Configuration!$F$10*Configuration!$F$16,1+B300,""),"")</f>
        <v/>
      </c>
      <c r="C301" s="18" t="str">
        <f>IFERROR(IF(1+C300&lt;=Configuration!$F$11*Configuration!$F$16,1+C300,""),"")</f>
        <v/>
      </c>
      <c r="D301" s="18" t="str">
        <f>IFERROR(IF(1+D300&lt;=Configuration!$F$12*Configuration!$F$16,1+D300,""),"")</f>
        <v/>
      </c>
      <c r="E301" s="2">
        <f>IFERROR('QB Projections'!N301,0)</f>
        <v>0</v>
      </c>
      <c r="F301" s="2">
        <f>IFERROR('RB Projections'!N302,0)</f>
        <v>0</v>
      </c>
      <c r="G301" s="2">
        <f>IFERROR('WR Projections'!N302,0)</f>
        <v>0</v>
      </c>
      <c r="H301" s="2">
        <f>IFERROR('TE Projections'!N301,0)</f>
        <v>0</v>
      </c>
      <c r="J301" s="2">
        <f>IFERROR(LARGE($E:$H,COUNTIF(A:D,"&gt;0")+COUNTA($J$1:J300)-1),0)</f>
        <v>116.92468903834916</v>
      </c>
      <c r="K301" s="2">
        <f>IFERROR(LARGE($F:$H,COUNTIF(B:D,"&gt;0")+COUNTA($K$1:K300)-1),0)</f>
        <v>97.638130571056209</v>
      </c>
    </row>
    <row r="302" spans="1:11" x14ac:dyDescent="0.25">
      <c r="A302" t="str">
        <f>IFERROR(IF(1+A301&lt;=Configuration!$F$9*Configuration!$F$16,1+A301,""),"")</f>
        <v/>
      </c>
      <c r="B302" s="18" t="str">
        <f>IFERROR(IF(1+B301&lt;=Configuration!$F$10*Configuration!$F$16,1+B301,""),"")</f>
        <v/>
      </c>
      <c r="C302" s="18" t="str">
        <f>IFERROR(IF(1+C301&lt;=Configuration!$F$11*Configuration!$F$16,1+C301,""),"")</f>
        <v/>
      </c>
      <c r="D302" s="18" t="str">
        <f>IFERROR(IF(1+D301&lt;=Configuration!$F$12*Configuration!$F$16,1+D301,""),"")</f>
        <v/>
      </c>
      <c r="E302" s="2">
        <f>IFERROR('QB Projections'!N302,0)</f>
        <v>0</v>
      </c>
      <c r="F302" s="2">
        <f>IFERROR('RB Projections'!N303,0)</f>
        <v>0</v>
      </c>
      <c r="G302" s="2">
        <f>IFERROR('WR Projections'!N303,0)</f>
        <v>0</v>
      </c>
      <c r="H302" s="2">
        <f>IFERROR('TE Projections'!N302,0)</f>
        <v>0</v>
      </c>
      <c r="J302" s="2">
        <f>IFERROR(LARGE($E:$H,COUNTIF(A:D,"&gt;0")+COUNTA($J$1:J301)-1),0)</f>
        <v>116.81138691414533</v>
      </c>
      <c r="K302" s="2">
        <f>IFERROR(LARGE($F:$H,COUNTIF(B:D,"&gt;0")+COUNTA($K$1:K301)-1),0)</f>
        <v>97.478346993419507</v>
      </c>
    </row>
    <row r="303" spans="1:11" x14ac:dyDescent="0.25">
      <c r="A303" t="str">
        <f>IFERROR(IF(1+A302&lt;=Configuration!$F$9*Configuration!$F$16,1+A302,""),"")</f>
        <v/>
      </c>
      <c r="B303" s="18" t="str">
        <f>IFERROR(IF(1+B302&lt;=Configuration!$F$10*Configuration!$F$16,1+B302,""),"")</f>
        <v/>
      </c>
      <c r="C303" s="18" t="str">
        <f>IFERROR(IF(1+C302&lt;=Configuration!$F$11*Configuration!$F$16,1+C302,""),"")</f>
        <v/>
      </c>
      <c r="D303" s="18" t="str">
        <f>IFERROR(IF(1+D302&lt;=Configuration!$F$12*Configuration!$F$16,1+D302,""),"")</f>
        <v/>
      </c>
      <c r="E303" s="2">
        <f>IFERROR('QB Projections'!N303,0)</f>
        <v>0</v>
      </c>
      <c r="F303" s="2">
        <f>IFERROR('RB Projections'!N304,0)</f>
        <v>0</v>
      </c>
      <c r="G303" s="2">
        <f>IFERROR('WR Projections'!N304,0)</f>
        <v>0</v>
      </c>
      <c r="H303" s="2">
        <f>IFERROR('TE Projections'!N303,0)</f>
        <v>0</v>
      </c>
      <c r="J303" s="2">
        <f>IFERROR(LARGE($E:$H,COUNTIF(A:D,"&gt;0")+COUNTA($J$1:J302)-1),0)</f>
        <v>116.79814511565822</v>
      </c>
      <c r="K303" s="2">
        <f>IFERROR(LARGE($F:$H,COUNTIF(B:D,"&gt;0")+COUNTA($K$1:K302)-1),0)</f>
        <v>97.377709558250871</v>
      </c>
    </row>
    <row r="304" spans="1:11" x14ac:dyDescent="0.25">
      <c r="A304" t="str">
        <f>IFERROR(IF(1+A303&lt;=Configuration!$F$9*Configuration!$F$16,1+A303,""),"")</f>
        <v/>
      </c>
      <c r="B304" s="18" t="str">
        <f>IFERROR(IF(1+B303&lt;=Configuration!$F$10*Configuration!$F$16,1+B303,""),"")</f>
        <v/>
      </c>
      <c r="C304" s="18" t="str">
        <f>IFERROR(IF(1+C303&lt;=Configuration!$F$11*Configuration!$F$16,1+C303,""),"")</f>
        <v/>
      </c>
      <c r="D304" s="18" t="str">
        <f>IFERROR(IF(1+D303&lt;=Configuration!$F$12*Configuration!$F$16,1+D303,""),"")</f>
        <v/>
      </c>
      <c r="E304" s="2">
        <f>IFERROR('QB Projections'!N304,0)</f>
        <v>0</v>
      </c>
      <c r="F304" s="2">
        <f>IFERROR('RB Projections'!N305,0)</f>
        <v>0</v>
      </c>
      <c r="G304" s="2">
        <f>IFERROR('WR Projections'!N305,0)</f>
        <v>0</v>
      </c>
      <c r="H304" s="2">
        <f>IFERROR('TE Projections'!N304,0)</f>
        <v>0</v>
      </c>
      <c r="J304" s="2">
        <f>IFERROR(LARGE($E:$H,COUNTIF(A:D,"&gt;0")+COUNTA($J$1:J303)-1),0)</f>
        <v>116.64531723025243</v>
      </c>
      <c r="K304" s="2">
        <f>IFERROR(LARGE($F:$H,COUNTIF(B:D,"&gt;0")+COUNTA($K$1:K303)-1),0)</f>
        <v>97.296431125720687</v>
      </c>
    </row>
    <row r="305" spans="1:11" x14ac:dyDescent="0.25">
      <c r="A305" t="str">
        <f>IFERROR(IF(1+A304&lt;=Configuration!$F$9*Configuration!$F$16,1+A304,""),"")</f>
        <v/>
      </c>
      <c r="B305" s="18" t="str">
        <f>IFERROR(IF(1+B304&lt;=Configuration!$F$10*Configuration!$F$16,1+B304,""),"")</f>
        <v/>
      </c>
      <c r="C305" s="18" t="str">
        <f>IFERROR(IF(1+C304&lt;=Configuration!$F$11*Configuration!$F$16,1+C304,""),"")</f>
        <v/>
      </c>
      <c r="D305" s="18" t="str">
        <f>IFERROR(IF(1+D304&lt;=Configuration!$F$12*Configuration!$F$16,1+D304,""),"")</f>
        <v/>
      </c>
      <c r="E305" s="2">
        <f>IFERROR('QB Projections'!N305,0)</f>
        <v>0</v>
      </c>
      <c r="F305" s="2">
        <f>IFERROR('RB Projections'!N306,0)</f>
        <v>0</v>
      </c>
      <c r="G305" s="2">
        <f>IFERROR('WR Projections'!N306,0)</f>
        <v>0</v>
      </c>
      <c r="H305" s="2">
        <f>IFERROR('TE Projections'!N305,0)</f>
        <v>0</v>
      </c>
      <c r="J305" s="2">
        <f>IFERROR(LARGE($E:$H,COUNTIF(A:D,"&gt;0")+COUNTA($J$1:J304)-1),0)</f>
        <v>116.36244502687575</v>
      </c>
      <c r="K305" s="2">
        <f>IFERROR(LARGE($F:$H,COUNTIF(B:D,"&gt;0")+COUNTA($K$1:K304)-1),0)</f>
        <v>97.216414384828198</v>
      </c>
    </row>
    <row r="306" spans="1:11" x14ac:dyDescent="0.25">
      <c r="A306" t="str">
        <f>IFERROR(IF(1+A305&lt;=Configuration!$F$9*Configuration!$F$16,1+A305,""),"")</f>
        <v/>
      </c>
      <c r="B306" s="18" t="str">
        <f>IFERROR(IF(1+B305&lt;=Configuration!$F$10*Configuration!$F$16,1+B305,""),"")</f>
        <v/>
      </c>
      <c r="C306" s="18" t="str">
        <f>IFERROR(IF(1+C305&lt;=Configuration!$F$11*Configuration!$F$16,1+C305,""),"")</f>
        <v/>
      </c>
      <c r="D306" s="18" t="str">
        <f>IFERROR(IF(1+D305&lt;=Configuration!$F$12*Configuration!$F$16,1+D305,""),"")</f>
        <v/>
      </c>
      <c r="E306" s="2">
        <f>IFERROR('QB Projections'!N306,0)</f>
        <v>0</v>
      </c>
      <c r="F306" s="2">
        <f>IFERROR('RB Projections'!N307,0)</f>
        <v>0</v>
      </c>
      <c r="G306" s="2">
        <f>IFERROR('WR Projections'!N307,0)</f>
        <v>0</v>
      </c>
      <c r="H306" s="2">
        <f>IFERROR('TE Projections'!N306,0)</f>
        <v>0</v>
      </c>
      <c r="J306" s="2">
        <f>IFERROR(LARGE($E:$H,COUNTIF(A:D,"&gt;0")+COUNTA($J$1:J305)-1),0)</f>
        <v>116.27506330570161</v>
      </c>
      <c r="K306" s="2">
        <f>IFERROR(LARGE($F:$H,COUNTIF(B:D,"&gt;0")+COUNTA($K$1:K305)-1),0)</f>
        <v>97.153797825824839</v>
      </c>
    </row>
    <row r="307" spans="1:11" x14ac:dyDescent="0.25">
      <c r="A307" t="str">
        <f>IFERROR(IF(1+A306&lt;=Configuration!$F$9*Configuration!$F$16,1+A306,""),"")</f>
        <v/>
      </c>
      <c r="B307" s="18" t="str">
        <f>IFERROR(IF(1+B306&lt;=Configuration!$F$10*Configuration!$F$16,1+B306,""),"")</f>
        <v/>
      </c>
      <c r="C307" s="18" t="str">
        <f>IFERROR(IF(1+C306&lt;=Configuration!$F$11*Configuration!$F$16,1+C306,""),"")</f>
        <v/>
      </c>
      <c r="D307" s="18" t="str">
        <f>IFERROR(IF(1+D306&lt;=Configuration!$F$12*Configuration!$F$16,1+D306,""),"")</f>
        <v/>
      </c>
      <c r="E307" s="2">
        <f>IFERROR('QB Projections'!N307,0)</f>
        <v>0</v>
      </c>
      <c r="F307" s="2">
        <f>IFERROR('RB Projections'!N308,0)</f>
        <v>0</v>
      </c>
      <c r="G307" s="2">
        <f>IFERROR('WR Projections'!N308,0)</f>
        <v>0</v>
      </c>
      <c r="H307" s="2">
        <f>IFERROR('TE Projections'!N307,0)</f>
        <v>0</v>
      </c>
      <c r="J307" s="2">
        <f>IFERROR(LARGE($E:$H,COUNTIF(A:D,"&gt;0")+COUNTA($J$1:J306)-1),0)</f>
        <v>115.96277406491876</v>
      </c>
      <c r="K307" s="2">
        <f>IFERROR(LARGE($F:$H,COUNTIF(B:D,"&gt;0")+COUNTA($K$1:K306)-1),0)</f>
        <v>97.055861043882757</v>
      </c>
    </row>
    <row r="308" spans="1:11" x14ac:dyDescent="0.25">
      <c r="A308" t="str">
        <f>IFERROR(IF(1+A307&lt;=Configuration!$F$9*Configuration!$F$16,1+A307,""),"")</f>
        <v/>
      </c>
      <c r="B308" s="18" t="str">
        <f>IFERROR(IF(1+B307&lt;=Configuration!$F$10*Configuration!$F$16,1+B307,""),"")</f>
        <v/>
      </c>
      <c r="C308" s="18" t="str">
        <f>IFERROR(IF(1+C307&lt;=Configuration!$F$11*Configuration!$F$16,1+C307,""),"")</f>
        <v/>
      </c>
      <c r="D308" s="18" t="str">
        <f>IFERROR(IF(1+D307&lt;=Configuration!$F$12*Configuration!$F$16,1+D307,""),"")</f>
        <v/>
      </c>
      <c r="E308" s="2">
        <f>IFERROR('QB Projections'!N308,0)</f>
        <v>0</v>
      </c>
      <c r="F308" s="2">
        <f>IFERROR('RB Projections'!N309,0)</f>
        <v>0</v>
      </c>
      <c r="G308" s="2">
        <f>IFERROR('WR Projections'!N309,0)</f>
        <v>0</v>
      </c>
      <c r="H308" s="2">
        <f>IFERROR('TE Projections'!N308,0)</f>
        <v>0</v>
      </c>
      <c r="J308" s="2">
        <f>IFERROR(LARGE($E:$H,COUNTIF(A:D,"&gt;0")+COUNTA($J$1:J307)-1),0)</f>
        <v>115.80546706025555</v>
      </c>
      <c r="K308" s="2">
        <f>IFERROR(LARGE($F:$H,COUNTIF(B:D,"&gt;0")+COUNTA($K$1:K307)-1),0)</f>
        <v>97.054764415129853</v>
      </c>
    </row>
    <row r="309" spans="1:11" x14ac:dyDescent="0.25">
      <c r="A309" t="str">
        <f>IFERROR(IF(1+A308&lt;=Configuration!$F$9*Configuration!$F$16,1+A308,""),"")</f>
        <v/>
      </c>
      <c r="B309" s="18" t="str">
        <f>IFERROR(IF(1+B308&lt;=Configuration!$F$10*Configuration!$F$16,1+B308,""),"")</f>
        <v/>
      </c>
      <c r="C309" s="18" t="str">
        <f>IFERROR(IF(1+C308&lt;=Configuration!$F$11*Configuration!$F$16,1+C308,""),"")</f>
        <v/>
      </c>
      <c r="D309" s="18" t="str">
        <f>IFERROR(IF(1+D308&lt;=Configuration!$F$12*Configuration!$F$16,1+D308,""),"")</f>
        <v/>
      </c>
      <c r="E309" s="2">
        <f>IFERROR('QB Projections'!N309,0)</f>
        <v>0</v>
      </c>
      <c r="F309" s="2">
        <f>IFERROR('RB Projections'!N310,0)</f>
        <v>0</v>
      </c>
      <c r="G309" s="2">
        <f>IFERROR('WR Projections'!N310,0)</f>
        <v>0</v>
      </c>
      <c r="H309" s="2">
        <f>IFERROR('TE Projections'!N309,0)</f>
        <v>0</v>
      </c>
      <c r="J309" s="2">
        <f>IFERROR(LARGE($E:$H,COUNTIF(A:D,"&gt;0")+COUNTA($J$1:J308)-1),0)</f>
        <v>115.47650989674888</v>
      </c>
      <c r="K309" s="2">
        <f>IFERROR(LARGE($F:$H,COUNTIF(B:D,"&gt;0")+COUNTA($K$1:K308)-1),0)</f>
        <v>96.932144499164579</v>
      </c>
    </row>
    <row r="310" spans="1:11" x14ac:dyDescent="0.25">
      <c r="A310" t="str">
        <f>IFERROR(IF(1+A309&lt;=Configuration!$F$9*Configuration!$F$16,1+A309,""),"")</f>
        <v/>
      </c>
      <c r="B310" s="18" t="str">
        <f>IFERROR(IF(1+B309&lt;=Configuration!$F$10*Configuration!$F$16,1+B309,""),"")</f>
        <v/>
      </c>
      <c r="C310" s="18" t="str">
        <f>IFERROR(IF(1+C309&lt;=Configuration!$F$11*Configuration!$F$16,1+C309,""),"")</f>
        <v/>
      </c>
      <c r="D310" s="18" t="str">
        <f>IFERROR(IF(1+D309&lt;=Configuration!$F$12*Configuration!$F$16,1+D309,""),"")</f>
        <v/>
      </c>
      <c r="E310" s="2">
        <f>IFERROR('QB Projections'!N310,0)</f>
        <v>0</v>
      </c>
      <c r="F310" s="2">
        <f>IFERROR('RB Projections'!N311,0)</f>
        <v>0</v>
      </c>
      <c r="G310" s="2">
        <f>IFERROR('WR Projections'!N311,0)</f>
        <v>0</v>
      </c>
      <c r="H310" s="2">
        <f>IFERROR('TE Projections'!N310,0)</f>
        <v>0</v>
      </c>
      <c r="J310" s="2">
        <f>IFERROR(LARGE($E:$H,COUNTIF(A:D,"&gt;0")+COUNTA($J$1:J309)-1),0)</f>
        <v>115.3905571661422</v>
      </c>
      <c r="K310" s="2">
        <f>IFERROR(LARGE($F:$H,COUNTIF(B:D,"&gt;0")+COUNTA($K$1:K309)-1),0)</f>
        <v>96.870293282846788</v>
      </c>
    </row>
    <row r="311" spans="1:11" x14ac:dyDescent="0.25">
      <c r="A311" t="str">
        <f>IFERROR(IF(1+A310&lt;=Configuration!$F$9*Configuration!$F$16,1+A310,""),"")</f>
        <v/>
      </c>
      <c r="B311" s="18" t="str">
        <f>IFERROR(IF(1+B310&lt;=Configuration!$F$10*Configuration!$F$16,1+B310,""),"")</f>
        <v/>
      </c>
      <c r="C311" s="18" t="str">
        <f>IFERROR(IF(1+C310&lt;=Configuration!$F$11*Configuration!$F$16,1+C310,""),"")</f>
        <v/>
      </c>
      <c r="D311" s="18" t="str">
        <f>IFERROR(IF(1+D310&lt;=Configuration!$F$12*Configuration!$F$16,1+D310,""),"")</f>
        <v/>
      </c>
      <c r="E311" s="2">
        <f>IFERROR('QB Projections'!N311,0)</f>
        <v>0</v>
      </c>
      <c r="F311" s="2">
        <f>IFERROR('RB Projections'!N312,0)</f>
        <v>0</v>
      </c>
      <c r="G311" s="2">
        <f>IFERROR('WR Projections'!N312,0)</f>
        <v>0</v>
      </c>
      <c r="H311" s="2">
        <f>IFERROR('TE Projections'!N311,0)</f>
        <v>0</v>
      </c>
      <c r="J311" s="2">
        <f>IFERROR(LARGE($E:$H,COUNTIF(A:D,"&gt;0")+COUNTA($J$1:J310)-1),0)</f>
        <v>115.08582390932175</v>
      </c>
      <c r="K311" s="2">
        <f>IFERROR(LARGE($F:$H,COUNTIF(B:D,"&gt;0")+COUNTA($K$1:K310)-1),0)</f>
        <v>96.733091566947977</v>
      </c>
    </row>
    <row r="312" spans="1:11" x14ac:dyDescent="0.25">
      <c r="A312" t="str">
        <f>IFERROR(IF(1+A311&lt;=Configuration!$F$9*Configuration!$F$16,1+A311,""),"")</f>
        <v/>
      </c>
      <c r="B312" s="18" t="str">
        <f>IFERROR(IF(1+B311&lt;=Configuration!$F$10*Configuration!$F$16,1+B311,""),"")</f>
        <v/>
      </c>
      <c r="C312" s="18" t="str">
        <f>IFERROR(IF(1+C311&lt;=Configuration!$F$11*Configuration!$F$16,1+C311,""),"")</f>
        <v/>
      </c>
      <c r="D312" s="18" t="str">
        <f>IFERROR(IF(1+D311&lt;=Configuration!$F$12*Configuration!$F$16,1+D311,""),"")</f>
        <v/>
      </c>
      <c r="E312" s="2">
        <f>IFERROR('QB Projections'!N312,0)</f>
        <v>0</v>
      </c>
      <c r="F312" s="2">
        <f>IFERROR('RB Projections'!N313,0)</f>
        <v>0</v>
      </c>
      <c r="G312" s="2">
        <f>IFERROR('WR Projections'!N313,0)</f>
        <v>0</v>
      </c>
      <c r="H312" s="2">
        <f>IFERROR('TE Projections'!N312,0)</f>
        <v>0</v>
      </c>
      <c r="J312" s="2">
        <f>IFERROR(LARGE($E:$H,COUNTIF(A:D,"&gt;0")+COUNTA($J$1:J311)-1),0)</f>
        <v>115.07217806707452</v>
      </c>
      <c r="K312" s="2">
        <f>IFERROR(LARGE($F:$H,COUNTIF(B:D,"&gt;0")+COUNTA($K$1:K311)-1),0)</f>
        <v>96.424870250959927</v>
      </c>
    </row>
    <row r="313" spans="1:11" x14ac:dyDescent="0.25">
      <c r="A313" t="str">
        <f>IFERROR(IF(1+A312&lt;=Configuration!$F$9*Configuration!$F$16,1+A312,""),"")</f>
        <v/>
      </c>
      <c r="B313" s="18" t="str">
        <f>IFERROR(IF(1+B312&lt;=Configuration!$F$10*Configuration!$F$16,1+B312,""),"")</f>
        <v/>
      </c>
      <c r="C313" s="18" t="str">
        <f>IFERROR(IF(1+C312&lt;=Configuration!$F$11*Configuration!$F$16,1+C312,""),"")</f>
        <v/>
      </c>
      <c r="D313" s="18" t="str">
        <f>IFERROR(IF(1+D312&lt;=Configuration!$F$12*Configuration!$F$16,1+D312,""),"")</f>
        <v/>
      </c>
      <c r="E313" s="2">
        <f>IFERROR('QB Projections'!N313,0)</f>
        <v>0</v>
      </c>
      <c r="F313" s="2">
        <f>IFERROR('RB Projections'!N314,0)</f>
        <v>0</v>
      </c>
      <c r="G313" s="2">
        <f>IFERROR('WR Projections'!N314,0)</f>
        <v>0</v>
      </c>
      <c r="H313" s="2">
        <f>IFERROR('TE Projections'!N313,0)</f>
        <v>0</v>
      </c>
      <c r="J313" s="2">
        <f>IFERROR(LARGE($E:$H,COUNTIF(A:D,"&gt;0")+COUNTA($J$1:J312)-1),0)</f>
        <v>115.02626060809312</v>
      </c>
      <c r="K313" s="2">
        <f>IFERROR(LARGE($F:$H,COUNTIF(B:D,"&gt;0")+COUNTA($K$1:K312)-1),0)</f>
        <v>96.328120906168252</v>
      </c>
    </row>
    <row r="314" spans="1:11" x14ac:dyDescent="0.25">
      <c r="A314" t="str">
        <f>IFERROR(IF(1+A313&lt;=Configuration!$F$9*Configuration!$F$16,1+A313,""),"")</f>
        <v/>
      </c>
      <c r="B314" s="18" t="str">
        <f>IFERROR(IF(1+B313&lt;=Configuration!$F$10*Configuration!$F$16,1+B313,""),"")</f>
        <v/>
      </c>
      <c r="C314" s="18" t="str">
        <f>IFERROR(IF(1+C313&lt;=Configuration!$F$11*Configuration!$F$16,1+C313,""),"")</f>
        <v/>
      </c>
      <c r="D314" s="18" t="str">
        <f>IFERROR(IF(1+D313&lt;=Configuration!$F$12*Configuration!$F$16,1+D313,""),"")</f>
        <v/>
      </c>
      <c r="E314" s="2">
        <f>IFERROR('QB Projections'!N314,0)</f>
        <v>0</v>
      </c>
      <c r="F314" s="2">
        <f>IFERROR('RB Projections'!N315,0)</f>
        <v>0</v>
      </c>
      <c r="G314" s="2">
        <f>IFERROR('WR Projections'!N315,0)</f>
        <v>0</v>
      </c>
      <c r="H314" s="2">
        <f>IFERROR('TE Projections'!N314,0)</f>
        <v>0</v>
      </c>
      <c r="J314" s="2">
        <f>IFERROR(LARGE($E:$H,COUNTIF(A:D,"&gt;0")+COUNTA($J$1:J313)-1),0)</f>
        <v>114.30486048090773</v>
      </c>
      <c r="K314" s="2">
        <f>IFERROR(LARGE($F:$H,COUNTIF(B:D,"&gt;0")+COUNTA($K$1:K313)-1),0)</f>
        <v>95.798772371660405</v>
      </c>
    </row>
    <row r="315" spans="1:11" x14ac:dyDescent="0.25">
      <c r="A315" t="str">
        <f>IFERROR(IF(1+A314&lt;=Configuration!$F$9*Configuration!$F$16,1+A314,""),"")</f>
        <v/>
      </c>
      <c r="B315" s="18" t="str">
        <f>IFERROR(IF(1+B314&lt;=Configuration!$F$10*Configuration!$F$16,1+B314,""),"")</f>
        <v/>
      </c>
      <c r="C315" s="18" t="str">
        <f>IFERROR(IF(1+C314&lt;=Configuration!$F$11*Configuration!$F$16,1+C314,""),"")</f>
        <v/>
      </c>
      <c r="D315" s="18" t="str">
        <f>IFERROR(IF(1+D314&lt;=Configuration!$F$12*Configuration!$F$16,1+D314,""),"")</f>
        <v/>
      </c>
      <c r="E315" s="2">
        <f>IFERROR('QB Projections'!N315,0)</f>
        <v>0</v>
      </c>
      <c r="F315" s="2">
        <f>IFERROR('RB Projections'!N316,0)</f>
        <v>0</v>
      </c>
      <c r="G315" s="2">
        <f>IFERROR('WR Projections'!N316,0)</f>
        <v>0</v>
      </c>
      <c r="H315" s="2">
        <f>IFERROR('TE Projections'!N315,0)</f>
        <v>0</v>
      </c>
      <c r="J315" s="2">
        <f>IFERROR(LARGE($E:$H,COUNTIF(A:D,"&gt;0")+COUNTA($J$1:J314)-1),0)</f>
        <v>114.13915195121345</v>
      </c>
      <c r="K315" s="2">
        <f>IFERROR(LARGE($F:$H,COUNTIF(B:D,"&gt;0")+COUNTA($K$1:K314)-1),0)</f>
        <v>95.733464066288704</v>
      </c>
    </row>
    <row r="316" spans="1:11" x14ac:dyDescent="0.25">
      <c r="A316" t="str">
        <f>IFERROR(IF(1+A315&lt;=Configuration!$F$9*Configuration!$F$16,1+A315,""),"")</f>
        <v/>
      </c>
      <c r="B316" s="18" t="str">
        <f>IFERROR(IF(1+B315&lt;=Configuration!$F$10*Configuration!$F$16,1+B315,""),"")</f>
        <v/>
      </c>
      <c r="C316" s="18" t="str">
        <f>IFERROR(IF(1+C315&lt;=Configuration!$F$11*Configuration!$F$16,1+C315,""),"")</f>
        <v/>
      </c>
      <c r="D316" s="18" t="str">
        <f>IFERROR(IF(1+D315&lt;=Configuration!$F$12*Configuration!$F$16,1+D315,""),"")</f>
        <v/>
      </c>
      <c r="E316" s="2">
        <f>IFERROR('QB Projections'!N316,0)</f>
        <v>0</v>
      </c>
      <c r="F316" s="2">
        <f>IFERROR('RB Projections'!N317,0)</f>
        <v>0</v>
      </c>
      <c r="G316" s="2">
        <f>IFERROR('WR Projections'!N317,0)</f>
        <v>0</v>
      </c>
      <c r="H316" s="2">
        <f>IFERROR('TE Projections'!N316,0)</f>
        <v>0</v>
      </c>
      <c r="J316" s="2">
        <f>IFERROR(LARGE($E:$H,COUNTIF(A:D,"&gt;0")+COUNTA($J$1:J315)-1),0)</f>
        <v>114.04212017209592</v>
      </c>
      <c r="K316" s="2">
        <f>IFERROR(LARGE($F:$H,COUNTIF(B:D,"&gt;0")+COUNTA($K$1:K315)-1),0)</f>
        <v>95.698452722081612</v>
      </c>
    </row>
    <row r="317" spans="1:11" x14ac:dyDescent="0.25">
      <c r="A317" t="str">
        <f>IFERROR(IF(1+A316&lt;=Configuration!$F$9*Configuration!$F$16,1+A316,""),"")</f>
        <v/>
      </c>
      <c r="B317" s="18" t="str">
        <f>IFERROR(IF(1+B316&lt;=Configuration!$F$10*Configuration!$F$16,1+B316,""),"")</f>
        <v/>
      </c>
      <c r="C317" s="18" t="str">
        <f>IFERROR(IF(1+C316&lt;=Configuration!$F$11*Configuration!$F$16,1+C316,""),"")</f>
        <v/>
      </c>
      <c r="D317" s="18" t="str">
        <f>IFERROR(IF(1+D316&lt;=Configuration!$F$12*Configuration!$F$16,1+D316,""),"")</f>
        <v/>
      </c>
      <c r="E317" s="2">
        <f>IFERROR('QB Projections'!N317,0)</f>
        <v>0</v>
      </c>
      <c r="F317" s="2">
        <f>IFERROR('RB Projections'!N318,0)</f>
        <v>0</v>
      </c>
      <c r="G317" s="2">
        <f>IFERROR('WR Projections'!N318,0)</f>
        <v>0</v>
      </c>
      <c r="H317" s="2">
        <f>IFERROR('TE Projections'!N317,0)</f>
        <v>0</v>
      </c>
      <c r="J317" s="2">
        <f>IFERROR(LARGE($E:$H,COUNTIF(A:D,"&gt;0")+COUNTA($J$1:J316)-1),0)</f>
        <v>113.8203519997754</v>
      </c>
      <c r="K317" s="2">
        <f>IFERROR(LARGE($F:$H,COUNTIF(B:D,"&gt;0")+COUNTA($K$1:K316)-1),0)</f>
        <v>95.692020424400013</v>
      </c>
    </row>
    <row r="318" spans="1:11" x14ac:dyDescent="0.25">
      <c r="A318" t="str">
        <f>IFERROR(IF(1+A317&lt;=Configuration!$F$9*Configuration!$F$16,1+A317,""),"")</f>
        <v/>
      </c>
      <c r="B318" s="18" t="str">
        <f>IFERROR(IF(1+B317&lt;=Configuration!$F$10*Configuration!$F$16,1+B317,""),"")</f>
        <v/>
      </c>
      <c r="C318" s="18" t="str">
        <f>IFERROR(IF(1+C317&lt;=Configuration!$F$11*Configuration!$F$16,1+C317,""),"")</f>
        <v/>
      </c>
      <c r="D318" s="18" t="str">
        <f>IFERROR(IF(1+D317&lt;=Configuration!$F$12*Configuration!$F$16,1+D317,""),"")</f>
        <v/>
      </c>
      <c r="E318" s="2">
        <f>IFERROR('QB Projections'!N318,0)</f>
        <v>0</v>
      </c>
      <c r="F318" s="2">
        <f>IFERROR('RB Projections'!N319,0)</f>
        <v>0</v>
      </c>
      <c r="G318" s="2">
        <f>IFERROR('WR Projections'!N319,0)</f>
        <v>0</v>
      </c>
      <c r="H318" s="2">
        <f>IFERROR('TE Projections'!N318,0)</f>
        <v>0</v>
      </c>
      <c r="J318" s="2">
        <f>IFERROR(LARGE($E:$H,COUNTIF(A:D,"&gt;0")+COUNTA($J$1:J317)-1),0)</f>
        <v>113.75066926287928</v>
      </c>
      <c r="K318" s="2">
        <f>IFERROR(LARGE($F:$H,COUNTIF(B:D,"&gt;0")+COUNTA($K$1:K317)-1),0)</f>
        <v>95.666748828929514</v>
      </c>
    </row>
    <row r="319" spans="1:11" x14ac:dyDescent="0.25">
      <c r="A319" t="str">
        <f>IFERROR(IF(1+A318&lt;=Configuration!$F$9*Configuration!$F$16,1+A318,""),"")</f>
        <v/>
      </c>
      <c r="B319" s="18" t="str">
        <f>IFERROR(IF(1+B318&lt;=Configuration!$F$10*Configuration!$F$16,1+B318,""),"")</f>
        <v/>
      </c>
      <c r="C319" s="18" t="str">
        <f>IFERROR(IF(1+C318&lt;=Configuration!$F$11*Configuration!$F$16,1+C318,""),"")</f>
        <v/>
      </c>
      <c r="D319" s="18" t="str">
        <f>IFERROR(IF(1+D318&lt;=Configuration!$F$12*Configuration!$F$16,1+D318,""),"")</f>
        <v/>
      </c>
      <c r="E319" s="2">
        <f>IFERROR('QB Projections'!N319,0)</f>
        <v>0</v>
      </c>
      <c r="F319" s="2">
        <f>IFERROR('RB Projections'!N320,0)</f>
        <v>0</v>
      </c>
      <c r="G319" s="2">
        <f>IFERROR('WR Projections'!N320,0)</f>
        <v>0</v>
      </c>
      <c r="H319" s="2">
        <f>IFERROR('TE Projections'!N319,0)</f>
        <v>0</v>
      </c>
      <c r="J319" s="2">
        <f>IFERROR(LARGE($E:$H,COUNTIF(A:D,"&gt;0")+COUNTA($J$1:J318)-1),0)</f>
        <v>113.75066926287928</v>
      </c>
      <c r="K319" s="2">
        <f>IFERROR(LARGE($F:$H,COUNTIF(B:D,"&gt;0")+COUNTA($K$1:K318)-1),0)</f>
        <v>95.617300822865673</v>
      </c>
    </row>
    <row r="320" spans="1:11" x14ac:dyDescent="0.25">
      <c r="A320" t="str">
        <f>IFERROR(IF(1+A319&lt;=Configuration!$F$9*Configuration!$F$16,1+A319,""),"")</f>
        <v/>
      </c>
      <c r="B320" s="18" t="str">
        <f>IFERROR(IF(1+B319&lt;=Configuration!$F$10*Configuration!$F$16,1+B319,""),"")</f>
        <v/>
      </c>
      <c r="C320" s="18" t="str">
        <f>IFERROR(IF(1+C319&lt;=Configuration!$F$11*Configuration!$F$16,1+C319,""),"")</f>
        <v/>
      </c>
      <c r="D320" s="18" t="str">
        <f>IFERROR(IF(1+D319&lt;=Configuration!$F$12*Configuration!$F$16,1+D319,""),"")</f>
        <v/>
      </c>
      <c r="E320" s="2">
        <f>IFERROR('QB Projections'!N320,0)</f>
        <v>0</v>
      </c>
      <c r="F320" s="2">
        <f>IFERROR('RB Projections'!N321,0)</f>
        <v>0</v>
      </c>
      <c r="G320" s="2">
        <f>IFERROR('WR Projections'!N321,0)</f>
        <v>0</v>
      </c>
      <c r="H320" s="2">
        <f>IFERROR('TE Projections'!N320,0)</f>
        <v>0</v>
      </c>
      <c r="J320" s="2">
        <f>IFERROR(LARGE($E:$H,COUNTIF(A:D,"&gt;0")+COUNTA($J$1:J319)-1),0)</f>
        <v>113.6831528832588</v>
      </c>
      <c r="K320" s="2">
        <f>IFERROR(LARGE($F:$H,COUNTIF(B:D,"&gt;0")+COUNTA($K$1:K319)-1),0)</f>
        <v>95.045609681605427</v>
      </c>
    </row>
    <row r="321" spans="1:11" x14ac:dyDescent="0.25">
      <c r="A321" t="str">
        <f>IFERROR(IF(1+A320&lt;=Configuration!$F$9*Configuration!$F$16,1+A320,""),"")</f>
        <v/>
      </c>
      <c r="B321" s="18" t="str">
        <f>IFERROR(IF(1+B320&lt;=Configuration!$F$10*Configuration!$F$16,1+B320,""),"")</f>
        <v/>
      </c>
      <c r="C321" s="18" t="str">
        <f>IFERROR(IF(1+C320&lt;=Configuration!$F$11*Configuration!$F$16,1+C320,""),"")</f>
        <v/>
      </c>
      <c r="D321" s="18" t="str">
        <f>IFERROR(IF(1+D320&lt;=Configuration!$F$12*Configuration!$F$16,1+D320,""),"")</f>
        <v/>
      </c>
      <c r="E321" s="2">
        <f>IFERROR('QB Projections'!N321,0)</f>
        <v>0</v>
      </c>
      <c r="F321" s="2">
        <f>IFERROR('RB Projections'!N322,0)</f>
        <v>0</v>
      </c>
      <c r="G321" s="2">
        <f>IFERROR('WR Projections'!N322,0)</f>
        <v>0</v>
      </c>
      <c r="H321" s="2">
        <f>IFERROR('TE Projections'!N321,0)</f>
        <v>0</v>
      </c>
      <c r="J321" s="2">
        <f>IFERROR(LARGE($E:$H,COUNTIF(A:D,"&gt;0")+COUNTA($J$1:J320)-1),0)</f>
        <v>113.67845746986475</v>
      </c>
      <c r="K321" s="2">
        <f>IFERROR(LARGE($F:$H,COUNTIF(B:D,"&gt;0")+COUNTA($K$1:K320)-1),0)</f>
        <v>94.900765151820963</v>
      </c>
    </row>
    <row r="322" spans="1:11" x14ac:dyDescent="0.25">
      <c r="A322" t="str">
        <f>IFERROR(IF(1+A321&lt;=Configuration!$F$9*Configuration!$F$16,1+A321,""),"")</f>
        <v/>
      </c>
      <c r="B322" s="18" t="str">
        <f>IFERROR(IF(1+B321&lt;=Configuration!$F$10*Configuration!$F$16,1+B321,""),"")</f>
        <v/>
      </c>
      <c r="C322" s="18" t="str">
        <f>IFERROR(IF(1+C321&lt;=Configuration!$F$11*Configuration!$F$16,1+C321,""),"")</f>
        <v/>
      </c>
      <c r="D322" s="18" t="str">
        <f>IFERROR(IF(1+D321&lt;=Configuration!$F$12*Configuration!$F$16,1+D321,""),"")</f>
        <v/>
      </c>
      <c r="E322" s="2">
        <f>IFERROR('QB Projections'!N322,0)</f>
        <v>0</v>
      </c>
      <c r="F322" s="2">
        <f>IFERROR('RB Projections'!N323,0)</f>
        <v>0</v>
      </c>
      <c r="G322" s="2">
        <f>IFERROR('WR Projections'!N323,0)</f>
        <v>0</v>
      </c>
      <c r="H322" s="2">
        <f>IFERROR('TE Projections'!N322,0)</f>
        <v>0</v>
      </c>
      <c r="J322" s="2">
        <f>IFERROR(LARGE($E:$H,COUNTIF(A:D,"&gt;0")+COUNTA($J$1:J321)-1),0)</f>
        <v>113.58053434745912</v>
      </c>
      <c r="K322" s="2">
        <f>IFERROR(LARGE($F:$H,COUNTIF(B:D,"&gt;0")+COUNTA($K$1:K321)-1),0)</f>
        <v>94.751405531203147</v>
      </c>
    </row>
    <row r="323" spans="1:11" x14ac:dyDescent="0.25">
      <c r="A323" t="str">
        <f>IFERROR(IF(1+A322&lt;=Configuration!$F$9*Configuration!$F$16,1+A322,""),"")</f>
        <v/>
      </c>
      <c r="B323" s="18" t="str">
        <f>IFERROR(IF(1+B322&lt;=Configuration!$F$10*Configuration!$F$16,1+B322,""),"")</f>
        <v/>
      </c>
      <c r="C323" s="18" t="str">
        <f>IFERROR(IF(1+C322&lt;=Configuration!$F$11*Configuration!$F$16,1+C322,""),"")</f>
        <v/>
      </c>
      <c r="D323" s="18" t="str">
        <f>IFERROR(IF(1+D322&lt;=Configuration!$F$12*Configuration!$F$16,1+D322,""),"")</f>
        <v/>
      </c>
      <c r="E323" s="2">
        <f>IFERROR('QB Projections'!N323,0)</f>
        <v>0</v>
      </c>
      <c r="F323" s="2">
        <f>IFERROR('RB Projections'!N324,0)</f>
        <v>0</v>
      </c>
      <c r="G323" s="2">
        <f>IFERROR('WR Projections'!N324,0)</f>
        <v>0</v>
      </c>
      <c r="H323" s="2">
        <f>IFERROR('TE Projections'!N323,0)</f>
        <v>0</v>
      </c>
      <c r="J323" s="2">
        <f>IFERROR(LARGE($E:$H,COUNTIF(A:D,"&gt;0")+COUNTA($J$1:J322)-1),0)</f>
        <v>113.55019297620476</v>
      </c>
      <c r="K323" s="2">
        <f>IFERROR(LARGE($F:$H,COUNTIF(B:D,"&gt;0")+COUNTA($K$1:K322)-1),0)</f>
        <v>94.54105416539916</v>
      </c>
    </row>
    <row r="324" spans="1:11" x14ac:dyDescent="0.25">
      <c r="A324" t="str">
        <f>IFERROR(IF(1+A323&lt;=Configuration!$F$9*Configuration!$F$16,1+A323,""),"")</f>
        <v/>
      </c>
      <c r="B324" s="18" t="str">
        <f>IFERROR(IF(1+B323&lt;=Configuration!$F$10*Configuration!$F$16,1+B323,""),"")</f>
        <v/>
      </c>
      <c r="C324" s="18" t="str">
        <f>IFERROR(IF(1+C323&lt;=Configuration!$F$11*Configuration!$F$16,1+C323,""),"")</f>
        <v/>
      </c>
      <c r="D324" s="18" t="str">
        <f>IFERROR(IF(1+D323&lt;=Configuration!$F$12*Configuration!$F$16,1+D323,""),"")</f>
        <v/>
      </c>
      <c r="E324" s="2">
        <f>IFERROR('QB Projections'!N324,0)</f>
        <v>0</v>
      </c>
      <c r="F324" s="2">
        <f>IFERROR('RB Projections'!N325,0)</f>
        <v>0</v>
      </c>
      <c r="G324" s="2">
        <f>IFERROR('WR Projections'!N325,0)</f>
        <v>0</v>
      </c>
      <c r="H324" s="2">
        <f>IFERROR('TE Projections'!N324,0)</f>
        <v>0</v>
      </c>
      <c r="J324" s="2">
        <f>IFERROR(LARGE($E:$H,COUNTIF(A:D,"&gt;0")+COUNTA($J$1:J323)-1),0)</f>
        <v>113.53440358834091</v>
      </c>
      <c r="K324" s="2">
        <f>IFERROR(LARGE($F:$H,COUNTIF(B:D,"&gt;0")+COUNTA($K$1:K323)-1),0)</f>
        <v>94.46750482186313</v>
      </c>
    </row>
    <row r="325" spans="1:11" x14ac:dyDescent="0.25">
      <c r="A325" t="str">
        <f>IFERROR(IF(1+A324&lt;=Configuration!$F$9*Configuration!$F$16,1+A324,""),"")</f>
        <v/>
      </c>
      <c r="B325" s="18" t="str">
        <f>IFERROR(IF(1+B324&lt;=Configuration!$F$10*Configuration!$F$16,1+B324,""),"")</f>
        <v/>
      </c>
      <c r="C325" s="18" t="str">
        <f>IFERROR(IF(1+C324&lt;=Configuration!$F$11*Configuration!$F$16,1+C324,""),"")</f>
        <v/>
      </c>
      <c r="D325" s="18" t="str">
        <f>IFERROR(IF(1+D324&lt;=Configuration!$F$12*Configuration!$F$16,1+D324,""),"")</f>
        <v/>
      </c>
      <c r="E325" s="2">
        <f>IFERROR('QB Projections'!N325,0)</f>
        <v>0</v>
      </c>
      <c r="F325" s="2">
        <f>IFERROR('RB Projections'!N326,0)</f>
        <v>0</v>
      </c>
      <c r="G325" s="2">
        <f>IFERROR('WR Projections'!N326,0)</f>
        <v>0</v>
      </c>
      <c r="H325" s="2">
        <f>IFERROR('TE Projections'!N325,0)</f>
        <v>0</v>
      </c>
      <c r="J325" s="2">
        <f>IFERROR(LARGE($E:$H,COUNTIF(A:D,"&gt;0")+COUNTA($J$1:J324)-1),0)</f>
        <v>113.46888369581842</v>
      </c>
      <c r="K325" s="2">
        <f>IFERROR(LARGE($F:$H,COUNTIF(B:D,"&gt;0")+COUNTA($K$1:K324)-1),0)</f>
        <v>94.230013055492677</v>
      </c>
    </row>
    <row r="326" spans="1:11" x14ac:dyDescent="0.25">
      <c r="A326" t="str">
        <f>IFERROR(IF(1+A325&lt;=Configuration!$F$9*Configuration!$F$16,1+A325,""),"")</f>
        <v/>
      </c>
      <c r="B326" s="18" t="str">
        <f>IFERROR(IF(1+B325&lt;=Configuration!$F$10*Configuration!$F$16,1+B325,""),"")</f>
        <v/>
      </c>
      <c r="C326" s="18" t="str">
        <f>IFERROR(IF(1+C325&lt;=Configuration!$F$11*Configuration!$F$16,1+C325,""),"")</f>
        <v/>
      </c>
      <c r="D326" s="18" t="str">
        <f>IFERROR(IF(1+D325&lt;=Configuration!$F$12*Configuration!$F$16,1+D325,""),"")</f>
        <v/>
      </c>
      <c r="E326" s="2">
        <f>IFERROR('QB Projections'!N326,0)</f>
        <v>0</v>
      </c>
      <c r="F326" s="2">
        <f>IFERROR('RB Projections'!N327,0)</f>
        <v>0</v>
      </c>
      <c r="G326" s="2">
        <f>IFERROR('WR Projections'!N327,0)</f>
        <v>0</v>
      </c>
      <c r="H326" s="2">
        <f>IFERROR('TE Projections'!N326,0)</f>
        <v>0</v>
      </c>
      <c r="J326" s="2">
        <f>IFERROR(LARGE($E:$H,COUNTIF(A:D,"&gt;0")+COUNTA($J$1:J325)-1),0)</f>
        <v>113.42901564138094</v>
      </c>
      <c r="K326" s="2">
        <f>IFERROR(LARGE($F:$H,COUNTIF(B:D,"&gt;0")+COUNTA($K$1:K325)-1),0)</f>
        <v>94.192033633001131</v>
      </c>
    </row>
    <row r="327" spans="1:11" x14ac:dyDescent="0.25">
      <c r="A327" t="str">
        <f>IFERROR(IF(1+A326&lt;=Configuration!$F$9*Configuration!$F$16,1+A326,""),"")</f>
        <v/>
      </c>
      <c r="B327" s="18" t="str">
        <f>IFERROR(IF(1+B326&lt;=Configuration!$F$10*Configuration!$F$16,1+B326,""),"")</f>
        <v/>
      </c>
      <c r="C327" s="18" t="str">
        <f>IFERROR(IF(1+C326&lt;=Configuration!$F$11*Configuration!$F$16,1+C326,""),"")</f>
        <v/>
      </c>
      <c r="D327" s="18" t="str">
        <f>IFERROR(IF(1+D326&lt;=Configuration!$F$12*Configuration!$F$16,1+D326,""),"")</f>
        <v/>
      </c>
      <c r="E327" s="2">
        <f>IFERROR('QB Projections'!N327,0)</f>
        <v>0</v>
      </c>
      <c r="F327" s="2">
        <f>IFERROR('RB Projections'!N328,0)</f>
        <v>0</v>
      </c>
      <c r="G327" s="2">
        <f>IFERROR('WR Projections'!N328,0)</f>
        <v>0</v>
      </c>
      <c r="H327" s="2">
        <f>IFERROR('TE Projections'!N327,0)</f>
        <v>0</v>
      </c>
      <c r="J327" s="2">
        <f>IFERROR(LARGE($E:$H,COUNTIF(A:D,"&gt;0")+COUNTA($J$1:J326)-1),0)</f>
        <v>113.1620051689596</v>
      </c>
      <c r="K327" s="2">
        <f>IFERROR(LARGE($F:$H,COUNTIF(B:D,"&gt;0")+COUNTA($K$1:K326)-1),0)</f>
        <v>94.020658100868047</v>
      </c>
    </row>
    <row r="328" spans="1:11" x14ac:dyDescent="0.25">
      <c r="A328" t="str">
        <f>IFERROR(IF(1+A327&lt;=Configuration!$F$9*Configuration!$F$16,1+A327,""),"")</f>
        <v/>
      </c>
      <c r="B328" s="18" t="str">
        <f>IFERROR(IF(1+B327&lt;=Configuration!$F$10*Configuration!$F$16,1+B327,""),"")</f>
        <v/>
      </c>
      <c r="C328" s="18" t="str">
        <f>IFERROR(IF(1+C327&lt;=Configuration!$F$11*Configuration!$F$16,1+C327,""),"")</f>
        <v/>
      </c>
      <c r="D328" s="18" t="str">
        <f>IFERROR(IF(1+D327&lt;=Configuration!$F$12*Configuration!$F$16,1+D327,""),"")</f>
        <v/>
      </c>
      <c r="E328" s="2">
        <f>IFERROR('QB Projections'!N328,0)</f>
        <v>0</v>
      </c>
      <c r="F328" s="2">
        <f>IFERROR('RB Projections'!N329,0)</f>
        <v>0</v>
      </c>
      <c r="G328" s="2">
        <f>IFERROR('WR Projections'!N329,0)</f>
        <v>0</v>
      </c>
      <c r="H328" s="2">
        <f>IFERROR('TE Projections'!N328,0)</f>
        <v>0</v>
      </c>
      <c r="J328" s="2">
        <f>IFERROR(LARGE($E:$H,COUNTIF(A:D,"&gt;0")+COUNTA($J$1:J327)-1),0)</f>
        <v>113.0407956110346</v>
      </c>
      <c r="K328" s="2">
        <f>IFERROR(LARGE($F:$H,COUNTIF(B:D,"&gt;0")+COUNTA($K$1:K327)-1),0)</f>
        <v>93.639561378250889</v>
      </c>
    </row>
    <row r="329" spans="1:11" x14ac:dyDescent="0.25">
      <c r="A329" t="str">
        <f>IFERROR(IF(1+A328&lt;=Configuration!$F$9*Configuration!$F$16,1+A328,""),"")</f>
        <v/>
      </c>
      <c r="B329" s="18" t="str">
        <f>IFERROR(IF(1+B328&lt;=Configuration!$F$10*Configuration!$F$16,1+B328,""),"")</f>
        <v/>
      </c>
      <c r="C329" s="18" t="str">
        <f>IFERROR(IF(1+C328&lt;=Configuration!$F$11*Configuration!$F$16,1+C328,""),"")</f>
        <v/>
      </c>
      <c r="D329" s="18" t="str">
        <f>IFERROR(IF(1+D328&lt;=Configuration!$F$12*Configuration!$F$16,1+D328,""),"")</f>
        <v/>
      </c>
      <c r="E329" s="2">
        <f>IFERROR('QB Projections'!N329,0)</f>
        <v>0</v>
      </c>
      <c r="F329" s="2">
        <f>IFERROR('RB Projections'!N330,0)</f>
        <v>0</v>
      </c>
      <c r="G329" s="2">
        <f>IFERROR('WR Projections'!N330,0)</f>
        <v>0</v>
      </c>
      <c r="H329" s="2">
        <f>IFERROR('TE Projections'!N329,0)</f>
        <v>0</v>
      </c>
      <c r="J329" s="2">
        <f>IFERROR(LARGE($E:$H,COUNTIF(A:D,"&gt;0")+COUNTA($J$1:J328)-1),0)</f>
        <v>112.99317838185267</v>
      </c>
      <c r="K329" s="2">
        <f>IFERROR(LARGE($F:$H,COUNTIF(B:D,"&gt;0")+COUNTA($K$1:K328)-1),0)</f>
        <v>93.366261586399048</v>
      </c>
    </row>
    <row r="330" spans="1:11" x14ac:dyDescent="0.25">
      <c r="A330" t="str">
        <f>IFERROR(IF(1+A329&lt;=Configuration!$F$9*Configuration!$F$16,1+A329,""),"")</f>
        <v/>
      </c>
      <c r="B330" s="18" t="str">
        <f>IFERROR(IF(1+B329&lt;=Configuration!$F$10*Configuration!$F$16,1+B329,""),"")</f>
        <v/>
      </c>
      <c r="C330" s="18" t="str">
        <f>IFERROR(IF(1+C329&lt;=Configuration!$F$11*Configuration!$F$16,1+C329,""),"")</f>
        <v/>
      </c>
      <c r="D330" s="18" t="str">
        <f>IFERROR(IF(1+D329&lt;=Configuration!$F$12*Configuration!$F$16,1+D329,""),"")</f>
        <v/>
      </c>
      <c r="E330" s="2">
        <f>IFERROR('QB Projections'!N330,0)</f>
        <v>0</v>
      </c>
      <c r="F330" s="2">
        <f>IFERROR('RB Projections'!N331,0)</f>
        <v>0</v>
      </c>
      <c r="G330" s="2">
        <f>IFERROR('WR Projections'!N331,0)</f>
        <v>0</v>
      </c>
      <c r="H330" s="2">
        <f>IFERROR('TE Projections'!N330,0)</f>
        <v>0</v>
      </c>
      <c r="J330" s="2">
        <f>IFERROR(LARGE($E:$H,COUNTIF(A:D,"&gt;0")+COUNTA($J$1:J329)-1),0)</f>
        <v>112.94699181622977</v>
      </c>
      <c r="K330" s="2">
        <f>IFERROR(LARGE($F:$H,COUNTIF(B:D,"&gt;0")+COUNTA($K$1:K329)-1),0)</f>
        <v>93.267504821863128</v>
      </c>
    </row>
    <row r="331" spans="1:11" x14ac:dyDescent="0.25">
      <c r="A331" t="str">
        <f>IFERROR(IF(1+A330&lt;=Configuration!$F$9*Configuration!$F$16,1+A330,""),"")</f>
        <v/>
      </c>
      <c r="B331" s="18" t="str">
        <f>IFERROR(IF(1+B330&lt;=Configuration!$F$10*Configuration!$F$16,1+B330,""),"")</f>
        <v/>
      </c>
      <c r="C331" s="18" t="str">
        <f>IFERROR(IF(1+C330&lt;=Configuration!$F$11*Configuration!$F$16,1+C330,""),"")</f>
        <v/>
      </c>
      <c r="D331" s="18" t="str">
        <f>IFERROR(IF(1+D330&lt;=Configuration!$F$12*Configuration!$F$16,1+D330,""),"")</f>
        <v/>
      </c>
      <c r="E331" s="2">
        <f>IFERROR('QB Projections'!N331,0)</f>
        <v>0</v>
      </c>
      <c r="F331" s="2">
        <f>IFERROR('RB Projections'!N332,0)</f>
        <v>0</v>
      </c>
      <c r="G331" s="2">
        <f>IFERROR('WR Projections'!N332,0)</f>
        <v>0</v>
      </c>
      <c r="H331" s="2">
        <f>IFERROR('TE Projections'!N331,0)</f>
        <v>0</v>
      </c>
      <c r="J331" s="2">
        <f>IFERROR(LARGE($E:$H,COUNTIF(A:D,"&gt;0")+COUNTA($J$1:J330)-1),0)</f>
        <v>112.7816069950392</v>
      </c>
      <c r="K331" s="2">
        <f>IFERROR(LARGE($F:$H,COUNTIF(B:D,"&gt;0")+COUNTA($K$1:K330)-1),0)</f>
        <v>93.244706983792923</v>
      </c>
    </row>
    <row r="332" spans="1:11" x14ac:dyDescent="0.25">
      <c r="A332" t="str">
        <f>IFERROR(IF(1+A331&lt;=Configuration!$F$9*Configuration!$F$16,1+A331,""),"")</f>
        <v/>
      </c>
      <c r="B332" s="18" t="str">
        <f>IFERROR(IF(1+B331&lt;=Configuration!$F$10*Configuration!$F$16,1+B331,""),"")</f>
        <v/>
      </c>
      <c r="C332" s="18" t="str">
        <f>IFERROR(IF(1+C331&lt;=Configuration!$F$11*Configuration!$F$16,1+C331,""),"")</f>
        <v/>
      </c>
      <c r="D332" s="18" t="str">
        <f>IFERROR(IF(1+D331&lt;=Configuration!$F$12*Configuration!$F$16,1+D331,""),"")</f>
        <v/>
      </c>
      <c r="E332" s="2">
        <f>IFERROR('QB Projections'!N332,0)</f>
        <v>0</v>
      </c>
      <c r="F332" s="2">
        <f>IFERROR('RB Projections'!N333,0)</f>
        <v>0</v>
      </c>
      <c r="G332" s="2">
        <f>IFERROR('WR Projections'!N333,0)</f>
        <v>0</v>
      </c>
      <c r="H332" s="2">
        <f>IFERROR('TE Projections'!N332,0)</f>
        <v>0</v>
      </c>
      <c r="J332" s="2">
        <f>IFERROR(LARGE($E:$H,COUNTIF(A:D,"&gt;0")+COUNTA($J$1:J331)-1),0)</f>
        <v>112.67116429003943</v>
      </c>
      <c r="K332" s="2">
        <f>IFERROR(LARGE($F:$H,COUNTIF(B:D,"&gt;0")+COUNTA($K$1:K331)-1),0)</f>
        <v>92.901156099018237</v>
      </c>
    </row>
    <row r="333" spans="1:11" x14ac:dyDescent="0.25">
      <c r="A333" t="str">
        <f>IFERROR(IF(1+A332&lt;=Configuration!$F$9*Configuration!$F$16,1+A332,""),"")</f>
        <v/>
      </c>
      <c r="B333" s="18" t="str">
        <f>IFERROR(IF(1+B332&lt;=Configuration!$F$10*Configuration!$F$16,1+B332,""),"")</f>
        <v/>
      </c>
      <c r="C333" s="18" t="str">
        <f>IFERROR(IF(1+C332&lt;=Configuration!$F$11*Configuration!$F$16,1+C332,""),"")</f>
        <v/>
      </c>
      <c r="D333" s="18" t="str">
        <f>IFERROR(IF(1+D332&lt;=Configuration!$F$12*Configuration!$F$16,1+D332,""),"")</f>
        <v/>
      </c>
      <c r="E333" s="2">
        <f>IFERROR('QB Projections'!N333,0)</f>
        <v>0</v>
      </c>
      <c r="F333" s="2">
        <f>IFERROR('RB Projections'!N334,0)</f>
        <v>0</v>
      </c>
      <c r="G333" s="2">
        <f>IFERROR('WR Projections'!N334,0)</f>
        <v>0</v>
      </c>
      <c r="H333" s="2">
        <f>IFERROR('TE Projections'!N333,0)</f>
        <v>0</v>
      </c>
      <c r="J333" s="2">
        <f>IFERROR(LARGE($E:$H,COUNTIF(A:D,"&gt;0")+COUNTA($J$1:J332)-1),0)</f>
        <v>112.57594479001413</v>
      </c>
      <c r="K333" s="2">
        <f>IFERROR(LARGE($F:$H,COUNTIF(B:D,"&gt;0")+COUNTA($K$1:K332)-1),0)</f>
        <v>92.783797166172079</v>
      </c>
    </row>
    <row r="334" spans="1:11" x14ac:dyDescent="0.25">
      <c r="A334" t="str">
        <f>IFERROR(IF(1+A333&lt;=Configuration!$F$9*Configuration!$F$16,1+A333,""),"")</f>
        <v/>
      </c>
      <c r="B334" s="18" t="str">
        <f>IFERROR(IF(1+B333&lt;=Configuration!$F$10*Configuration!$F$16,1+B333,""),"")</f>
        <v/>
      </c>
      <c r="C334" s="18" t="str">
        <f>IFERROR(IF(1+C333&lt;=Configuration!$F$11*Configuration!$F$16,1+C333,""),"")</f>
        <v/>
      </c>
      <c r="D334" s="18" t="str">
        <f>IFERROR(IF(1+D333&lt;=Configuration!$F$12*Configuration!$F$16,1+D333,""),"")</f>
        <v/>
      </c>
      <c r="E334" s="2">
        <f>IFERROR('QB Projections'!N334,0)</f>
        <v>0</v>
      </c>
      <c r="F334" s="2">
        <f>IFERROR('RB Projections'!N335,0)</f>
        <v>0</v>
      </c>
      <c r="G334" s="2">
        <f>IFERROR('WR Projections'!N335,0)</f>
        <v>0</v>
      </c>
      <c r="H334" s="2">
        <f>IFERROR('TE Projections'!N334,0)</f>
        <v>0</v>
      </c>
      <c r="J334" s="2">
        <f>IFERROR(LARGE($E:$H,COUNTIF(A:D,"&gt;0")+COUNTA($J$1:J333)-1),0)</f>
        <v>112.35066300919551</v>
      </c>
      <c r="K334" s="2">
        <f>IFERROR(LARGE($F:$H,COUNTIF(B:D,"&gt;0")+COUNTA($K$1:K333)-1),0)</f>
        <v>92.551918711086273</v>
      </c>
    </row>
    <row r="335" spans="1:11" x14ac:dyDescent="0.25">
      <c r="A335" t="str">
        <f>IFERROR(IF(1+A334&lt;=Configuration!$F$9*Configuration!$F$16,1+A334,""),"")</f>
        <v/>
      </c>
      <c r="B335" s="18" t="str">
        <f>IFERROR(IF(1+B334&lt;=Configuration!$F$10*Configuration!$F$16,1+B334,""),"")</f>
        <v/>
      </c>
      <c r="C335" s="18" t="str">
        <f>IFERROR(IF(1+C334&lt;=Configuration!$F$11*Configuration!$F$16,1+C334,""),"")</f>
        <v/>
      </c>
      <c r="D335" s="18" t="str">
        <f>IFERROR(IF(1+D334&lt;=Configuration!$F$12*Configuration!$F$16,1+D334,""),"")</f>
        <v/>
      </c>
      <c r="E335" s="2">
        <f>IFERROR('QB Projections'!N335,0)</f>
        <v>0</v>
      </c>
      <c r="F335" s="2">
        <f>IFERROR('RB Projections'!N336,0)</f>
        <v>0</v>
      </c>
      <c r="G335" s="2">
        <f>IFERROR('WR Projections'!N336,0)</f>
        <v>0</v>
      </c>
      <c r="H335" s="2">
        <f>IFERROR('TE Projections'!N335,0)</f>
        <v>0</v>
      </c>
      <c r="J335" s="2">
        <f>IFERROR(LARGE($E:$H,COUNTIF(A:D,"&gt;0")+COUNTA($J$1:J334)-1),0)</f>
        <v>112.33772650983721</v>
      </c>
      <c r="K335" s="2">
        <f>IFERROR(LARGE($F:$H,COUNTIF(B:D,"&gt;0")+COUNTA($K$1:K334)-1),0)</f>
        <v>92.405764303800694</v>
      </c>
    </row>
    <row r="336" spans="1:11" x14ac:dyDescent="0.25">
      <c r="A336" t="str">
        <f>IFERROR(IF(1+A335&lt;=Configuration!$F$9*Configuration!$F$16,1+A335,""),"")</f>
        <v/>
      </c>
      <c r="B336" s="18" t="str">
        <f>IFERROR(IF(1+B335&lt;=Configuration!$F$10*Configuration!$F$16,1+B335,""),"")</f>
        <v/>
      </c>
      <c r="C336" s="18" t="str">
        <f>IFERROR(IF(1+C335&lt;=Configuration!$F$11*Configuration!$F$16,1+C335,""),"")</f>
        <v/>
      </c>
      <c r="D336" s="18" t="str">
        <f>IFERROR(IF(1+D335&lt;=Configuration!$F$12*Configuration!$F$16,1+D335,""),"")</f>
        <v/>
      </c>
      <c r="E336" s="2">
        <f>IFERROR('QB Projections'!N336,0)</f>
        <v>0</v>
      </c>
      <c r="F336" s="2">
        <f>IFERROR('RB Projections'!N337,0)</f>
        <v>0</v>
      </c>
      <c r="G336" s="2">
        <f>IFERROR('WR Projections'!N337,0)</f>
        <v>0</v>
      </c>
      <c r="H336" s="2">
        <f>IFERROR('TE Projections'!N336,0)</f>
        <v>0</v>
      </c>
      <c r="J336" s="2">
        <f>IFERROR(LARGE($E:$H,COUNTIF(A:D,"&gt;0")+COUNTA($J$1:J335)-1),0)</f>
        <v>112.29186795369594</v>
      </c>
      <c r="K336" s="2">
        <f>IFERROR(LARGE($F:$H,COUNTIF(B:D,"&gt;0")+COUNTA($K$1:K335)-1),0)</f>
        <v>92.139442096114848</v>
      </c>
    </row>
    <row r="337" spans="1:11" x14ac:dyDescent="0.25">
      <c r="A337" t="str">
        <f>IFERROR(IF(1+A336&lt;=Configuration!$F$9*Configuration!$F$16,1+A336,""),"")</f>
        <v/>
      </c>
      <c r="B337" s="18" t="str">
        <f>IFERROR(IF(1+B336&lt;=Configuration!$F$10*Configuration!$F$16,1+B336,""),"")</f>
        <v/>
      </c>
      <c r="C337" s="18" t="str">
        <f>IFERROR(IF(1+C336&lt;=Configuration!$F$11*Configuration!$F$16,1+C336,""),"")</f>
        <v/>
      </c>
      <c r="D337" s="18" t="str">
        <f>IFERROR(IF(1+D336&lt;=Configuration!$F$12*Configuration!$F$16,1+D336,""),"")</f>
        <v/>
      </c>
      <c r="E337" s="2">
        <f>IFERROR('QB Projections'!N337,0)</f>
        <v>0</v>
      </c>
      <c r="F337" s="2">
        <f>IFERROR('RB Projections'!N338,0)</f>
        <v>0</v>
      </c>
      <c r="G337" s="2">
        <f>IFERROR('WR Projections'!N338,0)</f>
        <v>0</v>
      </c>
      <c r="H337" s="2">
        <f>IFERROR('TE Projections'!N337,0)</f>
        <v>0</v>
      </c>
      <c r="J337" s="2">
        <f>IFERROR(LARGE($E:$H,COUNTIF(A:D,"&gt;0")+COUNTA($J$1:J336)-1),0)</f>
        <v>112.08456982159625</v>
      </c>
      <c r="K337" s="2">
        <f>IFERROR(LARGE($F:$H,COUNTIF(B:D,"&gt;0")+COUNTA($K$1:K336)-1),0)</f>
        <v>92.033323992832436</v>
      </c>
    </row>
    <row r="338" spans="1:11" x14ac:dyDescent="0.25">
      <c r="A338" t="str">
        <f>IFERROR(IF(1+A337&lt;=Configuration!$F$9*Configuration!$F$16,1+A337,""),"")</f>
        <v/>
      </c>
      <c r="B338" s="18" t="str">
        <f>IFERROR(IF(1+B337&lt;=Configuration!$F$10*Configuration!$F$16,1+B337,""),"")</f>
        <v/>
      </c>
      <c r="C338" s="18" t="str">
        <f>IFERROR(IF(1+C337&lt;=Configuration!$F$11*Configuration!$F$16,1+C337,""),"")</f>
        <v/>
      </c>
      <c r="D338" s="18" t="str">
        <f>IFERROR(IF(1+D337&lt;=Configuration!$F$12*Configuration!$F$16,1+D337,""),"")</f>
        <v/>
      </c>
      <c r="E338" s="2">
        <f>IFERROR('QB Projections'!N338,0)</f>
        <v>0</v>
      </c>
      <c r="F338" s="2">
        <f>IFERROR('RB Projections'!N339,0)</f>
        <v>0</v>
      </c>
      <c r="G338" s="2">
        <f>IFERROR('WR Projections'!N339,0)</f>
        <v>0</v>
      </c>
      <c r="H338" s="2">
        <f>IFERROR('TE Projections'!N338,0)</f>
        <v>0</v>
      </c>
      <c r="J338" s="2">
        <f>IFERROR(LARGE($E:$H,COUNTIF(A:D,"&gt;0")+COUNTA($J$1:J337)-1),0)</f>
        <v>112.03272524788046</v>
      </c>
      <c r="K338" s="2">
        <f>IFERROR(LARGE($F:$H,COUNTIF(B:D,"&gt;0")+COUNTA($K$1:K337)-1),0)</f>
        <v>91.538278240224571</v>
      </c>
    </row>
    <row r="339" spans="1:11" x14ac:dyDescent="0.25">
      <c r="A339" t="str">
        <f>IFERROR(IF(1+A338&lt;=Configuration!$F$9*Configuration!$F$16,1+A338,""),"")</f>
        <v/>
      </c>
      <c r="B339" s="18" t="str">
        <f>IFERROR(IF(1+B338&lt;=Configuration!$F$10*Configuration!$F$16,1+B338,""),"")</f>
        <v/>
      </c>
      <c r="C339" s="18" t="str">
        <f>IFERROR(IF(1+C338&lt;=Configuration!$F$11*Configuration!$F$16,1+C338,""),"")</f>
        <v/>
      </c>
      <c r="D339" s="18" t="str">
        <f>IFERROR(IF(1+D338&lt;=Configuration!$F$12*Configuration!$F$16,1+D338,""),"")</f>
        <v/>
      </c>
      <c r="E339" s="2">
        <f>IFERROR('QB Projections'!N339,0)</f>
        <v>0</v>
      </c>
      <c r="F339" s="2">
        <f>IFERROR('RB Projections'!N340,0)</f>
        <v>0</v>
      </c>
      <c r="G339" s="2">
        <f>IFERROR('WR Projections'!N340,0)</f>
        <v>0</v>
      </c>
      <c r="H339" s="2">
        <f>IFERROR('TE Projections'!N339,0)</f>
        <v>0</v>
      </c>
      <c r="J339" s="2">
        <f>IFERROR(LARGE($E:$H,COUNTIF(A:D,"&gt;0")+COUNTA($J$1:J338)-1),0)</f>
        <v>111.99942249996235</v>
      </c>
      <c r="K339" s="2">
        <f>IFERROR(LARGE($F:$H,COUNTIF(B:D,"&gt;0")+COUNTA($K$1:K338)-1),0)</f>
        <v>91.417019734796327</v>
      </c>
    </row>
    <row r="340" spans="1:11" x14ac:dyDescent="0.25">
      <c r="A340" t="str">
        <f>IFERROR(IF(1+A339&lt;=Configuration!$F$9*Configuration!$F$16,1+A339,""),"")</f>
        <v/>
      </c>
      <c r="B340" s="18" t="str">
        <f>IFERROR(IF(1+B339&lt;=Configuration!$F$10*Configuration!$F$16,1+B339,""),"")</f>
        <v/>
      </c>
      <c r="C340" s="18" t="str">
        <f>IFERROR(IF(1+C339&lt;=Configuration!$F$11*Configuration!$F$16,1+C339,""),"")</f>
        <v/>
      </c>
      <c r="D340" s="18" t="str">
        <f>IFERROR(IF(1+D339&lt;=Configuration!$F$12*Configuration!$F$16,1+D339,""),"")</f>
        <v/>
      </c>
      <c r="E340" s="2">
        <f>IFERROR('QB Projections'!N340,0)</f>
        <v>0</v>
      </c>
      <c r="F340" s="2">
        <f>IFERROR('RB Projections'!N341,0)</f>
        <v>0</v>
      </c>
      <c r="G340" s="2">
        <f>IFERROR('WR Projections'!N341,0)</f>
        <v>0</v>
      </c>
      <c r="H340" s="2">
        <f>IFERROR('TE Projections'!N340,0)</f>
        <v>0</v>
      </c>
      <c r="J340" s="2">
        <f>IFERROR(LARGE($E:$H,COUNTIF(A:D,"&gt;0")+COUNTA($J$1:J339)-1),0)</f>
        <v>111.88281898839259</v>
      </c>
      <c r="K340" s="2">
        <f>IFERROR(LARGE($F:$H,COUNTIF(B:D,"&gt;0")+COUNTA($K$1:K339)-1),0)</f>
        <v>91.359144100704356</v>
      </c>
    </row>
    <row r="341" spans="1:11" x14ac:dyDescent="0.25">
      <c r="A341" t="str">
        <f>IFERROR(IF(1+A340&lt;=Configuration!$F$9*Configuration!$F$16,1+A340,""),"")</f>
        <v/>
      </c>
      <c r="B341" s="18" t="str">
        <f>IFERROR(IF(1+B340&lt;=Configuration!$F$10*Configuration!$F$16,1+B340,""),"")</f>
        <v/>
      </c>
      <c r="C341" s="18" t="str">
        <f>IFERROR(IF(1+C340&lt;=Configuration!$F$11*Configuration!$F$16,1+C340,""),"")</f>
        <v/>
      </c>
      <c r="D341" s="18" t="str">
        <f>IFERROR(IF(1+D340&lt;=Configuration!$F$12*Configuration!$F$16,1+D340,""),"")</f>
        <v/>
      </c>
      <c r="E341" s="2">
        <f>IFERROR('QB Projections'!N341,0)</f>
        <v>0</v>
      </c>
      <c r="F341" s="2">
        <f>IFERROR('RB Projections'!N342,0)</f>
        <v>0</v>
      </c>
      <c r="G341" s="2">
        <f>IFERROR('WR Projections'!N342,0)</f>
        <v>0</v>
      </c>
      <c r="H341" s="2">
        <f>IFERROR('TE Projections'!N341,0)</f>
        <v>0</v>
      </c>
      <c r="J341" s="2">
        <f>IFERROR(LARGE($E:$H,COUNTIF(A:D,"&gt;0")+COUNTA($J$1:J340)-1),0)</f>
        <v>111.58532413189555</v>
      </c>
      <c r="K341" s="2">
        <f>IFERROR(LARGE($F:$H,COUNTIF(B:D,"&gt;0")+COUNTA($K$1:K340)-1),0)</f>
        <v>91.01290561933321</v>
      </c>
    </row>
    <row r="342" spans="1:11" x14ac:dyDescent="0.25">
      <c r="A342" t="str">
        <f>IFERROR(IF(1+A341&lt;=Configuration!$F$9*Configuration!$F$16,1+A341,""),"")</f>
        <v/>
      </c>
      <c r="B342" s="18" t="str">
        <f>IFERROR(IF(1+B341&lt;=Configuration!$F$10*Configuration!$F$16,1+B341,""),"")</f>
        <v/>
      </c>
      <c r="C342" s="18" t="str">
        <f>IFERROR(IF(1+C341&lt;=Configuration!$F$11*Configuration!$F$16,1+C341,""),"")</f>
        <v/>
      </c>
      <c r="D342" s="18" t="str">
        <f>IFERROR(IF(1+D341&lt;=Configuration!$F$12*Configuration!$F$16,1+D341,""),"")</f>
        <v/>
      </c>
      <c r="E342" s="2">
        <f>IFERROR('QB Projections'!N342,0)</f>
        <v>0</v>
      </c>
      <c r="F342" s="2">
        <f>IFERROR('RB Projections'!N343,0)</f>
        <v>0</v>
      </c>
      <c r="G342" s="2">
        <f>IFERROR('WR Projections'!N343,0)</f>
        <v>0</v>
      </c>
      <c r="H342" s="2">
        <f>IFERROR('TE Projections'!N342,0)</f>
        <v>0</v>
      </c>
      <c r="J342" s="2">
        <f>IFERROR(LARGE($E:$H,COUNTIF(A:D,"&gt;0")+COUNTA($J$1:J341)-1),0)</f>
        <v>111.49902154418841</v>
      </c>
      <c r="K342" s="2">
        <f>IFERROR(LARGE($F:$H,COUNTIF(B:D,"&gt;0")+COUNTA($K$1:K341)-1),0)</f>
        <v>90.848686767184574</v>
      </c>
    </row>
    <row r="343" spans="1:11" x14ac:dyDescent="0.25">
      <c r="A343" t="str">
        <f>IFERROR(IF(1+A342&lt;=Configuration!$F$9*Configuration!$F$16,1+A342,""),"")</f>
        <v/>
      </c>
      <c r="B343" s="18" t="str">
        <f>IFERROR(IF(1+B342&lt;=Configuration!$F$10*Configuration!$F$16,1+B342,""),"")</f>
        <v/>
      </c>
      <c r="C343" s="18" t="str">
        <f>IFERROR(IF(1+C342&lt;=Configuration!$F$11*Configuration!$F$16,1+C342,""),"")</f>
        <v/>
      </c>
      <c r="D343" s="18" t="str">
        <f>IFERROR(IF(1+D342&lt;=Configuration!$F$12*Configuration!$F$16,1+D342,""),"")</f>
        <v/>
      </c>
      <c r="E343" s="2">
        <f>IFERROR('QB Projections'!N343,0)</f>
        <v>0</v>
      </c>
      <c r="F343" s="2">
        <f>IFERROR('RB Projections'!N344,0)</f>
        <v>0</v>
      </c>
      <c r="G343" s="2">
        <f>IFERROR('WR Projections'!N344,0)</f>
        <v>0</v>
      </c>
      <c r="H343" s="2">
        <f>IFERROR('TE Projections'!N343,0)</f>
        <v>0</v>
      </c>
      <c r="J343" s="2">
        <f>IFERROR(LARGE($E:$H,COUNTIF(A:D,"&gt;0")+COUNTA($J$1:J342)-1),0)</f>
        <v>111.38695738200761</v>
      </c>
      <c r="K343" s="2">
        <f>IFERROR(LARGE($F:$H,COUNTIF(B:D,"&gt;0")+COUNTA($K$1:K342)-1),0)</f>
        <v>90.607460620410009</v>
      </c>
    </row>
    <row r="344" spans="1:11" x14ac:dyDescent="0.25">
      <c r="A344" t="str">
        <f>IFERROR(IF(1+A343&lt;=Configuration!$F$9*Configuration!$F$16,1+A343,""),"")</f>
        <v/>
      </c>
      <c r="B344" s="18" t="str">
        <f>IFERROR(IF(1+B343&lt;=Configuration!$F$10*Configuration!$F$16,1+B343,""),"")</f>
        <v/>
      </c>
      <c r="C344" s="18" t="str">
        <f>IFERROR(IF(1+C343&lt;=Configuration!$F$11*Configuration!$F$16,1+C343,""),"")</f>
        <v/>
      </c>
      <c r="D344" s="18" t="str">
        <f>IFERROR(IF(1+D343&lt;=Configuration!$F$12*Configuration!$F$16,1+D343,""),"")</f>
        <v/>
      </c>
      <c r="E344" s="2">
        <f>IFERROR('QB Projections'!N344,0)</f>
        <v>0</v>
      </c>
      <c r="F344" s="2">
        <f>IFERROR('RB Projections'!N345,0)</f>
        <v>0</v>
      </c>
      <c r="G344" s="2">
        <f>IFERROR('WR Projections'!N345,0)</f>
        <v>0</v>
      </c>
      <c r="H344" s="2">
        <f>IFERROR('TE Projections'!N344,0)</f>
        <v>0</v>
      </c>
      <c r="J344" s="2">
        <f>IFERROR(LARGE($E:$H,COUNTIF(A:D,"&gt;0")+COUNTA($J$1:J343)-1),0)</f>
        <v>111.33094251873322</v>
      </c>
      <c r="K344" s="2">
        <f>IFERROR(LARGE($F:$H,COUNTIF(B:D,"&gt;0")+COUNTA($K$1:K343)-1),0)</f>
        <v>90.604257576781322</v>
      </c>
    </row>
    <row r="345" spans="1:11" x14ac:dyDescent="0.25">
      <c r="A345" t="str">
        <f>IFERROR(IF(1+A344&lt;=Configuration!$F$9*Configuration!$F$16,1+A344,""),"")</f>
        <v/>
      </c>
      <c r="B345" s="18" t="str">
        <f>IFERROR(IF(1+B344&lt;=Configuration!$F$10*Configuration!$F$16,1+B344,""),"")</f>
        <v/>
      </c>
      <c r="C345" s="18" t="str">
        <f>IFERROR(IF(1+C344&lt;=Configuration!$F$11*Configuration!$F$16,1+C344,""),"")</f>
        <v/>
      </c>
      <c r="D345" s="18" t="str">
        <f>IFERROR(IF(1+D344&lt;=Configuration!$F$12*Configuration!$F$16,1+D344,""),"")</f>
        <v/>
      </c>
      <c r="E345" s="2">
        <f>IFERROR('QB Projections'!N345,0)</f>
        <v>0</v>
      </c>
      <c r="F345" s="2">
        <f>IFERROR('RB Projections'!N346,0)</f>
        <v>0</v>
      </c>
      <c r="G345" s="2">
        <f>IFERROR('WR Projections'!N346,0)</f>
        <v>0</v>
      </c>
      <c r="H345" s="2">
        <f>IFERROR('TE Projections'!N345,0)</f>
        <v>0</v>
      </c>
      <c r="J345" s="2">
        <f>IFERROR(LARGE($E:$H,COUNTIF(A:D,"&gt;0")+COUNTA($J$1:J344)-1),0)</f>
        <v>111.32071206859955</v>
      </c>
      <c r="K345" s="2">
        <f>IFERROR(LARGE($F:$H,COUNTIF(B:D,"&gt;0")+COUNTA($K$1:K344)-1),0)</f>
        <v>90.153317632561155</v>
      </c>
    </row>
    <row r="346" spans="1:11" x14ac:dyDescent="0.25">
      <c r="A346" t="str">
        <f>IFERROR(IF(1+A345&lt;=Configuration!$F$9*Configuration!$F$16,1+A345,""),"")</f>
        <v/>
      </c>
      <c r="B346" s="18" t="str">
        <f>IFERROR(IF(1+B345&lt;=Configuration!$F$10*Configuration!$F$16,1+B345,""),"")</f>
        <v/>
      </c>
      <c r="C346" s="18" t="str">
        <f>IFERROR(IF(1+C345&lt;=Configuration!$F$11*Configuration!$F$16,1+C345,""),"")</f>
        <v/>
      </c>
      <c r="D346" s="18" t="str">
        <f>IFERROR(IF(1+D345&lt;=Configuration!$F$12*Configuration!$F$16,1+D345,""),"")</f>
        <v/>
      </c>
      <c r="E346" s="2">
        <f>IFERROR('QB Projections'!N346,0)</f>
        <v>0</v>
      </c>
      <c r="F346" s="2">
        <f>IFERROR('RB Projections'!N347,0)</f>
        <v>0</v>
      </c>
      <c r="G346" s="2">
        <f>IFERROR('WR Projections'!N347,0)</f>
        <v>0</v>
      </c>
      <c r="H346" s="2">
        <f>IFERROR('TE Projections'!N346,0)</f>
        <v>0</v>
      </c>
      <c r="J346" s="2">
        <f>IFERROR(LARGE($E:$H,COUNTIF(A:D,"&gt;0")+COUNTA($J$1:J345)-1),0)</f>
        <v>110.30969210289989</v>
      </c>
      <c r="K346" s="2">
        <f>IFERROR(LARGE($F:$H,COUNTIF(B:D,"&gt;0")+COUNTA($K$1:K345)-1),0)</f>
        <v>89.876736101027618</v>
      </c>
    </row>
    <row r="347" spans="1:11" x14ac:dyDescent="0.25">
      <c r="A347" t="str">
        <f>IFERROR(IF(1+A346&lt;=Configuration!$F$9*Configuration!$F$16,1+A346,""),"")</f>
        <v/>
      </c>
      <c r="B347" s="18" t="str">
        <f>IFERROR(IF(1+B346&lt;=Configuration!$F$10*Configuration!$F$16,1+B346,""),"")</f>
        <v/>
      </c>
      <c r="C347" s="18" t="str">
        <f>IFERROR(IF(1+C346&lt;=Configuration!$F$11*Configuration!$F$16,1+C346,""),"")</f>
        <v/>
      </c>
      <c r="D347" s="18" t="str">
        <f>IFERROR(IF(1+D346&lt;=Configuration!$F$12*Configuration!$F$16,1+D346,""),"")</f>
        <v/>
      </c>
      <c r="E347" s="2">
        <f>IFERROR('QB Projections'!N347,0)</f>
        <v>0</v>
      </c>
      <c r="F347" s="2">
        <f>IFERROR('RB Projections'!N348,0)</f>
        <v>0</v>
      </c>
      <c r="G347" s="2">
        <f>IFERROR('WR Projections'!N348,0)</f>
        <v>0</v>
      </c>
      <c r="H347" s="2">
        <f>IFERROR('TE Projections'!N347,0)</f>
        <v>0</v>
      </c>
      <c r="J347" s="2">
        <f>IFERROR(LARGE($E:$H,COUNTIF(A:D,"&gt;0")+COUNTA($J$1:J346)-1),0)</f>
        <v>110.27584579938274</v>
      </c>
      <c r="K347" s="2">
        <f>IFERROR(LARGE($F:$H,COUNTIF(B:D,"&gt;0")+COUNTA($K$1:K346)-1),0)</f>
        <v>89.661039510808394</v>
      </c>
    </row>
    <row r="348" spans="1:11" x14ac:dyDescent="0.25">
      <c r="A348" t="str">
        <f>IFERROR(IF(1+A347&lt;=Configuration!$F$9*Configuration!$F$16,1+A347,""),"")</f>
        <v/>
      </c>
      <c r="B348" s="18" t="str">
        <f>IFERROR(IF(1+B347&lt;=Configuration!$F$10*Configuration!$F$16,1+B347,""),"")</f>
        <v/>
      </c>
      <c r="C348" s="18" t="str">
        <f>IFERROR(IF(1+C347&lt;=Configuration!$F$11*Configuration!$F$16,1+C347,""),"")</f>
        <v/>
      </c>
      <c r="D348" s="18" t="str">
        <f>IFERROR(IF(1+D347&lt;=Configuration!$F$12*Configuration!$F$16,1+D347,""),"")</f>
        <v/>
      </c>
      <c r="E348" s="2">
        <f>IFERROR('QB Projections'!N348,0)</f>
        <v>0</v>
      </c>
      <c r="F348" s="2">
        <f>IFERROR('RB Projections'!N349,0)</f>
        <v>0</v>
      </c>
      <c r="G348" s="2">
        <f>IFERROR('WR Projections'!N349,0)</f>
        <v>0</v>
      </c>
      <c r="H348" s="2">
        <f>IFERROR('TE Projections'!N348,0)</f>
        <v>0</v>
      </c>
      <c r="J348" s="2">
        <f>IFERROR(LARGE($E:$H,COUNTIF(A:D,"&gt;0")+COUNTA($J$1:J347)-1),0)</f>
        <v>110.08985974653018</v>
      </c>
      <c r="K348" s="2">
        <f>IFERROR(LARGE($F:$H,COUNTIF(B:D,"&gt;0")+COUNTA($K$1:K347)-1),0)</f>
        <v>89.445256020236855</v>
      </c>
    </row>
    <row r="349" spans="1:11" x14ac:dyDescent="0.25">
      <c r="A349" t="str">
        <f>IFERROR(IF(1+A348&lt;=Configuration!$F$9*Configuration!$F$16,1+A348,""),"")</f>
        <v/>
      </c>
      <c r="B349" s="18" t="str">
        <f>IFERROR(IF(1+B348&lt;=Configuration!$F$10*Configuration!$F$16,1+B348,""),"")</f>
        <v/>
      </c>
      <c r="C349" s="18" t="str">
        <f>IFERROR(IF(1+C348&lt;=Configuration!$F$11*Configuration!$F$16,1+C348,""),"")</f>
        <v/>
      </c>
      <c r="D349" s="18" t="str">
        <f>IFERROR(IF(1+D348&lt;=Configuration!$F$12*Configuration!$F$16,1+D348,""),"")</f>
        <v/>
      </c>
      <c r="E349" s="2">
        <f>IFERROR('QB Projections'!N349,0)</f>
        <v>0</v>
      </c>
      <c r="F349" s="2">
        <f>IFERROR('RB Projections'!N350,0)</f>
        <v>0</v>
      </c>
      <c r="G349" s="2">
        <f>IFERROR('WR Projections'!N350,0)</f>
        <v>0</v>
      </c>
      <c r="H349" s="2">
        <f>IFERROR('TE Projections'!N349,0)</f>
        <v>0</v>
      </c>
      <c r="J349" s="2">
        <f>IFERROR(LARGE($E:$H,COUNTIF(A:D,"&gt;0")+COUNTA($J$1:J348)-1),0)</f>
        <v>110.01420873934489</v>
      </c>
      <c r="K349" s="2">
        <f>IFERROR(LARGE($F:$H,COUNTIF(B:D,"&gt;0")+COUNTA($K$1:K348)-1),0)</f>
        <v>89.188964389874187</v>
      </c>
    </row>
    <row r="350" spans="1:11" x14ac:dyDescent="0.25">
      <c r="A350" t="str">
        <f>IFERROR(IF(1+A349&lt;=Configuration!$F$9*Configuration!$F$16,1+A349,""),"")</f>
        <v/>
      </c>
      <c r="B350" s="18" t="str">
        <f>IFERROR(IF(1+B349&lt;=Configuration!$F$10*Configuration!$F$16,1+B349,""),"")</f>
        <v/>
      </c>
      <c r="C350" s="18" t="str">
        <f>IFERROR(IF(1+C349&lt;=Configuration!$F$11*Configuration!$F$16,1+C349,""),"")</f>
        <v/>
      </c>
      <c r="D350" s="18" t="str">
        <f>IFERROR(IF(1+D349&lt;=Configuration!$F$12*Configuration!$F$16,1+D349,""),"")</f>
        <v/>
      </c>
      <c r="E350" s="2">
        <f>IFERROR('QB Projections'!N350,0)</f>
        <v>0</v>
      </c>
      <c r="F350" s="2">
        <f>IFERROR('RB Projections'!N351,0)</f>
        <v>0</v>
      </c>
      <c r="G350" s="2">
        <f>IFERROR('WR Projections'!N351,0)</f>
        <v>0</v>
      </c>
      <c r="H350" s="2">
        <f>IFERROR('TE Projections'!N350,0)</f>
        <v>0</v>
      </c>
      <c r="J350" s="2">
        <f>IFERROR(LARGE($E:$H,COUNTIF(A:D,"&gt;0")+COUNTA($J$1:J349)-1),0)</f>
        <v>110.01276413012899</v>
      </c>
      <c r="K350" s="2">
        <f>IFERROR(LARGE($F:$H,COUNTIF(B:D,"&gt;0")+COUNTA($K$1:K349)-1),0)</f>
        <v>89.131625814959975</v>
      </c>
    </row>
    <row r="351" spans="1:11" x14ac:dyDescent="0.25">
      <c r="A351" t="str">
        <f>IFERROR(IF(1+A350&lt;=Configuration!$F$9*Configuration!$F$16,1+A350,""),"")</f>
        <v/>
      </c>
      <c r="B351" s="18" t="str">
        <f>IFERROR(IF(1+B350&lt;=Configuration!$F$10*Configuration!$F$16,1+B350,""),"")</f>
        <v/>
      </c>
      <c r="C351" s="18" t="str">
        <f>IFERROR(IF(1+C350&lt;=Configuration!$F$11*Configuration!$F$16,1+C350,""),"")</f>
        <v/>
      </c>
      <c r="D351" s="18" t="str">
        <f>IFERROR(IF(1+D350&lt;=Configuration!$F$12*Configuration!$F$16,1+D350,""),"")</f>
        <v/>
      </c>
      <c r="E351" s="2">
        <f>IFERROR('QB Projections'!N351,0)</f>
        <v>0</v>
      </c>
      <c r="F351" s="2">
        <f>IFERROR('RB Projections'!N352,0)</f>
        <v>0</v>
      </c>
      <c r="G351" s="2">
        <f>IFERROR('WR Projections'!N352,0)</f>
        <v>0</v>
      </c>
      <c r="H351" s="2">
        <f>IFERROR('TE Projections'!N351,0)</f>
        <v>0</v>
      </c>
      <c r="J351" s="2">
        <f>IFERROR(LARGE($E:$H,COUNTIF(A:D,"&gt;0")+COUNTA($J$1:J350)-1),0)</f>
        <v>109.96943625865376</v>
      </c>
      <c r="K351" s="2">
        <f>IFERROR(LARGE($F:$H,COUNTIF(B:D,"&gt;0")+COUNTA($K$1:K350)-1),0)</f>
        <v>88.844278234192501</v>
      </c>
    </row>
    <row r="352" spans="1:11" x14ac:dyDescent="0.25">
      <c r="A352" t="str">
        <f>IFERROR(IF(1+A351&lt;=Configuration!$F$9*Configuration!$F$16,1+A351,""),"")</f>
        <v/>
      </c>
      <c r="B352" s="18" t="str">
        <f>IFERROR(IF(1+B351&lt;=Configuration!$F$10*Configuration!$F$16,1+B351,""),"")</f>
        <v/>
      </c>
      <c r="C352" s="18" t="str">
        <f>IFERROR(IF(1+C351&lt;=Configuration!$F$11*Configuration!$F$16,1+C351,""),"")</f>
        <v/>
      </c>
      <c r="D352" s="18" t="str">
        <f>IFERROR(IF(1+D351&lt;=Configuration!$F$12*Configuration!$F$16,1+D351,""),"")</f>
        <v/>
      </c>
      <c r="E352" s="2">
        <f>IFERROR('QB Projections'!N352,0)</f>
        <v>0</v>
      </c>
      <c r="F352" s="2">
        <f>IFERROR('RB Projections'!N353,0)</f>
        <v>0</v>
      </c>
      <c r="G352" s="2">
        <f>IFERROR('WR Projections'!N353,0)</f>
        <v>0</v>
      </c>
      <c r="H352" s="2">
        <f>IFERROR('TE Projections'!N352,0)</f>
        <v>0</v>
      </c>
      <c r="J352" s="2">
        <f>IFERROR(LARGE($E:$H,COUNTIF(A:D,"&gt;0")+COUNTA($J$1:J351)-1),0)</f>
        <v>109.92425879354532</v>
      </c>
      <c r="K352" s="2">
        <f>IFERROR(LARGE($F:$H,COUNTIF(B:D,"&gt;0")+COUNTA($K$1:K351)-1),0)</f>
        <v>88.719198867484636</v>
      </c>
    </row>
    <row r="353" spans="1:11" x14ac:dyDescent="0.25">
      <c r="A353" t="str">
        <f>IFERROR(IF(1+A352&lt;=Configuration!$F$9*Configuration!$F$16,1+A352,""),"")</f>
        <v/>
      </c>
      <c r="B353" s="18" t="str">
        <f>IFERROR(IF(1+B352&lt;=Configuration!$F$10*Configuration!$F$16,1+B352,""),"")</f>
        <v/>
      </c>
      <c r="C353" s="18" t="str">
        <f>IFERROR(IF(1+C352&lt;=Configuration!$F$11*Configuration!$F$16,1+C352,""),"")</f>
        <v/>
      </c>
      <c r="D353" s="18" t="str">
        <f>IFERROR(IF(1+D352&lt;=Configuration!$F$12*Configuration!$F$16,1+D352,""),"")</f>
        <v/>
      </c>
      <c r="E353" s="2">
        <f>IFERROR('QB Projections'!N353,0)</f>
        <v>0</v>
      </c>
      <c r="F353" s="2">
        <f>IFERROR('RB Projections'!N354,0)</f>
        <v>0</v>
      </c>
      <c r="G353" s="2">
        <f>IFERROR('WR Projections'!N354,0)</f>
        <v>0</v>
      </c>
      <c r="H353" s="2">
        <f>IFERROR('TE Projections'!N353,0)</f>
        <v>0</v>
      </c>
      <c r="J353" s="2">
        <f>IFERROR(LARGE($E:$H,COUNTIF(A:D,"&gt;0")+COUNTA($J$1:J352)-1),0)</f>
        <v>109.56786700792279</v>
      </c>
      <c r="K353" s="2">
        <f>IFERROR(LARGE($F:$H,COUNTIF(B:D,"&gt;0")+COUNTA($K$1:K352)-1),0)</f>
        <v>87.966701836400745</v>
      </c>
    </row>
    <row r="354" spans="1:11" x14ac:dyDescent="0.25">
      <c r="A354" t="str">
        <f>IFERROR(IF(1+A353&lt;=Configuration!$F$9*Configuration!$F$16,1+A353,""),"")</f>
        <v/>
      </c>
      <c r="B354" s="18" t="str">
        <f>IFERROR(IF(1+B353&lt;=Configuration!$F$10*Configuration!$F$16,1+B353,""),"")</f>
        <v/>
      </c>
      <c r="C354" s="18" t="str">
        <f>IFERROR(IF(1+C353&lt;=Configuration!$F$11*Configuration!$F$16,1+C353,""),"")</f>
        <v/>
      </c>
      <c r="D354" s="18" t="str">
        <f>IFERROR(IF(1+D353&lt;=Configuration!$F$12*Configuration!$F$16,1+D353,""),"")</f>
        <v/>
      </c>
      <c r="E354" s="2">
        <f>IFERROR('QB Projections'!N354,0)</f>
        <v>0</v>
      </c>
      <c r="F354" s="2">
        <f>IFERROR('RB Projections'!N355,0)</f>
        <v>0</v>
      </c>
      <c r="G354" s="2">
        <f>IFERROR('WR Projections'!N355,0)</f>
        <v>0</v>
      </c>
      <c r="H354" s="2">
        <f>IFERROR('TE Projections'!N354,0)</f>
        <v>0</v>
      </c>
      <c r="J354" s="2">
        <f>IFERROR(LARGE($E:$H,COUNTIF(A:D,"&gt;0")+COUNTA($J$1:J353)-1),0)</f>
        <v>109.36504591956449</v>
      </c>
      <c r="K354" s="2">
        <f>IFERROR(LARGE($F:$H,COUNTIF(B:D,"&gt;0")+COUNTA($K$1:K353)-1),0)</f>
        <v>87.943809057917662</v>
      </c>
    </row>
    <row r="355" spans="1:11" x14ac:dyDescent="0.25">
      <c r="A355" t="str">
        <f>IFERROR(IF(1+A354&lt;=Configuration!$F$9*Configuration!$F$16,1+A354,""),"")</f>
        <v/>
      </c>
      <c r="B355" s="18" t="str">
        <f>IFERROR(IF(1+B354&lt;=Configuration!$F$10*Configuration!$F$16,1+B354,""),"")</f>
        <v/>
      </c>
      <c r="C355" s="18" t="str">
        <f>IFERROR(IF(1+C354&lt;=Configuration!$F$11*Configuration!$F$16,1+C354,""),"")</f>
        <v/>
      </c>
      <c r="D355" s="18" t="str">
        <f>IFERROR(IF(1+D354&lt;=Configuration!$F$12*Configuration!$F$16,1+D354,""),"")</f>
        <v/>
      </c>
      <c r="E355" s="2">
        <f>IFERROR('QB Projections'!N355,0)</f>
        <v>0</v>
      </c>
      <c r="F355" s="2">
        <f>IFERROR('RB Projections'!N356,0)</f>
        <v>0</v>
      </c>
      <c r="G355" s="2">
        <f>IFERROR('WR Projections'!N356,0)</f>
        <v>0</v>
      </c>
      <c r="H355" s="2">
        <f>IFERROR('TE Projections'!N355,0)</f>
        <v>0</v>
      </c>
      <c r="J355" s="2">
        <f>IFERROR(LARGE($E:$H,COUNTIF(A:D,"&gt;0")+COUNTA($J$1:J354)-1),0)</f>
        <v>109.29101069007319</v>
      </c>
      <c r="K355" s="2">
        <f>IFERROR(LARGE($F:$H,COUNTIF(B:D,"&gt;0")+COUNTA($K$1:K354)-1),0)</f>
        <v>87.442953501452024</v>
      </c>
    </row>
    <row r="356" spans="1:11" x14ac:dyDescent="0.25">
      <c r="A356" t="str">
        <f>IFERROR(IF(1+A355&lt;=Configuration!$F$9*Configuration!$F$16,1+A355,""),"")</f>
        <v/>
      </c>
      <c r="B356" s="18" t="str">
        <f>IFERROR(IF(1+B355&lt;=Configuration!$F$10*Configuration!$F$16,1+B355,""),"")</f>
        <v/>
      </c>
      <c r="C356" s="18" t="str">
        <f>IFERROR(IF(1+C355&lt;=Configuration!$F$11*Configuration!$F$16,1+C355,""),"")</f>
        <v/>
      </c>
      <c r="D356" s="18" t="str">
        <f>IFERROR(IF(1+D355&lt;=Configuration!$F$12*Configuration!$F$16,1+D355,""),"")</f>
        <v/>
      </c>
      <c r="E356" s="2">
        <f>IFERROR('QB Projections'!N356,0)</f>
        <v>0</v>
      </c>
      <c r="F356" s="2">
        <f>IFERROR('RB Projections'!N357,0)</f>
        <v>0</v>
      </c>
      <c r="G356" s="2">
        <f>IFERROR('WR Projections'!N357,0)</f>
        <v>0</v>
      </c>
      <c r="H356" s="2">
        <f>IFERROR('TE Projections'!N356,0)</f>
        <v>0</v>
      </c>
      <c r="J356" s="2">
        <f>IFERROR(LARGE($E:$H,COUNTIF(A:D,"&gt;0")+COUNTA($J$1:J355)-1),0)</f>
        <v>109.26948767257056</v>
      </c>
      <c r="K356" s="2">
        <f>IFERROR(LARGE($F:$H,COUNTIF(B:D,"&gt;0")+COUNTA($K$1:K355)-1),0)</f>
        <v>87.394808381668682</v>
      </c>
    </row>
    <row r="357" spans="1:11" x14ac:dyDescent="0.25">
      <c r="A357" t="str">
        <f>IFERROR(IF(1+A356&lt;=Configuration!$F$9*Configuration!$F$16,1+A356,""),"")</f>
        <v/>
      </c>
      <c r="B357" s="18" t="str">
        <f>IFERROR(IF(1+B356&lt;=Configuration!$F$10*Configuration!$F$16,1+B356,""),"")</f>
        <v/>
      </c>
      <c r="C357" s="18" t="str">
        <f>IFERROR(IF(1+C356&lt;=Configuration!$F$11*Configuration!$F$16,1+C356,""),"")</f>
        <v/>
      </c>
      <c r="D357" s="18" t="str">
        <f>IFERROR(IF(1+D356&lt;=Configuration!$F$12*Configuration!$F$16,1+D356,""),"")</f>
        <v/>
      </c>
      <c r="E357" s="2">
        <f>IFERROR('QB Projections'!N357,0)</f>
        <v>0</v>
      </c>
      <c r="F357" s="2">
        <f>IFERROR('RB Projections'!N358,0)</f>
        <v>0</v>
      </c>
      <c r="G357" s="2">
        <f>IFERROR('WR Projections'!N358,0)</f>
        <v>0</v>
      </c>
      <c r="H357" s="2">
        <f>IFERROR('TE Projections'!N357,0)</f>
        <v>0</v>
      </c>
      <c r="J357" s="2">
        <f>IFERROR(LARGE($E:$H,COUNTIF(A:D,"&gt;0")+COUNTA($J$1:J356)-1),0)</f>
        <v>108.84570362231852</v>
      </c>
      <c r="K357" s="2">
        <f>IFERROR(LARGE($F:$H,COUNTIF(B:D,"&gt;0")+COUNTA($K$1:K356)-1),0)</f>
        <v>87.284179655596091</v>
      </c>
    </row>
    <row r="358" spans="1:11" x14ac:dyDescent="0.25">
      <c r="A358" t="str">
        <f>IFERROR(IF(1+A357&lt;=Configuration!$F$9*Configuration!$F$16,1+A357,""),"")</f>
        <v/>
      </c>
      <c r="B358" s="18" t="str">
        <f>IFERROR(IF(1+B357&lt;=Configuration!$F$10*Configuration!$F$16,1+B357,""),"")</f>
        <v/>
      </c>
      <c r="C358" s="18" t="str">
        <f>IFERROR(IF(1+C357&lt;=Configuration!$F$11*Configuration!$F$16,1+C357,""),"")</f>
        <v/>
      </c>
      <c r="D358" s="18" t="str">
        <f>IFERROR(IF(1+D357&lt;=Configuration!$F$12*Configuration!$F$16,1+D357,""),"")</f>
        <v/>
      </c>
      <c r="E358" s="2">
        <f>IFERROR('QB Projections'!N358,0)</f>
        <v>0</v>
      </c>
      <c r="F358" s="2">
        <f>IFERROR('RB Projections'!N359,0)</f>
        <v>0</v>
      </c>
      <c r="G358" s="2">
        <f>IFERROR('WR Projections'!N359,0)</f>
        <v>0</v>
      </c>
      <c r="H358" s="2">
        <f>IFERROR('TE Projections'!N358,0)</f>
        <v>0</v>
      </c>
      <c r="J358" s="2">
        <f>IFERROR(LARGE($E:$H,COUNTIF(A:D,"&gt;0")+COUNTA($J$1:J357)-1),0)</f>
        <v>108.74142584343439</v>
      </c>
      <c r="K358" s="2">
        <f>IFERROR(LARGE($F:$H,COUNTIF(B:D,"&gt;0")+COUNTA($K$1:K357)-1),0)</f>
        <v>87.264757827902585</v>
      </c>
    </row>
    <row r="359" spans="1:11" x14ac:dyDescent="0.25">
      <c r="A359" t="str">
        <f>IFERROR(IF(1+A358&lt;=Configuration!$F$9*Configuration!$F$16,1+A358,""),"")</f>
        <v/>
      </c>
      <c r="B359" s="18" t="str">
        <f>IFERROR(IF(1+B358&lt;=Configuration!$F$10*Configuration!$F$16,1+B358,""),"")</f>
        <v/>
      </c>
      <c r="C359" s="18" t="str">
        <f>IFERROR(IF(1+C358&lt;=Configuration!$F$11*Configuration!$F$16,1+C358,""),"")</f>
        <v/>
      </c>
      <c r="D359" s="18" t="str">
        <f>IFERROR(IF(1+D358&lt;=Configuration!$F$12*Configuration!$F$16,1+D358,""),"")</f>
        <v/>
      </c>
      <c r="E359" s="2">
        <f>IFERROR('QB Projections'!N359,0)</f>
        <v>0</v>
      </c>
      <c r="F359" s="2">
        <f>IFERROR('RB Projections'!N360,0)</f>
        <v>0</v>
      </c>
      <c r="G359" s="2">
        <f>IFERROR('WR Projections'!N360,0)</f>
        <v>0</v>
      </c>
      <c r="H359" s="2">
        <f>IFERROR('TE Projections'!N359,0)</f>
        <v>0</v>
      </c>
      <c r="J359" s="2">
        <f>IFERROR(LARGE($E:$H,COUNTIF(A:D,"&gt;0")+COUNTA($J$1:J358)-1),0)</f>
        <v>108.69191654450417</v>
      </c>
      <c r="K359" s="2">
        <f>IFERROR(LARGE($F:$H,COUNTIF(B:D,"&gt;0")+COUNTA($K$1:K358)-1),0)</f>
        <v>87.17373814776974</v>
      </c>
    </row>
    <row r="360" spans="1:11" x14ac:dyDescent="0.25">
      <c r="A360" t="str">
        <f>IFERROR(IF(1+A359&lt;=Configuration!$F$9*Configuration!$F$16,1+A359,""),"")</f>
        <v/>
      </c>
      <c r="B360" s="18" t="str">
        <f>IFERROR(IF(1+B359&lt;=Configuration!$F$10*Configuration!$F$16,1+B359,""),"")</f>
        <v/>
      </c>
      <c r="C360" s="18" t="str">
        <f>IFERROR(IF(1+C359&lt;=Configuration!$F$11*Configuration!$F$16,1+C359,""),"")</f>
        <v/>
      </c>
      <c r="D360" s="18" t="str">
        <f>IFERROR(IF(1+D359&lt;=Configuration!$F$12*Configuration!$F$16,1+D359,""),"")</f>
        <v/>
      </c>
      <c r="E360" s="2">
        <f>IFERROR('QB Projections'!N360,0)</f>
        <v>0</v>
      </c>
      <c r="F360" s="2">
        <f>IFERROR('RB Projections'!N361,0)</f>
        <v>0</v>
      </c>
      <c r="G360" s="2">
        <f>IFERROR('WR Projections'!N361,0)</f>
        <v>0</v>
      </c>
      <c r="H360" s="2">
        <f>IFERROR('TE Projections'!N360,0)</f>
        <v>0</v>
      </c>
      <c r="J360" s="2">
        <f>IFERROR(LARGE($E:$H,COUNTIF(A:D,"&gt;0")+COUNTA($J$1:J359)-1),0)</f>
        <v>108.658210906414</v>
      </c>
      <c r="K360" s="2">
        <f>IFERROR(LARGE($F:$H,COUNTIF(B:D,"&gt;0")+COUNTA($K$1:K359)-1),0)</f>
        <v>87.109411611157256</v>
      </c>
    </row>
    <row r="361" spans="1:11" x14ac:dyDescent="0.25">
      <c r="A361" t="str">
        <f>IFERROR(IF(1+A360&lt;=Configuration!$F$9*Configuration!$F$16,1+A360,""),"")</f>
        <v/>
      </c>
      <c r="B361" s="18" t="str">
        <f>IFERROR(IF(1+B360&lt;=Configuration!$F$10*Configuration!$F$16,1+B360,""),"")</f>
        <v/>
      </c>
      <c r="C361" s="18" t="str">
        <f>IFERROR(IF(1+C360&lt;=Configuration!$F$11*Configuration!$F$16,1+C360,""),"")</f>
        <v/>
      </c>
      <c r="D361" s="18" t="str">
        <f>IFERROR(IF(1+D360&lt;=Configuration!$F$12*Configuration!$F$16,1+D360,""),"")</f>
        <v/>
      </c>
      <c r="E361" s="2">
        <f>IFERROR('QB Projections'!N361,0)</f>
        <v>0</v>
      </c>
      <c r="F361" s="2">
        <f>IFERROR('RB Projections'!N362,0)</f>
        <v>0</v>
      </c>
      <c r="G361" s="2">
        <f>IFERROR('WR Projections'!N362,0)</f>
        <v>0</v>
      </c>
      <c r="H361" s="2">
        <f>IFERROR('TE Projections'!N361,0)</f>
        <v>0</v>
      </c>
      <c r="J361" s="2">
        <f>IFERROR(LARGE($E:$H,COUNTIF(A:D,"&gt;0")+COUNTA($J$1:J360)-1),0)</f>
        <v>108.59513020567599</v>
      </c>
      <c r="K361" s="2">
        <f>IFERROR(LARGE($F:$H,COUNTIF(B:D,"&gt;0")+COUNTA($K$1:K360)-1),0)</f>
        <v>86.745953924741585</v>
      </c>
    </row>
    <row r="362" spans="1:11" x14ac:dyDescent="0.25">
      <c r="A362" t="str">
        <f>IFERROR(IF(1+A361&lt;=Configuration!$F$9*Configuration!$F$16,1+A361,""),"")</f>
        <v/>
      </c>
      <c r="B362" s="18" t="str">
        <f>IFERROR(IF(1+B361&lt;=Configuration!$F$10*Configuration!$F$16,1+B361,""),"")</f>
        <v/>
      </c>
      <c r="C362" s="18" t="str">
        <f>IFERROR(IF(1+C361&lt;=Configuration!$F$11*Configuration!$F$16,1+C361,""),"")</f>
        <v/>
      </c>
      <c r="D362" s="18" t="str">
        <f>IFERROR(IF(1+D361&lt;=Configuration!$F$12*Configuration!$F$16,1+D361,""),"")</f>
        <v/>
      </c>
      <c r="E362" s="2">
        <f>IFERROR('QB Projections'!N362,0)</f>
        <v>0</v>
      </c>
      <c r="F362" s="2">
        <f>IFERROR('RB Projections'!N363,0)</f>
        <v>0</v>
      </c>
      <c r="G362" s="2">
        <f>IFERROR('WR Projections'!N363,0)</f>
        <v>0</v>
      </c>
      <c r="H362" s="2">
        <f>IFERROR('TE Projections'!N362,0)</f>
        <v>0</v>
      </c>
      <c r="J362" s="2">
        <f>IFERROR(LARGE($E:$H,COUNTIF(A:D,"&gt;0")+COUNTA($J$1:J361)-1),0)</f>
        <v>108.59513020567599</v>
      </c>
      <c r="K362" s="2">
        <f>IFERROR(LARGE($F:$H,COUNTIF(B:D,"&gt;0")+COUNTA($K$1:K361)-1),0)</f>
        <v>86.713879740959513</v>
      </c>
    </row>
    <row r="363" spans="1:11" x14ac:dyDescent="0.25">
      <c r="A363" t="str">
        <f>IFERROR(IF(1+A362&lt;=Configuration!$F$9*Configuration!$F$16,1+A362,""),"")</f>
        <v/>
      </c>
      <c r="B363" s="18" t="str">
        <f>IFERROR(IF(1+B362&lt;=Configuration!$F$10*Configuration!$F$16,1+B362,""),"")</f>
        <v/>
      </c>
      <c r="C363" s="18" t="str">
        <f>IFERROR(IF(1+C362&lt;=Configuration!$F$11*Configuration!$F$16,1+C362,""),"")</f>
        <v/>
      </c>
      <c r="D363" s="18" t="str">
        <f>IFERROR(IF(1+D362&lt;=Configuration!$F$12*Configuration!$F$16,1+D362,""),"")</f>
        <v/>
      </c>
      <c r="E363" s="2">
        <f>IFERROR('QB Projections'!N363,0)</f>
        <v>0</v>
      </c>
      <c r="F363" s="2">
        <f>IFERROR('RB Projections'!N364,0)</f>
        <v>0</v>
      </c>
      <c r="G363" s="2">
        <f>IFERROR('WR Projections'!N364,0)</f>
        <v>0</v>
      </c>
      <c r="H363" s="2">
        <f>IFERROR('TE Projections'!N363,0)</f>
        <v>0</v>
      </c>
      <c r="J363" s="2">
        <f>IFERROR(LARGE($E:$H,COUNTIF(A:D,"&gt;0")+COUNTA($J$1:J362)-1),0)</f>
        <v>108.4917142832342</v>
      </c>
      <c r="K363" s="2">
        <f>IFERROR(LARGE($F:$H,COUNTIF(B:D,"&gt;0")+COUNTA($K$1:K362)-1),0)</f>
        <v>86.495450260449758</v>
      </c>
    </row>
    <row r="364" spans="1:11" x14ac:dyDescent="0.25">
      <c r="A364" t="str">
        <f>IFERROR(IF(1+A363&lt;=Configuration!$F$9*Configuration!$F$16,1+A363,""),"")</f>
        <v/>
      </c>
      <c r="B364" s="18" t="str">
        <f>IFERROR(IF(1+B363&lt;=Configuration!$F$10*Configuration!$F$16,1+B363,""),"")</f>
        <v/>
      </c>
      <c r="C364" s="18" t="str">
        <f>IFERROR(IF(1+C363&lt;=Configuration!$F$11*Configuration!$F$16,1+C363,""),"")</f>
        <v/>
      </c>
      <c r="D364" s="18" t="str">
        <f>IFERROR(IF(1+D363&lt;=Configuration!$F$12*Configuration!$F$16,1+D363,""),"")</f>
        <v/>
      </c>
      <c r="E364" s="2">
        <f>IFERROR('QB Projections'!N364,0)</f>
        <v>0</v>
      </c>
      <c r="F364" s="2">
        <f>IFERROR('RB Projections'!N365,0)</f>
        <v>0</v>
      </c>
      <c r="G364" s="2">
        <f>IFERROR('WR Projections'!N365,0)</f>
        <v>0</v>
      </c>
      <c r="H364" s="2">
        <f>IFERROR('TE Projections'!N364,0)</f>
        <v>0</v>
      </c>
      <c r="J364" s="2">
        <f>IFERROR(LARGE($E:$H,COUNTIF(A:D,"&gt;0")+COUNTA($J$1:J363)-1),0)</f>
        <v>108.26244502687575</v>
      </c>
      <c r="K364" s="2">
        <f>IFERROR(LARGE($F:$H,COUNTIF(B:D,"&gt;0")+COUNTA($K$1:K363)-1),0)</f>
        <v>86.072229934696267</v>
      </c>
    </row>
    <row r="365" spans="1:11" x14ac:dyDescent="0.25">
      <c r="A365" t="str">
        <f>IFERROR(IF(1+A364&lt;=Configuration!$F$9*Configuration!$F$16,1+A364,""),"")</f>
        <v/>
      </c>
      <c r="B365" s="18" t="str">
        <f>IFERROR(IF(1+B364&lt;=Configuration!$F$10*Configuration!$F$16,1+B364,""),"")</f>
        <v/>
      </c>
      <c r="C365" s="18" t="str">
        <f>IFERROR(IF(1+C364&lt;=Configuration!$F$11*Configuration!$F$16,1+C364,""),"")</f>
        <v/>
      </c>
      <c r="D365" s="18" t="str">
        <f>IFERROR(IF(1+D364&lt;=Configuration!$F$12*Configuration!$F$16,1+D364,""),"")</f>
        <v/>
      </c>
      <c r="E365" s="2">
        <f>IFERROR('QB Projections'!N365,0)</f>
        <v>0</v>
      </c>
      <c r="F365" s="2">
        <f>IFERROR('RB Projections'!N366,0)</f>
        <v>0</v>
      </c>
      <c r="G365" s="2">
        <f>IFERROR('WR Projections'!N366,0)</f>
        <v>0</v>
      </c>
      <c r="H365" s="2">
        <f>IFERROR('TE Projections'!N365,0)</f>
        <v>0</v>
      </c>
      <c r="J365" s="2">
        <f>IFERROR(LARGE($E:$H,COUNTIF(A:D,"&gt;0")+COUNTA($J$1:J364)-1),0)</f>
        <v>107.75972428413878</v>
      </c>
      <c r="K365" s="2">
        <f>IFERROR(LARGE($F:$H,COUNTIF(B:D,"&gt;0")+COUNTA($K$1:K364)-1),0)</f>
        <v>85.814806492791902</v>
      </c>
    </row>
    <row r="366" spans="1:11" x14ac:dyDescent="0.25">
      <c r="A366" t="str">
        <f>IFERROR(IF(1+A365&lt;=Configuration!$F$9*Configuration!$F$16,1+A365,""),"")</f>
        <v/>
      </c>
      <c r="B366" s="18" t="str">
        <f>IFERROR(IF(1+B365&lt;=Configuration!$F$10*Configuration!$F$16,1+B365,""),"")</f>
        <v/>
      </c>
      <c r="C366" s="18" t="str">
        <f>IFERROR(IF(1+C365&lt;=Configuration!$F$11*Configuration!$F$16,1+C365,""),"")</f>
        <v/>
      </c>
      <c r="D366" s="18" t="str">
        <f>IFERROR(IF(1+D365&lt;=Configuration!$F$12*Configuration!$F$16,1+D365,""),"")</f>
        <v/>
      </c>
      <c r="E366" s="2">
        <f>IFERROR('QB Projections'!N366,0)</f>
        <v>0</v>
      </c>
      <c r="F366" s="2">
        <f>IFERROR('RB Projections'!N367,0)</f>
        <v>0</v>
      </c>
      <c r="G366" s="2">
        <f>IFERROR('WR Projections'!N367,0)</f>
        <v>0</v>
      </c>
      <c r="H366" s="2">
        <f>IFERROR('TE Projections'!N366,0)</f>
        <v>0</v>
      </c>
      <c r="J366" s="2">
        <f>IFERROR(LARGE($E:$H,COUNTIF(A:D,"&gt;0")+COUNTA($J$1:J365)-1),0)</f>
        <v>107.4448183428885</v>
      </c>
      <c r="K366" s="2">
        <f>IFERROR(LARGE($F:$H,COUNTIF(B:D,"&gt;0")+COUNTA($K$1:K365)-1),0)</f>
        <v>85.662825940648816</v>
      </c>
    </row>
    <row r="367" spans="1:11" x14ac:dyDescent="0.25">
      <c r="A367" t="str">
        <f>IFERROR(IF(1+A366&lt;=Configuration!$F$9*Configuration!$F$16,1+A366,""),"")</f>
        <v/>
      </c>
      <c r="B367" s="18" t="str">
        <f>IFERROR(IF(1+B366&lt;=Configuration!$F$10*Configuration!$F$16,1+B366,""),"")</f>
        <v/>
      </c>
      <c r="C367" s="18" t="str">
        <f>IFERROR(IF(1+C366&lt;=Configuration!$F$11*Configuration!$F$16,1+C366,""),"")</f>
        <v/>
      </c>
      <c r="D367" s="18" t="str">
        <f>IFERROR(IF(1+D366&lt;=Configuration!$F$12*Configuration!$F$16,1+D366,""),"")</f>
        <v/>
      </c>
      <c r="E367" s="2">
        <f>IFERROR('QB Projections'!N367,0)</f>
        <v>0</v>
      </c>
      <c r="F367" s="2">
        <f>IFERROR('RB Projections'!N368,0)</f>
        <v>0</v>
      </c>
      <c r="G367" s="2">
        <f>IFERROR('WR Projections'!N368,0)</f>
        <v>0</v>
      </c>
      <c r="H367" s="2">
        <f>IFERROR('TE Projections'!N367,0)</f>
        <v>0</v>
      </c>
      <c r="J367" s="2">
        <f>IFERROR(LARGE($E:$H,COUNTIF(A:D,"&gt;0")+COUNTA($J$1:J366)-1),0)</f>
        <v>107.23335496423971</v>
      </c>
      <c r="K367" s="2">
        <f>IFERROR(LARGE($F:$H,COUNTIF(B:D,"&gt;0")+COUNTA($K$1:K366)-1),0)</f>
        <v>85.414083341727761</v>
      </c>
    </row>
    <row r="368" spans="1:11" x14ac:dyDescent="0.25">
      <c r="A368" t="str">
        <f>IFERROR(IF(1+A367&lt;=Configuration!$F$9*Configuration!$F$16,1+A367,""),"")</f>
        <v/>
      </c>
      <c r="B368" s="18" t="str">
        <f>IFERROR(IF(1+B367&lt;=Configuration!$F$10*Configuration!$F$16,1+B367,""),"")</f>
        <v/>
      </c>
      <c r="C368" s="18" t="str">
        <f>IFERROR(IF(1+C367&lt;=Configuration!$F$11*Configuration!$F$16,1+C367,""),"")</f>
        <v/>
      </c>
      <c r="D368" s="18" t="str">
        <f>IFERROR(IF(1+D367&lt;=Configuration!$F$12*Configuration!$F$16,1+D367,""),"")</f>
        <v/>
      </c>
      <c r="E368" s="2">
        <f>IFERROR('QB Projections'!N368,0)</f>
        <v>0</v>
      </c>
      <c r="F368" s="2">
        <f>IFERROR('RB Projections'!N369,0)</f>
        <v>0</v>
      </c>
      <c r="G368" s="2">
        <f>IFERROR('WR Projections'!N369,0)</f>
        <v>0</v>
      </c>
      <c r="H368" s="2">
        <f>IFERROR('TE Projections'!N368,0)</f>
        <v>0</v>
      </c>
      <c r="J368" s="2">
        <f>IFERROR(LARGE($E:$H,COUNTIF(A:D,"&gt;0")+COUNTA($J$1:J367)-1),0)</f>
        <v>107.22940233663542</v>
      </c>
      <c r="K368" s="2">
        <f>IFERROR(LARGE($F:$H,COUNTIF(B:D,"&gt;0")+COUNTA($K$1:K367)-1),0)</f>
        <v>85.153292340874884</v>
      </c>
    </row>
    <row r="369" spans="1:11" x14ac:dyDescent="0.25">
      <c r="A369" t="str">
        <f>IFERROR(IF(1+A368&lt;=Configuration!$F$9*Configuration!$F$16,1+A368,""),"")</f>
        <v/>
      </c>
      <c r="B369" s="18" t="str">
        <f>IFERROR(IF(1+B368&lt;=Configuration!$F$10*Configuration!$F$16,1+B368,""),"")</f>
        <v/>
      </c>
      <c r="C369" s="18" t="str">
        <f>IFERROR(IF(1+C368&lt;=Configuration!$F$11*Configuration!$F$16,1+C368,""),"")</f>
        <v/>
      </c>
      <c r="D369" s="18" t="str">
        <f>IFERROR(IF(1+D368&lt;=Configuration!$F$12*Configuration!$F$16,1+D368,""),"")</f>
        <v/>
      </c>
      <c r="E369" s="2">
        <f>IFERROR('QB Projections'!N369,0)</f>
        <v>0</v>
      </c>
      <c r="F369" s="2">
        <f>IFERROR('RB Projections'!N370,0)</f>
        <v>0</v>
      </c>
      <c r="G369" s="2">
        <f>IFERROR('WR Projections'!N370,0)</f>
        <v>0</v>
      </c>
      <c r="H369" s="2">
        <f>IFERROR('TE Projections'!N369,0)</f>
        <v>0</v>
      </c>
      <c r="J369" s="2">
        <f>IFERROR(LARGE($E:$H,COUNTIF(A:D,"&gt;0")+COUNTA($J$1:J368)-1),0)</f>
        <v>107.17197838695934</v>
      </c>
      <c r="K369" s="2">
        <f>IFERROR(LARGE($F:$H,COUNTIF(B:D,"&gt;0")+COUNTA($K$1:K368)-1),0)</f>
        <v>84.296516531560741</v>
      </c>
    </row>
    <row r="370" spans="1:11" x14ac:dyDescent="0.25">
      <c r="A370" t="str">
        <f>IFERROR(IF(1+A369&lt;=Configuration!$F$9*Configuration!$F$16,1+A369,""),"")</f>
        <v/>
      </c>
      <c r="B370" s="18" t="str">
        <f>IFERROR(IF(1+B369&lt;=Configuration!$F$10*Configuration!$F$16,1+B369,""),"")</f>
        <v/>
      </c>
      <c r="C370" s="18" t="str">
        <f>IFERROR(IF(1+C369&lt;=Configuration!$F$11*Configuration!$F$16,1+C369,""),"")</f>
        <v/>
      </c>
      <c r="D370" s="18" t="str">
        <f>IFERROR(IF(1+D369&lt;=Configuration!$F$12*Configuration!$F$16,1+D369,""),"")</f>
        <v/>
      </c>
      <c r="E370" s="2">
        <f>IFERROR('QB Projections'!N370,0)</f>
        <v>0</v>
      </c>
      <c r="F370" s="2">
        <f>IFERROR('RB Projections'!N371,0)</f>
        <v>0</v>
      </c>
      <c r="G370" s="2">
        <f>IFERROR('WR Projections'!N371,0)</f>
        <v>0</v>
      </c>
      <c r="H370" s="2">
        <f>IFERROR('TE Projections'!N370,0)</f>
        <v>0</v>
      </c>
      <c r="J370" s="2">
        <f>IFERROR(LARGE($E:$H,COUNTIF(A:D,"&gt;0")+COUNTA($J$1:J369)-1),0)</f>
        <v>107.12281948494646</v>
      </c>
      <c r="K370" s="2">
        <f>IFERROR(LARGE($F:$H,COUNTIF(B:D,"&gt;0")+COUNTA($K$1:K369)-1),0)</f>
        <v>83.950059216829217</v>
      </c>
    </row>
    <row r="371" spans="1:11" x14ac:dyDescent="0.25">
      <c r="A371" t="str">
        <f>IFERROR(IF(1+A370&lt;=Configuration!$F$9*Configuration!$F$16,1+A370,""),"")</f>
        <v/>
      </c>
      <c r="B371" s="18" t="str">
        <f>IFERROR(IF(1+B370&lt;=Configuration!$F$10*Configuration!$F$16,1+B370,""),"")</f>
        <v/>
      </c>
      <c r="C371" s="18" t="str">
        <f>IFERROR(IF(1+C370&lt;=Configuration!$F$11*Configuration!$F$16,1+C370,""),"")</f>
        <v/>
      </c>
      <c r="D371" s="18" t="str">
        <f>IFERROR(IF(1+D370&lt;=Configuration!$F$12*Configuration!$F$16,1+D370,""),"")</f>
        <v/>
      </c>
      <c r="E371" s="2">
        <f>IFERROR('QB Projections'!N371,0)</f>
        <v>0</v>
      </c>
      <c r="F371" s="2">
        <f>IFERROR('RB Projections'!N372,0)</f>
        <v>0</v>
      </c>
      <c r="G371" s="2">
        <f>IFERROR('WR Projections'!N372,0)</f>
        <v>0</v>
      </c>
      <c r="H371" s="2">
        <f>IFERROR('TE Projections'!N371,0)</f>
        <v>0</v>
      </c>
      <c r="J371" s="2">
        <f>IFERROR(LARGE($E:$H,COUNTIF(A:D,"&gt;0")+COUNTA($J$1:J370)-1),0)</f>
        <v>107.03064523867302</v>
      </c>
      <c r="K371" s="2">
        <f>IFERROR(LARGE($F:$H,COUNTIF(B:D,"&gt;0")+COUNTA($K$1:K370)-1),0)</f>
        <v>83.948745571590607</v>
      </c>
    </row>
    <row r="372" spans="1:11" x14ac:dyDescent="0.25">
      <c r="A372" t="str">
        <f>IFERROR(IF(1+A371&lt;=Configuration!$F$9*Configuration!$F$16,1+A371,""),"")</f>
        <v/>
      </c>
      <c r="B372" s="18" t="str">
        <f>IFERROR(IF(1+B371&lt;=Configuration!$F$10*Configuration!$F$16,1+B371,""),"")</f>
        <v/>
      </c>
      <c r="C372" s="18" t="str">
        <f>IFERROR(IF(1+C371&lt;=Configuration!$F$11*Configuration!$F$16,1+C371,""),"")</f>
        <v/>
      </c>
      <c r="D372" s="18" t="str">
        <f>IFERROR(IF(1+D371&lt;=Configuration!$F$12*Configuration!$F$16,1+D371,""),"")</f>
        <v/>
      </c>
      <c r="E372" s="2">
        <f>IFERROR('QB Projections'!N372,0)</f>
        <v>0</v>
      </c>
      <c r="F372" s="2">
        <f>IFERROR('RB Projections'!N373,0)</f>
        <v>0</v>
      </c>
      <c r="G372" s="2">
        <f>IFERROR('WR Projections'!N373,0)</f>
        <v>0</v>
      </c>
      <c r="H372" s="2">
        <f>IFERROR('TE Projections'!N372,0)</f>
        <v>0</v>
      </c>
      <c r="J372" s="2">
        <f>IFERROR(LARGE($E:$H,COUNTIF(A:D,"&gt;0")+COUNTA($J$1:J371)-1),0)</f>
        <v>106.84555829377173</v>
      </c>
      <c r="K372" s="2">
        <f>IFERROR(LARGE($F:$H,COUNTIF(B:D,"&gt;0")+COUNTA($K$1:K371)-1),0)</f>
        <v>83.933437426619363</v>
      </c>
    </row>
    <row r="373" spans="1:11" x14ac:dyDescent="0.25">
      <c r="A373" t="str">
        <f>IFERROR(IF(1+A372&lt;=Configuration!$F$9*Configuration!$F$16,1+A372,""),"")</f>
        <v/>
      </c>
      <c r="B373" s="18" t="str">
        <f>IFERROR(IF(1+B372&lt;=Configuration!$F$10*Configuration!$F$16,1+B372,""),"")</f>
        <v/>
      </c>
      <c r="C373" s="18" t="str">
        <f>IFERROR(IF(1+C372&lt;=Configuration!$F$11*Configuration!$F$16,1+C372,""),"")</f>
        <v/>
      </c>
      <c r="D373" s="18" t="str">
        <f>IFERROR(IF(1+D372&lt;=Configuration!$F$12*Configuration!$F$16,1+D372,""),"")</f>
        <v/>
      </c>
      <c r="E373" s="2">
        <f>IFERROR('QB Projections'!N373,0)</f>
        <v>0</v>
      </c>
      <c r="F373" s="2">
        <f>IFERROR('RB Projections'!N374,0)</f>
        <v>0</v>
      </c>
      <c r="G373" s="2">
        <f>IFERROR('WR Projections'!N374,0)</f>
        <v>0</v>
      </c>
      <c r="H373" s="2">
        <f>IFERROR('TE Projections'!N373,0)</f>
        <v>0</v>
      </c>
      <c r="J373" s="2">
        <f>IFERROR(LARGE($E:$H,COUNTIF(A:D,"&gt;0")+COUNTA($J$1:J372)-1),0)</f>
        <v>106.6231704692337</v>
      </c>
      <c r="K373" s="2">
        <f>IFERROR(LARGE($F:$H,COUNTIF(B:D,"&gt;0")+COUNTA($K$1:K372)-1),0)</f>
        <v>83.840645647902704</v>
      </c>
    </row>
    <row r="374" spans="1:11" x14ac:dyDescent="0.25">
      <c r="A374" t="str">
        <f>IFERROR(IF(1+A373&lt;=Configuration!$F$9*Configuration!$F$16,1+A373,""),"")</f>
        <v/>
      </c>
      <c r="B374" s="18" t="str">
        <f>IFERROR(IF(1+B373&lt;=Configuration!$F$10*Configuration!$F$16,1+B373,""),"")</f>
        <v/>
      </c>
      <c r="C374" s="18" t="str">
        <f>IFERROR(IF(1+C373&lt;=Configuration!$F$11*Configuration!$F$16,1+C373,""),"")</f>
        <v/>
      </c>
      <c r="D374" s="18" t="str">
        <f>IFERROR(IF(1+D373&lt;=Configuration!$F$12*Configuration!$F$16,1+D373,""),"")</f>
        <v/>
      </c>
      <c r="E374" s="2">
        <f>IFERROR('QB Projections'!N374,0)</f>
        <v>0</v>
      </c>
      <c r="F374" s="2">
        <f>IFERROR('RB Projections'!N375,0)</f>
        <v>0</v>
      </c>
      <c r="G374" s="2">
        <f>IFERROR('WR Projections'!N375,0)</f>
        <v>0</v>
      </c>
      <c r="H374" s="2">
        <f>IFERROR('TE Projections'!N374,0)</f>
        <v>0</v>
      </c>
      <c r="J374" s="2">
        <f>IFERROR(LARGE($E:$H,COUNTIF(A:D,"&gt;0")+COUNTA($J$1:J373)-1),0)</f>
        <v>106.48035127551087</v>
      </c>
      <c r="K374" s="2">
        <f>IFERROR(LARGE($F:$H,COUNTIF(B:D,"&gt;0")+COUNTA($K$1:K373)-1),0)</f>
        <v>83.521704096743065</v>
      </c>
    </row>
    <row r="375" spans="1:11" x14ac:dyDescent="0.25">
      <c r="A375" t="str">
        <f>IFERROR(IF(1+A374&lt;=Configuration!$F$9*Configuration!$F$16,1+A374,""),"")</f>
        <v/>
      </c>
      <c r="B375" s="18" t="str">
        <f>IFERROR(IF(1+B374&lt;=Configuration!$F$10*Configuration!$F$16,1+B374,""),"")</f>
        <v/>
      </c>
      <c r="C375" s="18" t="str">
        <f>IFERROR(IF(1+C374&lt;=Configuration!$F$11*Configuration!$F$16,1+C374,""),"")</f>
        <v/>
      </c>
      <c r="D375" s="18" t="str">
        <f>IFERROR(IF(1+D374&lt;=Configuration!$F$12*Configuration!$F$16,1+D374,""),"")</f>
        <v/>
      </c>
      <c r="E375" s="2">
        <f>IFERROR('QB Projections'!N375,0)</f>
        <v>0</v>
      </c>
      <c r="F375" s="2">
        <f>IFERROR('RB Projections'!N376,0)</f>
        <v>0</v>
      </c>
      <c r="G375" s="2">
        <f>IFERROR('WR Projections'!N376,0)</f>
        <v>0</v>
      </c>
      <c r="H375" s="2">
        <f>IFERROR('TE Projections'!N375,0)</f>
        <v>0</v>
      </c>
      <c r="J375" s="2">
        <f>IFERROR(LARGE($E:$H,COUNTIF(A:D,"&gt;0")+COUNTA($J$1:J374)-1),0)</f>
        <v>106.278895429572</v>
      </c>
      <c r="K375" s="2">
        <f>IFERROR(LARGE($F:$H,COUNTIF(B:D,"&gt;0")+COUNTA($K$1:K374)-1),0)</f>
        <v>83.222063349471256</v>
      </c>
    </row>
    <row r="376" spans="1:11" x14ac:dyDescent="0.25">
      <c r="A376" t="str">
        <f>IFERROR(IF(1+A375&lt;=Configuration!$F$9*Configuration!$F$16,1+A375,""),"")</f>
        <v/>
      </c>
      <c r="B376" s="18" t="str">
        <f>IFERROR(IF(1+B375&lt;=Configuration!$F$10*Configuration!$F$16,1+B375,""),"")</f>
        <v/>
      </c>
      <c r="C376" s="18" t="str">
        <f>IFERROR(IF(1+C375&lt;=Configuration!$F$11*Configuration!$F$16,1+C375,""),"")</f>
        <v/>
      </c>
      <c r="D376" s="18" t="str">
        <f>IFERROR(IF(1+D375&lt;=Configuration!$F$12*Configuration!$F$16,1+D375,""),"")</f>
        <v/>
      </c>
      <c r="E376" s="2">
        <f>IFERROR('QB Projections'!N376,0)</f>
        <v>0</v>
      </c>
      <c r="F376" s="2">
        <f>IFERROR('RB Projections'!N377,0)</f>
        <v>0</v>
      </c>
      <c r="G376" s="2">
        <f>IFERROR('WR Projections'!N377,0)</f>
        <v>0</v>
      </c>
      <c r="H376" s="2">
        <f>IFERROR('TE Projections'!N376,0)</f>
        <v>0</v>
      </c>
      <c r="J376" s="2">
        <f>IFERROR(LARGE($E:$H,COUNTIF(A:D,"&gt;0")+COUNTA($J$1:J375)-1),0)</f>
        <v>105.92471725590642</v>
      </c>
      <c r="K376" s="2">
        <f>IFERROR(LARGE($F:$H,COUNTIF(B:D,"&gt;0")+COUNTA($K$1:K375)-1),0)</f>
        <v>82.750274167794544</v>
      </c>
    </row>
    <row r="377" spans="1:11" x14ac:dyDescent="0.25">
      <c r="A377" t="str">
        <f>IFERROR(IF(1+A376&lt;=Configuration!$F$9*Configuration!$F$16,1+A376,""),"")</f>
        <v/>
      </c>
      <c r="B377" s="18" t="str">
        <f>IFERROR(IF(1+B376&lt;=Configuration!$F$10*Configuration!$F$16,1+B376,""),"")</f>
        <v/>
      </c>
      <c r="C377" s="18" t="str">
        <f>IFERROR(IF(1+C376&lt;=Configuration!$F$11*Configuration!$F$16,1+C376,""),"")</f>
        <v/>
      </c>
      <c r="D377" s="18" t="str">
        <f>IFERROR(IF(1+D376&lt;=Configuration!$F$12*Configuration!$F$16,1+D376,""),"")</f>
        <v/>
      </c>
      <c r="E377" s="2">
        <f>IFERROR('QB Projections'!N377,0)</f>
        <v>0</v>
      </c>
      <c r="F377" s="2">
        <f>IFERROR('RB Projections'!N378,0)</f>
        <v>0</v>
      </c>
      <c r="G377" s="2">
        <f>IFERROR('WR Projections'!N378,0)</f>
        <v>0</v>
      </c>
      <c r="H377" s="2">
        <f>IFERROR('TE Projections'!N377,0)</f>
        <v>0</v>
      </c>
      <c r="J377" s="2">
        <f>IFERROR(LARGE($E:$H,COUNTIF(A:D,"&gt;0")+COUNTA($J$1:J376)-1),0)</f>
        <v>105.64929899165182</v>
      </c>
      <c r="K377" s="2">
        <f>IFERROR(LARGE($F:$H,COUNTIF(B:D,"&gt;0")+COUNTA($K$1:K376)-1),0)</f>
        <v>82.710129615014125</v>
      </c>
    </row>
    <row r="378" spans="1:11" x14ac:dyDescent="0.25">
      <c r="A378" t="str">
        <f>IFERROR(IF(1+A377&lt;=Configuration!$F$9*Configuration!$F$16,1+A377,""),"")</f>
        <v/>
      </c>
      <c r="B378" s="18" t="str">
        <f>IFERROR(IF(1+B377&lt;=Configuration!$F$10*Configuration!$F$16,1+B377,""),"")</f>
        <v/>
      </c>
      <c r="C378" s="18" t="str">
        <f>IFERROR(IF(1+C377&lt;=Configuration!$F$11*Configuration!$F$16,1+C377,""),"")</f>
        <v/>
      </c>
      <c r="D378" s="18" t="str">
        <f>IFERROR(IF(1+D377&lt;=Configuration!$F$12*Configuration!$F$16,1+D377,""),"")</f>
        <v/>
      </c>
      <c r="E378" s="2">
        <f>IFERROR('QB Projections'!N378,0)</f>
        <v>0</v>
      </c>
      <c r="F378" s="2">
        <f>IFERROR('RB Projections'!N379,0)</f>
        <v>0</v>
      </c>
      <c r="G378" s="2">
        <f>IFERROR('WR Projections'!N379,0)</f>
        <v>0</v>
      </c>
      <c r="H378" s="2">
        <f>IFERROR('TE Projections'!N378,0)</f>
        <v>0</v>
      </c>
      <c r="J378" s="2">
        <f>IFERROR(LARGE($E:$H,COUNTIF(A:D,"&gt;0")+COUNTA($J$1:J377)-1),0)</f>
        <v>105.52883046966828</v>
      </c>
      <c r="K378" s="2">
        <f>IFERROR(LARGE($F:$H,COUNTIF(B:D,"&gt;0")+COUNTA($K$1:K377)-1),0)</f>
        <v>82.1107908959833</v>
      </c>
    </row>
    <row r="379" spans="1:11" x14ac:dyDescent="0.25">
      <c r="A379" t="str">
        <f>IFERROR(IF(1+A378&lt;=Configuration!$F$9*Configuration!$F$16,1+A378,""),"")</f>
        <v/>
      </c>
      <c r="B379" s="18" t="str">
        <f>IFERROR(IF(1+B378&lt;=Configuration!$F$10*Configuration!$F$16,1+B378,""),"")</f>
        <v/>
      </c>
      <c r="C379" s="18" t="str">
        <f>IFERROR(IF(1+C378&lt;=Configuration!$F$11*Configuration!$F$16,1+C378,""),"")</f>
        <v/>
      </c>
      <c r="D379" s="18" t="str">
        <f>IFERROR(IF(1+D378&lt;=Configuration!$F$12*Configuration!$F$16,1+D378,""),"")</f>
        <v/>
      </c>
      <c r="E379" s="2">
        <f>IFERROR('QB Projections'!N379,0)</f>
        <v>0</v>
      </c>
      <c r="F379" s="2">
        <f>IFERROR('RB Projections'!N380,0)</f>
        <v>0</v>
      </c>
      <c r="G379" s="2">
        <f>IFERROR('WR Projections'!N380,0)</f>
        <v>0</v>
      </c>
      <c r="H379" s="2">
        <f>IFERROR('TE Projections'!N379,0)</f>
        <v>0</v>
      </c>
      <c r="J379" s="2">
        <f>IFERROR(LARGE($E:$H,COUNTIF(A:D,"&gt;0")+COUNTA($J$1:J378)-1),0)</f>
        <v>105.46414622354887</v>
      </c>
      <c r="K379" s="2">
        <f>IFERROR(LARGE($F:$H,COUNTIF(B:D,"&gt;0")+COUNTA($K$1:K378)-1),0)</f>
        <v>82.009573097596729</v>
      </c>
    </row>
    <row r="380" spans="1:11" x14ac:dyDescent="0.25">
      <c r="A380" t="str">
        <f>IFERROR(IF(1+A379&lt;=Configuration!$F$9*Configuration!$F$16,1+A379,""),"")</f>
        <v/>
      </c>
      <c r="B380" s="18" t="str">
        <f>IFERROR(IF(1+B379&lt;=Configuration!$F$10*Configuration!$F$16,1+B379,""),"")</f>
        <v/>
      </c>
      <c r="C380" s="18" t="str">
        <f>IFERROR(IF(1+C379&lt;=Configuration!$F$11*Configuration!$F$16,1+C379,""),"")</f>
        <v/>
      </c>
      <c r="D380" s="18" t="str">
        <f>IFERROR(IF(1+D379&lt;=Configuration!$F$12*Configuration!$F$16,1+D379,""),"")</f>
        <v/>
      </c>
      <c r="E380" s="2">
        <f>IFERROR('QB Projections'!N380,0)</f>
        <v>0</v>
      </c>
      <c r="F380" s="2">
        <f>IFERROR('RB Projections'!N381,0)</f>
        <v>0</v>
      </c>
      <c r="G380" s="2">
        <f>IFERROR('WR Projections'!N381,0)</f>
        <v>0</v>
      </c>
      <c r="H380" s="2">
        <f>IFERROR('TE Projections'!N380,0)</f>
        <v>0</v>
      </c>
      <c r="J380" s="2">
        <f>IFERROR(LARGE($E:$H,COUNTIF(A:D,"&gt;0")+COUNTA($J$1:J379)-1),0)</f>
        <v>105.08066731800301</v>
      </c>
      <c r="K380" s="2">
        <f>IFERROR(LARGE($F:$H,COUNTIF(B:D,"&gt;0")+COUNTA($K$1:K379)-1),0)</f>
        <v>81.878234500559955</v>
      </c>
    </row>
    <row r="381" spans="1:11" x14ac:dyDescent="0.25">
      <c r="A381" t="str">
        <f>IFERROR(IF(1+A380&lt;=Configuration!$F$9*Configuration!$F$16,1+A380,""),"")</f>
        <v/>
      </c>
      <c r="B381" s="18" t="str">
        <f>IFERROR(IF(1+B380&lt;=Configuration!$F$10*Configuration!$F$16,1+B380,""),"")</f>
        <v/>
      </c>
      <c r="C381" s="18" t="str">
        <f>IFERROR(IF(1+C380&lt;=Configuration!$F$11*Configuration!$F$16,1+C380,""),"")</f>
        <v/>
      </c>
      <c r="D381" s="18" t="str">
        <f>IFERROR(IF(1+D380&lt;=Configuration!$F$12*Configuration!$F$16,1+D380,""),"")</f>
        <v/>
      </c>
      <c r="E381" s="2">
        <f>IFERROR('QB Projections'!N381,0)</f>
        <v>0</v>
      </c>
      <c r="F381" s="2">
        <f>IFERROR('RB Projections'!N382,0)</f>
        <v>0</v>
      </c>
      <c r="G381" s="2">
        <f>IFERROR('WR Projections'!N382,0)</f>
        <v>0</v>
      </c>
      <c r="H381" s="2">
        <f>IFERROR('TE Projections'!N381,0)</f>
        <v>0</v>
      </c>
      <c r="J381" s="2">
        <f>IFERROR(LARGE($E:$H,COUNTIF(A:D,"&gt;0")+COUNTA($J$1:J380)-1),0)</f>
        <v>104.61843768794942</v>
      </c>
      <c r="K381" s="2">
        <f>IFERROR(LARGE($F:$H,COUNTIF(B:D,"&gt;0")+COUNTA($K$1:K380)-1),0)</f>
        <v>81.878234500559955</v>
      </c>
    </row>
    <row r="382" spans="1:11" x14ac:dyDescent="0.25">
      <c r="A382" t="str">
        <f>IFERROR(IF(1+A381&lt;=Configuration!$F$9*Configuration!$F$16,1+A381,""),"")</f>
        <v/>
      </c>
      <c r="B382" s="18" t="str">
        <f>IFERROR(IF(1+B381&lt;=Configuration!$F$10*Configuration!$F$16,1+B381,""),"")</f>
        <v/>
      </c>
      <c r="C382" s="18" t="str">
        <f>IFERROR(IF(1+C381&lt;=Configuration!$F$11*Configuration!$F$16,1+C381,""),"")</f>
        <v/>
      </c>
      <c r="D382" s="18" t="str">
        <f>IFERROR(IF(1+D381&lt;=Configuration!$F$12*Configuration!$F$16,1+D381,""),"")</f>
        <v/>
      </c>
      <c r="E382" s="2">
        <f>IFERROR('QB Projections'!N382,0)</f>
        <v>0</v>
      </c>
      <c r="F382" s="2">
        <f>IFERROR('RB Projections'!N383,0)</f>
        <v>0</v>
      </c>
      <c r="G382" s="2">
        <f>IFERROR('WR Projections'!N383,0)</f>
        <v>0</v>
      </c>
      <c r="H382" s="2">
        <f>IFERROR('TE Projections'!N382,0)</f>
        <v>0</v>
      </c>
      <c r="J382" s="2">
        <f>IFERROR(LARGE($E:$H,COUNTIF(A:D,"&gt;0")+COUNTA($J$1:J381)-1),0)</f>
        <v>104.6051478471243</v>
      </c>
      <c r="K382" s="2">
        <f>IFERROR(LARGE($F:$H,COUNTIF(B:D,"&gt;0")+COUNTA($K$1:K381)-1),0)</f>
        <v>81.860396065220385</v>
      </c>
    </row>
    <row r="383" spans="1:11" x14ac:dyDescent="0.25">
      <c r="A383" t="str">
        <f>IFERROR(IF(1+A382&lt;=Configuration!$F$9*Configuration!$F$16,1+A382,""),"")</f>
        <v/>
      </c>
      <c r="B383" s="18" t="str">
        <f>IFERROR(IF(1+B382&lt;=Configuration!$F$10*Configuration!$F$16,1+B382,""),"")</f>
        <v/>
      </c>
      <c r="C383" s="18" t="str">
        <f>IFERROR(IF(1+C382&lt;=Configuration!$F$11*Configuration!$F$16,1+C382,""),"")</f>
        <v/>
      </c>
      <c r="D383" s="18" t="str">
        <f>IFERROR(IF(1+D382&lt;=Configuration!$F$12*Configuration!$F$16,1+D382,""),"")</f>
        <v/>
      </c>
      <c r="E383" s="2">
        <f>IFERROR('QB Projections'!N383,0)</f>
        <v>0</v>
      </c>
      <c r="F383" s="2">
        <f>IFERROR('RB Projections'!N384,0)</f>
        <v>0</v>
      </c>
      <c r="G383" s="2">
        <f>IFERROR('WR Projections'!N384,0)</f>
        <v>0</v>
      </c>
      <c r="H383" s="2">
        <f>IFERROR('TE Projections'!N383,0)</f>
        <v>0</v>
      </c>
      <c r="J383" s="2">
        <f>IFERROR(LARGE($E:$H,COUNTIF(A:D,"&gt;0")+COUNTA($J$1:J382)-1),0)</f>
        <v>104.40700751407174</v>
      </c>
      <c r="K383" s="2">
        <f>IFERROR(LARGE($F:$H,COUNTIF(B:D,"&gt;0")+COUNTA($K$1:K382)-1),0)</f>
        <v>81.600640032967334</v>
      </c>
    </row>
    <row r="384" spans="1:11" x14ac:dyDescent="0.25">
      <c r="A384" t="str">
        <f>IFERROR(IF(1+A383&lt;=Configuration!$F$9*Configuration!$F$16,1+A383,""),"")</f>
        <v/>
      </c>
      <c r="B384" s="18" t="str">
        <f>IFERROR(IF(1+B383&lt;=Configuration!$F$10*Configuration!$F$16,1+B383,""),"")</f>
        <v/>
      </c>
      <c r="C384" s="18" t="str">
        <f>IFERROR(IF(1+C383&lt;=Configuration!$F$11*Configuration!$F$16,1+C383,""),"")</f>
        <v/>
      </c>
      <c r="D384" s="18" t="str">
        <f>IFERROR(IF(1+D383&lt;=Configuration!$F$12*Configuration!$F$16,1+D383,""),"")</f>
        <v/>
      </c>
      <c r="E384" s="2">
        <f>IFERROR('QB Projections'!N384,0)</f>
        <v>0</v>
      </c>
      <c r="F384" s="2">
        <f>IFERROR('RB Projections'!N385,0)</f>
        <v>0</v>
      </c>
      <c r="G384" s="2">
        <f>IFERROR('WR Projections'!N385,0)</f>
        <v>0</v>
      </c>
      <c r="H384" s="2">
        <f>IFERROR('TE Projections'!N384,0)</f>
        <v>0</v>
      </c>
      <c r="J384" s="2">
        <f>IFERROR(LARGE($E:$H,COUNTIF(A:D,"&gt;0")+COUNTA($J$1:J383)-1),0)</f>
        <v>104.39344428217625</v>
      </c>
      <c r="K384" s="2">
        <f>IFERROR(LARGE($F:$H,COUNTIF(B:D,"&gt;0")+COUNTA($K$1:K383)-1),0)</f>
        <v>81.412453822575642</v>
      </c>
    </row>
    <row r="385" spans="1:11" x14ac:dyDescent="0.25">
      <c r="A385" t="str">
        <f>IFERROR(IF(1+A384&lt;=Configuration!$F$9*Configuration!$F$16,1+A384,""),"")</f>
        <v/>
      </c>
      <c r="B385" s="18" t="str">
        <f>IFERROR(IF(1+B384&lt;=Configuration!$F$10*Configuration!$F$16,1+B384,""),"")</f>
        <v/>
      </c>
      <c r="C385" s="18" t="str">
        <f>IFERROR(IF(1+C384&lt;=Configuration!$F$11*Configuration!$F$16,1+C384,""),"")</f>
        <v/>
      </c>
      <c r="D385" s="18" t="str">
        <f>IFERROR(IF(1+D384&lt;=Configuration!$F$12*Configuration!$F$16,1+D384,""),"")</f>
        <v/>
      </c>
      <c r="E385" s="2">
        <f>IFERROR('QB Projections'!N385,0)</f>
        <v>0</v>
      </c>
      <c r="F385" s="2">
        <f>IFERROR('RB Projections'!N386,0)</f>
        <v>0</v>
      </c>
      <c r="G385" s="2">
        <f>IFERROR('WR Projections'!N386,0)</f>
        <v>0</v>
      </c>
      <c r="H385" s="2">
        <f>IFERROR('TE Projections'!N385,0)</f>
        <v>0</v>
      </c>
      <c r="J385" s="2">
        <f>IFERROR(LARGE($E:$H,COUNTIF(A:D,"&gt;0")+COUNTA($J$1:J384)-1),0)</f>
        <v>104.11087111856644</v>
      </c>
      <c r="K385" s="2">
        <f>IFERROR(LARGE($F:$H,COUNTIF(B:D,"&gt;0")+COUNTA($K$1:K384)-1),0)</f>
        <v>81.205684046379332</v>
      </c>
    </row>
    <row r="386" spans="1:11" x14ac:dyDescent="0.25">
      <c r="A386" t="str">
        <f>IFERROR(IF(1+A385&lt;=Configuration!$F$9*Configuration!$F$16,1+A385,""),"")</f>
        <v/>
      </c>
      <c r="B386" s="18" t="str">
        <f>IFERROR(IF(1+B385&lt;=Configuration!$F$10*Configuration!$F$16,1+B385,""),"")</f>
        <v/>
      </c>
      <c r="C386" s="18" t="str">
        <f>IFERROR(IF(1+C385&lt;=Configuration!$F$11*Configuration!$F$16,1+C385,""),"")</f>
        <v/>
      </c>
      <c r="D386" s="18" t="str">
        <f>IFERROR(IF(1+D385&lt;=Configuration!$F$12*Configuration!$F$16,1+D385,""),"")</f>
        <v/>
      </c>
      <c r="E386" s="2">
        <f>IFERROR('QB Projections'!N386,0)</f>
        <v>0</v>
      </c>
      <c r="F386" s="2">
        <f>IFERROR('RB Projections'!N387,0)</f>
        <v>0</v>
      </c>
      <c r="G386" s="2">
        <f>IFERROR('WR Projections'!N387,0)</f>
        <v>0</v>
      </c>
      <c r="H386" s="2">
        <f>IFERROR('TE Projections'!N386,0)</f>
        <v>0</v>
      </c>
      <c r="J386" s="2">
        <f>IFERROR(LARGE($E:$H,COUNTIF(A:D,"&gt;0")+COUNTA($J$1:J385)-1),0)</f>
        <v>104.09962248917732</v>
      </c>
      <c r="K386" s="2">
        <f>IFERROR(LARGE($F:$H,COUNTIF(B:D,"&gt;0")+COUNTA($K$1:K385)-1),0)</f>
        <v>80.661594237143646</v>
      </c>
    </row>
    <row r="387" spans="1:11" x14ac:dyDescent="0.25">
      <c r="A387" t="str">
        <f>IFERROR(IF(1+A386&lt;=Configuration!$F$9*Configuration!$F$16,1+A386,""),"")</f>
        <v/>
      </c>
      <c r="B387" s="18" t="str">
        <f>IFERROR(IF(1+B386&lt;=Configuration!$F$10*Configuration!$F$16,1+B386,""),"")</f>
        <v/>
      </c>
      <c r="C387" s="18" t="str">
        <f>IFERROR(IF(1+C386&lt;=Configuration!$F$11*Configuration!$F$16,1+C386,""),"")</f>
        <v/>
      </c>
      <c r="D387" s="18" t="str">
        <f>IFERROR(IF(1+D386&lt;=Configuration!$F$12*Configuration!$F$16,1+D386,""),"")</f>
        <v/>
      </c>
      <c r="E387" s="2">
        <f>IFERROR('QB Projections'!N387,0)</f>
        <v>0</v>
      </c>
      <c r="F387" s="2">
        <f>IFERROR('RB Projections'!N388,0)</f>
        <v>0</v>
      </c>
      <c r="G387" s="2">
        <f>IFERROR('WR Projections'!N388,0)</f>
        <v>0</v>
      </c>
      <c r="H387" s="2">
        <f>IFERROR('TE Projections'!N387,0)</f>
        <v>0</v>
      </c>
      <c r="J387" s="2">
        <f>IFERROR(LARGE($E:$H,COUNTIF(A:D,"&gt;0")+COUNTA($J$1:J386)-1),0)</f>
        <v>103.6487789067764</v>
      </c>
      <c r="K387" s="2">
        <f>IFERROR(LARGE($F:$H,COUNTIF(B:D,"&gt;0")+COUNTA($K$1:K386)-1),0)</f>
        <v>80.476944199369001</v>
      </c>
    </row>
    <row r="388" spans="1:11" x14ac:dyDescent="0.25">
      <c r="A388" t="str">
        <f>IFERROR(IF(1+A387&lt;=Configuration!$F$9*Configuration!$F$16,1+A387,""),"")</f>
        <v/>
      </c>
      <c r="B388" s="18" t="str">
        <f>IFERROR(IF(1+B387&lt;=Configuration!$F$10*Configuration!$F$16,1+B387,""),"")</f>
        <v/>
      </c>
      <c r="C388" s="18" t="str">
        <f>IFERROR(IF(1+C387&lt;=Configuration!$F$11*Configuration!$F$16,1+C387,""),"")</f>
        <v/>
      </c>
      <c r="D388" s="18" t="str">
        <f>IFERROR(IF(1+D387&lt;=Configuration!$F$12*Configuration!$F$16,1+D387,""),"")</f>
        <v/>
      </c>
      <c r="E388" s="2">
        <f>IFERROR('QB Projections'!N388,0)</f>
        <v>0</v>
      </c>
      <c r="F388" s="2">
        <f>IFERROR('RB Projections'!N389,0)</f>
        <v>0</v>
      </c>
      <c r="G388" s="2">
        <f>IFERROR('WR Projections'!N389,0)</f>
        <v>0</v>
      </c>
      <c r="H388" s="2">
        <f>IFERROR('TE Projections'!N388,0)</f>
        <v>0</v>
      </c>
      <c r="J388" s="2">
        <f>IFERROR(LARGE($E:$H,COUNTIF(A:D,"&gt;0")+COUNTA($J$1:J387)-1),0)</f>
        <v>103.5996999526693</v>
      </c>
      <c r="K388" s="2">
        <f>IFERROR(LARGE($F:$H,COUNTIF(B:D,"&gt;0")+COUNTA($K$1:K387)-1),0)</f>
        <v>79.880908661304872</v>
      </c>
    </row>
    <row r="389" spans="1:11" x14ac:dyDescent="0.25">
      <c r="A389" t="str">
        <f>IFERROR(IF(1+A388&lt;=Configuration!$F$9*Configuration!$F$16,1+A388,""),"")</f>
        <v/>
      </c>
      <c r="B389" s="18" t="str">
        <f>IFERROR(IF(1+B388&lt;=Configuration!$F$10*Configuration!$F$16,1+B388,""),"")</f>
        <v/>
      </c>
      <c r="C389" s="18" t="str">
        <f>IFERROR(IF(1+C388&lt;=Configuration!$F$11*Configuration!$F$16,1+C388,""),"")</f>
        <v/>
      </c>
      <c r="D389" s="18" t="str">
        <f>IFERROR(IF(1+D388&lt;=Configuration!$F$12*Configuration!$F$16,1+D388,""),"")</f>
        <v/>
      </c>
      <c r="E389" s="2">
        <f>IFERROR('QB Projections'!N389,0)</f>
        <v>0</v>
      </c>
      <c r="F389" s="2">
        <f>IFERROR('RB Projections'!N390,0)</f>
        <v>0</v>
      </c>
      <c r="G389" s="2">
        <f>IFERROR('WR Projections'!N390,0)</f>
        <v>0</v>
      </c>
      <c r="H389" s="2">
        <f>IFERROR('TE Projections'!N389,0)</f>
        <v>0</v>
      </c>
      <c r="J389" s="2">
        <f>IFERROR(LARGE($E:$H,COUNTIF(A:D,"&gt;0")+COUNTA($J$1:J388)-1),0)</f>
        <v>103.51877871807055</v>
      </c>
      <c r="K389" s="2">
        <f>IFERROR(LARGE($F:$H,COUNTIF(B:D,"&gt;0")+COUNTA($K$1:K388)-1),0)</f>
        <v>79.717527919058028</v>
      </c>
    </row>
    <row r="390" spans="1:11" x14ac:dyDescent="0.25">
      <c r="A390" t="str">
        <f>IFERROR(IF(1+A389&lt;=Configuration!$F$9*Configuration!$F$16,1+A389,""),"")</f>
        <v/>
      </c>
      <c r="B390" s="18" t="str">
        <f>IFERROR(IF(1+B389&lt;=Configuration!$F$10*Configuration!$F$16,1+B389,""),"")</f>
        <v/>
      </c>
      <c r="C390" s="18" t="str">
        <f>IFERROR(IF(1+C389&lt;=Configuration!$F$11*Configuration!$F$16,1+C389,""),"")</f>
        <v/>
      </c>
      <c r="D390" s="18" t="str">
        <f>IFERROR(IF(1+D389&lt;=Configuration!$F$12*Configuration!$F$16,1+D389,""),"")</f>
        <v/>
      </c>
      <c r="E390" s="2">
        <f>IFERROR('QB Projections'!N390,0)</f>
        <v>0</v>
      </c>
      <c r="F390" s="2">
        <f>IFERROR('RB Projections'!N391,0)</f>
        <v>0</v>
      </c>
      <c r="G390" s="2">
        <f>IFERROR('WR Projections'!N391,0)</f>
        <v>0</v>
      </c>
      <c r="H390" s="2">
        <f>IFERROR('TE Projections'!N390,0)</f>
        <v>0</v>
      </c>
      <c r="J390" s="2">
        <f>IFERROR(LARGE($E:$H,COUNTIF(A:D,"&gt;0")+COUNTA($J$1:J389)-1),0)</f>
        <v>103.46958718220996</v>
      </c>
      <c r="K390" s="2">
        <f>IFERROR(LARGE($F:$H,COUNTIF(B:D,"&gt;0")+COUNTA($K$1:K389)-1),0)</f>
        <v>79.679348334249894</v>
      </c>
    </row>
    <row r="391" spans="1:11" x14ac:dyDescent="0.25">
      <c r="A391" t="str">
        <f>IFERROR(IF(1+A390&lt;=Configuration!$F$9*Configuration!$F$16,1+A390,""),"")</f>
        <v/>
      </c>
      <c r="B391" s="18" t="str">
        <f>IFERROR(IF(1+B390&lt;=Configuration!$F$10*Configuration!$F$16,1+B390,""),"")</f>
        <v/>
      </c>
      <c r="C391" s="18" t="str">
        <f>IFERROR(IF(1+C390&lt;=Configuration!$F$11*Configuration!$F$16,1+C390,""),"")</f>
        <v/>
      </c>
      <c r="D391" s="18" t="str">
        <f>IFERROR(IF(1+D390&lt;=Configuration!$F$12*Configuration!$F$16,1+D390,""),"")</f>
        <v/>
      </c>
      <c r="E391" s="2">
        <f>IFERROR('QB Projections'!N391,0)</f>
        <v>0</v>
      </c>
      <c r="F391" s="2">
        <f>IFERROR('RB Projections'!N392,0)</f>
        <v>0</v>
      </c>
      <c r="G391" s="2">
        <f>IFERROR('WR Projections'!N392,0)</f>
        <v>0</v>
      </c>
      <c r="H391" s="2">
        <f>IFERROR('TE Projections'!N391,0)</f>
        <v>0</v>
      </c>
      <c r="J391" s="2">
        <f>IFERROR(LARGE($E:$H,COUNTIF(A:D,"&gt;0")+COUNTA($J$1:J390)-1),0)</f>
        <v>103.44625495476653</v>
      </c>
      <c r="K391" s="2">
        <f>IFERROR(LARGE($F:$H,COUNTIF(B:D,"&gt;0")+COUNTA($K$1:K390)-1),0)</f>
        <v>79.665059187403216</v>
      </c>
    </row>
    <row r="392" spans="1:11" x14ac:dyDescent="0.25">
      <c r="A392" t="str">
        <f>IFERROR(IF(1+A391&lt;=Configuration!$F$9*Configuration!$F$16,1+A391,""),"")</f>
        <v/>
      </c>
      <c r="B392" s="18" t="str">
        <f>IFERROR(IF(1+B391&lt;=Configuration!$F$10*Configuration!$F$16,1+B391,""),"")</f>
        <v/>
      </c>
      <c r="C392" s="18" t="str">
        <f>IFERROR(IF(1+C391&lt;=Configuration!$F$11*Configuration!$F$16,1+C391,""),"")</f>
        <v/>
      </c>
      <c r="D392" s="18" t="str">
        <f>IFERROR(IF(1+D391&lt;=Configuration!$F$12*Configuration!$F$16,1+D391,""),"")</f>
        <v/>
      </c>
      <c r="E392" s="2">
        <f>IFERROR('QB Projections'!N392,0)</f>
        <v>0</v>
      </c>
      <c r="F392" s="2">
        <f>IFERROR('RB Projections'!N393,0)</f>
        <v>0</v>
      </c>
      <c r="G392" s="2">
        <f>IFERROR('WR Projections'!N393,0)</f>
        <v>0</v>
      </c>
      <c r="H392" s="2">
        <f>IFERROR('TE Projections'!N392,0)</f>
        <v>0</v>
      </c>
      <c r="J392" s="2">
        <f>IFERROR(LARGE($E:$H,COUNTIF(A:D,"&gt;0")+COUNTA($J$1:J391)-1),0)</f>
        <v>103.38070720980853</v>
      </c>
      <c r="K392" s="2">
        <f>IFERROR(LARGE($F:$H,COUNTIF(B:D,"&gt;0")+COUNTA($K$1:K391)-1),0)</f>
        <v>78.717370070057257</v>
      </c>
    </row>
    <row r="393" spans="1:11" x14ac:dyDescent="0.25">
      <c r="A393" t="str">
        <f>IFERROR(IF(1+A392&lt;=Configuration!$F$9*Configuration!$F$16,1+A392,""),"")</f>
        <v/>
      </c>
      <c r="B393" s="18" t="str">
        <f>IFERROR(IF(1+B392&lt;=Configuration!$F$10*Configuration!$F$16,1+B392,""),"")</f>
        <v/>
      </c>
      <c r="C393" s="18" t="str">
        <f>IFERROR(IF(1+C392&lt;=Configuration!$F$11*Configuration!$F$16,1+C392,""),"")</f>
        <v/>
      </c>
      <c r="D393" s="18" t="str">
        <f>IFERROR(IF(1+D392&lt;=Configuration!$F$12*Configuration!$F$16,1+D392,""),"")</f>
        <v/>
      </c>
      <c r="E393" s="2">
        <f>IFERROR('QB Projections'!N393,0)</f>
        <v>0</v>
      </c>
      <c r="F393" s="2">
        <f>IFERROR('RB Projections'!N394,0)</f>
        <v>0</v>
      </c>
      <c r="G393" s="2">
        <f>IFERROR('WR Projections'!N394,0)</f>
        <v>0</v>
      </c>
      <c r="H393" s="2">
        <f>IFERROR('TE Projections'!N393,0)</f>
        <v>0</v>
      </c>
      <c r="J393" s="2">
        <f>IFERROR(LARGE($E:$H,COUNTIF(A:D,"&gt;0")+COUNTA($J$1:J392)-1),0)</f>
        <v>103.08622816638625</v>
      </c>
      <c r="K393" s="2">
        <f>IFERROR(LARGE($F:$H,COUNTIF(B:D,"&gt;0")+COUNTA($K$1:K392)-1),0)</f>
        <v>78.557983974039232</v>
      </c>
    </row>
    <row r="394" spans="1:11" x14ac:dyDescent="0.25">
      <c r="A394" t="str">
        <f>IFERROR(IF(1+A393&lt;=Configuration!$F$9*Configuration!$F$16,1+A393,""),"")</f>
        <v/>
      </c>
      <c r="B394" s="18" t="str">
        <f>IFERROR(IF(1+B393&lt;=Configuration!$F$10*Configuration!$F$16,1+B393,""),"")</f>
        <v/>
      </c>
      <c r="C394" s="18" t="str">
        <f>IFERROR(IF(1+C393&lt;=Configuration!$F$11*Configuration!$F$16,1+C393,""),"")</f>
        <v/>
      </c>
      <c r="D394" s="18" t="str">
        <f>IFERROR(IF(1+D393&lt;=Configuration!$F$12*Configuration!$F$16,1+D393,""),"")</f>
        <v/>
      </c>
      <c r="E394" s="2">
        <f>IFERROR('QB Projections'!N394,0)</f>
        <v>0</v>
      </c>
      <c r="F394" s="2">
        <f>IFERROR('RB Projections'!N395,0)</f>
        <v>0</v>
      </c>
      <c r="G394" s="2">
        <f>IFERROR('WR Projections'!N395,0)</f>
        <v>0</v>
      </c>
      <c r="H394" s="2">
        <f>IFERROR('TE Projections'!N394,0)</f>
        <v>0</v>
      </c>
      <c r="J394" s="2">
        <f>IFERROR(LARGE($E:$H,COUNTIF(A:D,"&gt;0")+COUNTA($J$1:J393)-1),0)</f>
        <v>102.95200774092103</v>
      </c>
      <c r="K394" s="2">
        <f>IFERROR(LARGE($F:$H,COUNTIF(B:D,"&gt;0")+COUNTA($K$1:K393)-1),0)</f>
        <v>78.321412583973981</v>
      </c>
    </row>
    <row r="395" spans="1:11" x14ac:dyDescent="0.25">
      <c r="A395" t="str">
        <f>IFERROR(IF(1+A394&lt;=Configuration!$F$9*Configuration!$F$16,1+A394,""),"")</f>
        <v/>
      </c>
      <c r="B395" s="18" t="str">
        <f>IFERROR(IF(1+B394&lt;=Configuration!$F$10*Configuration!$F$16,1+B394,""),"")</f>
        <v/>
      </c>
      <c r="C395" s="18" t="str">
        <f>IFERROR(IF(1+C394&lt;=Configuration!$F$11*Configuration!$F$16,1+C394,""),"")</f>
        <v/>
      </c>
      <c r="D395" s="18" t="str">
        <f>IFERROR(IF(1+D394&lt;=Configuration!$F$12*Configuration!$F$16,1+D394,""),"")</f>
        <v/>
      </c>
      <c r="E395" s="2">
        <f>IFERROR('QB Projections'!N395,0)</f>
        <v>0</v>
      </c>
      <c r="F395" s="2">
        <f>IFERROR('RB Projections'!N396,0)</f>
        <v>0</v>
      </c>
      <c r="G395" s="2">
        <f>IFERROR('WR Projections'!N396,0)</f>
        <v>0</v>
      </c>
      <c r="H395" s="2">
        <f>IFERROR('TE Projections'!N395,0)</f>
        <v>0</v>
      </c>
      <c r="J395" s="2">
        <f>IFERROR(LARGE($E:$H,COUNTIF(A:D,"&gt;0")+COUNTA($J$1:J394)-1),0)</f>
        <v>102.86893225788026</v>
      </c>
      <c r="K395" s="2">
        <f>IFERROR(LARGE($F:$H,COUNTIF(B:D,"&gt;0")+COUNTA($K$1:K394)-1),0)</f>
        <v>78.076712154389142</v>
      </c>
    </row>
    <row r="396" spans="1:11" x14ac:dyDescent="0.25">
      <c r="A396" t="str">
        <f>IFERROR(IF(1+A395&lt;=Configuration!$F$9*Configuration!$F$16,1+A395,""),"")</f>
        <v/>
      </c>
      <c r="B396" s="18" t="str">
        <f>IFERROR(IF(1+B395&lt;=Configuration!$F$10*Configuration!$F$16,1+B395,""),"")</f>
        <v/>
      </c>
      <c r="C396" s="18" t="str">
        <f>IFERROR(IF(1+C395&lt;=Configuration!$F$11*Configuration!$F$16,1+C395,""),"")</f>
        <v/>
      </c>
      <c r="D396" s="18" t="str">
        <f>IFERROR(IF(1+D395&lt;=Configuration!$F$12*Configuration!$F$16,1+D395,""),"")</f>
        <v/>
      </c>
      <c r="E396" s="2">
        <f>IFERROR('QB Projections'!N396,0)</f>
        <v>0</v>
      </c>
      <c r="F396" s="2">
        <f>IFERROR('RB Projections'!N397,0)</f>
        <v>0</v>
      </c>
      <c r="G396" s="2">
        <f>IFERROR('WR Projections'!N397,0)</f>
        <v>0</v>
      </c>
      <c r="H396" s="2">
        <f>IFERROR('TE Projections'!N396,0)</f>
        <v>0</v>
      </c>
      <c r="J396" s="2">
        <f>IFERROR(LARGE($E:$H,COUNTIF(A:D,"&gt;0")+COUNTA($J$1:J395)-1),0)</f>
        <v>102.48743081554835</v>
      </c>
      <c r="K396" s="2">
        <f>IFERROR(LARGE($F:$H,COUNTIF(B:D,"&gt;0")+COUNTA($K$1:K395)-1),0)</f>
        <v>77.931192515986481</v>
      </c>
    </row>
    <row r="397" spans="1:11" x14ac:dyDescent="0.25">
      <c r="A397" t="str">
        <f>IFERROR(IF(1+A396&lt;=Configuration!$F$9*Configuration!$F$16,1+A396,""),"")</f>
        <v/>
      </c>
      <c r="B397" s="18" t="str">
        <f>IFERROR(IF(1+B396&lt;=Configuration!$F$10*Configuration!$F$16,1+B396,""),"")</f>
        <v/>
      </c>
      <c r="C397" s="18" t="str">
        <f>IFERROR(IF(1+C396&lt;=Configuration!$F$11*Configuration!$F$16,1+C396,""),"")</f>
        <v/>
      </c>
      <c r="D397" s="18" t="str">
        <f>IFERROR(IF(1+D396&lt;=Configuration!$F$12*Configuration!$F$16,1+D396,""),"")</f>
        <v/>
      </c>
      <c r="E397" s="2">
        <f>IFERROR('QB Projections'!N397,0)</f>
        <v>0</v>
      </c>
      <c r="F397" s="2">
        <f>IFERROR('RB Projections'!N398,0)</f>
        <v>0</v>
      </c>
      <c r="G397" s="2">
        <f>IFERROR('WR Projections'!N398,0)</f>
        <v>0</v>
      </c>
      <c r="H397" s="2">
        <f>IFERROR('TE Projections'!N397,0)</f>
        <v>0</v>
      </c>
      <c r="J397" s="2">
        <f>IFERROR(LARGE($E:$H,COUNTIF(A:D,"&gt;0")+COUNTA($J$1:J396)-1),0)</f>
        <v>102.27474796949015</v>
      </c>
      <c r="K397" s="2">
        <f>IFERROR(LARGE($F:$H,COUNTIF(B:D,"&gt;0")+COUNTA($K$1:K396)-1),0)</f>
        <v>77.810797597402797</v>
      </c>
    </row>
    <row r="398" spans="1:11" x14ac:dyDescent="0.25">
      <c r="A398" t="str">
        <f>IFERROR(IF(1+A397&lt;=Configuration!$F$9*Configuration!$F$16,1+A397,""),"")</f>
        <v/>
      </c>
      <c r="B398" s="18" t="str">
        <f>IFERROR(IF(1+B397&lt;=Configuration!$F$10*Configuration!$F$16,1+B397,""),"")</f>
        <v/>
      </c>
      <c r="C398" s="18" t="str">
        <f>IFERROR(IF(1+C397&lt;=Configuration!$F$11*Configuration!$F$16,1+C397,""),"")</f>
        <v/>
      </c>
      <c r="D398" s="18" t="str">
        <f>IFERROR(IF(1+D397&lt;=Configuration!$F$12*Configuration!$F$16,1+D397,""),"")</f>
        <v/>
      </c>
      <c r="E398" s="2">
        <f>IFERROR('QB Projections'!N398,0)</f>
        <v>0</v>
      </c>
      <c r="F398" s="2">
        <f>IFERROR('RB Projections'!N399,0)</f>
        <v>0</v>
      </c>
      <c r="G398" s="2">
        <f>IFERROR('WR Projections'!N399,0)</f>
        <v>0</v>
      </c>
      <c r="H398" s="2">
        <f>IFERROR('TE Projections'!N398,0)</f>
        <v>0</v>
      </c>
      <c r="J398" s="2">
        <f>IFERROR(LARGE($E:$H,COUNTIF(A:D,"&gt;0")+COUNTA($J$1:J397)-1),0)</f>
        <v>102.0163534849833</v>
      </c>
      <c r="K398" s="2">
        <f>IFERROR(LARGE($F:$H,COUNTIF(B:D,"&gt;0")+COUNTA($K$1:K397)-1),0)</f>
        <v>77.794163382661537</v>
      </c>
    </row>
    <row r="399" spans="1:11" x14ac:dyDescent="0.25">
      <c r="A399" t="str">
        <f>IFERROR(IF(1+A398&lt;=Configuration!$F$9*Configuration!$F$16,1+A398,""),"")</f>
        <v/>
      </c>
      <c r="B399" s="18" t="str">
        <f>IFERROR(IF(1+B398&lt;=Configuration!$F$10*Configuration!$F$16,1+B398,""),"")</f>
        <v/>
      </c>
      <c r="C399" s="18" t="str">
        <f>IFERROR(IF(1+C398&lt;=Configuration!$F$11*Configuration!$F$16,1+C398,""),"")</f>
        <v/>
      </c>
      <c r="D399" s="18" t="str">
        <f>IFERROR(IF(1+D398&lt;=Configuration!$F$12*Configuration!$F$16,1+D398,""),"")</f>
        <v/>
      </c>
      <c r="E399" s="2">
        <f>IFERROR('QB Projections'!N399,0)</f>
        <v>0</v>
      </c>
      <c r="F399" s="2">
        <f>IFERROR('RB Projections'!N400,0)</f>
        <v>0</v>
      </c>
      <c r="G399" s="2">
        <f>IFERROR('WR Projections'!N400,0)</f>
        <v>0</v>
      </c>
      <c r="H399" s="2">
        <f>IFERROR('TE Projections'!N399,0)</f>
        <v>0</v>
      </c>
      <c r="J399" s="2">
        <f>IFERROR(LARGE($E:$H,COUNTIF(A:D,"&gt;0")+COUNTA($J$1:J398)-1),0)</f>
        <v>101.89339190445961</v>
      </c>
      <c r="K399" s="2">
        <f>IFERROR(LARGE($F:$H,COUNTIF(B:D,"&gt;0")+COUNTA($K$1:K398)-1),0)</f>
        <v>77.51790801976685</v>
      </c>
    </row>
    <row r="400" spans="1:11" x14ac:dyDescent="0.25">
      <c r="A400" t="str">
        <f>IFERROR(IF(1+A399&lt;=Configuration!$F$9*Configuration!$F$16,1+A399,""),"")</f>
        <v/>
      </c>
      <c r="B400" s="18" t="str">
        <f>IFERROR(IF(1+B399&lt;=Configuration!$F$10*Configuration!$F$16,1+B399,""),"")</f>
        <v/>
      </c>
      <c r="C400" s="18" t="str">
        <f>IFERROR(IF(1+C399&lt;=Configuration!$F$11*Configuration!$F$16,1+C399,""),"")</f>
        <v/>
      </c>
      <c r="D400" s="18" t="str">
        <f>IFERROR(IF(1+D399&lt;=Configuration!$F$12*Configuration!$F$16,1+D399,""),"")</f>
        <v/>
      </c>
      <c r="E400" s="2">
        <f>IFERROR('QB Projections'!N400,0)</f>
        <v>0</v>
      </c>
      <c r="F400" s="2">
        <f>IFERROR('RB Projections'!N401,0)</f>
        <v>0</v>
      </c>
      <c r="G400" s="2">
        <f>IFERROR('WR Projections'!N401,0)</f>
        <v>0</v>
      </c>
      <c r="H400" s="2">
        <f>IFERROR('TE Projections'!N400,0)</f>
        <v>0</v>
      </c>
      <c r="J400" s="2">
        <f>IFERROR(LARGE($E:$H,COUNTIF(A:D,"&gt;0")+COUNTA($J$1:J399)-1),0)</f>
        <v>101.61013384002688</v>
      </c>
      <c r="K400" s="2">
        <f>IFERROR(LARGE($F:$H,COUNTIF(B:D,"&gt;0")+COUNTA($K$1:K399)-1),0)</f>
        <v>77.488984002583564</v>
      </c>
    </row>
    <row r="401" spans="1:11" x14ac:dyDescent="0.25">
      <c r="A401" t="str">
        <f>IFERROR(IF(1+A400&lt;=Configuration!$F$9*Configuration!$F$16,1+A400,""),"")</f>
        <v/>
      </c>
      <c r="B401" s="18" t="str">
        <f>IFERROR(IF(1+B400&lt;=Configuration!$F$10*Configuration!$F$16,1+B400,""),"")</f>
        <v/>
      </c>
      <c r="C401" s="18" t="str">
        <f>IFERROR(IF(1+C400&lt;=Configuration!$F$11*Configuration!$F$16,1+C400,""),"")</f>
        <v/>
      </c>
      <c r="D401" s="18" t="str">
        <f>IFERROR(IF(1+D400&lt;=Configuration!$F$12*Configuration!$F$16,1+D400,""),"")</f>
        <v/>
      </c>
      <c r="E401" s="2">
        <f>IFERROR('QB Projections'!N401,0)</f>
        <v>0</v>
      </c>
      <c r="F401" s="2">
        <f>IFERROR('RB Projections'!N402,0)</f>
        <v>0</v>
      </c>
      <c r="G401" s="2">
        <f>IFERROR('WR Projections'!N402,0)</f>
        <v>0</v>
      </c>
      <c r="H401" s="2">
        <f>IFERROR('TE Projections'!N401,0)</f>
        <v>0</v>
      </c>
      <c r="J401" s="2">
        <f>IFERROR(LARGE($E:$H,COUNTIF(A:D,"&gt;0")+COUNTA($J$1:J400)-1),0)</f>
        <v>101.54673816254387</v>
      </c>
      <c r="K401" s="2">
        <f>IFERROR(LARGE($F:$H,COUNTIF(B:D,"&gt;0")+COUNTA($K$1:K400)-1),0)</f>
        <v>77.391634837435603</v>
      </c>
    </row>
    <row r="402" spans="1:11" x14ac:dyDescent="0.25">
      <c r="A402" t="str">
        <f>IFERROR(IF(1+A401&lt;=Configuration!$F$9*Configuration!$F$16,1+A401,""),"")</f>
        <v/>
      </c>
      <c r="B402" s="18" t="str">
        <f>IFERROR(IF(1+B401&lt;=Configuration!$F$10*Configuration!$F$16,1+B401,""),"")</f>
        <v/>
      </c>
      <c r="C402" s="18" t="str">
        <f>IFERROR(IF(1+C401&lt;=Configuration!$F$11*Configuration!$F$16,1+C401,""),"")</f>
        <v/>
      </c>
      <c r="D402" s="18" t="str">
        <f>IFERROR(IF(1+D401&lt;=Configuration!$F$12*Configuration!$F$16,1+D401,""),"")</f>
        <v/>
      </c>
      <c r="E402" s="2">
        <f>IFERROR('QB Projections'!N402,0)</f>
        <v>0</v>
      </c>
      <c r="F402" s="2">
        <f>IFERROR('RB Projections'!N403,0)</f>
        <v>0</v>
      </c>
      <c r="G402" s="2">
        <f>IFERROR('WR Projections'!N403,0)</f>
        <v>0</v>
      </c>
      <c r="H402" s="2">
        <f>IFERROR('TE Projections'!N402,0)</f>
        <v>0</v>
      </c>
      <c r="J402" s="2">
        <f>IFERROR(LARGE($E:$H,COUNTIF(A:D,"&gt;0")+COUNTA($J$1:J401)-1),0)</f>
        <v>101.15978762057924</v>
      </c>
      <c r="K402" s="2">
        <f>IFERROR(LARGE($F:$H,COUNTIF(B:D,"&gt;0")+COUNTA($K$1:K401)-1),0)</f>
        <v>77.246311190652037</v>
      </c>
    </row>
    <row r="403" spans="1:11" x14ac:dyDescent="0.25">
      <c r="A403" t="str">
        <f>IFERROR(IF(1+A402&lt;=Configuration!$F$9*Configuration!$F$16,1+A402,""),"")</f>
        <v/>
      </c>
      <c r="B403" s="18" t="str">
        <f>IFERROR(IF(1+B402&lt;=Configuration!$F$10*Configuration!$F$16,1+B402,""),"")</f>
        <v/>
      </c>
      <c r="C403" s="18" t="str">
        <f>IFERROR(IF(1+C402&lt;=Configuration!$F$11*Configuration!$F$16,1+C402,""),"")</f>
        <v/>
      </c>
      <c r="D403" s="18" t="str">
        <f>IFERROR(IF(1+D402&lt;=Configuration!$F$12*Configuration!$F$16,1+D402,""),"")</f>
        <v/>
      </c>
      <c r="E403" s="2">
        <f>IFERROR('QB Projections'!N403,0)</f>
        <v>0</v>
      </c>
      <c r="F403" s="2">
        <f>IFERROR('RB Projections'!N404,0)</f>
        <v>0</v>
      </c>
      <c r="G403" s="2">
        <f>IFERROR('WR Projections'!N404,0)</f>
        <v>0</v>
      </c>
      <c r="H403" s="2">
        <f>IFERROR('TE Projections'!N403,0)</f>
        <v>0</v>
      </c>
      <c r="J403" s="2">
        <f>IFERROR(LARGE($E:$H,COUNTIF(A:D,"&gt;0")+COUNTA($J$1:J402)-1),0)</f>
        <v>100.92435880930935</v>
      </c>
      <c r="K403" s="2">
        <f>IFERROR(LARGE($F:$H,COUNTIF(B:D,"&gt;0")+COUNTA($K$1:K402)-1),0)</f>
        <v>77.209784562039758</v>
      </c>
    </row>
    <row r="404" spans="1:11" x14ac:dyDescent="0.25">
      <c r="A404" t="str">
        <f>IFERROR(IF(1+A403&lt;=Configuration!$F$9*Configuration!$F$16,1+A403,""),"")</f>
        <v/>
      </c>
      <c r="B404" s="18" t="str">
        <f>IFERROR(IF(1+B403&lt;=Configuration!$F$10*Configuration!$F$16,1+B403,""),"")</f>
        <v/>
      </c>
      <c r="C404" s="18" t="str">
        <f>IFERROR(IF(1+C403&lt;=Configuration!$F$11*Configuration!$F$16,1+C403,""),"")</f>
        <v/>
      </c>
      <c r="D404" s="18" t="str">
        <f>IFERROR(IF(1+D403&lt;=Configuration!$F$12*Configuration!$F$16,1+D403,""),"")</f>
        <v/>
      </c>
      <c r="E404" s="2">
        <f>IFERROR('QB Projections'!N404,0)</f>
        <v>0</v>
      </c>
      <c r="F404" s="2">
        <f>IFERROR('RB Projections'!N405,0)</f>
        <v>0</v>
      </c>
      <c r="G404" s="2">
        <f>IFERROR('WR Projections'!N405,0)</f>
        <v>0</v>
      </c>
      <c r="H404" s="2">
        <f>IFERROR('TE Projections'!N404,0)</f>
        <v>0</v>
      </c>
      <c r="J404" s="2">
        <f>IFERROR(LARGE($E:$H,COUNTIF(A:D,"&gt;0")+COUNTA($J$1:J403)-1),0)</f>
        <v>100.89036257994853</v>
      </c>
      <c r="K404" s="2">
        <f>IFERROR(LARGE($F:$H,COUNTIF(B:D,"&gt;0")+COUNTA($K$1:K403)-1),0)</f>
        <v>77.204597781597911</v>
      </c>
    </row>
    <row r="405" spans="1:11" x14ac:dyDescent="0.25">
      <c r="A405" t="str">
        <f>IFERROR(IF(1+A404&lt;=Configuration!$F$9*Configuration!$F$16,1+A404,""),"")</f>
        <v/>
      </c>
      <c r="B405" s="18" t="str">
        <f>IFERROR(IF(1+B404&lt;=Configuration!$F$10*Configuration!$F$16,1+B404,""),"")</f>
        <v/>
      </c>
      <c r="C405" s="18" t="str">
        <f>IFERROR(IF(1+C404&lt;=Configuration!$F$11*Configuration!$F$16,1+C404,""),"")</f>
        <v/>
      </c>
      <c r="D405" s="18" t="str">
        <f>IFERROR(IF(1+D404&lt;=Configuration!$F$12*Configuration!$F$16,1+D404,""),"")</f>
        <v/>
      </c>
      <c r="E405" s="2">
        <f>IFERROR('QB Projections'!N405,0)</f>
        <v>0</v>
      </c>
      <c r="F405" s="2">
        <f>IFERROR('RB Projections'!N406,0)</f>
        <v>0</v>
      </c>
      <c r="G405" s="2">
        <f>IFERROR('WR Projections'!N406,0)</f>
        <v>0</v>
      </c>
      <c r="H405" s="2">
        <f>IFERROR('TE Projections'!N405,0)</f>
        <v>0</v>
      </c>
      <c r="J405" s="2">
        <f>IFERROR(LARGE($E:$H,COUNTIF(A:D,"&gt;0")+COUNTA($J$1:J404)-1),0)</f>
        <v>100.68105293450739</v>
      </c>
      <c r="K405" s="2">
        <f>IFERROR(LARGE($F:$H,COUNTIF(B:D,"&gt;0")+COUNTA($K$1:K404)-1),0)</f>
        <v>76.60920708441094</v>
      </c>
    </row>
    <row r="406" spans="1:11" x14ac:dyDescent="0.25">
      <c r="A406" t="str">
        <f>IFERROR(IF(1+A405&lt;=Configuration!$F$9*Configuration!$F$16,1+A405,""),"")</f>
        <v/>
      </c>
      <c r="B406" s="18" t="str">
        <f>IFERROR(IF(1+B405&lt;=Configuration!$F$10*Configuration!$F$16,1+B405,""),"")</f>
        <v/>
      </c>
      <c r="C406" s="18" t="str">
        <f>IFERROR(IF(1+C405&lt;=Configuration!$F$11*Configuration!$F$16,1+C405,""),"")</f>
        <v/>
      </c>
      <c r="D406" s="18" t="str">
        <f>IFERROR(IF(1+D405&lt;=Configuration!$F$12*Configuration!$F$16,1+D405,""),"")</f>
        <v/>
      </c>
      <c r="E406" s="2">
        <f>IFERROR('QB Projections'!N406,0)</f>
        <v>0</v>
      </c>
      <c r="F406" s="2">
        <f>IFERROR('RB Projections'!N407,0)</f>
        <v>0</v>
      </c>
      <c r="G406" s="2">
        <f>IFERROR('WR Projections'!N407,0)</f>
        <v>0</v>
      </c>
      <c r="H406" s="2">
        <f>IFERROR('TE Projections'!N406,0)</f>
        <v>0</v>
      </c>
      <c r="J406" s="2">
        <f>IFERROR(LARGE($E:$H,COUNTIF(A:D,"&gt;0")+COUNTA($J$1:J405)-1),0)</f>
        <v>100.6516485489468</v>
      </c>
      <c r="K406" s="2">
        <f>IFERROR(LARGE($F:$H,COUNTIF(B:D,"&gt;0")+COUNTA($K$1:K405)-1),0)</f>
        <v>76.117812295066145</v>
      </c>
    </row>
    <row r="407" spans="1:11" x14ac:dyDescent="0.25">
      <c r="A407" t="str">
        <f>IFERROR(IF(1+A406&lt;=Configuration!$F$9*Configuration!$F$16,1+A406,""),"")</f>
        <v/>
      </c>
      <c r="B407" s="18" t="str">
        <f>IFERROR(IF(1+B406&lt;=Configuration!$F$10*Configuration!$F$16,1+B406,""),"")</f>
        <v/>
      </c>
      <c r="C407" s="18" t="str">
        <f>IFERROR(IF(1+C406&lt;=Configuration!$F$11*Configuration!$F$16,1+C406,""),"")</f>
        <v/>
      </c>
      <c r="D407" s="18" t="str">
        <f>IFERROR(IF(1+D406&lt;=Configuration!$F$12*Configuration!$F$16,1+D406,""),"")</f>
        <v/>
      </c>
      <c r="E407" s="2">
        <f>IFERROR('QB Projections'!N407,0)</f>
        <v>0</v>
      </c>
      <c r="F407" s="2">
        <f>IFERROR('RB Projections'!N408,0)</f>
        <v>0</v>
      </c>
      <c r="G407" s="2">
        <f>IFERROR('WR Projections'!N408,0)</f>
        <v>0</v>
      </c>
      <c r="H407" s="2">
        <f>IFERROR('TE Projections'!N407,0)</f>
        <v>0</v>
      </c>
      <c r="J407" s="2">
        <f>IFERROR(LARGE($E:$H,COUNTIF(A:D,"&gt;0")+COUNTA($J$1:J406)-1),0)</f>
        <v>100.51905986924716</v>
      </c>
      <c r="K407" s="2">
        <f>IFERROR(LARGE($F:$H,COUNTIF(B:D,"&gt;0")+COUNTA($K$1:K406)-1),0)</f>
        <v>76.097072039895878</v>
      </c>
    </row>
    <row r="408" spans="1:11" x14ac:dyDescent="0.25">
      <c r="A408" t="str">
        <f>IFERROR(IF(1+A407&lt;=Configuration!$F$9*Configuration!$F$16,1+A407,""),"")</f>
        <v/>
      </c>
      <c r="B408" s="18" t="str">
        <f>IFERROR(IF(1+B407&lt;=Configuration!$F$10*Configuration!$F$16,1+B407,""),"")</f>
        <v/>
      </c>
      <c r="C408" s="18" t="str">
        <f>IFERROR(IF(1+C407&lt;=Configuration!$F$11*Configuration!$F$16,1+C407,""),"")</f>
        <v/>
      </c>
      <c r="D408" s="18" t="str">
        <f>IFERROR(IF(1+D407&lt;=Configuration!$F$12*Configuration!$F$16,1+D407,""),"")</f>
        <v/>
      </c>
      <c r="E408" s="2">
        <f>IFERROR('QB Projections'!N408,0)</f>
        <v>0</v>
      </c>
      <c r="F408" s="2">
        <f>IFERROR('RB Projections'!N409,0)</f>
        <v>0</v>
      </c>
      <c r="G408" s="2">
        <f>IFERROR('WR Projections'!N409,0)</f>
        <v>0</v>
      </c>
      <c r="H408" s="2">
        <f>IFERROR('TE Projections'!N408,0)</f>
        <v>0</v>
      </c>
      <c r="J408" s="2">
        <f>IFERROR(LARGE($E:$H,COUNTIF(A:D,"&gt;0")+COUNTA($J$1:J407)-1),0)</f>
        <v>100.18522099867837</v>
      </c>
      <c r="K408" s="2">
        <f>IFERROR(LARGE($F:$H,COUNTIF(B:D,"&gt;0")+COUNTA($K$1:K407)-1),0)</f>
        <v>76.02682028777744</v>
      </c>
    </row>
    <row r="409" spans="1:11" x14ac:dyDescent="0.25">
      <c r="A409" t="str">
        <f>IFERROR(IF(1+A408&lt;=Configuration!$F$9*Configuration!$F$16,1+A408,""),"")</f>
        <v/>
      </c>
      <c r="B409" s="18" t="str">
        <f>IFERROR(IF(1+B408&lt;=Configuration!$F$10*Configuration!$F$16,1+B408,""),"")</f>
        <v/>
      </c>
      <c r="C409" s="18" t="str">
        <f>IFERROR(IF(1+C408&lt;=Configuration!$F$11*Configuration!$F$16,1+C408,""),"")</f>
        <v/>
      </c>
      <c r="D409" s="18" t="str">
        <f>IFERROR(IF(1+D408&lt;=Configuration!$F$12*Configuration!$F$16,1+D408,""),"")</f>
        <v/>
      </c>
      <c r="E409" s="2">
        <f>IFERROR('QB Projections'!N409,0)</f>
        <v>0</v>
      </c>
      <c r="F409" s="2">
        <f>IFERROR('RB Projections'!N410,0)</f>
        <v>0</v>
      </c>
      <c r="G409" s="2">
        <f>IFERROR('WR Projections'!N410,0)</f>
        <v>0</v>
      </c>
      <c r="H409" s="2">
        <f>IFERROR('TE Projections'!N409,0)</f>
        <v>0</v>
      </c>
      <c r="J409" s="2">
        <f>IFERROR(LARGE($E:$H,COUNTIF(A:D,"&gt;0")+COUNTA($J$1:J408)-1),0)</f>
        <v>99.686819007747658</v>
      </c>
      <c r="K409" s="2">
        <f>IFERROR(LARGE($F:$H,COUNTIF(B:D,"&gt;0")+COUNTA($K$1:K408)-1),0)</f>
        <v>75.931299666017409</v>
      </c>
    </row>
    <row r="410" spans="1:11" x14ac:dyDescent="0.25">
      <c r="A410" t="str">
        <f>IFERROR(IF(1+A409&lt;=Configuration!$F$9*Configuration!$F$16,1+A409,""),"")</f>
        <v/>
      </c>
      <c r="B410" s="18" t="str">
        <f>IFERROR(IF(1+B409&lt;=Configuration!$F$10*Configuration!$F$16,1+B409,""),"")</f>
        <v/>
      </c>
      <c r="C410" s="18" t="str">
        <f>IFERROR(IF(1+C409&lt;=Configuration!$F$11*Configuration!$F$16,1+C409,""),"")</f>
        <v/>
      </c>
      <c r="D410" s="18" t="str">
        <f>IFERROR(IF(1+D409&lt;=Configuration!$F$12*Configuration!$F$16,1+D409,""),"")</f>
        <v/>
      </c>
      <c r="E410" s="2">
        <f>IFERROR('QB Projections'!N410,0)</f>
        <v>0</v>
      </c>
      <c r="F410" s="2">
        <f>IFERROR('RB Projections'!N411,0)</f>
        <v>0</v>
      </c>
      <c r="G410" s="2">
        <f>IFERROR('WR Projections'!N411,0)</f>
        <v>0</v>
      </c>
      <c r="H410" s="2">
        <f>IFERROR('TE Projections'!N410,0)</f>
        <v>0</v>
      </c>
      <c r="J410" s="2">
        <f>IFERROR(LARGE($E:$H,COUNTIF(A:D,"&gt;0")+COUNTA($J$1:J409)-1),0)</f>
        <v>99.490445563873919</v>
      </c>
      <c r="K410" s="2">
        <f>IFERROR(LARGE($F:$H,COUNTIF(B:D,"&gt;0")+COUNTA($K$1:K409)-1),0)</f>
        <v>75.804274590253883</v>
      </c>
    </row>
    <row r="411" spans="1:11" x14ac:dyDescent="0.25">
      <c r="A411" t="str">
        <f>IFERROR(IF(1+A410&lt;=Configuration!$F$9*Configuration!$F$16,1+A410,""),"")</f>
        <v/>
      </c>
      <c r="B411" s="18" t="str">
        <f>IFERROR(IF(1+B410&lt;=Configuration!$F$10*Configuration!$F$16,1+B410,""),"")</f>
        <v/>
      </c>
      <c r="C411" s="18" t="str">
        <f>IFERROR(IF(1+C410&lt;=Configuration!$F$11*Configuration!$F$16,1+C410,""),"")</f>
        <v/>
      </c>
      <c r="D411" s="18" t="str">
        <f>IFERROR(IF(1+D410&lt;=Configuration!$F$12*Configuration!$F$16,1+D410,""),"")</f>
        <v/>
      </c>
      <c r="E411" s="2">
        <f>IFERROR('QB Projections'!N411,0)</f>
        <v>0</v>
      </c>
      <c r="F411" s="2">
        <f>IFERROR('RB Projections'!N412,0)</f>
        <v>0</v>
      </c>
      <c r="G411" s="2">
        <f>IFERROR('WR Projections'!N412,0)</f>
        <v>0</v>
      </c>
      <c r="H411" s="2">
        <f>IFERROR('TE Projections'!N411,0)</f>
        <v>0</v>
      </c>
      <c r="J411" s="2">
        <f>IFERROR(LARGE($E:$H,COUNTIF(A:D,"&gt;0")+COUNTA($J$1:J410)-1),0)</f>
        <v>98.568402336635415</v>
      </c>
      <c r="K411" s="2">
        <f>IFERROR(LARGE($F:$H,COUNTIF(B:D,"&gt;0")+COUNTA($K$1:K410)-1),0)</f>
        <v>75.669296317878576</v>
      </c>
    </row>
    <row r="412" spans="1:11" x14ac:dyDescent="0.25">
      <c r="A412" t="str">
        <f>IFERROR(IF(1+A411&lt;=Configuration!$F$9*Configuration!$F$16,1+A411,""),"")</f>
        <v/>
      </c>
      <c r="B412" s="18" t="str">
        <f>IFERROR(IF(1+B411&lt;=Configuration!$F$10*Configuration!$F$16,1+B411,""),"")</f>
        <v/>
      </c>
      <c r="C412" s="18" t="str">
        <f>IFERROR(IF(1+C411&lt;=Configuration!$F$11*Configuration!$F$16,1+C411,""),"")</f>
        <v/>
      </c>
      <c r="D412" s="18" t="str">
        <f>IFERROR(IF(1+D411&lt;=Configuration!$F$12*Configuration!$F$16,1+D411,""),"")</f>
        <v/>
      </c>
      <c r="E412" s="2">
        <f>IFERROR('QB Projections'!N412,0)</f>
        <v>0</v>
      </c>
      <c r="F412" s="2">
        <f>IFERROR('RB Projections'!N413,0)</f>
        <v>0</v>
      </c>
      <c r="G412" s="2">
        <f>IFERROR('WR Projections'!N413,0)</f>
        <v>0</v>
      </c>
      <c r="H412" s="2">
        <f>IFERROR('TE Projections'!N412,0)</f>
        <v>0</v>
      </c>
      <c r="J412" s="2">
        <f>IFERROR(LARGE($E:$H,COUNTIF(A:D,"&gt;0")+COUNTA($J$1:J411)-1),0)</f>
        <v>98.561672979573132</v>
      </c>
      <c r="K412" s="2">
        <f>IFERROR(LARGE($F:$H,COUNTIF(B:D,"&gt;0")+COUNTA($K$1:K411)-1),0)</f>
        <v>75.593350204253852</v>
      </c>
    </row>
    <row r="413" spans="1:11" x14ac:dyDescent="0.25">
      <c r="A413" t="str">
        <f>IFERROR(IF(1+A412&lt;=Configuration!$F$9*Configuration!$F$16,1+A412,""),"")</f>
        <v/>
      </c>
      <c r="B413" s="18" t="str">
        <f>IFERROR(IF(1+B412&lt;=Configuration!$F$10*Configuration!$F$16,1+B412,""),"")</f>
        <v/>
      </c>
      <c r="C413" s="18" t="str">
        <f>IFERROR(IF(1+C412&lt;=Configuration!$F$11*Configuration!$F$16,1+C412,""),"")</f>
        <v/>
      </c>
      <c r="D413" s="18" t="str">
        <f>IFERROR(IF(1+D412&lt;=Configuration!$F$12*Configuration!$F$16,1+D412,""),"")</f>
        <v/>
      </c>
      <c r="E413" s="2">
        <f>IFERROR('QB Projections'!N413,0)</f>
        <v>0</v>
      </c>
      <c r="F413" s="2">
        <f>IFERROR('RB Projections'!N414,0)</f>
        <v>0</v>
      </c>
      <c r="G413" s="2">
        <f>IFERROR('WR Projections'!N414,0)</f>
        <v>0</v>
      </c>
      <c r="H413" s="2">
        <f>IFERROR('TE Projections'!N413,0)</f>
        <v>0</v>
      </c>
      <c r="J413" s="2">
        <f>IFERROR(LARGE($E:$H,COUNTIF(A:D,"&gt;0")+COUNTA($J$1:J412)-1),0)</f>
        <v>98.561672979573132</v>
      </c>
      <c r="K413" s="2">
        <f>IFERROR(LARGE($F:$H,COUNTIF(B:D,"&gt;0")+COUNTA($K$1:K412)-1),0)</f>
        <v>75.175074738260022</v>
      </c>
    </row>
    <row r="414" spans="1:11" x14ac:dyDescent="0.25">
      <c r="A414" t="str">
        <f>IFERROR(IF(1+A413&lt;=Configuration!$F$9*Configuration!$F$16,1+A413,""),"")</f>
        <v/>
      </c>
      <c r="B414" s="18" t="str">
        <f>IFERROR(IF(1+B413&lt;=Configuration!$F$10*Configuration!$F$16,1+B413,""),"")</f>
        <v/>
      </c>
      <c r="C414" s="18" t="str">
        <f>IFERROR(IF(1+C413&lt;=Configuration!$F$11*Configuration!$F$16,1+C413,""),"")</f>
        <v/>
      </c>
      <c r="D414" s="18" t="str">
        <f>IFERROR(IF(1+D413&lt;=Configuration!$F$12*Configuration!$F$16,1+D413,""),"")</f>
        <v/>
      </c>
      <c r="E414" s="2">
        <f>IFERROR('QB Projections'!N414,0)</f>
        <v>0</v>
      </c>
      <c r="F414" s="2">
        <f>IFERROR('RB Projections'!N415,0)</f>
        <v>0</v>
      </c>
      <c r="G414" s="2">
        <f>IFERROR('WR Projections'!N415,0)</f>
        <v>0</v>
      </c>
      <c r="H414" s="2">
        <f>IFERROR('TE Projections'!N414,0)</f>
        <v>0</v>
      </c>
      <c r="J414" s="2">
        <f>IFERROR(LARGE($E:$H,COUNTIF(A:D,"&gt;0")+COUNTA($J$1:J413)-1),0)</f>
        <v>98.514359646395093</v>
      </c>
      <c r="K414" s="2">
        <f>IFERROR(LARGE($F:$H,COUNTIF(B:D,"&gt;0")+COUNTA($K$1:K413)-1),0)</f>
        <v>75.163701077886785</v>
      </c>
    </row>
    <row r="415" spans="1:11" x14ac:dyDescent="0.25">
      <c r="A415" t="str">
        <f>IFERROR(IF(1+A414&lt;=Configuration!$F$9*Configuration!$F$16,1+A414,""),"")</f>
        <v/>
      </c>
      <c r="B415" s="18" t="str">
        <f>IFERROR(IF(1+B414&lt;=Configuration!$F$10*Configuration!$F$16,1+B414,""),"")</f>
        <v/>
      </c>
      <c r="C415" s="18" t="str">
        <f>IFERROR(IF(1+C414&lt;=Configuration!$F$11*Configuration!$F$16,1+C414,""),"")</f>
        <v/>
      </c>
      <c r="D415" s="18" t="str">
        <f>IFERROR(IF(1+D414&lt;=Configuration!$F$12*Configuration!$F$16,1+D414,""),"")</f>
        <v/>
      </c>
      <c r="E415" s="2">
        <f>IFERROR('QB Projections'!N415,0)</f>
        <v>0</v>
      </c>
      <c r="F415" s="2">
        <f>IFERROR('RB Projections'!N416,0)</f>
        <v>0</v>
      </c>
      <c r="G415" s="2">
        <f>IFERROR('WR Projections'!N416,0)</f>
        <v>0</v>
      </c>
      <c r="H415" s="2">
        <f>IFERROR('TE Projections'!N415,0)</f>
        <v>0</v>
      </c>
      <c r="J415" s="2">
        <f>IFERROR(LARGE($E:$H,COUNTIF(A:D,"&gt;0")+COUNTA($J$1:J414)-1),0)</f>
        <v>98.483793341482482</v>
      </c>
      <c r="K415" s="2">
        <f>IFERROR(LARGE($F:$H,COUNTIF(B:D,"&gt;0")+COUNTA($K$1:K414)-1),0)</f>
        <v>75.055027643051275</v>
      </c>
    </row>
    <row r="416" spans="1:11" x14ac:dyDescent="0.25">
      <c r="A416" t="str">
        <f>IFERROR(IF(1+A415&lt;=Configuration!$F$9*Configuration!$F$16,1+A415,""),"")</f>
        <v/>
      </c>
      <c r="B416" s="18" t="str">
        <f>IFERROR(IF(1+B415&lt;=Configuration!$F$10*Configuration!$F$16,1+B415,""),"")</f>
        <v/>
      </c>
      <c r="C416" s="18" t="str">
        <f>IFERROR(IF(1+C415&lt;=Configuration!$F$11*Configuration!$F$16,1+C415,""),"")</f>
        <v/>
      </c>
      <c r="D416" s="18" t="str">
        <f>IFERROR(IF(1+D415&lt;=Configuration!$F$12*Configuration!$F$16,1+D415,""),"")</f>
        <v/>
      </c>
      <c r="E416" s="2">
        <f>IFERROR('QB Projections'!N416,0)</f>
        <v>0</v>
      </c>
      <c r="F416" s="2">
        <f>IFERROR('RB Projections'!N417,0)</f>
        <v>0</v>
      </c>
      <c r="G416" s="2">
        <f>IFERROR('WR Projections'!N417,0)</f>
        <v>0</v>
      </c>
      <c r="H416" s="2">
        <f>IFERROR('TE Projections'!N416,0)</f>
        <v>0</v>
      </c>
      <c r="J416" s="2">
        <f>IFERROR(LARGE($E:$H,COUNTIF(A:D,"&gt;0")+COUNTA($J$1:J415)-1),0)</f>
        <v>98.473764236400839</v>
      </c>
      <c r="K416" s="2">
        <f>IFERROR(LARGE($F:$H,COUNTIF(B:D,"&gt;0")+COUNTA($K$1:K415)-1),0)</f>
        <v>74.88113814637326</v>
      </c>
    </row>
    <row r="417" spans="1:11" x14ac:dyDescent="0.25">
      <c r="A417" t="str">
        <f>IFERROR(IF(1+A416&lt;=Configuration!$F$9*Configuration!$F$16,1+A416,""),"")</f>
        <v/>
      </c>
      <c r="B417" s="18" t="str">
        <f>IFERROR(IF(1+B416&lt;=Configuration!$F$10*Configuration!$F$16,1+B416,""),"")</f>
        <v/>
      </c>
      <c r="C417" s="18" t="str">
        <f>IFERROR(IF(1+C416&lt;=Configuration!$F$11*Configuration!$F$16,1+C416,""),"")</f>
        <v/>
      </c>
      <c r="D417" s="18" t="str">
        <f>IFERROR(IF(1+D416&lt;=Configuration!$F$12*Configuration!$F$16,1+D416,""),"")</f>
        <v/>
      </c>
      <c r="E417" s="2">
        <f>IFERROR('QB Projections'!N417,0)</f>
        <v>0</v>
      </c>
      <c r="F417" s="2">
        <f>IFERROR('RB Projections'!N418,0)</f>
        <v>0</v>
      </c>
      <c r="G417" s="2">
        <f>IFERROR('WR Projections'!N418,0)</f>
        <v>0</v>
      </c>
      <c r="H417" s="2">
        <f>IFERROR('TE Projections'!N417,0)</f>
        <v>0</v>
      </c>
      <c r="J417" s="2">
        <f>IFERROR(LARGE($E:$H,COUNTIF(A:D,"&gt;0")+COUNTA($J$1:J416)-1),0)</f>
        <v>98.347352056735801</v>
      </c>
      <c r="K417" s="2">
        <f>IFERROR(LARGE($F:$H,COUNTIF(B:D,"&gt;0")+COUNTA($K$1:K416)-1),0)</f>
        <v>74.742268224423611</v>
      </c>
    </row>
    <row r="418" spans="1:11" x14ac:dyDescent="0.25">
      <c r="A418" t="str">
        <f>IFERROR(IF(1+A417&lt;=Configuration!$F$9*Configuration!$F$16,1+A417,""),"")</f>
        <v/>
      </c>
      <c r="B418" s="18" t="str">
        <f>IFERROR(IF(1+B417&lt;=Configuration!$F$10*Configuration!$F$16,1+B417,""),"")</f>
        <v/>
      </c>
      <c r="C418" s="18" t="str">
        <f>IFERROR(IF(1+C417&lt;=Configuration!$F$11*Configuration!$F$16,1+C417,""),"")</f>
        <v/>
      </c>
      <c r="D418" s="18" t="str">
        <f>IFERROR(IF(1+D417&lt;=Configuration!$F$12*Configuration!$F$16,1+D417,""),"")</f>
        <v/>
      </c>
      <c r="E418" s="2">
        <f>IFERROR('QB Projections'!N418,0)</f>
        <v>0</v>
      </c>
      <c r="F418" s="2">
        <f>IFERROR('RB Projections'!N419,0)</f>
        <v>0</v>
      </c>
      <c r="G418" s="2">
        <f>IFERROR('WR Projections'!N419,0)</f>
        <v>0</v>
      </c>
      <c r="H418" s="2">
        <f>IFERROR('TE Projections'!N418,0)</f>
        <v>0</v>
      </c>
      <c r="J418" s="2">
        <f>IFERROR(LARGE($E:$H,COUNTIF(A:D,"&gt;0")+COUNTA($J$1:J417)-1),0)</f>
        <v>98.26421103095629</v>
      </c>
      <c r="K418" s="2">
        <f>IFERROR(LARGE($F:$H,COUNTIF(B:D,"&gt;0")+COUNTA($K$1:K417)-1),0)</f>
        <v>73.965888368577993</v>
      </c>
    </row>
    <row r="419" spans="1:11" x14ac:dyDescent="0.25">
      <c r="A419" t="str">
        <f>IFERROR(IF(1+A418&lt;=Configuration!$F$9*Configuration!$F$16,1+A418,""),"")</f>
        <v/>
      </c>
      <c r="B419" s="18" t="str">
        <f>IFERROR(IF(1+B418&lt;=Configuration!$F$10*Configuration!$F$16,1+B418,""),"")</f>
        <v/>
      </c>
      <c r="C419" s="18" t="str">
        <f>IFERROR(IF(1+C418&lt;=Configuration!$F$11*Configuration!$F$16,1+C418,""),"")</f>
        <v/>
      </c>
      <c r="D419" s="18" t="str">
        <f>IFERROR(IF(1+D418&lt;=Configuration!$F$12*Configuration!$F$16,1+D418,""),"")</f>
        <v/>
      </c>
      <c r="E419" s="2">
        <f>IFERROR('QB Projections'!N419,0)</f>
        <v>0</v>
      </c>
      <c r="F419" s="2">
        <f>IFERROR('RB Projections'!N420,0)</f>
        <v>0</v>
      </c>
      <c r="G419" s="2">
        <f>IFERROR('WR Projections'!N420,0)</f>
        <v>0</v>
      </c>
      <c r="H419" s="2">
        <f>IFERROR('TE Projections'!N419,0)</f>
        <v>0</v>
      </c>
      <c r="J419" s="2">
        <f>IFERROR(LARGE($E:$H,COUNTIF(A:D,"&gt;0")+COUNTA($J$1:J418)-1),0)</f>
        <v>97.985719468492988</v>
      </c>
      <c r="K419" s="2">
        <f>IFERROR(LARGE($F:$H,COUNTIF(B:D,"&gt;0")+COUNTA($K$1:K418)-1),0)</f>
        <v>73.822561685447312</v>
      </c>
    </row>
    <row r="420" spans="1:11" x14ac:dyDescent="0.25">
      <c r="A420" t="str">
        <f>IFERROR(IF(1+A419&lt;=Configuration!$F$9*Configuration!$F$16,1+A419,""),"")</f>
        <v/>
      </c>
      <c r="B420" s="18" t="str">
        <f>IFERROR(IF(1+B419&lt;=Configuration!$F$10*Configuration!$F$16,1+B419,""),"")</f>
        <v/>
      </c>
      <c r="C420" s="18" t="str">
        <f>IFERROR(IF(1+C419&lt;=Configuration!$F$11*Configuration!$F$16,1+C419,""),"")</f>
        <v/>
      </c>
      <c r="D420" s="18" t="str">
        <f>IFERROR(IF(1+D419&lt;=Configuration!$F$12*Configuration!$F$16,1+D419,""),"")</f>
        <v/>
      </c>
      <c r="E420" s="2">
        <f>IFERROR('QB Projections'!N420,0)</f>
        <v>0</v>
      </c>
      <c r="F420" s="2">
        <f>IFERROR('RB Projections'!N421,0)</f>
        <v>0</v>
      </c>
      <c r="G420" s="2">
        <f>IFERROR('WR Projections'!N421,0)</f>
        <v>0</v>
      </c>
      <c r="H420" s="2">
        <f>IFERROR('TE Projections'!N420,0)</f>
        <v>0</v>
      </c>
      <c r="J420" s="2">
        <f>IFERROR(LARGE($E:$H,COUNTIF(A:D,"&gt;0")+COUNTA($J$1:J419)-1),0)</f>
        <v>97.732855027981145</v>
      </c>
      <c r="K420" s="2">
        <f>IFERROR(LARGE($F:$H,COUNTIF(B:D,"&gt;0")+COUNTA($K$1:K419)-1),0)</f>
        <v>73.762701832418188</v>
      </c>
    </row>
    <row r="421" spans="1:11" x14ac:dyDescent="0.25">
      <c r="A421" t="str">
        <f>IFERROR(IF(1+A420&lt;=Configuration!$F$9*Configuration!$F$16,1+A420,""),"")</f>
        <v/>
      </c>
      <c r="B421" s="18" t="str">
        <f>IFERROR(IF(1+B420&lt;=Configuration!$F$10*Configuration!$F$16,1+B420,""),"")</f>
        <v/>
      </c>
      <c r="C421" s="18" t="str">
        <f>IFERROR(IF(1+C420&lt;=Configuration!$F$11*Configuration!$F$16,1+C420,""),"")</f>
        <v/>
      </c>
      <c r="D421" s="18" t="str">
        <f>IFERROR(IF(1+D420&lt;=Configuration!$F$12*Configuration!$F$16,1+D420,""),"")</f>
        <v/>
      </c>
      <c r="E421" s="2">
        <f>IFERROR('QB Projections'!N421,0)</f>
        <v>0</v>
      </c>
      <c r="F421" s="2">
        <f>IFERROR('RB Projections'!N422,0)</f>
        <v>0</v>
      </c>
      <c r="G421" s="2">
        <f>IFERROR('WR Projections'!N422,0)</f>
        <v>0</v>
      </c>
      <c r="H421" s="2">
        <f>IFERROR('TE Projections'!N421,0)</f>
        <v>0</v>
      </c>
      <c r="J421" s="2">
        <f>IFERROR(LARGE($E:$H,COUNTIF(A:D,"&gt;0")+COUNTA($J$1:J420)-1),0)</f>
        <v>97.638130571056209</v>
      </c>
      <c r="K421" s="2">
        <f>IFERROR(LARGE($F:$H,COUNTIF(B:D,"&gt;0")+COUNTA($K$1:K420)-1),0)</f>
        <v>73.269209493067436</v>
      </c>
    </row>
    <row r="422" spans="1:11" x14ac:dyDescent="0.25">
      <c r="A422" t="str">
        <f>IFERROR(IF(1+A421&lt;=Configuration!$F$9*Configuration!$F$16,1+A421,""),"")</f>
        <v/>
      </c>
      <c r="B422" s="18" t="str">
        <f>IFERROR(IF(1+B421&lt;=Configuration!$F$10*Configuration!$F$16,1+B421,""),"")</f>
        <v/>
      </c>
      <c r="C422" s="18" t="str">
        <f>IFERROR(IF(1+C421&lt;=Configuration!$F$11*Configuration!$F$16,1+C421,""),"")</f>
        <v/>
      </c>
      <c r="D422" s="18" t="str">
        <f>IFERROR(IF(1+D421&lt;=Configuration!$F$12*Configuration!$F$16,1+D421,""),"")</f>
        <v/>
      </c>
      <c r="E422" s="2">
        <f>IFERROR('QB Projections'!N422,0)</f>
        <v>0</v>
      </c>
      <c r="F422" s="2">
        <f>IFERROR('RB Projections'!N423,0)</f>
        <v>0</v>
      </c>
      <c r="G422" s="2">
        <f>IFERROR('WR Projections'!N423,0)</f>
        <v>0</v>
      </c>
      <c r="H422" s="2">
        <f>IFERROR('TE Projections'!N422,0)</f>
        <v>0</v>
      </c>
      <c r="J422" s="2">
        <f>IFERROR(LARGE($E:$H,COUNTIF(A:D,"&gt;0")+COUNTA($J$1:J421)-1),0)</f>
        <v>97.478346993419507</v>
      </c>
      <c r="K422" s="2">
        <f>IFERROR(LARGE($F:$H,COUNTIF(B:D,"&gt;0")+COUNTA($K$1:K421)-1),0)</f>
        <v>73.155066914614977</v>
      </c>
    </row>
    <row r="423" spans="1:11" x14ac:dyDescent="0.25">
      <c r="A423" t="str">
        <f>IFERROR(IF(1+A422&lt;=Configuration!$F$9*Configuration!$F$16,1+A422,""),"")</f>
        <v/>
      </c>
      <c r="B423" s="18" t="str">
        <f>IFERROR(IF(1+B422&lt;=Configuration!$F$10*Configuration!$F$16,1+B422,""),"")</f>
        <v/>
      </c>
      <c r="C423" s="18" t="str">
        <f>IFERROR(IF(1+C422&lt;=Configuration!$F$11*Configuration!$F$16,1+C422,""),"")</f>
        <v/>
      </c>
      <c r="D423" s="18" t="str">
        <f>IFERROR(IF(1+D422&lt;=Configuration!$F$12*Configuration!$F$16,1+D422,""),"")</f>
        <v/>
      </c>
      <c r="E423" s="2">
        <f>IFERROR('QB Projections'!N423,0)</f>
        <v>0</v>
      </c>
      <c r="F423" s="2">
        <f>IFERROR('RB Projections'!N424,0)</f>
        <v>0</v>
      </c>
      <c r="G423" s="2">
        <f>IFERROR('WR Projections'!N424,0)</f>
        <v>0</v>
      </c>
      <c r="H423" s="2">
        <f>IFERROR('TE Projections'!N423,0)</f>
        <v>0</v>
      </c>
      <c r="J423" s="2">
        <f>IFERROR(LARGE($E:$H,COUNTIF(A:D,"&gt;0")+COUNTA($J$1:J422)-1),0)</f>
        <v>97.377709558250871</v>
      </c>
      <c r="K423" s="2">
        <f>IFERROR(LARGE($F:$H,COUNTIF(B:D,"&gt;0")+COUNTA($K$1:K422)-1),0)</f>
        <v>73.045602063522196</v>
      </c>
    </row>
    <row r="424" spans="1:11" x14ac:dyDescent="0.25">
      <c r="A424" t="str">
        <f>IFERROR(IF(1+A423&lt;=Configuration!$F$9*Configuration!$F$16,1+A423,""),"")</f>
        <v/>
      </c>
      <c r="B424" s="18" t="str">
        <f>IFERROR(IF(1+B423&lt;=Configuration!$F$10*Configuration!$F$16,1+B423,""),"")</f>
        <v/>
      </c>
      <c r="C424" s="18" t="str">
        <f>IFERROR(IF(1+C423&lt;=Configuration!$F$11*Configuration!$F$16,1+C423,""),"")</f>
        <v/>
      </c>
      <c r="D424" s="18" t="str">
        <f>IFERROR(IF(1+D423&lt;=Configuration!$F$12*Configuration!$F$16,1+D423,""),"")</f>
        <v/>
      </c>
      <c r="E424" s="2">
        <f>IFERROR('QB Projections'!N424,0)</f>
        <v>0</v>
      </c>
      <c r="F424" s="2">
        <f>IFERROR('RB Projections'!N425,0)</f>
        <v>0</v>
      </c>
      <c r="G424" s="2">
        <f>IFERROR('WR Projections'!N425,0)</f>
        <v>0</v>
      </c>
      <c r="H424" s="2">
        <f>IFERROR('TE Projections'!N424,0)</f>
        <v>0</v>
      </c>
      <c r="J424" s="2">
        <f>IFERROR(LARGE($E:$H,COUNTIF(A:D,"&gt;0")+COUNTA($J$1:J423)-1),0)</f>
        <v>97.296431125720687</v>
      </c>
      <c r="K424" s="2">
        <f>IFERROR(LARGE($F:$H,COUNTIF(B:D,"&gt;0")+COUNTA($K$1:K423)-1),0)</f>
        <v>73.023503427672949</v>
      </c>
    </row>
    <row r="425" spans="1:11" x14ac:dyDescent="0.25">
      <c r="A425" t="str">
        <f>IFERROR(IF(1+A424&lt;=Configuration!$F$9*Configuration!$F$16,1+A424,""),"")</f>
        <v/>
      </c>
      <c r="B425" s="18" t="str">
        <f>IFERROR(IF(1+B424&lt;=Configuration!$F$10*Configuration!$F$16,1+B424,""),"")</f>
        <v/>
      </c>
      <c r="C425" s="18" t="str">
        <f>IFERROR(IF(1+C424&lt;=Configuration!$F$11*Configuration!$F$16,1+C424,""),"")</f>
        <v/>
      </c>
      <c r="D425" s="18" t="str">
        <f>IFERROR(IF(1+D424&lt;=Configuration!$F$12*Configuration!$F$16,1+D424,""),"")</f>
        <v/>
      </c>
      <c r="E425" s="2">
        <f>IFERROR('QB Projections'!N425,0)</f>
        <v>0</v>
      </c>
      <c r="F425" s="2">
        <f>IFERROR('RB Projections'!N426,0)</f>
        <v>0</v>
      </c>
      <c r="G425" s="2">
        <f>IFERROR('WR Projections'!N426,0)</f>
        <v>0</v>
      </c>
      <c r="H425" s="2">
        <f>IFERROR('TE Projections'!N425,0)</f>
        <v>0</v>
      </c>
      <c r="J425" s="2">
        <f>IFERROR(LARGE($E:$H,COUNTIF(A:D,"&gt;0")+COUNTA($J$1:J424)-1),0)</f>
        <v>97.216414384828198</v>
      </c>
      <c r="K425" s="2">
        <f>IFERROR(LARGE($F:$H,COUNTIF(B:D,"&gt;0")+COUNTA($K$1:K424)-1),0)</f>
        <v>73.015453443806678</v>
      </c>
    </row>
    <row r="426" spans="1:11" x14ac:dyDescent="0.25">
      <c r="A426" t="str">
        <f>IFERROR(IF(1+A425&lt;=Configuration!$F$9*Configuration!$F$16,1+A425,""),"")</f>
        <v/>
      </c>
      <c r="B426" s="18" t="str">
        <f>IFERROR(IF(1+B425&lt;=Configuration!$F$10*Configuration!$F$16,1+B425,""),"")</f>
        <v/>
      </c>
      <c r="C426" s="18" t="str">
        <f>IFERROR(IF(1+C425&lt;=Configuration!$F$11*Configuration!$F$16,1+C425,""),"")</f>
        <v/>
      </c>
      <c r="D426" s="18" t="str">
        <f>IFERROR(IF(1+D425&lt;=Configuration!$F$12*Configuration!$F$16,1+D425,""),"")</f>
        <v/>
      </c>
      <c r="E426" s="2">
        <f>IFERROR('QB Projections'!N426,0)</f>
        <v>0</v>
      </c>
      <c r="F426" s="2">
        <f>IFERROR('RB Projections'!N427,0)</f>
        <v>0</v>
      </c>
      <c r="G426" s="2">
        <f>IFERROR('WR Projections'!N427,0)</f>
        <v>0</v>
      </c>
      <c r="H426" s="2">
        <f>IFERROR('TE Projections'!N426,0)</f>
        <v>0</v>
      </c>
      <c r="J426" s="2">
        <f>IFERROR(LARGE($E:$H,COUNTIF(A:D,"&gt;0")+COUNTA($J$1:J425)-1),0)</f>
        <v>97.153797825824839</v>
      </c>
      <c r="K426" s="2">
        <f>IFERROR(LARGE($F:$H,COUNTIF(B:D,"&gt;0")+COUNTA($K$1:K425)-1),0)</f>
        <v>72.61930461347103</v>
      </c>
    </row>
    <row r="427" spans="1:11" x14ac:dyDescent="0.25">
      <c r="A427" t="str">
        <f>IFERROR(IF(1+A426&lt;=Configuration!$F$9*Configuration!$F$16,1+A426,""),"")</f>
        <v/>
      </c>
      <c r="B427" s="18" t="str">
        <f>IFERROR(IF(1+B426&lt;=Configuration!$F$10*Configuration!$F$16,1+B426,""),"")</f>
        <v/>
      </c>
      <c r="C427" s="18" t="str">
        <f>IFERROR(IF(1+C426&lt;=Configuration!$F$11*Configuration!$F$16,1+C426,""),"")</f>
        <v/>
      </c>
      <c r="D427" s="18" t="str">
        <f>IFERROR(IF(1+D426&lt;=Configuration!$F$12*Configuration!$F$16,1+D426,""),"")</f>
        <v/>
      </c>
      <c r="E427" s="2">
        <f>IFERROR('QB Projections'!N427,0)</f>
        <v>0</v>
      </c>
      <c r="F427" s="2">
        <f>IFERROR('RB Projections'!N428,0)</f>
        <v>0</v>
      </c>
      <c r="G427" s="2">
        <f>IFERROR('WR Projections'!N428,0)</f>
        <v>0</v>
      </c>
      <c r="H427" s="2">
        <f>IFERROR('TE Projections'!N427,0)</f>
        <v>0</v>
      </c>
      <c r="J427" s="2">
        <f>IFERROR(LARGE($E:$H,COUNTIF(A:D,"&gt;0")+COUNTA($J$1:J426)-1),0)</f>
        <v>97.055861043882757</v>
      </c>
      <c r="K427" s="2">
        <f>IFERROR(LARGE($F:$H,COUNTIF(B:D,"&gt;0")+COUNTA($K$1:K426)-1),0)</f>
        <v>72.384810434556783</v>
      </c>
    </row>
    <row r="428" spans="1:11" x14ac:dyDescent="0.25">
      <c r="A428" t="str">
        <f>IFERROR(IF(1+A427&lt;=Configuration!$F$9*Configuration!$F$16,1+A427,""),"")</f>
        <v/>
      </c>
      <c r="B428" s="18" t="str">
        <f>IFERROR(IF(1+B427&lt;=Configuration!$F$10*Configuration!$F$16,1+B427,""),"")</f>
        <v/>
      </c>
      <c r="C428" s="18" t="str">
        <f>IFERROR(IF(1+C427&lt;=Configuration!$F$11*Configuration!$F$16,1+C427,""),"")</f>
        <v/>
      </c>
      <c r="D428" s="18" t="str">
        <f>IFERROR(IF(1+D427&lt;=Configuration!$F$12*Configuration!$F$16,1+D427,""),"")</f>
        <v/>
      </c>
      <c r="E428" s="2">
        <f>IFERROR('QB Projections'!N428,0)</f>
        <v>0</v>
      </c>
      <c r="F428" s="2">
        <f>IFERROR('RB Projections'!N429,0)</f>
        <v>0</v>
      </c>
      <c r="G428" s="2">
        <f>IFERROR('WR Projections'!N429,0)</f>
        <v>0</v>
      </c>
      <c r="H428" s="2">
        <f>IFERROR('TE Projections'!N428,0)</f>
        <v>0</v>
      </c>
      <c r="J428" s="2">
        <f>IFERROR(LARGE($E:$H,COUNTIF(A:D,"&gt;0")+COUNTA($J$1:J427)-1),0)</f>
        <v>97.054764415129853</v>
      </c>
      <c r="K428" s="2">
        <f>IFERROR(LARGE($F:$H,COUNTIF(B:D,"&gt;0")+COUNTA($K$1:K427)-1),0)</f>
        <v>72.259097651508952</v>
      </c>
    </row>
    <row r="429" spans="1:11" x14ac:dyDescent="0.25">
      <c r="A429" t="str">
        <f>IFERROR(IF(1+A428&lt;=Configuration!$F$9*Configuration!$F$16,1+A428,""),"")</f>
        <v/>
      </c>
      <c r="B429" s="18" t="str">
        <f>IFERROR(IF(1+B428&lt;=Configuration!$F$10*Configuration!$F$16,1+B428,""),"")</f>
        <v/>
      </c>
      <c r="C429" s="18" t="str">
        <f>IFERROR(IF(1+C428&lt;=Configuration!$F$11*Configuration!$F$16,1+C428,""),"")</f>
        <v/>
      </c>
      <c r="D429" s="18" t="str">
        <f>IFERROR(IF(1+D428&lt;=Configuration!$F$12*Configuration!$F$16,1+D428,""),"")</f>
        <v/>
      </c>
      <c r="E429" s="2">
        <f>IFERROR('QB Projections'!N429,0)</f>
        <v>0</v>
      </c>
      <c r="F429" s="2">
        <f>IFERROR('RB Projections'!N430,0)</f>
        <v>0</v>
      </c>
      <c r="G429" s="2">
        <f>IFERROR('WR Projections'!N430,0)</f>
        <v>0</v>
      </c>
      <c r="H429" s="2">
        <f>IFERROR('TE Projections'!N429,0)</f>
        <v>0</v>
      </c>
      <c r="J429" s="2">
        <f>IFERROR(LARGE($E:$H,COUNTIF(A:D,"&gt;0")+COUNTA($J$1:J428)-1),0)</f>
        <v>96.932144499164579</v>
      </c>
      <c r="K429" s="2">
        <f>IFERROR(LARGE($F:$H,COUNTIF(B:D,"&gt;0")+COUNTA($K$1:K428)-1),0)</f>
        <v>72.00849306246559</v>
      </c>
    </row>
    <row r="430" spans="1:11" x14ac:dyDescent="0.25">
      <c r="A430" t="str">
        <f>IFERROR(IF(1+A429&lt;=Configuration!$F$9*Configuration!$F$16,1+A429,""),"")</f>
        <v/>
      </c>
      <c r="B430" s="18" t="str">
        <f>IFERROR(IF(1+B429&lt;=Configuration!$F$10*Configuration!$F$16,1+B429,""),"")</f>
        <v/>
      </c>
      <c r="C430" s="18" t="str">
        <f>IFERROR(IF(1+C429&lt;=Configuration!$F$11*Configuration!$F$16,1+C429,""),"")</f>
        <v/>
      </c>
      <c r="D430" s="18" t="str">
        <f>IFERROR(IF(1+D429&lt;=Configuration!$F$12*Configuration!$F$16,1+D429,""),"")</f>
        <v/>
      </c>
      <c r="E430" s="2">
        <f>IFERROR('QB Projections'!N430,0)</f>
        <v>0</v>
      </c>
      <c r="F430" s="2">
        <f>IFERROR('RB Projections'!N431,0)</f>
        <v>0</v>
      </c>
      <c r="G430" s="2">
        <f>IFERROR('WR Projections'!N431,0)</f>
        <v>0</v>
      </c>
      <c r="H430" s="2">
        <f>IFERROR('TE Projections'!N430,0)</f>
        <v>0</v>
      </c>
      <c r="J430" s="2">
        <f>IFERROR(LARGE($E:$H,COUNTIF(A:D,"&gt;0")+COUNTA($J$1:J429)-1),0)</f>
        <v>96.870293282846788</v>
      </c>
      <c r="K430" s="2">
        <f>IFERROR(LARGE($F:$H,COUNTIF(B:D,"&gt;0")+COUNTA($K$1:K429)-1),0)</f>
        <v>71.980069596301959</v>
      </c>
    </row>
    <row r="431" spans="1:11" x14ac:dyDescent="0.25">
      <c r="A431" t="str">
        <f>IFERROR(IF(1+A430&lt;=Configuration!$F$9*Configuration!$F$16,1+A430,""),"")</f>
        <v/>
      </c>
      <c r="B431" s="18" t="str">
        <f>IFERROR(IF(1+B430&lt;=Configuration!$F$10*Configuration!$F$16,1+B430,""),"")</f>
        <v/>
      </c>
      <c r="C431" s="18" t="str">
        <f>IFERROR(IF(1+C430&lt;=Configuration!$F$11*Configuration!$F$16,1+C430,""),"")</f>
        <v/>
      </c>
      <c r="D431" s="18" t="str">
        <f>IFERROR(IF(1+D430&lt;=Configuration!$F$12*Configuration!$F$16,1+D430,""),"")</f>
        <v/>
      </c>
      <c r="E431" s="2">
        <f>IFERROR('QB Projections'!N431,0)</f>
        <v>0</v>
      </c>
      <c r="F431" s="2">
        <f>IFERROR('RB Projections'!N432,0)</f>
        <v>0</v>
      </c>
      <c r="G431" s="2">
        <f>IFERROR('WR Projections'!N432,0)</f>
        <v>0</v>
      </c>
      <c r="H431" s="2">
        <f>IFERROR('TE Projections'!N431,0)</f>
        <v>0</v>
      </c>
      <c r="J431" s="2">
        <f>IFERROR(LARGE($E:$H,COUNTIF(A:D,"&gt;0")+COUNTA($J$1:J430)-1),0)</f>
        <v>96.733091566947977</v>
      </c>
      <c r="K431" s="2">
        <f>IFERROR(LARGE($F:$H,COUNTIF(B:D,"&gt;0")+COUNTA($K$1:K430)-1),0)</f>
        <v>70.957894343582112</v>
      </c>
    </row>
    <row r="432" spans="1:11" x14ac:dyDescent="0.25">
      <c r="A432" t="str">
        <f>IFERROR(IF(1+A431&lt;=Configuration!$F$9*Configuration!$F$16,1+A431,""),"")</f>
        <v/>
      </c>
      <c r="B432" s="18" t="str">
        <f>IFERROR(IF(1+B431&lt;=Configuration!$F$10*Configuration!$F$16,1+B431,""),"")</f>
        <v/>
      </c>
      <c r="C432" s="18" t="str">
        <f>IFERROR(IF(1+C431&lt;=Configuration!$F$11*Configuration!$F$16,1+C431,""),"")</f>
        <v/>
      </c>
      <c r="D432" s="18" t="str">
        <f>IFERROR(IF(1+D431&lt;=Configuration!$F$12*Configuration!$F$16,1+D431,""),"")</f>
        <v/>
      </c>
      <c r="E432" s="2">
        <f>IFERROR('QB Projections'!N432,0)</f>
        <v>0</v>
      </c>
      <c r="F432" s="2">
        <f>IFERROR('RB Projections'!N433,0)</f>
        <v>0</v>
      </c>
      <c r="G432" s="2">
        <f>IFERROR('WR Projections'!N433,0)</f>
        <v>0</v>
      </c>
      <c r="H432" s="2">
        <f>IFERROR('TE Projections'!N432,0)</f>
        <v>0</v>
      </c>
      <c r="J432" s="2">
        <f>IFERROR(LARGE($E:$H,COUNTIF(A:D,"&gt;0")+COUNTA($J$1:J431)-1),0)</f>
        <v>96.424870250959927</v>
      </c>
      <c r="K432" s="2">
        <f>IFERROR(LARGE($F:$H,COUNTIF(B:D,"&gt;0")+COUNTA($K$1:K431)-1),0)</f>
        <v>70.524752958516643</v>
      </c>
    </row>
    <row r="433" spans="1:11" x14ac:dyDescent="0.25">
      <c r="A433" t="str">
        <f>IFERROR(IF(1+A432&lt;=Configuration!$F$9*Configuration!$F$16,1+A432,""),"")</f>
        <v/>
      </c>
      <c r="B433" s="18" t="str">
        <f>IFERROR(IF(1+B432&lt;=Configuration!$F$10*Configuration!$F$16,1+B432,""),"")</f>
        <v/>
      </c>
      <c r="C433" s="18" t="str">
        <f>IFERROR(IF(1+C432&lt;=Configuration!$F$11*Configuration!$F$16,1+C432,""),"")</f>
        <v/>
      </c>
      <c r="D433" s="18" t="str">
        <f>IFERROR(IF(1+D432&lt;=Configuration!$F$12*Configuration!$F$16,1+D432,""),"")</f>
        <v/>
      </c>
      <c r="E433" s="2">
        <f>IFERROR('QB Projections'!N433,0)</f>
        <v>0</v>
      </c>
      <c r="F433" s="2">
        <f>IFERROR('RB Projections'!N434,0)</f>
        <v>0</v>
      </c>
      <c r="G433" s="2">
        <f>IFERROR('WR Projections'!N434,0)</f>
        <v>0</v>
      </c>
      <c r="H433" s="2">
        <f>IFERROR('TE Projections'!N433,0)</f>
        <v>0</v>
      </c>
      <c r="J433" s="2">
        <f>IFERROR(LARGE($E:$H,COUNTIF(A:D,"&gt;0")+COUNTA($J$1:J432)-1),0)</f>
        <v>96.328120906168252</v>
      </c>
      <c r="K433" s="2">
        <f>IFERROR(LARGE($F:$H,COUNTIF(B:D,"&gt;0")+COUNTA($K$1:K432)-1),0)</f>
        <v>70.434736463603812</v>
      </c>
    </row>
    <row r="434" spans="1:11" x14ac:dyDescent="0.25">
      <c r="A434" t="str">
        <f>IFERROR(IF(1+A433&lt;=Configuration!$F$9*Configuration!$F$16,1+A433,""),"")</f>
        <v/>
      </c>
      <c r="B434" s="18" t="str">
        <f>IFERROR(IF(1+B433&lt;=Configuration!$F$10*Configuration!$F$16,1+B433,""),"")</f>
        <v/>
      </c>
      <c r="C434" s="18" t="str">
        <f>IFERROR(IF(1+C433&lt;=Configuration!$F$11*Configuration!$F$16,1+C433,""),"")</f>
        <v/>
      </c>
      <c r="D434" s="18" t="str">
        <f>IFERROR(IF(1+D433&lt;=Configuration!$F$12*Configuration!$F$16,1+D433,""),"")</f>
        <v/>
      </c>
      <c r="E434" s="2">
        <f>IFERROR('QB Projections'!N434,0)</f>
        <v>0</v>
      </c>
      <c r="F434" s="2">
        <f>IFERROR('RB Projections'!N435,0)</f>
        <v>0</v>
      </c>
      <c r="G434" s="2">
        <f>IFERROR('WR Projections'!N435,0)</f>
        <v>0</v>
      </c>
      <c r="H434" s="2">
        <f>IFERROR('TE Projections'!N434,0)</f>
        <v>0</v>
      </c>
      <c r="J434" s="2">
        <f>IFERROR(LARGE($E:$H,COUNTIF(A:D,"&gt;0")+COUNTA($J$1:J433)-1),0)</f>
        <v>95.798772371660405</v>
      </c>
      <c r="K434" s="2">
        <f>IFERROR(LARGE($F:$H,COUNTIF(B:D,"&gt;0")+COUNTA($K$1:K433)-1),0)</f>
        <v>70.362942006130339</v>
      </c>
    </row>
    <row r="435" spans="1:11" x14ac:dyDescent="0.25">
      <c r="A435" t="str">
        <f>IFERROR(IF(1+A434&lt;=Configuration!$F$9*Configuration!$F$16,1+A434,""),"")</f>
        <v/>
      </c>
      <c r="B435" s="18" t="str">
        <f>IFERROR(IF(1+B434&lt;=Configuration!$F$10*Configuration!$F$16,1+B434,""),"")</f>
        <v/>
      </c>
      <c r="C435" s="18" t="str">
        <f>IFERROR(IF(1+C434&lt;=Configuration!$F$11*Configuration!$F$16,1+C434,""),"")</f>
        <v/>
      </c>
      <c r="D435" s="18" t="str">
        <f>IFERROR(IF(1+D434&lt;=Configuration!$F$12*Configuration!$F$16,1+D434,""),"")</f>
        <v/>
      </c>
      <c r="E435" s="2">
        <f>IFERROR('QB Projections'!N435,0)</f>
        <v>0</v>
      </c>
      <c r="F435" s="2">
        <f>IFERROR('RB Projections'!N436,0)</f>
        <v>0</v>
      </c>
      <c r="G435" s="2">
        <f>IFERROR('WR Projections'!N436,0)</f>
        <v>0</v>
      </c>
      <c r="H435" s="2">
        <f>IFERROR('TE Projections'!N435,0)</f>
        <v>0</v>
      </c>
      <c r="J435" s="2">
        <f>IFERROR(LARGE($E:$H,COUNTIF(A:D,"&gt;0")+COUNTA($J$1:J434)-1),0)</f>
        <v>95.733464066288704</v>
      </c>
      <c r="K435" s="2">
        <f>IFERROR(LARGE($F:$H,COUNTIF(B:D,"&gt;0")+COUNTA($K$1:K434)-1),0)</f>
        <v>70.17606412122835</v>
      </c>
    </row>
    <row r="436" spans="1:11" x14ac:dyDescent="0.25">
      <c r="A436" t="str">
        <f>IFERROR(IF(1+A435&lt;=Configuration!$F$9*Configuration!$F$16,1+A435,""),"")</f>
        <v/>
      </c>
      <c r="B436" s="18" t="str">
        <f>IFERROR(IF(1+B435&lt;=Configuration!$F$10*Configuration!$F$16,1+B435,""),"")</f>
        <v/>
      </c>
      <c r="C436" s="18" t="str">
        <f>IFERROR(IF(1+C435&lt;=Configuration!$F$11*Configuration!$F$16,1+C435,""),"")</f>
        <v/>
      </c>
      <c r="D436" s="18" t="str">
        <f>IFERROR(IF(1+D435&lt;=Configuration!$F$12*Configuration!$F$16,1+D435,""),"")</f>
        <v/>
      </c>
      <c r="E436" s="2">
        <f>IFERROR('QB Projections'!N436,0)</f>
        <v>0</v>
      </c>
      <c r="F436" s="2">
        <f>IFERROR('RB Projections'!N437,0)</f>
        <v>0</v>
      </c>
      <c r="G436" s="2">
        <f>IFERROR('WR Projections'!N437,0)</f>
        <v>0</v>
      </c>
      <c r="H436" s="2">
        <f>IFERROR('TE Projections'!N436,0)</f>
        <v>0</v>
      </c>
      <c r="J436" s="2">
        <f>IFERROR(LARGE($E:$H,COUNTIF(A:D,"&gt;0")+COUNTA($J$1:J435)-1),0)</f>
        <v>95.698452722081612</v>
      </c>
      <c r="K436" s="2">
        <f>IFERROR(LARGE($F:$H,COUNTIF(B:D,"&gt;0")+COUNTA($K$1:K435)-1),0)</f>
        <v>69.604355836656126</v>
      </c>
    </row>
    <row r="437" spans="1:11" x14ac:dyDescent="0.25">
      <c r="A437" t="str">
        <f>IFERROR(IF(1+A436&lt;=Configuration!$F$9*Configuration!$F$16,1+A436,""),"")</f>
        <v/>
      </c>
      <c r="B437" s="18" t="str">
        <f>IFERROR(IF(1+B436&lt;=Configuration!$F$10*Configuration!$F$16,1+B436,""),"")</f>
        <v/>
      </c>
      <c r="C437" s="18" t="str">
        <f>IFERROR(IF(1+C436&lt;=Configuration!$F$11*Configuration!$F$16,1+C436,""),"")</f>
        <v/>
      </c>
      <c r="D437" s="18" t="str">
        <f>IFERROR(IF(1+D436&lt;=Configuration!$F$12*Configuration!$F$16,1+D436,""),"")</f>
        <v/>
      </c>
      <c r="E437" s="2">
        <f>IFERROR('QB Projections'!N437,0)</f>
        <v>0</v>
      </c>
      <c r="F437" s="2">
        <f>IFERROR('RB Projections'!N438,0)</f>
        <v>0</v>
      </c>
      <c r="G437" s="2">
        <f>IFERROR('WR Projections'!N438,0)</f>
        <v>0</v>
      </c>
      <c r="H437" s="2">
        <f>IFERROR('TE Projections'!N437,0)</f>
        <v>0</v>
      </c>
      <c r="J437" s="2">
        <f>IFERROR(LARGE($E:$H,COUNTIF(A:D,"&gt;0")+COUNTA($J$1:J436)-1),0)</f>
        <v>95.692020424400013</v>
      </c>
      <c r="K437" s="2">
        <f>IFERROR(LARGE($F:$H,COUNTIF(B:D,"&gt;0")+COUNTA($K$1:K436)-1),0)</f>
        <v>69.316273178304826</v>
      </c>
    </row>
    <row r="438" spans="1:11" x14ac:dyDescent="0.25">
      <c r="A438" t="str">
        <f>IFERROR(IF(1+A437&lt;=Configuration!$F$9*Configuration!$F$16,1+A437,""),"")</f>
        <v/>
      </c>
      <c r="B438" s="18" t="str">
        <f>IFERROR(IF(1+B437&lt;=Configuration!$F$10*Configuration!$F$16,1+B437,""),"")</f>
        <v/>
      </c>
      <c r="C438" s="18" t="str">
        <f>IFERROR(IF(1+C437&lt;=Configuration!$F$11*Configuration!$F$16,1+C437,""),"")</f>
        <v/>
      </c>
      <c r="D438" s="18" t="str">
        <f>IFERROR(IF(1+D437&lt;=Configuration!$F$12*Configuration!$F$16,1+D437,""),"")</f>
        <v/>
      </c>
      <c r="E438" s="2">
        <f>IFERROR('QB Projections'!N438,0)</f>
        <v>0</v>
      </c>
      <c r="F438" s="2">
        <f>IFERROR('RB Projections'!N439,0)</f>
        <v>0</v>
      </c>
      <c r="G438" s="2">
        <f>IFERROR('WR Projections'!N439,0)</f>
        <v>0</v>
      </c>
      <c r="H438" s="2">
        <f>IFERROR('TE Projections'!N438,0)</f>
        <v>0</v>
      </c>
      <c r="J438" s="2">
        <f>IFERROR(LARGE($E:$H,COUNTIF(A:D,"&gt;0")+COUNTA($J$1:J437)-1),0)</f>
        <v>95.666748828929514</v>
      </c>
      <c r="K438" s="2">
        <f>IFERROR(LARGE($F:$H,COUNTIF(B:D,"&gt;0")+COUNTA($K$1:K437)-1),0)</f>
        <v>68.996488753874203</v>
      </c>
    </row>
    <row r="439" spans="1:11" x14ac:dyDescent="0.25">
      <c r="A439" t="str">
        <f>IFERROR(IF(1+A438&lt;=Configuration!$F$9*Configuration!$F$16,1+A438,""),"")</f>
        <v/>
      </c>
      <c r="B439" s="18" t="str">
        <f>IFERROR(IF(1+B438&lt;=Configuration!$F$10*Configuration!$F$16,1+B438,""),"")</f>
        <v/>
      </c>
      <c r="C439" s="18" t="str">
        <f>IFERROR(IF(1+C438&lt;=Configuration!$F$11*Configuration!$F$16,1+C438,""),"")</f>
        <v/>
      </c>
      <c r="D439" s="18" t="str">
        <f>IFERROR(IF(1+D438&lt;=Configuration!$F$12*Configuration!$F$16,1+D438,""),"")</f>
        <v/>
      </c>
      <c r="E439" s="2">
        <f>IFERROR('QB Projections'!N439,0)</f>
        <v>0</v>
      </c>
      <c r="F439" s="2">
        <f>IFERROR('RB Projections'!N440,0)</f>
        <v>0</v>
      </c>
      <c r="G439" s="2">
        <f>IFERROR('WR Projections'!N440,0)</f>
        <v>0</v>
      </c>
      <c r="H439" s="2">
        <f>IFERROR('TE Projections'!N439,0)</f>
        <v>0</v>
      </c>
      <c r="J439" s="2">
        <f>IFERROR(LARGE($E:$H,COUNTIF(A:D,"&gt;0")+COUNTA($J$1:J438)-1),0)</f>
        <v>95.617300822865673</v>
      </c>
      <c r="K439" s="2">
        <f>IFERROR(LARGE($F:$H,COUNTIF(B:D,"&gt;0")+COUNTA($K$1:K438)-1),0)</f>
        <v>68.834094442716903</v>
      </c>
    </row>
    <row r="440" spans="1:11" x14ac:dyDescent="0.25">
      <c r="A440" t="str">
        <f>IFERROR(IF(1+A439&lt;=Configuration!$F$9*Configuration!$F$16,1+A439,""),"")</f>
        <v/>
      </c>
      <c r="B440" s="18" t="str">
        <f>IFERROR(IF(1+B439&lt;=Configuration!$F$10*Configuration!$F$16,1+B439,""),"")</f>
        <v/>
      </c>
      <c r="C440" s="18" t="str">
        <f>IFERROR(IF(1+C439&lt;=Configuration!$F$11*Configuration!$F$16,1+C439,""),"")</f>
        <v/>
      </c>
      <c r="D440" s="18" t="str">
        <f>IFERROR(IF(1+D439&lt;=Configuration!$F$12*Configuration!$F$16,1+D439,""),"")</f>
        <v/>
      </c>
      <c r="E440" s="2">
        <f>IFERROR('QB Projections'!N440,0)</f>
        <v>0</v>
      </c>
      <c r="F440" s="2">
        <f>IFERROR('RB Projections'!N441,0)</f>
        <v>0</v>
      </c>
      <c r="G440" s="2">
        <f>IFERROR('WR Projections'!N441,0)</f>
        <v>0</v>
      </c>
      <c r="H440" s="2">
        <f>IFERROR('TE Projections'!N440,0)</f>
        <v>0</v>
      </c>
      <c r="J440" s="2">
        <f>IFERROR(LARGE($E:$H,COUNTIF(A:D,"&gt;0")+COUNTA($J$1:J439)-1),0)</f>
        <v>95.045609681605427</v>
      </c>
      <c r="K440" s="2">
        <f>IFERROR(LARGE($F:$H,COUNTIF(B:D,"&gt;0")+COUNTA($K$1:K439)-1),0)</f>
        <v>68.390680790066043</v>
      </c>
    </row>
    <row r="441" spans="1:11" x14ac:dyDescent="0.25">
      <c r="A441" t="str">
        <f>IFERROR(IF(1+A440&lt;=Configuration!$F$9*Configuration!$F$16,1+A440,""),"")</f>
        <v/>
      </c>
      <c r="B441" s="18" t="str">
        <f>IFERROR(IF(1+B440&lt;=Configuration!$F$10*Configuration!$F$16,1+B440,""),"")</f>
        <v/>
      </c>
      <c r="C441" s="18" t="str">
        <f>IFERROR(IF(1+C440&lt;=Configuration!$F$11*Configuration!$F$16,1+C440,""),"")</f>
        <v/>
      </c>
      <c r="D441" s="18" t="str">
        <f>IFERROR(IF(1+D440&lt;=Configuration!$F$12*Configuration!$F$16,1+D440,""),"")</f>
        <v/>
      </c>
      <c r="E441" s="2">
        <f>IFERROR('QB Projections'!N441,0)</f>
        <v>0</v>
      </c>
      <c r="F441" s="2">
        <f>IFERROR('RB Projections'!N442,0)</f>
        <v>0</v>
      </c>
      <c r="G441" s="2">
        <f>IFERROR('WR Projections'!N442,0)</f>
        <v>0</v>
      </c>
      <c r="H441" s="2">
        <f>IFERROR('TE Projections'!N441,0)</f>
        <v>0</v>
      </c>
      <c r="J441" s="2">
        <f>IFERROR(LARGE($E:$H,COUNTIF(A:D,"&gt;0")+COUNTA($J$1:J440)-1),0)</f>
        <v>94.900765151820963</v>
      </c>
      <c r="K441" s="2">
        <f>IFERROR(LARGE($F:$H,COUNTIF(B:D,"&gt;0")+COUNTA($K$1:K440)-1),0)</f>
        <v>68.234090512601952</v>
      </c>
    </row>
    <row r="442" spans="1:11" x14ac:dyDescent="0.25">
      <c r="A442" t="str">
        <f>IFERROR(IF(1+A441&lt;=Configuration!$F$9*Configuration!$F$16,1+A441,""),"")</f>
        <v/>
      </c>
      <c r="B442" s="18" t="str">
        <f>IFERROR(IF(1+B441&lt;=Configuration!$F$10*Configuration!$F$16,1+B441,""),"")</f>
        <v/>
      </c>
      <c r="C442" s="18" t="str">
        <f>IFERROR(IF(1+C441&lt;=Configuration!$F$11*Configuration!$F$16,1+C441,""),"")</f>
        <v/>
      </c>
      <c r="D442" s="18" t="str">
        <f>IFERROR(IF(1+D441&lt;=Configuration!$F$12*Configuration!$F$16,1+D441,""),"")</f>
        <v/>
      </c>
      <c r="E442" s="2">
        <f>IFERROR('QB Projections'!N442,0)</f>
        <v>0</v>
      </c>
      <c r="F442" s="2">
        <f>IFERROR('RB Projections'!N443,0)</f>
        <v>0</v>
      </c>
      <c r="G442" s="2">
        <f>IFERROR('WR Projections'!N443,0)</f>
        <v>0</v>
      </c>
      <c r="H442" s="2">
        <f>IFERROR('TE Projections'!N442,0)</f>
        <v>0</v>
      </c>
      <c r="J442" s="2">
        <f>IFERROR(LARGE($E:$H,COUNTIF(A:D,"&gt;0")+COUNTA($J$1:J441)-1),0)</f>
        <v>94.751405531203147</v>
      </c>
      <c r="K442" s="2">
        <f>IFERROR(LARGE($F:$H,COUNTIF(B:D,"&gt;0")+COUNTA($K$1:K441)-1),0)</f>
        <v>67.870290589902666</v>
      </c>
    </row>
    <row r="443" spans="1:11" x14ac:dyDescent="0.25">
      <c r="A443" t="str">
        <f>IFERROR(IF(1+A442&lt;=Configuration!$F$9*Configuration!$F$16,1+A442,""),"")</f>
        <v/>
      </c>
      <c r="B443" s="18" t="str">
        <f>IFERROR(IF(1+B442&lt;=Configuration!$F$10*Configuration!$F$16,1+B442,""),"")</f>
        <v/>
      </c>
      <c r="C443" s="18" t="str">
        <f>IFERROR(IF(1+C442&lt;=Configuration!$F$11*Configuration!$F$16,1+C442,""),"")</f>
        <v/>
      </c>
      <c r="D443" s="18" t="str">
        <f>IFERROR(IF(1+D442&lt;=Configuration!$F$12*Configuration!$F$16,1+D442,""),"")</f>
        <v/>
      </c>
      <c r="E443" s="2">
        <f>IFERROR('QB Projections'!N443,0)</f>
        <v>0</v>
      </c>
      <c r="F443" s="2">
        <f>IFERROR('RB Projections'!N444,0)</f>
        <v>0</v>
      </c>
      <c r="G443" s="2">
        <f>IFERROR('WR Projections'!N444,0)</f>
        <v>0</v>
      </c>
      <c r="H443" s="2">
        <f>IFERROR('TE Projections'!N443,0)</f>
        <v>0</v>
      </c>
      <c r="J443" s="2">
        <f>IFERROR(LARGE($E:$H,COUNTIF(A:D,"&gt;0")+COUNTA($J$1:J442)-1),0)</f>
        <v>94.54105416539916</v>
      </c>
      <c r="K443" s="2">
        <f>IFERROR(LARGE($F:$H,COUNTIF(B:D,"&gt;0")+COUNTA($K$1:K442)-1),0)</f>
        <v>67.824000617722035</v>
      </c>
    </row>
    <row r="444" spans="1:11" x14ac:dyDescent="0.25">
      <c r="A444" t="str">
        <f>IFERROR(IF(1+A443&lt;=Configuration!$F$9*Configuration!$F$16,1+A443,""),"")</f>
        <v/>
      </c>
      <c r="B444" s="18" t="str">
        <f>IFERROR(IF(1+B443&lt;=Configuration!$F$10*Configuration!$F$16,1+B443,""),"")</f>
        <v/>
      </c>
      <c r="C444" s="18" t="str">
        <f>IFERROR(IF(1+C443&lt;=Configuration!$F$11*Configuration!$F$16,1+C443,""),"")</f>
        <v/>
      </c>
      <c r="D444" s="18" t="str">
        <f>IFERROR(IF(1+D443&lt;=Configuration!$F$12*Configuration!$F$16,1+D443,""),"")</f>
        <v/>
      </c>
      <c r="E444" s="2">
        <f>IFERROR('QB Projections'!N444,0)</f>
        <v>0</v>
      </c>
      <c r="F444" s="2">
        <f>IFERROR('RB Projections'!N445,0)</f>
        <v>0</v>
      </c>
      <c r="G444" s="2">
        <f>IFERROR('WR Projections'!N445,0)</f>
        <v>0</v>
      </c>
      <c r="H444" s="2">
        <f>IFERROR('TE Projections'!N444,0)</f>
        <v>0</v>
      </c>
      <c r="J444" s="2">
        <f>IFERROR(LARGE($E:$H,COUNTIF(A:D,"&gt;0")+COUNTA($J$1:J443)-1),0)</f>
        <v>94.46750482186313</v>
      </c>
      <c r="K444" s="2">
        <f>IFERROR(LARGE($F:$H,COUNTIF(B:D,"&gt;0")+COUNTA($K$1:K443)-1),0)</f>
        <v>67.647851353479709</v>
      </c>
    </row>
    <row r="445" spans="1:11" x14ac:dyDescent="0.25">
      <c r="A445" t="str">
        <f>IFERROR(IF(1+A444&lt;=Configuration!$F$9*Configuration!$F$16,1+A444,""),"")</f>
        <v/>
      </c>
      <c r="B445" s="18" t="str">
        <f>IFERROR(IF(1+B444&lt;=Configuration!$F$10*Configuration!$F$16,1+B444,""),"")</f>
        <v/>
      </c>
      <c r="C445" s="18" t="str">
        <f>IFERROR(IF(1+C444&lt;=Configuration!$F$11*Configuration!$F$16,1+C444,""),"")</f>
        <v/>
      </c>
      <c r="D445" s="18" t="str">
        <f>IFERROR(IF(1+D444&lt;=Configuration!$F$12*Configuration!$F$16,1+D444,""),"")</f>
        <v/>
      </c>
      <c r="E445" s="2">
        <f>IFERROR('QB Projections'!N445,0)</f>
        <v>0</v>
      </c>
      <c r="F445" s="2">
        <f>IFERROR('RB Projections'!N446,0)</f>
        <v>0</v>
      </c>
      <c r="G445" s="2">
        <f>IFERROR('WR Projections'!N446,0)</f>
        <v>0</v>
      </c>
      <c r="H445" s="2">
        <f>IFERROR('TE Projections'!N445,0)</f>
        <v>0</v>
      </c>
      <c r="J445" s="2">
        <f>IFERROR(LARGE($E:$H,COUNTIF(A:D,"&gt;0")+COUNTA($J$1:J444)-1),0)</f>
        <v>94.230013055492677</v>
      </c>
      <c r="K445" s="2">
        <f>IFERROR(LARGE($F:$H,COUNTIF(B:D,"&gt;0")+COUNTA($K$1:K444)-1),0)</f>
        <v>67.381701168317704</v>
      </c>
    </row>
    <row r="446" spans="1:11" x14ac:dyDescent="0.25">
      <c r="A446" t="str">
        <f>IFERROR(IF(1+A445&lt;=Configuration!$F$9*Configuration!$F$16,1+A445,""),"")</f>
        <v/>
      </c>
      <c r="B446" s="18" t="str">
        <f>IFERROR(IF(1+B445&lt;=Configuration!$F$10*Configuration!$F$16,1+B445,""),"")</f>
        <v/>
      </c>
      <c r="C446" s="18" t="str">
        <f>IFERROR(IF(1+C445&lt;=Configuration!$F$11*Configuration!$F$16,1+C445,""),"")</f>
        <v/>
      </c>
      <c r="D446" s="18" t="str">
        <f>IFERROR(IF(1+D445&lt;=Configuration!$F$12*Configuration!$F$16,1+D445,""),"")</f>
        <v/>
      </c>
      <c r="E446" s="2">
        <f>IFERROR('QB Projections'!N446,0)</f>
        <v>0</v>
      </c>
      <c r="F446" s="2">
        <f>IFERROR('RB Projections'!N447,0)</f>
        <v>0</v>
      </c>
      <c r="G446" s="2">
        <f>IFERROR('WR Projections'!N447,0)</f>
        <v>0</v>
      </c>
      <c r="H446" s="2">
        <f>IFERROR('TE Projections'!N446,0)</f>
        <v>0</v>
      </c>
      <c r="J446" s="2">
        <f>IFERROR(LARGE($E:$H,COUNTIF(A:D,"&gt;0")+COUNTA($J$1:J445)-1),0)</f>
        <v>94.192033633001131</v>
      </c>
      <c r="K446" s="2">
        <f>IFERROR(LARGE($F:$H,COUNTIF(B:D,"&gt;0")+COUNTA($K$1:K445)-1),0)</f>
        <v>67.309470660120553</v>
      </c>
    </row>
    <row r="447" spans="1:11" x14ac:dyDescent="0.25">
      <c r="A447" t="str">
        <f>IFERROR(IF(1+A446&lt;=Configuration!$F$9*Configuration!$F$16,1+A446,""),"")</f>
        <v/>
      </c>
      <c r="B447" s="18" t="str">
        <f>IFERROR(IF(1+B446&lt;=Configuration!$F$10*Configuration!$F$16,1+B446,""),"")</f>
        <v/>
      </c>
      <c r="C447" s="18" t="str">
        <f>IFERROR(IF(1+C446&lt;=Configuration!$F$11*Configuration!$F$16,1+C446,""),"")</f>
        <v/>
      </c>
      <c r="D447" s="18" t="str">
        <f>IFERROR(IF(1+D446&lt;=Configuration!$F$12*Configuration!$F$16,1+D446,""),"")</f>
        <v/>
      </c>
      <c r="E447" s="2">
        <f>IFERROR('QB Projections'!N447,0)</f>
        <v>0</v>
      </c>
      <c r="F447" s="2">
        <f>IFERROR('RB Projections'!N448,0)</f>
        <v>0</v>
      </c>
      <c r="G447" s="2">
        <f>IFERROR('WR Projections'!N448,0)</f>
        <v>0</v>
      </c>
      <c r="H447" s="2">
        <f>IFERROR('TE Projections'!N447,0)</f>
        <v>0</v>
      </c>
      <c r="J447" s="2">
        <f>IFERROR(LARGE($E:$H,COUNTIF(A:D,"&gt;0")+COUNTA($J$1:J446)-1),0)</f>
        <v>94.020658100868047</v>
      </c>
      <c r="K447" s="2">
        <f>IFERROR(LARGE($F:$H,COUNTIF(B:D,"&gt;0")+COUNTA($K$1:K446)-1),0)</f>
        <v>66.768736546577216</v>
      </c>
    </row>
    <row r="448" spans="1:11" x14ac:dyDescent="0.25">
      <c r="A448" t="str">
        <f>IFERROR(IF(1+A447&lt;=Configuration!$F$9*Configuration!$F$16,1+A447,""),"")</f>
        <v/>
      </c>
      <c r="B448" s="18" t="str">
        <f>IFERROR(IF(1+B447&lt;=Configuration!$F$10*Configuration!$F$16,1+B447,""),"")</f>
        <v/>
      </c>
      <c r="C448" s="18" t="str">
        <f>IFERROR(IF(1+C447&lt;=Configuration!$F$11*Configuration!$F$16,1+C447,""),"")</f>
        <v/>
      </c>
      <c r="D448" s="18" t="str">
        <f>IFERROR(IF(1+D447&lt;=Configuration!$F$12*Configuration!$F$16,1+D447,""),"")</f>
        <v/>
      </c>
      <c r="E448" s="2">
        <f>IFERROR('QB Projections'!N448,0)</f>
        <v>0</v>
      </c>
      <c r="F448" s="2">
        <f>IFERROR('RB Projections'!N449,0)</f>
        <v>0</v>
      </c>
      <c r="G448" s="2">
        <f>IFERROR('WR Projections'!N449,0)</f>
        <v>0</v>
      </c>
      <c r="H448" s="2">
        <f>IFERROR('TE Projections'!N448,0)</f>
        <v>0</v>
      </c>
      <c r="J448" s="2">
        <f>IFERROR(LARGE($E:$H,COUNTIF(A:D,"&gt;0")+COUNTA($J$1:J447)-1),0)</f>
        <v>93.639561378250889</v>
      </c>
      <c r="K448" s="2">
        <f>IFERROR(LARGE($F:$H,COUNTIF(B:D,"&gt;0")+COUNTA($K$1:K447)-1),0)</f>
        <v>66.484342693232065</v>
      </c>
    </row>
    <row r="449" spans="1:11" x14ac:dyDescent="0.25">
      <c r="A449" t="str">
        <f>IFERROR(IF(1+A448&lt;=Configuration!$F$9*Configuration!$F$16,1+A448,""),"")</f>
        <v/>
      </c>
      <c r="B449" s="18" t="str">
        <f>IFERROR(IF(1+B448&lt;=Configuration!$F$10*Configuration!$F$16,1+B448,""),"")</f>
        <v/>
      </c>
      <c r="C449" s="18" t="str">
        <f>IFERROR(IF(1+C448&lt;=Configuration!$F$11*Configuration!$F$16,1+C448,""),"")</f>
        <v/>
      </c>
      <c r="D449" s="18" t="str">
        <f>IFERROR(IF(1+D448&lt;=Configuration!$F$12*Configuration!$F$16,1+D448,""),"")</f>
        <v/>
      </c>
      <c r="E449" s="2">
        <f>IFERROR('QB Projections'!N449,0)</f>
        <v>0</v>
      </c>
      <c r="F449" s="2">
        <f>IFERROR('RB Projections'!N450,0)</f>
        <v>0</v>
      </c>
      <c r="G449" s="2">
        <f>IFERROR('WR Projections'!N450,0)</f>
        <v>0</v>
      </c>
      <c r="H449" s="2">
        <f>IFERROR('TE Projections'!N449,0)</f>
        <v>0</v>
      </c>
      <c r="J449" s="2">
        <f>IFERROR(LARGE($E:$H,COUNTIF(A:D,"&gt;0")+COUNTA($J$1:J448)-1),0)</f>
        <v>93.366261586399048</v>
      </c>
      <c r="K449" s="2">
        <f>IFERROR(LARGE($F:$H,COUNTIF(B:D,"&gt;0")+COUNTA($K$1:K448)-1),0)</f>
        <v>66.37841338198939</v>
      </c>
    </row>
    <row r="450" spans="1:11" x14ac:dyDescent="0.25">
      <c r="A450" t="str">
        <f>IFERROR(IF(1+A449&lt;=Configuration!$F$9*Configuration!$F$16,1+A449,""),"")</f>
        <v/>
      </c>
      <c r="B450" s="18" t="str">
        <f>IFERROR(IF(1+B449&lt;=Configuration!$F$10*Configuration!$F$16,1+B449,""),"")</f>
        <v/>
      </c>
      <c r="C450" s="18" t="str">
        <f>IFERROR(IF(1+C449&lt;=Configuration!$F$11*Configuration!$F$16,1+C449,""),"")</f>
        <v/>
      </c>
      <c r="D450" s="18" t="str">
        <f>IFERROR(IF(1+D449&lt;=Configuration!$F$12*Configuration!$F$16,1+D449,""),"")</f>
        <v/>
      </c>
      <c r="E450" s="2">
        <f>IFERROR('QB Projections'!N450,0)</f>
        <v>0</v>
      </c>
      <c r="F450" s="2">
        <f>IFERROR('RB Projections'!N451,0)</f>
        <v>0</v>
      </c>
      <c r="G450" s="2">
        <f>IFERROR('WR Projections'!N451,0)</f>
        <v>0</v>
      </c>
      <c r="H450" s="2">
        <f>IFERROR('TE Projections'!N450,0)</f>
        <v>0</v>
      </c>
      <c r="J450" s="2">
        <f>IFERROR(LARGE($E:$H,COUNTIF(A:D,"&gt;0")+COUNTA($J$1:J449)-1),0)</f>
        <v>93.267504821863128</v>
      </c>
      <c r="K450" s="2">
        <f>IFERROR(LARGE($F:$H,COUNTIF(B:D,"&gt;0")+COUNTA($K$1:K449)-1),0)</f>
        <v>66.305840296259191</v>
      </c>
    </row>
    <row r="451" spans="1:11" x14ac:dyDescent="0.25">
      <c r="A451" t="str">
        <f>IFERROR(IF(1+A450&lt;=Configuration!$F$9*Configuration!$F$16,1+A450,""),"")</f>
        <v/>
      </c>
      <c r="B451" s="18" t="str">
        <f>IFERROR(IF(1+B450&lt;=Configuration!$F$10*Configuration!$F$16,1+B450,""),"")</f>
        <v/>
      </c>
      <c r="C451" s="18" t="str">
        <f>IFERROR(IF(1+C450&lt;=Configuration!$F$11*Configuration!$F$16,1+C450,""),"")</f>
        <v/>
      </c>
      <c r="D451" s="18" t="str">
        <f>IFERROR(IF(1+D450&lt;=Configuration!$F$12*Configuration!$F$16,1+D450,""),"")</f>
        <v/>
      </c>
      <c r="E451" s="2">
        <f>IFERROR('QB Projections'!N451,0)</f>
        <v>0</v>
      </c>
      <c r="F451" s="2">
        <f>IFERROR('RB Projections'!N452,0)</f>
        <v>0</v>
      </c>
      <c r="G451" s="2">
        <f>IFERROR('WR Projections'!N452,0)</f>
        <v>0</v>
      </c>
      <c r="H451" s="2">
        <f>IFERROR('TE Projections'!N451,0)</f>
        <v>0</v>
      </c>
      <c r="J451" s="2">
        <f>IFERROR(LARGE($E:$H,COUNTIF(A:D,"&gt;0")+COUNTA($J$1:J450)-1),0)</f>
        <v>93.244706983792923</v>
      </c>
      <c r="K451" s="2">
        <f>IFERROR(LARGE($F:$H,COUNTIF(B:D,"&gt;0")+COUNTA($K$1:K450)-1),0)</f>
        <v>65.607658478077383</v>
      </c>
    </row>
    <row r="452" spans="1:11" x14ac:dyDescent="0.25">
      <c r="A452" t="str">
        <f>IFERROR(IF(1+A451&lt;=Configuration!$F$9*Configuration!$F$16,1+A451,""),"")</f>
        <v/>
      </c>
      <c r="B452" s="18" t="str">
        <f>IFERROR(IF(1+B451&lt;=Configuration!$F$10*Configuration!$F$16,1+B451,""),"")</f>
        <v/>
      </c>
      <c r="C452" s="18" t="str">
        <f>IFERROR(IF(1+C451&lt;=Configuration!$F$11*Configuration!$F$16,1+C451,""),"")</f>
        <v/>
      </c>
      <c r="D452" s="18" t="str">
        <f>IFERROR(IF(1+D451&lt;=Configuration!$F$12*Configuration!$F$16,1+D451,""),"")</f>
        <v/>
      </c>
      <c r="E452" s="2">
        <f>IFERROR('QB Projections'!N452,0)</f>
        <v>0</v>
      </c>
      <c r="F452" s="2">
        <f>IFERROR('RB Projections'!N453,0)</f>
        <v>0</v>
      </c>
      <c r="G452" s="2">
        <f>IFERROR('WR Projections'!N453,0)</f>
        <v>0</v>
      </c>
      <c r="H452" s="2">
        <f>IFERROR('TE Projections'!N452,0)</f>
        <v>0</v>
      </c>
      <c r="J452" s="2">
        <f>IFERROR(LARGE($E:$H,COUNTIF(A:D,"&gt;0")+COUNTA($J$1:J451)-1),0)</f>
        <v>92.901156099018237</v>
      </c>
      <c r="K452" s="2">
        <f>IFERROR(LARGE($F:$H,COUNTIF(B:D,"&gt;0")+COUNTA($K$1:K451)-1),0)</f>
        <v>65.541962831825145</v>
      </c>
    </row>
    <row r="453" spans="1:11" x14ac:dyDescent="0.25">
      <c r="A453" t="str">
        <f>IFERROR(IF(1+A452&lt;=Configuration!$F$9*Configuration!$F$16,1+A452,""),"")</f>
        <v/>
      </c>
      <c r="B453" s="18" t="str">
        <f>IFERROR(IF(1+B452&lt;=Configuration!$F$10*Configuration!$F$16,1+B452,""),"")</f>
        <v/>
      </c>
      <c r="C453" s="18" t="str">
        <f>IFERROR(IF(1+C452&lt;=Configuration!$F$11*Configuration!$F$16,1+C452,""),"")</f>
        <v/>
      </c>
      <c r="D453" s="18" t="str">
        <f>IFERROR(IF(1+D452&lt;=Configuration!$F$12*Configuration!$F$16,1+D452,""),"")</f>
        <v/>
      </c>
      <c r="E453" s="2">
        <f>IFERROR('QB Projections'!N453,0)</f>
        <v>0</v>
      </c>
      <c r="F453" s="2">
        <f>IFERROR('RB Projections'!N454,0)</f>
        <v>0</v>
      </c>
      <c r="G453" s="2">
        <f>IFERROR('WR Projections'!N454,0)</f>
        <v>0</v>
      </c>
      <c r="H453" s="2">
        <f>IFERROR('TE Projections'!N453,0)</f>
        <v>0</v>
      </c>
      <c r="J453" s="2">
        <f>IFERROR(LARGE($E:$H,COUNTIF(A:D,"&gt;0")+COUNTA($J$1:J452)-1),0)</f>
        <v>92.783797166172079</v>
      </c>
      <c r="K453" s="2">
        <f>IFERROR(LARGE($F:$H,COUNTIF(B:D,"&gt;0")+COUNTA($K$1:K452)-1),0)</f>
        <v>65.456701168317721</v>
      </c>
    </row>
    <row r="454" spans="1:11" x14ac:dyDescent="0.25">
      <c r="A454" t="str">
        <f>IFERROR(IF(1+A453&lt;=Configuration!$F$9*Configuration!$F$16,1+A453,""),"")</f>
        <v/>
      </c>
      <c r="B454" s="18" t="str">
        <f>IFERROR(IF(1+B453&lt;=Configuration!$F$10*Configuration!$F$16,1+B453,""),"")</f>
        <v/>
      </c>
      <c r="C454" s="18" t="str">
        <f>IFERROR(IF(1+C453&lt;=Configuration!$F$11*Configuration!$F$16,1+C453,""),"")</f>
        <v/>
      </c>
      <c r="D454" s="18" t="str">
        <f>IFERROR(IF(1+D453&lt;=Configuration!$F$12*Configuration!$F$16,1+D453,""),"")</f>
        <v/>
      </c>
      <c r="E454" s="2">
        <f>IFERROR('QB Projections'!N454,0)</f>
        <v>0</v>
      </c>
      <c r="F454" s="2">
        <f>IFERROR('RB Projections'!N455,0)</f>
        <v>0</v>
      </c>
      <c r="G454" s="2">
        <f>IFERROR('WR Projections'!N455,0)</f>
        <v>0</v>
      </c>
      <c r="H454" s="2">
        <f>IFERROR('TE Projections'!N454,0)</f>
        <v>0</v>
      </c>
      <c r="J454" s="2">
        <f>IFERROR(LARGE($E:$H,COUNTIF(A:D,"&gt;0")+COUNTA($J$1:J453)-1),0)</f>
        <v>92.551918711086273</v>
      </c>
      <c r="K454" s="2">
        <f>IFERROR(LARGE($F:$H,COUNTIF(B:D,"&gt;0")+COUNTA($K$1:K453)-1),0)</f>
        <v>65.345978812319217</v>
      </c>
    </row>
    <row r="455" spans="1:11" x14ac:dyDescent="0.25">
      <c r="A455" t="str">
        <f>IFERROR(IF(1+A454&lt;=Configuration!$F$9*Configuration!$F$16,1+A454,""),"")</f>
        <v/>
      </c>
      <c r="B455" s="18" t="str">
        <f>IFERROR(IF(1+B454&lt;=Configuration!$F$10*Configuration!$F$16,1+B454,""),"")</f>
        <v/>
      </c>
      <c r="C455" s="18" t="str">
        <f>IFERROR(IF(1+C454&lt;=Configuration!$F$11*Configuration!$F$16,1+C454,""),"")</f>
        <v/>
      </c>
      <c r="D455" s="18" t="str">
        <f>IFERROR(IF(1+D454&lt;=Configuration!$F$12*Configuration!$F$16,1+D454,""),"")</f>
        <v/>
      </c>
      <c r="E455" s="2">
        <f>IFERROR('QB Projections'!N455,0)</f>
        <v>0</v>
      </c>
      <c r="F455" s="2">
        <f>IFERROR('RB Projections'!N456,0)</f>
        <v>0</v>
      </c>
      <c r="G455" s="2">
        <f>IFERROR('WR Projections'!N456,0)</f>
        <v>0</v>
      </c>
      <c r="H455" s="2">
        <f>IFERROR('TE Projections'!N455,0)</f>
        <v>0</v>
      </c>
      <c r="J455" s="2">
        <f>IFERROR(LARGE($E:$H,COUNTIF(A:D,"&gt;0")+COUNTA($J$1:J454)-1),0)</f>
        <v>92.405764303800694</v>
      </c>
      <c r="K455" s="2">
        <f>IFERROR(LARGE($F:$H,COUNTIF(B:D,"&gt;0")+COUNTA($K$1:K454)-1),0)</f>
        <v>65.227509766718001</v>
      </c>
    </row>
    <row r="456" spans="1:11" x14ac:dyDescent="0.25">
      <c r="A456" t="str">
        <f>IFERROR(IF(1+A455&lt;=Configuration!$F$9*Configuration!$F$16,1+A455,""),"")</f>
        <v/>
      </c>
      <c r="B456" s="18" t="str">
        <f>IFERROR(IF(1+B455&lt;=Configuration!$F$10*Configuration!$F$16,1+B455,""),"")</f>
        <v/>
      </c>
      <c r="C456" s="18" t="str">
        <f>IFERROR(IF(1+C455&lt;=Configuration!$F$11*Configuration!$F$16,1+C455,""),"")</f>
        <v/>
      </c>
      <c r="D456" s="18" t="str">
        <f>IFERROR(IF(1+D455&lt;=Configuration!$F$12*Configuration!$F$16,1+D455,""),"")</f>
        <v/>
      </c>
      <c r="E456" s="2">
        <f>IFERROR('QB Projections'!N456,0)</f>
        <v>0</v>
      </c>
      <c r="F456" s="2">
        <f>IFERROR('RB Projections'!N457,0)</f>
        <v>0</v>
      </c>
      <c r="G456" s="2">
        <f>IFERROR('WR Projections'!N457,0)</f>
        <v>0</v>
      </c>
      <c r="H456" s="2">
        <f>IFERROR('TE Projections'!N456,0)</f>
        <v>0</v>
      </c>
      <c r="J456" s="2">
        <f>IFERROR(LARGE($E:$H,COUNTIF(A:D,"&gt;0")+COUNTA($J$1:J455)-1),0)</f>
        <v>92.139442096114848</v>
      </c>
      <c r="K456" s="2">
        <f>IFERROR(LARGE($F:$H,COUNTIF(B:D,"&gt;0")+COUNTA($K$1:K455)-1),0)</f>
        <v>64.857922784792123</v>
      </c>
    </row>
    <row r="457" spans="1:11" x14ac:dyDescent="0.25">
      <c r="A457" t="str">
        <f>IFERROR(IF(1+A456&lt;=Configuration!$F$9*Configuration!$F$16,1+A456,""),"")</f>
        <v/>
      </c>
      <c r="B457" s="18" t="str">
        <f>IFERROR(IF(1+B456&lt;=Configuration!$F$10*Configuration!$F$16,1+B456,""),"")</f>
        <v/>
      </c>
      <c r="C457" s="18" t="str">
        <f>IFERROR(IF(1+C456&lt;=Configuration!$F$11*Configuration!$F$16,1+C456,""),"")</f>
        <v/>
      </c>
      <c r="D457" s="18" t="str">
        <f>IFERROR(IF(1+D456&lt;=Configuration!$F$12*Configuration!$F$16,1+D456,""),"")</f>
        <v/>
      </c>
      <c r="E457" s="2">
        <f>IFERROR('QB Projections'!N457,0)</f>
        <v>0</v>
      </c>
      <c r="F457" s="2">
        <f>IFERROR('RB Projections'!N458,0)</f>
        <v>0</v>
      </c>
      <c r="G457" s="2">
        <f>IFERROR('WR Projections'!N458,0)</f>
        <v>0</v>
      </c>
      <c r="H457" s="2">
        <f>IFERROR('TE Projections'!N457,0)</f>
        <v>0</v>
      </c>
      <c r="J457" s="2">
        <f>IFERROR(LARGE($E:$H,COUNTIF(A:D,"&gt;0")+COUNTA($J$1:J456)-1),0)</f>
        <v>92.033323992832436</v>
      </c>
      <c r="K457" s="2">
        <f>IFERROR(LARGE($F:$H,COUNTIF(B:D,"&gt;0")+COUNTA($K$1:K456)-1),0)</f>
        <v>64.831978260995214</v>
      </c>
    </row>
    <row r="458" spans="1:11" x14ac:dyDescent="0.25">
      <c r="A458" t="str">
        <f>IFERROR(IF(1+A457&lt;=Configuration!$F$9*Configuration!$F$16,1+A457,""),"")</f>
        <v/>
      </c>
      <c r="B458" s="18" t="str">
        <f>IFERROR(IF(1+B457&lt;=Configuration!$F$10*Configuration!$F$16,1+B457,""),"")</f>
        <v/>
      </c>
      <c r="C458" s="18" t="str">
        <f>IFERROR(IF(1+C457&lt;=Configuration!$F$11*Configuration!$F$16,1+C457,""),"")</f>
        <v/>
      </c>
      <c r="D458" s="18" t="str">
        <f>IFERROR(IF(1+D457&lt;=Configuration!$F$12*Configuration!$F$16,1+D457,""),"")</f>
        <v/>
      </c>
      <c r="E458" s="2">
        <f>IFERROR('QB Projections'!N458,0)</f>
        <v>0</v>
      </c>
      <c r="F458" s="2">
        <f>IFERROR('RB Projections'!N459,0)</f>
        <v>0</v>
      </c>
      <c r="G458" s="2">
        <f>IFERROR('WR Projections'!N459,0)</f>
        <v>0</v>
      </c>
      <c r="H458" s="2">
        <f>IFERROR('TE Projections'!N458,0)</f>
        <v>0</v>
      </c>
      <c r="J458" s="2">
        <f>IFERROR(LARGE($E:$H,COUNTIF(A:D,"&gt;0")+COUNTA($J$1:J457)-1),0)</f>
        <v>91.538278240224571</v>
      </c>
      <c r="K458" s="2">
        <f>IFERROR(LARGE($F:$H,COUNTIF(B:D,"&gt;0")+COUNTA($K$1:K457)-1),0)</f>
        <v>64.648932980175999</v>
      </c>
    </row>
    <row r="459" spans="1:11" x14ac:dyDescent="0.25">
      <c r="A459" t="str">
        <f>IFERROR(IF(1+A458&lt;=Configuration!$F$9*Configuration!$F$16,1+A458,""),"")</f>
        <v/>
      </c>
      <c r="B459" s="18" t="str">
        <f>IFERROR(IF(1+B458&lt;=Configuration!$F$10*Configuration!$F$16,1+B458,""),"")</f>
        <v/>
      </c>
      <c r="C459" s="18" t="str">
        <f>IFERROR(IF(1+C458&lt;=Configuration!$F$11*Configuration!$F$16,1+C458,""),"")</f>
        <v/>
      </c>
      <c r="D459" s="18" t="str">
        <f>IFERROR(IF(1+D458&lt;=Configuration!$F$12*Configuration!$F$16,1+D458,""),"")</f>
        <v/>
      </c>
      <c r="E459" s="2">
        <f>IFERROR('QB Projections'!N459,0)</f>
        <v>0</v>
      </c>
      <c r="F459" s="2">
        <f>IFERROR('RB Projections'!N460,0)</f>
        <v>0</v>
      </c>
      <c r="G459" s="2">
        <f>IFERROR('WR Projections'!N460,0)</f>
        <v>0</v>
      </c>
      <c r="H459" s="2">
        <f>IFERROR('TE Projections'!N459,0)</f>
        <v>0</v>
      </c>
      <c r="J459" s="2">
        <f>IFERROR(LARGE($E:$H,COUNTIF(A:D,"&gt;0")+COUNTA($J$1:J458)-1),0)</f>
        <v>91.417019734796327</v>
      </c>
      <c r="K459" s="2">
        <f>IFERROR(LARGE($F:$H,COUNTIF(B:D,"&gt;0")+COUNTA($K$1:K458)-1),0)</f>
        <v>64.265702821149503</v>
      </c>
    </row>
    <row r="460" spans="1:11" x14ac:dyDescent="0.25">
      <c r="A460" t="str">
        <f>IFERROR(IF(1+A459&lt;=Configuration!$F$9*Configuration!$F$16,1+A459,""),"")</f>
        <v/>
      </c>
      <c r="B460" s="18" t="str">
        <f>IFERROR(IF(1+B459&lt;=Configuration!$F$10*Configuration!$F$16,1+B459,""),"")</f>
        <v/>
      </c>
      <c r="C460" s="18" t="str">
        <f>IFERROR(IF(1+C459&lt;=Configuration!$F$11*Configuration!$F$16,1+C459,""),"")</f>
        <v/>
      </c>
      <c r="D460" s="18" t="str">
        <f>IFERROR(IF(1+D459&lt;=Configuration!$F$12*Configuration!$F$16,1+D459,""),"")</f>
        <v/>
      </c>
      <c r="E460" s="2">
        <f>IFERROR('QB Projections'!N460,0)</f>
        <v>0</v>
      </c>
      <c r="F460" s="2">
        <f>IFERROR('RB Projections'!N461,0)</f>
        <v>0</v>
      </c>
      <c r="G460" s="2">
        <f>IFERROR('WR Projections'!N461,0)</f>
        <v>0</v>
      </c>
      <c r="H460" s="2">
        <f>IFERROR('TE Projections'!N460,0)</f>
        <v>0</v>
      </c>
      <c r="J460" s="2">
        <f>IFERROR(LARGE($E:$H,COUNTIF(A:D,"&gt;0")+COUNTA($J$1:J459)-1),0)</f>
        <v>91.359144100704356</v>
      </c>
      <c r="K460" s="2">
        <f>IFERROR(LARGE($F:$H,COUNTIF(B:D,"&gt;0")+COUNTA($K$1:K459)-1),0)</f>
        <v>64.216445436476079</v>
      </c>
    </row>
    <row r="461" spans="1:11" x14ac:dyDescent="0.25">
      <c r="A461" t="str">
        <f>IFERROR(IF(1+A460&lt;=Configuration!$F$9*Configuration!$F$16,1+A460,""),"")</f>
        <v/>
      </c>
      <c r="B461" s="18" t="str">
        <f>IFERROR(IF(1+B460&lt;=Configuration!$F$10*Configuration!$F$16,1+B460,""),"")</f>
        <v/>
      </c>
      <c r="C461" s="18" t="str">
        <f>IFERROR(IF(1+C460&lt;=Configuration!$F$11*Configuration!$F$16,1+C460,""),"")</f>
        <v/>
      </c>
      <c r="D461" s="18" t="str">
        <f>IFERROR(IF(1+D460&lt;=Configuration!$F$12*Configuration!$F$16,1+D460,""),"")</f>
        <v/>
      </c>
      <c r="E461" s="2">
        <f>IFERROR('QB Projections'!N461,0)</f>
        <v>0</v>
      </c>
      <c r="F461" s="2">
        <f>IFERROR('RB Projections'!N462,0)</f>
        <v>0</v>
      </c>
      <c r="G461" s="2">
        <f>IFERROR('WR Projections'!N462,0)</f>
        <v>0</v>
      </c>
      <c r="H461" s="2">
        <f>IFERROR('TE Projections'!N461,0)</f>
        <v>0</v>
      </c>
      <c r="J461" s="2">
        <f>IFERROR(LARGE($E:$H,COUNTIF(A:D,"&gt;0")+COUNTA($J$1:J460)-1),0)</f>
        <v>91.01290561933321</v>
      </c>
      <c r="K461" s="2">
        <f>IFERROR(LARGE($F:$H,COUNTIF(B:D,"&gt;0")+COUNTA($K$1:K460)-1),0)</f>
        <v>63.914033289309721</v>
      </c>
    </row>
    <row r="462" spans="1:11" x14ac:dyDescent="0.25">
      <c r="A462" t="str">
        <f>IFERROR(IF(1+A461&lt;=Configuration!$F$9*Configuration!$F$16,1+A461,""),"")</f>
        <v/>
      </c>
      <c r="B462" s="18" t="str">
        <f>IFERROR(IF(1+B461&lt;=Configuration!$F$10*Configuration!$F$16,1+B461,""),"")</f>
        <v/>
      </c>
      <c r="C462" s="18" t="str">
        <f>IFERROR(IF(1+C461&lt;=Configuration!$F$11*Configuration!$F$16,1+C461,""),"")</f>
        <v/>
      </c>
      <c r="D462" s="18" t="str">
        <f>IFERROR(IF(1+D461&lt;=Configuration!$F$12*Configuration!$F$16,1+D461,""),"")</f>
        <v/>
      </c>
      <c r="E462" s="2">
        <f>IFERROR('QB Projections'!N462,0)</f>
        <v>0</v>
      </c>
      <c r="F462" s="2">
        <f>IFERROR('RB Projections'!N463,0)</f>
        <v>0</v>
      </c>
      <c r="G462" s="2">
        <f>IFERROR('WR Projections'!N463,0)</f>
        <v>0</v>
      </c>
      <c r="H462" s="2">
        <f>IFERROR('TE Projections'!N462,0)</f>
        <v>0</v>
      </c>
      <c r="J462" s="2">
        <f>IFERROR(LARGE($E:$H,COUNTIF(A:D,"&gt;0")+COUNTA($J$1:J461)-1),0)</f>
        <v>90.848686767184574</v>
      </c>
      <c r="K462" s="2">
        <f>IFERROR(LARGE($F:$H,COUNTIF(B:D,"&gt;0")+COUNTA($K$1:K461)-1),0)</f>
        <v>63.89337276379166</v>
      </c>
    </row>
    <row r="463" spans="1:11" x14ac:dyDescent="0.25">
      <c r="A463" t="str">
        <f>IFERROR(IF(1+A462&lt;=Configuration!$F$9*Configuration!$F$16,1+A462,""),"")</f>
        <v/>
      </c>
      <c r="B463" s="18" t="str">
        <f>IFERROR(IF(1+B462&lt;=Configuration!$F$10*Configuration!$F$16,1+B462,""),"")</f>
        <v/>
      </c>
      <c r="C463" s="18" t="str">
        <f>IFERROR(IF(1+C462&lt;=Configuration!$F$11*Configuration!$F$16,1+C462,""),"")</f>
        <v/>
      </c>
      <c r="D463" s="18" t="str">
        <f>IFERROR(IF(1+D462&lt;=Configuration!$F$12*Configuration!$F$16,1+D462,""),"")</f>
        <v/>
      </c>
      <c r="E463" s="2">
        <f>IFERROR('QB Projections'!N463,0)</f>
        <v>0</v>
      </c>
      <c r="F463" s="2">
        <f>IFERROR('RB Projections'!N464,0)</f>
        <v>0</v>
      </c>
      <c r="G463" s="2">
        <f>IFERROR('WR Projections'!N464,0)</f>
        <v>0</v>
      </c>
      <c r="H463" s="2">
        <f>IFERROR('TE Projections'!N463,0)</f>
        <v>0</v>
      </c>
      <c r="J463" s="2">
        <f>IFERROR(LARGE($E:$H,COUNTIF(A:D,"&gt;0")+COUNTA($J$1:J462)-1),0)</f>
        <v>90.607460620410009</v>
      </c>
      <c r="K463" s="2">
        <f>IFERROR(LARGE($F:$H,COUNTIF(B:D,"&gt;0")+COUNTA($K$1:K462)-1),0)</f>
        <v>63.394761215445143</v>
      </c>
    </row>
    <row r="464" spans="1:11" x14ac:dyDescent="0.25">
      <c r="A464" t="str">
        <f>IFERROR(IF(1+A463&lt;=Configuration!$F$9*Configuration!$F$16,1+A463,""),"")</f>
        <v/>
      </c>
      <c r="B464" s="18" t="str">
        <f>IFERROR(IF(1+B463&lt;=Configuration!$F$10*Configuration!$F$16,1+B463,""),"")</f>
        <v/>
      </c>
      <c r="C464" s="18" t="str">
        <f>IFERROR(IF(1+C463&lt;=Configuration!$F$11*Configuration!$F$16,1+C463,""),"")</f>
        <v/>
      </c>
      <c r="D464" s="18" t="str">
        <f>IFERROR(IF(1+D463&lt;=Configuration!$F$12*Configuration!$F$16,1+D463,""),"")</f>
        <v/>
      </c>
      <c r="E464" s="2">
        <f>IFERROR('QB Projections'!N464,0)</f>
        <v>0</v>
      </c>
      <c r="F464" s="2">
        <f>IFERROR('RB Projections'!N465,0)</f>
        <v>0</v>
      </c>
      <c r="G464" s="2">
        <f>IFERROR('WR Projections'!N465,0)</f>
        <v>0</v>
      </c>
      <c r="H464" s="2">
        <f>IFERROR('TE Projections'!N464,0)</f>
        <v>0</v>
      </c>
      <c r="J464" s="2">
        <f>IFERROR(LARGE($E:$H,COUNTIF(A:D,"&gt;0")+COUNTA($J$1:J463)-1),0)</f>
        <v>90.604257576781322</v>
      </c>
      <c r="K464" s="2">
        <f>IFERROR(LARGE($F:$H,COUNTIF(B:D,"&gt;0")+COUNTA($K$1:K463)-1),0)</f>
        <v>63.38458078828905</v>
      </c>
    </row>
    <row r="465" spans="1:11" x14ac:dyDescent="0.25">
      <c r="A465" t="str">
        <f>IFERROR(IF(1+A464&lt;=Configuration!$F$9*Configuration!$F$16,1+A464,""),"")</f>
        <v/>
      </c>
      <c r="B465" s="18" t="str">
        <f>IFERROR(IF(1+B464&lt;=Configuration!$F$10*Configuration!$F$16,1+B464,""),"")</f>
        <v/>
      </c>
      <c r="C465" s="18" t="str">
        <f>IFERROR(IF(1+C464&lt;=Configuration!$F$11*Configuration!$F$16,1+C464,""),"")</f>
        <v/>
      </c>
      <c r="D465" s="18" t="str">
        <f>IFERROR(IF(1+D464&lt;=Configuration!$F$12*Configuration!$F$16,1+D464,""),"")</f>
        <v/>
      </c>
      <c r="E465" s="2">
        <f>IFERROR('QB Projections'!N465,0)</f>
        <v>0</v>
      </c>
      <c r="F465" s="2">
        <f>IFERROR('RB Projections'!N466,0)</f>
        <v>0</v>
      </c>
      <c r="G465" s="2">
        <f>IFERROR('WR Projections'!N466,0)</f>
        <v>0</v>
      </c>
      <c r="H465" s="2">
        <f>IFERROR('TE Projections'!N465,0)</f>
        <v>0</v>
      </c>
      <c r="J465" s="2">
        <f>IFERROR(LARGE($E:$H,COUNTIF(A:D,"&gt;0")+COUNTA($J$1:J464)-1),0)</f>
        <v>90.153317632561155</v>
      </c>
      <c r="K465" s="2">
        <f>IFERROR(LARGE($F:$H,COUNTIF(B:D,"&gt;0")+COUNTA($K$1:K464)-1),0)</f>
        <v>62.563627082266258</v>
      </c>
    </row>
    <row r="466" spans="1:11" x14ac:dyDescent="0.25">
      <c r="A466" t="str">
        <f>IFERROR(IF(1+A465&lt;=Configuration!$F$9*Configuration!$F$16,1+A465,""),"")</f>
        <v/>
      </c>
      <c r="B466" s="18" t="str">
        <f>IFERROR(IF(1+B465&lt;=Configuration!$F$10*Configuration!$F$16,1+B465,""),"")</f>
        <v/>
      </c>
      <c r="C466" s="18" t="str">
        <f>IFERROR(IF(1+C465&lt;=Configuration!$F$11*Configuration!$F$16,1+C465,""),"")</f>
        <v/>
      </c>
      <c r="D466" s="18" t="str">
        <f>IFERROR(IF(1+D465&lt;=Configuration!$F$12*Configuration!$F$16,1+D465,""),"")</f>
        <v/>
      </c>
      <c r="E466" s="2">
        <f>IFERROR('QB Projections'!N466,0)</f>
        <v>0</v>
      </c>
      <c r="F466" s="2">
        <f>IFERROR('RB Projections'!N467,0)</f>
        <v>0</v>
      </c>
      <c r="G466" s="2">
        <f>IFERROR('WR Projections'!N467,0)</f>
        <v>0</v>
      </c>
      <c r="H466" s="2">
        <f>IFERROR('TE Projections'!N466,0)</f>
        <v>0</v>
      </c>
      <c r="J466" s="2">
        <f>IFERROR(LARGE($E:$H,COUNTIF(A:D,"&gt;0")+COUNTA($J$1:J465)-1),0)</f>
        <v>89.876736101027618</v>
      </c>
      <c r="K466" s="2">
        <f>IFERROR(LARGE($F:$H,COUNTIF(B:D,"&gt;0")+COUNTA($K$1:K465)-1),0)</f>
        <v>62.531112091231584</v>
      </c>
    </row>
    <row r="467" spans="1:11" x14ac:dyDescent="0.25">
      <c r="A467" t="str">
        <f>IFERROR(IF(1+A466&lt;=Configuration!$F$9*Configuration!$F$16,1+A466,""),"")</f>
        <v/>
      </c>
      <c r="B467" s="18" t="str">
        <f>IFERROR(IF(1+B466&lt;=Configuration!$F$10*Configuration!$F$16,1+B466,""),"")</f>
        <v/>
      </c>
      <c r="C467" s="18" t="str">
        <f>IFERROR(IF(1+C466&lt;=Configuration!$F$11*Configuration!$F$16,1+C466,""),"")</f>
        <v/>
      </c>
      <c r="D467" s="18" t="str">
        <f>IFERROR(IF(1+D466&lt;=Configuration!$F$12*Configuration!$F$16,1+D466,""),"")</f>
        <v/>
      </c>
      <c r="E467" s="2">
        <f>IFERROR('QB Projections'!N467,0)</f>
        <v>0</v>
      </c>
      <c r="F467" s="2">
        <f>IFERROR('RB Projections'!N468,0)</f>
        <v>0</v>
      </c>
      <c r="G467" s="2">
        <f>IFERROR('WR Projections'!N468,0)</f>
        <v>0</v>
      </c>
      <c r="H467" s="2">
        <f>IFERROR('TE Projections'!N467,0)</f>
        <v>0</v>
      </c>
      <c r="J467" s="2">
        <f>IFERROR(LARGE($E:$H,COUNTIF(A:D,"&gt;0")+COUNTA($J$1:J466)-1),0)</f>
        <v>89.661039510808394</v>
      </c>
      <c r="K467" s="2">
        <f>IFERROR(LARGE($F:$H,COUNTIF(B:D,"&gt;0")+COUNTA($K$1:K466)-1),0)</f>
        <v>62.467499244519942</v>
      </c>
    </row>
    <row r="468" spans="1:11" x14ac:dyDescent="0.25">
      <c r="A468" t="str">
        <f>IFERROR(IF(1+A467&lt;=Configuration!$F$9*Configuration!$F$16,1+A467,""),"")</f>
        <v/>
      </c>
      <c r="B468" s="18" t="str">
        <f>IFERROR(IF(1+B467&lt;=Configuration!$F$10*Configuration!$F$16,1+B467,""),"")</f>
        <v/>
      </c>
      <c r="C468" s="18" t="str">
        <f>IFERROR(IF(1+C467&lt;=Configuration!$F$11*Configuration!$F$16,1+C467,""),"")</f>
        <v/>
      </c>
      <c r="D468" s="18" t="str">
        <f>IFERROR(IF(1+D467&lt;=Configuration!$F$12*Configuration!$F$16,1+D467,""),"")</f>
        <v/>
      </c>
      <c r="E468" s="2">
        <f>IFERROR('QB Projections'!N468,0)</f>
        <v>0</v>
      </c>
      <c r="F468" s="2">
        <f>IFERROR('RB Projections'!N469,0)</f>
        <v>0</v>
      </c>
      <c r="G468" s="2">
        <f>IFERROR('WR Projections'!N469,0)</f>
        <v>0</v>
      </c>
      <c r="H468" s="2">
        <f>IFERROR('TE Projections'!N468,0)</f>
        <v>0</v>
      </c>
      <c r="J468" s="2">
        <f>IFERROR(LARGE($E:$H,COUNTIF(A:D,"&gt;0")+COUNTA($J$1:J467)-1),0)</f>
        <v>89.445256020236855</v>
      </c>
      <c r="K468" s="2">
        <f>IFERROR(LARGE($F:$H,COUNTIF(B:D,"&gt;0")+COUNTA($K$1:K467)-1),0)</f>
        <v>62.050911635697084</v>
      </c>
    </row>
    <row r="469" spans="1:11" x14ac:dyDescent="0.25">
      <c r="A469" t="str">
        <f>IFERROR(IF(1+A468&lt;=Configuration!$F$9*Configuration!$F$16,1+A468,""),"")</f>
        <v/>
      </c>
      <c r="B469" s="18" t="str">
        <f>IFERROR(IF(1+B468&lt;=Configuration!$F$10*Configuration!$F$16,1+B468,""),"")</f>
        <v/>
      </c>
      <c r="C469" s="18" t="str">
        <f>IFERROR(IF(1+C468&lt;=Configuration!$F$11*Configuration!$F$16,1+C468,""),"")</f>
        <v/>
      </c>
      <c r="D469" s="18" t="str">
        <f>IFERROR(IF(1+D468&lt;=Configuration!$F$12*Configuration!$F$16,1+D468,""),"")</f>
        <v/>
      </c>
      <c r="E469" s="2">
        <f>IFERROR('QB Projections'!N469,0)</f>
        <v>0</v>
      </c>
      <c r="F469" s="2">
        <f>IFERROR('RB Projections'!N470,0)</f>
        <v>0</v>
      </c>
      <c r="G469" s="2">
        <f>IFERROR('WR Projections'!N470,0)</f>
        <v>0</v>
      </c>
      <c r="H469" s="2">
        <f>IFERROR('TE Projections'!N469,0)</f>
        <v>0</v>
      </c>
      <c r="J469" s="2">
        <f>IFERROR(LARGE($E:$H,COUNTIF(A:D,"&gt;0")+COUNTA($J$1:J468)-1),0)</f>
        <v>89.188964389874187</v>
      </c>
      <c r="K469" s="2">
        <f>IFERROR(LARGE($F:$H,COUNTIF(B:D,"&gt;0")+COUNTA($K$1:K468)-1),0)</f>
        <v>62.007658478077389</v>
      </c>
    </row>
    <row r="470" spans="1:11" x14ac:dyDescent="0.25">
      <c r="A470" t="str">
        <f>IFERROR(IF(1+A469&lt;=Configuration!$F$9*Configuration!$F$16,1+A469,""),"")</f>
        <v/>
      </c>
      <c r="B470" s="18" t="str">
        <f>IFERROR(IF(1+B469&lt;=Configuration!$F$10*Configuration!$F$16,1+B469,""),"")</f>
        <v/>
      </c>
      <c r="C470" s="18" t="str">
        <f>IFERROR(IF(1+C469&lt;=Configuration!$F$11*Configuration!$F$16,1+C469,""),"")</f>
        <v/>
      </c>
      <c r="D470" s="18" t="str">
        <f>IFERROR(IF(1+D469&lt;=Configuration!$F$12*Configuration!$F$16,1+D469,""),"")</f>
        <v/>
      </c>
      <c r="E470" s="2">
        <f>IFERROR('QB Projections'!N470,0)</f>
        <v>0</v>
      </c>
      <c r="F470" s="2">
        <f>IFERROR('RB Projections'!N471,0)</f>
        <v>0</v>
      </c>
      <c r="G470" s="2">
        <f>IFERROR('WR Projections'!N471,0)</f>
        <v>0</v>
      </c>
      <c r="H470" s="2">
        <f>IFERROR('TE Projections'!N470,0)</f>
        <v>0</v>
      </c>
      <c r="J470" s="2">
        <f>IFERROR(LARGE($E:$H,COUNTIF(A:D,"&gt;0")+COUNTA($J$1:J469)-1),0)</f>
        <v>89.131625814959975</v>
      </c>
      <c r="K470" s="2">
        <f>IFERROR(LARGE($F:$H,COUNTIF(B:D,"&gt;0")+COUNTA($K$1:K469)-1),0)</f>
        <v>61.785414108767135</v>
      </c>
    </row>
    <row r="471" spans="1:11" x14ac:dyDescent="0.25">
      <c r="A471" t="str">
        <f>IFERROR(IF(1+A470&lt;=Configuration!$F$9*Configuration!$F$16,1+A470,""),"")</f>
        <v/>
      </c>
      <c r="B471" s="18" t="str">
        <f>IFERROR(IF(1+B470&lt;=Configuration!$F$10*Configuration!$F$16,1+B470,""),"")</f>
        <v/>
      </c>
      <c r="C471" s="18" t="str">
        <f>IFERROR(IF(1+C470&lt;=Configuration!$F$11*Configuration!$F$16,1+C470,""),"")</f>
        <v/>
      </c>
      <c r="D471" s="18" t="str">
        <f>IFERROR(IF(1+D470&lt;=Configuration!$F$12*Configuration!$F$16,1+D470,""),"")</f>
        <v/>
      </c>
      <c r="E471" s="2">
        <f>IFERROR('QB Projections'!N471,0)</f>
        <v>0</v>
      </c>
      <c r="F471" s="2">
        <f>IFERROR('RB Projections'!N472,0)</f>
        <v>0</v>
      </c>
      <c r="G471" s="2">
        <f>IFERROR('WR Projections'!N472,0)</f>
        <v>0</v>
      </c>
      <c r="H471" s="2">
        <f>IFERROR('TE Projections'!N471,0)</f>
        <v>0</v>
      </c>
      <c r="J471" s="2">
        <f>IFERROR(LARGE($E:$H,COUNTIF(A:D,"&gt;0")+COUNTA($J$1:J470)-1),0)</f>
        <v>88.844278234192501</v>
      </c>
      <c r="K471" s="2">
        <f>IFERROR(LARGE($F:$H,COUNTIF(B:D,"&gt;0")+COUNTA($K$1:K470)-1),0)</f>
        <v>61.725627936468854</v>
      </c>
    </row>
    <row r="472" spans="1:11" x14ac:dyDescent="0.25">
      <c r="A472" t="str">
        <f>IFERROR(IF(1+A471&lt;=Configuration!$F$9*Configuration!$F$16,1+A471,""),"")</f>
        <v/>
      </c>
      <c r="B472" s="18" t="str">
        <f>IFERROR(IF(1+B471&lt;=Configuration!$F$10*Configuration!$F$16,1+B471,""),"")</f>
        <v/>
      </c>
      <c r="C472" s="18" t="str">
        <f>IFERROR(IF(1+C471&lt;=Configuration!$F$11*Configuration!$F$16,1+C471,""),"")</f>
        <v/>
      </c>
      <c r="D472" s="18" t="str">
        <f>IFERROR(IF(1+D471&lt;=Configuration!$F$12*Configuration!$F$16,1+D471,""),"")</f>
        <v/>
      </c>
      <c r="E472" s="2">
        <f>IFERROR('QB Projections'!N472,0)</f>
        <v>0</v>
      </c>
      <c r="F472" s="2">
        <f>IFERROR('RB Projections'!N473,0)</f>
        <v>0</v>
      </c>
      <c r="G472" s="2">
        <f>IFERROR('WR Projections'!N473,0)</f>
        <v>0</v>
      </c>
      <c r="H472" s="2">
        <f>IFERROR('TE Projections'!N472,0)</f>
        <v>0</v>
      </c>
      <c r="J472" s="2">
        <f>IFERROR(LARGE($E:$H,COUNTIF(A:D,"&gt;0")+COUNTA($J$1:J471)-1),0)</f>
        <v>88.719198867484636</v>
      </c>
      <c r="K472" s="2">
        <f>IFERROR(LARGE($F:$H,COUNTIF(B:D,"&gt;0")+COUNTA($K$1:K471)-1),0)</f>
        <v>61.253759144108358</v>
      </c>
    </row>
    <row r="473" spans="1:11" x14ac:dyDescent="0.25">
      <c r="A473" t="str">
        <f>IFERROR(IF(1+A472&lt;=Configuration!$F$9*Configuration!$F$16,1+A472,""),"")</f>
        <v/>
      </c>
      <c r="B473" s="18" t="str">
        <f>IFERROR(IF(1+B472&lt;=Configuration!$F$10*Configuration!$F$16,1+B472,""),"")</f>
        <v/>
      </c>
      <c r="C473" s="18" t="str">
        <f>IFERROR(IF(1+C472&lt;=Configuration!$F$11*Configuration!$F$16,1+C472,""),"")</f>
        <v/>
      </c>
      <c r="D473" s="18" t="str">
        <f>IFERROR(IF(1+D472&lt;=Configuration!$F$12*Configuration!$F$16,1+D472,""),"")</f>
        <v/>
      </c>
      <c r="E473" s="2">
        <f>IFERROR('QB Projections'!N473,0)</f>
        <v>0</v>
      </c>
      <c r="F473" s="2">
        <f>IFERROR('RB Projections'!N474,0)</f>
        <v>0</v>
      </c>
      <c r="G473" s="2">
        <f>IFERROR('WR Projections'!N474,0)</f>
        <v>0</v>
      </c>
      <c r="H473" s="2">
        <f>IFERROR('TE Projections'!N473,0)</f>
        <v>0</v>
      </c>
      <c r="J473" s="2">
        <f>IFERROR(LARGE($E:$H,COUNTIF(A:D,"&gt;0")+COUNTA($J$1:J472)-1),0)</f>
        <v>87.966701836400745</v>
      </c>
      <c r="K473" s="2">
        <f>IFERROR(LARGE($F:$H,COUNTIF(B:D,"&gt;0")+COUNTA($K$1:K472)-1),0)</f>
        <v>61.207658478077384</v>
      </c>
    </row>
    <row r="474" spans="1:11" x14ac:dyDescent="0.25">
      <c r="A474" t="str">
        <f>IFERROR(IF(1+A473&lt;=Configuration!$F$9*Configuration!$F$16,1+A473,""),"")</f>
        <v/>
      </c>
      <c r="B474" s="18" t="str">
        <f>IFERROR(IF(1+B473&lt;=Configuration!$F$10*Configuration!$F$16,1+B473,""),"")</f>
        <v/>
      </c>
      <c r="C474" s="18" t="str">
        <f>IFERROR(IF(1+C473&lt;=Configuration!$F$11*Configuration!$F$16,1+C473,""),"")</f>
        <v/>
      </c>
      <c r="D474" s="18" t="str">
        <f>IFERROR(IF(1+D473&lt;=Configuration!$F$12*Configuration!$F$16,1+D473,""),"")</f>
        <v/>
      </c>
      <c r="E474" s="2">
        <f>IFERROR('QB Projections'!N474,0)</f>
        <v>0</v>
      </c>
      <c r="F474" s="2">
        <f>IFERROR('RB Projections'!N475,0)</f>
        <v>0</v>
      </c>
      <c r="G474" s="2">
        <f>IFERROR('WR Projections'!N475,0)</f>
        <v>0</v>
      </c>
      <c r="H474" s="2">
        <f>IFERROR('TE Projections'!N474,0)</f>
        <v>0</v>
      </c>
      <c r="J474" s="2">
        <f>IFERROR(LARGE($E:$H,COUNTIF(A:D,"&gt;0")+COUNTA($J$1:J473)-1),0)</f>
        <v>87.943809057917662</v>
      </c>
      <c r="K474" s="2">
        <f>IFERROR(LARGE($F:$H,COUNTIF(B:D,"&gt;0")+COUNTA($K$1:K473)-1),0)</f>
        <v>60.823236633448445</v>
      </c>
    </row>
    <row r="475" spans="1:11" x14ac:dyDescent="0.25">
      <c r="A475" t="str">
        <f>IFERROR(IF(1+A474&lt;=Configuration!$F$9*Configuration!$F$16,1+A474,""),"")</f>
        <v/>
      </c>
      <c r="B475" s="18" t="str">
        <f>IFERROR(IF(1+B474&lt;=Configuration!$F$10*Configuration!$F$16,1+B474,""),"")</f>
        <v/>
      </c>
      <c r="C475" s="18" t="str">
        <f>IFERROR(IF(1+C474&lt;=Configuration!$F$11*Configuration!$F$16,1+C474,""),"")</f>
        <v/>
      </c>
      <c r="D475" s="18" t="str">
        <f>IFERROR(IF(1+D474&lt;=Configuration!$F$12*Configuration!$F$16,1+D474,""),"")</f>
        <v/>
      </c>
      <c r="E475" s="2">
        <f>IFERROR('QB Projections'!N475,0)</f>
        <v>0</v>
      </c>
      <c r="F475" s="2">
        <f>IFERROR('RB Projections'!N476,0)</f>
        <v>0</v>
      </c>
      <c r="G475" s="2">
        <f>IFERROR('WR Projections'!N476,0)</f>
        <v>0</v>
      </c>
      <c r="H475" s="2">
        <f>IFERROR('TE Projections'!N475,0)</f>
        <v>0</v>
      </c>
      <c r="J475" s="2">
        <f>IFERROR(LARGE($E:$H,COUNTIF(A:D,"&gt;0")+COUNTA($J$1:J474)-1),0)</f>
        <v>87.442953501452024</v>
      </c>
      <c r="K475" s="2">
        <f>IFERROR(LARGE($F:$H,COUNTIF(B:D,"&gt;0")+COUNTA($K$1:K474)-1),0)</f>
        <v>60.697301704579978</v>
      </c>
    </row>
    <row r="476" spans="1:11" x14ac:dyDescent="0.25">
      <c r="A476" t="str">
        <f>IFERROR(IF(1+A475&lt;=Configuration!$F$9*Configuration!$F$16,1+A475,""),"")</f>
        <v/>
      </c>
      <c r="B476" s="18" t="str">
        <f>IFERROR(IF(1+B475&lt;=Configuration!$F$10*Configuration!$F$16,1+B475,""),"")</f>
        <v/>
      </c>
      <c r="C476" s="18" t="str">
        <f>IFERROR(IF(1+C475&lt;=Configuration!$F$11*Configuration!$F$16,1+C475,""),"")</f>
        <v/>
      </c>
      <c r="D476" s="18" t="str">
        <f>IFERROR(IF(1+D475&lt;=Configuration!$F$12*Configuration!$F$16,1+D475,""),"")</f>
        <v/>
      </c>
      <c r="E476" s="2">
        <f>IFERROR('QB Projections'!N476,0)</f>
        <v>0</v>
      </c>
      <c r="F476" s="2">
        <f>IFERROR('RB Projections'!N477,0)</f>
        <v>0</v>
      </c>
      <c r="G476" s="2">
        <f>IFERROR('WR Projections'!N477,0)</f>
        <v>0</v>
      </c>
      <c r="H476" s="2">
        <f>IFERROR('TE Projections'!N476,0)</f>
        <v>0</v>
      </c>
      <c r="J476" s="2">
        <f>IFERROR(LARGE($E:$H,COUNTIF(A:D,"&gt;0")+COUNTA($J$1:J475)-1),0)</f>
        <v>87.394808381668682</v>
      </c>
      <c r="K476" s="2">
        <f>IFERROR(LARGE($F:$H,COUNTIF(B:D,"&gt;0")+COUNTA($K$1:K475)-1),0)</f>
        <v>60.541254520877821</v>
      </c>
    </row>
    <row r="477" spans="1:11" x14ac:dyDescent="0.25">
      <c r="A477" t="str">
        <f>IFERROR(IF(1+A476&lt;=Configuration!$F$9*Configuration!$F$16,1+A476,""),"")</f>
        <v/>
      </c>
      <c r="B477" s="18" t="str">
        <f>IFERROR(IF(1+B476&lt;=Configuration!$F$10*Configuration!$F$16,1+B476,""),"")</f>
        <v/>
      </c>
      <c r="C477" s="18" t="str">
        <f>IFERROR(IF(1+C476&lt;=Configuration!$F$11*Configuration!$F$16,1+C476,""),"")</f>
        <v/>
      </c>
      <c r="D477" s="18" t="str">
        <f>IFERROR(IF(1+D476&lt;=Configuration!$F$12*Configuration!$F$16,1+D476,""),"")</f>
        <v/>
      </c>
      <c r="E477" s="2">
        <f>IFERROR('QB Projections'!N477,0)</f>
        <v>0</v>
      </c>
      <c r="F477" s="2">
        <f>IFERROR('RB Projections'!N478,0)</f>
        <v>0</v>
      </c>
      <c r="G477" s="2">
        <f>IFERROR('WR Projections'!N478,0)</f>
        <v>0</v>
      </c>
      <c r="H477" s="2">
        <f>IFERROR('TE Projections'!N477,0)</f>
        <v>0</v>
      </c>
      <c r="J477" s="2">
        <f>IFERROR(LARGE($E:$H,COUNTIF(A:D,"&gt;0")+COUNTA($J$1:J476)-1),0)</f>
        <v>87.284179655596091</v>
      </c>
      <c r="K477" s="2">
        <f>IFERROR(LARGE($F:$H,COUNTIF(B:D,"&gt;0")+COUNTA($K$1:K476)-1),0)</f>
        <v>59.914366987121447</v>
      </c>
    </row>
    <row r="478" spans="1:11" x14ac:dyDescent="0.25">
      <c r="A478" t="str">
        <f>IFERROR(IF(1+A477&lt;=Configuration!$F$9*Configuration!$F$16,1+A477,""),"")</f>
        <v/>
      </c>
      <c r="B478" s="18" t="str">
        <f>IFERROR(IF(1+B477&lt;=Configuration!$F$10*Configuration!$F$16,1+B477,""),"")</f>
        <v/>
      </c>
      <c r="C478" s="18" t="str">
        <f>IFERROR(IF(1+C477&lt;=Configuration!$F$11*Configuration!$F$16,1+C477,""),"")</f>
        <v/>
      </c>
      <c r="D478" s="18" t="str">
        <f>IFERROR(IF(1+D477&lt;=Configuration!$F$12*Configuration!$F$16,1+D477,""),"")</f>
        <v/>
      </c>
      <c r="E478" s="2">
        <f>IFERROR('QB Projections'!N478,0)</f>
        <v>0</v>
      </c>
      <c r="F478" s="2">
        <f>IFERROR('RB Projections'!N479,0)</f>
        <v>0</v>
      </c>
      <c r="G478" s="2">
        <f>IFERROR('WR Projections'!N479,0)</f>
        <v>0</v>
      </c>
      <c r="H478" s="2">
        <f>IFERROR('TE Projections'!N478,0)</f>
        <v>0</v>
      </c>
      <c r="J478" s="2">
        <f>IFERROR(LARGE($E:$H,COUNTIF(A:D,"&gt;0")+COUNTA($J$1:J477)-1),0)</f>
        <v>87.264757827902585</v>
      </c>
      <c r="K478" s="2">
        <f>IFERROR(LARGE($F:$H,COUNTIF(B:D,"&gt;0")+COUNTA($K$1:K477)-1),0)</f>
        <v>59.850254099307222</v>
      </c>
    </row>
    <row r="479" spans="1:11" x14ac:dyDescent="0.25">
      <c r="A479" t="str">
        <f>IFERROR(IF(1+A478&lt;=Configuration!$F$9*Configuration!$F$16,1+A478,""),"")</f>
        <v/>
      </c>
      <c r="B479" s="18" t="str">
        <f>IFERROR(IF(1+B478&lt;=Configuration!$F$10*Configuration!$F$16,1+B478,""),"")</f>
        <v/>
      </c>
      <c r="C479" s="18" t="str">
        <f>IFERROR(IF(1+C478&lt;=Configuration!$F$11*Configuration!$F$16,1+C478,""),"")</f>
        <v/>
      </c>
      <c r="D479" s="18" t="str">
        <f>IFERROR(IF(1+D478&lt;=Configuration!$F$12*Configuration!$F$16,1+D478,""),"")</f>
        <v/>
      </c>
      <c r="E479" s="2">
        <f>IFERROR('QB Projections'!N479,0)</f>
        <v>0</v>
      </c>
      <c r="F479" s="2">
        <f>IFERROR('RB Projections'!N480,0)</f>
        <v>0</v>
      </c>
      <c r="G479" s="2">
        <f>IFERROR('WR Projections'!N480,0)</f>
        <v>0</v>
      </c>
      <c r="H479" s="2">
        <f>IFERROR('TE Projections'!N479,0)</f>
        <v>0</v>
      </c>
      <c r="J479" s="2">
        <f>IFERROR(LARGE($E:$H,COUNTIF(A:D,"&gt;0")+COUNTA($J$1:J478)-1),0)</f>
        <v>87.17373814776974</v>
      </c>
      <c r="K479" s="2">
        <f>IFERROR(LARGE($F:$H,COUNTIF(B:D,"&gt;0")+COUNTA($K$1:K478)-1),0)</f>
        <v>59.713947675759947</v>
      </c>
    </row>
    <row r="480" spans="1:11" x14ac:dyDescent="0.25">
      <c r="A480" t="str">
        <f>IFERROR(IF(1+A479&lt;=Configuration!$F$9*Configuration!$F$16,1+A479,""),"")</f>
        <v/>
      </c>
      <c r="B480" s="18" t="str">
        <f>IFERROR(IF(1+B479&lt;=Configuration!$F$10*Configuration!$F$16,1+B479,""),"")</f>
        <v/>
      </c>
      <c r="C480" s="18" t="str">
        <f>IFERROR(IF(1+C479&lt;=Configuration!$F$11*Configuration!$F$16,1+C479,""),"")</f>
        <v/>
      </c>
      <c r="D480" s="18" t="str">
        <f>IFERROR(IF(1+D479&lt;=Configuration!$F$12*Configuration!$F$16,1+D479,""),"")</f>
        <v/>
      </c>
      <c r="E480" s="2">
        <f>IFERROR('QB Projections'!N480,0)</f>
        <v>0</v>
      </c>
      <c r="F480" s="2">
        <f>IFERROR('RB Projections'!N481,0)</f>
        <v>0</v>
      </c>
      <c r="G480" s="2">
        <f>IFERROR('WR Projections'!N481,0)</f>
        <v>0</v>
      </c>
      <c r="H480" s="2">
        <f>IFERROR('TE Projections'!N480,0)</f>
        <v>0</v>
      </c>
      <c r="J480" s="2">
        <f>IFERROR(LARGE($E:$H,COUNTIF(A:D,"&gt;0")+COUNTA($J$1:J479)-1),0)</f>
        <v>87.109411611157256</v>
      </c>
      <c r="K480" s="2">
        <f>IFERROR(LARGE($F:$H,COUNTIF(B:D,"&gt;0")+COUNTA($K$1:K479)-1),0)</f>
        <v>59.007658478077389</v>
      </c>
    </row>
    <row r="481" spans="1:11" x14ac:dyDescent="0.25">
      <c r="A481" t="str">
        <f>IFERROR(IF(1+A480&lt;=Configuration!$F$9*Configuration!$F$16,1+A480,""),"")</f>
        <v/>
      </c>
      <c r="B481" s="18" t="str">
        <f>IFERROR(IF(1+B480&lt;=Configuration!$F$10*Configuration!$F$16,1+B480,""),"")</f>
        <v/>
      </c>
      <c r="C481" s="18" t="str">
        <f>IFERROR(IF(1+C480&lt;=Configuration!$F$11*Configuration!$F$16,1+C480,""),"")</f>
        <v/>
      </c>
      <c r="D481" s="18" t="str">
        <f>IFERROR(IF(1+D480&lt;=Configuration!$F$12*Configuration!$F$16,1+D480,""),"")</f>
        <v/>
      </c>
      <c r="E481" s="2">
        <f>IFERROR('QB Projections'!N481,0)</f>
        <v>0</v>
      </c>
      <c r="F481" s="2">
        <f>IFERROR('RB Projections'!N482,0)</f>
        <v>0</v>
      </c>
      <c r="G481" s="2">
        <f>IFERROR('WR Projections'!N482,0)</f>
        <v>0</v>
      </c>
      <c r="H481" s="2">
        <f>IFERROR('TE Projections'!N481,0)</f>
        <v>0</v>
      </c>
      <c r="J481" s="2">
        <f>IFERROR(LARGE($E:$H,COUNTIF(A:D,"&gt;0")+COUNTA($J$1:J480)-1),0)</f>
        <v>86.745953924741585</v>
      </c>
      <c r="K481" s="2">
        <f>IFERROR(LARGE($F:$H,COUNTIF(B:D,"&gt;0")+COUNTA($K$1:K480)-1),0)</f>
        <v>58.577348901885102</v>
      </c>
    </row>
    <row r="482" spans="1:11" x14ac:dyDescent="0.25">
      <c r="A482" t="str">
        <f>IFERROR(IF(1+A481&lt;=Configuration!$F$9*Configuration!$F$16,1+A481,""),"")</f>
        <v/>
      </c>
      <c r="B482" s="18" t="str">
        <f>IFERROR(IF(1+B481&lt;=Configuration!$F$10*Configuration!$F$16,1+B481,""),"")</f>
        <v/>
      </c>
      <c r="C482" s="18" t="str">
        <f>IFERROR(IF(1+C481&lt;=Configuration!$F$11*Configuration!$F$16,1+C481,""),"")</f>
        <v/>
      </c>
      <c r="D482" s="18" t="str">
        <f>IFERROR(IF(1+D481&lt;=Configuration!$F$12*Configuration!$F$16,1+D481,""),"")</f>
        <v/>
      </c>
      <c r="E482" s="2">
        <f>IFERROR('QB Projections'!N482,0)</f>
        <v>0</v>
      </c>
      <c r="F482" s="2">
        <f>IFERROR('RB Projections'!N483,0)</f>
        <v>0</v>
      </c>
      <c r="G482" s="2">
        <f>IFERROR('WR Projections'!N483,0)</f>
        <v>0</v>
      </c>
      <c r="H482" s="2">
        <f>IFERROR('TE Projections'!N482,0)</f>
        <v>0</v>
      </c>
      <c r="J482" s="2">
        <f>IFERROR(LARGE($E:$H,COUNTIF(A:D,"&gt;0")+COUNTA($J$1:J481)-1),0)</f>
        <v>86.713879740959513</v>
      </c>
      <c r="K482" s="2">
        <f>IFERROR(LARGE($F:$H,COUNTIF(B:D,"&gt;0")+COUNTA($K$1:K481)-1),0)</f>
        <v>58.481081976084418</v>
      </c>
    </row>
    <row r="483" spans="1:11" x14ac:dyDescent="0.25">
      <c r="A483" t="str">
        <f>IFERROR(IF(1+A482&lt;=Configuration!$F$9*Configuration!$F$16,1+A482,""),"")</f>
        <v/>
      </c>
      <c r="B483" s="18" t="str">
        <f>IFERROR(IF(1+B482&lt;=Configuration!$F$10*Configuration!$F$16,1+B482,""),"")</f>
        <v/>
      </c>
      <c r="C483" s="18" t="str">
        <f>IFERROR(IF(1+C482&lt;=Configuration!$F$11*Configuration!$F$16,1+C482,""),"")</f>
        <v/>
      </c>
      <c r="D483" s="18" t="str">
        <f>IFERROR(IF(1+D482&lt;=Configuration!$F$12*Configuration!$F$16,1+D482,""),"")</f>
        <v/>
      </c>
      <c r="E483" s="2">
        <f>IFERROR('QB Projections'!N483,0)</f>
        <v>0</v>
      </c>
      <c r="F483" s="2">
        <f>IFERROR('RB Projections'!N484,0)</f>
        <v>0</v>
      </c>
      <c r="G483" s="2">
        <f>IFERROR('WR Projections'!N484,0)</f>
        <v>0</v>
      </c>
      <c r="H483" s="2">
        <f>IFERROR('TE Projections'!N483,0)</f>
        <v>0</v>
      </c>
      <c r="J483" s="2">
        <f>IFERROR(LARGE($E:$H,COUNTIF(A:D,"&gt;0")+COUNTA($J$1:J482)-1),0)</f>
        <v>86.495450260449758</v>
      </c>
      <c r="K483" s="2">
        <f>IFERROR(LARGE($F:$H,COUNTIF(B:D,"&gt;0")+COUNTA($K$1:K482)-1),0)</f>
        <v>58.060843349600518</v>
      </c>
    </row>
    <row r="484" spans="1:11" x14ac:dyDescent="0.25">
      <c r="A484" t="str">
        <f>IFERROR(IF(1+A483&lt;=Configuration!$F$9*Configuration!$F$16,1+A483,""),"")</f>
        <v/>
      </c>
      <c r="B484" s="18" t="str">
        <f>IFERROR(IF(1+B483&lt;=Configuration!$F$10*Configuration!$F$16,1+B483,""),"")</f>
        <v/>
      </c>
      <c r="C484" s="18" t="str">
        <f>IFERROR(IF(1+C483&lt;=Configuration!$F$11*Configuration!$F$16,1+C483,""),"")</f>
        <v/>
      </c>
      <c r="D484" s="18" t="str">
        <f>IFERROR(IF(1+D483&lt;=Configuration!$F$12*Configuration!$F$16,1+D483,""),"")</f>
        <v/>
      </c>
      <c r="E484" s="2">
        <f>IFERROR('QB Projections'!N484,0)</f>
        <v>0</v>
      </c>
      <c r="F484" s="2">
        <f>IFERROR('RB Projections'!N485,0)</f>
        <v>0</v>
      </c>
      <c r="G484" s="2">
        <f>IFERROR('WR Projections'!N485,0)</f>
        <v>0</v>
      </c>
      <c r="H484" s="2">
        <f>IFERROR('TE Projections'!N484,0)</f>
        <v>0</v>
      </c>
      <c r="J484" s="2">
        <f>IFERROR(LARGE($E:$H,COUNTIF(A:D,"&gt;0")+COUNTA($J$1:J483)-1),0)</f>
        <v>86.072229934696267</v>
      </c>
      <c r="K484" s="2">
        <f>IFERROR(LARGE($F:$H,COUNTIF(B:D,"&gt;0")+COUNTA($K$1:K483)-1),0)</f>
        <v>57.912585305517304</v>
      </c>
    </row>
    <row r="485" spans="1:11" x14ac:dyDescent="0.25">
      <c r="A485" t="str">
        <f>IFERROR(IF(1+A484&lt;=Configuration!$F$9*Configuration!$F$16,1+A484,""),"")</f>
        <v/>
      </c>
      <c r="B485" s="18" t="str">
        <f>IFERROR(IF(1+B484&lt;=Configuration!$F$10*Configuration!$F$16,1+B484,""),"")</f>
        <v/>
      </c>
      <c r="C485" s="18" t="str">
        <f>IFERROR(IF(1+C484&lt;=Configuration!$F$11*Configuration!$F$16,1+C484,""),"")</f>
        <v/>
      </c>
      <c r="D485" s="18" t="str">
        <f>IFERROR(IF(1+D484&lt;=Configuration!$F$12*Configuration!$F$16,1+D484,""),"")</f>
        <v/>
      </c>
      <c r="E485" s="2">
        <f>IFERROR('QB Projections'!N485,0)</f>
        <v>0</v>
      </c>
      <c r="F485" s="2">
        <f>IFERROR('RB Projections'!N486,0)</f>
        <v>0</v>
      </c>
      <c r="G485" s="2">
        <f>IFERROR('WR Projections'!N486,0)</f>
        <v>0</v>
      </c>
      <c r="H485" s="2">
        <f>IFERROR('TE Projections'!N485,0)</f>
        <v>0</v>
      </c>
      <c r="J485" s="2">
        <f>IFERROR(LARGE($E:$H,COUNTIF(A:D,"&gt;0")+COUNTA($J$1:J484)-1),0)</f>
        <v>85.814806492791902</v>
      </c>
      <c r="K485" s="2">
        <f>IFERROR(LARGE($F:$H,COUNTIF(B:D,"&gt;0")+COUNTA($K$1:K484)-1),0)</f>
        <v>57.693561815384662</v>
      </c>
    </row>
    <row r="486" spans="1:11" x14ac:dyDescent="0.25">
      <c r="A486" t="str">
        <f>IFERROR(IF(1+A485&lt;=Configuration!$F$9*Configuration!$F$16,1+A485,""),"")</f>
        <v/>
      </c>
      <c r="B486" s="18" t="str">
        <f>IFERROR(IF(1+B485&lt;=Configuration!$F$10*Configuration!$F$16,1+B485,""),"")</f>
        <v/>
      </c>
      <c r="C486" s="18" t="str">
        <f>IFERROR(IF(1+C485&lt;=Configuration!$F$11*Configuration!$F$16,1+C485,""),"")</f>
        <v/>
      </c>
      <c r="D486" s="18" t="str">
        <f>IFERROR(IF(1+D485&lt;=Configuration!$F$12*Configuration!$F$16,1+D485,""),"")</f>
        <v/>
      </c>
      <c r="E486" s="2">
        <f>IFERROR('QB Projections'!N486,0)</f>
        <v>0</v>
      </c>
      <c r="F486" s="2">
        <f>IFERROR('RB Projections'!N487,0)</f>
        <v>0</v>
      </c>
      <c r="G486" s="2">
        <f>IFERROR('WR Projections'!N487,0)</f>
        <v>0</v>
      </c>
      <c r="H486" s="2">
        <f>IFERROR('TE Projections'!N486,0)</f>
        <v>0</v>
      </c>
      <c r="J486" s="2">
        <f>IFERROR(LARGE($E:$H,COUNTIF(A:D,"&gt;0")+COUNTA($J$1:J485)-1),0)</f>
        <v>85.662825940648816</v>
      </c>
      <c r="K486" s="2">
        <f>IFERROR(LARGE($F:$H,COUNTIF(B:D,"&gt;0")+COUNTA($K$1:K485)-1),0)</f>
        <v>57.53843739165918</v>
      </c>
    </row>
    <row r="487" spans="1:11" x14ac:dyDescent="0.25">
      <c r="A487" t="str">
        <f>IFERROR(IF(1+A486&lt;=Configuration!$F$9*Configuration!$F$16,1+A486,""),"")</f>
        <v/>
      </c>
      <c r="B487" s="18" t="str">
        <f>IFERROR(IF(1+B486&lt;=Configuration!$F$10*Configuration!$F$16,1+B486,""),"")</f>
        <v/>
      </c>
      <c r="C487" s="18" t="str">
        <f>IFERROR(IF(1+C486&lt;=Configuration!$F$11*Configuration!$F$16,1+C486,""),"")</f>
        <v/>
      </c>
      <c r="D487" s="18" t="str">
        <f>IFERROR(IF(1+D486&lt;=Configuration!$F$12*Configuration!$F$16,1+D486,""),"")</f>
        <v/>
      </c>
      <c r="E487" s="2">
        <f>IFERROR('QB Projections'!N487,0)</f>
        <v>0</v>
      </c>
      <c r="F487" s="2">
        <f>IFERROR('RB Projections'!N488,0)</f>
        <v>0</v>
      </c>
      <c r="G487" s="2">
        <f>IFERROR('WR Projections'!N488,0)</f>
        <v>0</v>
      </c>
      <c r="H487" s="2">
        <f>IFERROR('TE Projections'!N487,0)</f>
        <v>0</v>
      </c>
      <c r="J487" s="2">
        <f>IFERROR(LARGE($E:$H,COUNTIF(A:D,"&gt;0")+COUNTA($J$1:J486)-1),0)</f>
        <v>85.414083341727761</v>
      </c>
      <c r="K487" s="2">
        <f>IFERROR(LARGE($F:$H,COUNTIF(B:D,"&gt;0")+COUNTA($K$1:K486)-1),0)</f>
        <v>56.651178014820061</v>
      </c>
    </row>
    <row r="488" spans="1:11" x14ac:dyDescent="0.25">
      <c r="A488" t="str">
        <f>IFERROR(IF(1+A487&lt;=Configuration!$F$9*Configuration!$F$16,1+A487,""),"")</f>
        <v/>
      </c>
      <c r="B488" s="18" t="str">
        <f>IFERROR(IF(1+B487&lt;=Configuration!$F$10*Configuration!$F$16,1+B487,""),"")</f>
        <v/>
      </c>
      <c r="C488" s="18" t="str">
        <f>IFERROR(IF(1+C487&lt;=Configuration!$F$11*Configuration!$F$16,1+C487,""),"")</f>
        <v/>
      </c>
      <c r="D488" s="18" t="str">
        <f>IFERROR(IF(1+D487&lt;=Configuration!$F$12*Configuration!$F$16,1+D487,""),"")</f>
        <v/>
      </c>
      <c r="E488" s="2">
        <f>IFERROR('QB Projections'!N488,0)</f>
        <v>0</v>
      </c>
      <c r="F488" s="2">
        <f>IFERROR('RB Projections'!N489,0)</f>
        <v>0</v>
      </c>
      <c r="G488" s="2">
        <f>IFERROR('WR Projections'!N489,0)</f>
        <v>0</v>
      </c>
      <c r="H488" s="2">
        <f>IFERROR('TE Projections'!N488,0)</f>
        <v>0</v>
      </c>
      <c r="J488" s="2">
        <f>IFERROR(LARGE($E:$H,COUNTIF(A:D,"&gt;0")+COUNTA($J$1:J487)-1),0)</f>
        <v>85.153292340874884</v>
      </c>
      <c r="K488" s="2">
        <f>IFERROR(LARGE($F:$H,COUNTIF(B:D,"&gt;0")+COUNTA($K$1:K487)-1),0)</f>
        <v>56.356701168317713</v>
      </c>
    </row>
    <row r="489" spans="1:11" x14ac:dyDescent="0.25">
      <c r="A489" t="str">
        <f>IFERROR(IF(1+A488&lt;=Configuration!$F$9*Configuration!$F$16,1+A488,""),"")</f>
        <v/>
      </c>
      <c r="B489" s="18" t="str">
        <f>IFERROR(IF(1+B488&lt;=Configuration!$F$10*Configuration!$F$16,1+B488,""),"")</f>
        <v/>
      </c>
      <c r="C489" s="18" t="str">
        <f>IFERROR(IF(1+C488&lt;=Configuration!$F$11*Configuration!$F$16,1+C488,""),"")</f>
        <v/>
      </c>
      <c r="D489" s="18" t="str">
        <f>IFERROR(IF(1+D488&lt;=Configuration!$F$12*Configuration!$F$16,1+D488,""),"")</f>
        <v/>
      </c>
      <c r="E489" s="2">
        <f>IFERROR('QB Projections'!N489,0)</f>
        <v>0</v>
      </c>
      <c r="F489" s="2">
        <f>IFERROR('RB Projections'!N490,0)</f>
        <v>0</v>
      </c>
      <c r="G489" s="2">
        <f>IFERROR('WR Projections'!N490,0)</f>
        <v>0</v>
      </c>
      <c r="H489" s="2">
        <f>IFERROR('TE Projections'!N489,0)</f>
        <v>0</v>
      </c>
      <c r="J489" s="2">
        <f>IFERROR(LARGE($E:$H,COUNTIF(A:D,"&gt;0")+COUNTA($J$1:J488)-1),0)</f>
        <v>84.296516531560741</v>
      </c>
      <c r="K489" s="2">
        <f>IFERROR(LARGE($F:$H,COUNTIF(B:D,"&gt;0")+COUNTA($K$1:K488)-1),0)</f>
        <v>56.269192006130339</v>
      </c>
    </row>
    <row r="490" spans="1:11" x14ac:dyDescent="0.25">
      <c r="A490" t="str">
        <f>IFERROR(IF(1+A489&lt;=Configuration!$F$9*Configuration!$F$16,1+A489,""),"")</f>
        <v/>
      </c>
      <c r="B490" s="18" t="str">
        <f>IFERROR(IF(1+B489&lt;=Configuration!$F$10*Configuration!$F$16,1+B489,""),"")</f>
        <v/>
      </c>
      <c r="C490" s="18" t="str">
        <f>IFERROR(IF(1+C489&lt;=Configuration!$F$11*Configuration!$F$16,1+C489,""),"")</f>
        <v/>
      </c>
      <c r="D490" s="18" t="str">
        <f>IFERROR(IF(1+D489&lt;=Configuration!$F$12*Configuration!$F$16,1+D489,""),"")</f>
        <v/>
      </c>
      <c r="E490" s="2">
        <f>IFERROR('QB Projections'!N490,0)</f>
        <v>0</v>
      </c>
      <c r="F490" s="2">
        <f>IFERROR('RB Projections'!N491,0)</f>
        <v>0</v>
      </c>
      <c r="G490" s="2">
        <f>IFERROR('WR Projections'!N491,0)</f>
        <v>0</v>
      </c>
      <c r="H490" s="2">
        <f>IFERROR('TE Projections'!N490,0)</f>
        <v>0</v>
      </c>
      <c r="J490" s="2">
        <f>IFERROR(LARGE($E:$H,COUNTIF(A:D,"&gt;0")+COUNTA($J$1:J489)-1),0)</f>
        <v>83.950059216829217</v>
      </c>
      <c r="K490" s="2">
        <f>IFERROR(LARGE($F:$H,COUNTIF(B:D,"&gt;0")+COUNTA($K$1:K489)-1),0)</f>
        <v>56.054123547767517</v>
      </c>
    </row>
    <row r="491" spans="1:11" x14ac:dyDescent="0.25">
      <c r="A491" t="str">
        <f>IFERROR(IF(1+A490&lt;=Configuration!$F$9*Configuration!$F$16,1+A490,""),"")</f>
        <v/>
      </c>
      <c r="B491" s="18" t="str">
        <f>IFERROR(IF(1+B490&lt;=Configuration!$F$10*Configuration!$F$16,1+B490,""),"")</f>
        <v/>
      </c>
      <c r="C491" s="18" t="str">
        <f>IFERROR(IF(1+C490&lt;=Configuration!$F$11*Configuration!$F$16,1+C490,""),"")</f>
        <v/>
      </c>
      <c r="D491" s="18" t="str">
        <f>IFERROR(IF(1+D490&lt;=Configuration!$F$12*Configuration!$F$16,1+D490,""),"")</f>
        <v/>
      </c>
      <c r="E491" s="2">
        <f>IFERROR('QB Projections'!N491,0)</f>
        <v>0</v>
      </c>
      <c r="F491" s="2">
        <f>IFERROR('RB Projections'!N492,0)</f>
        <v>0</v>
      </c>
      <c r="G491" s="2">
        <f>IFERROR('WR Projections'!N492,0)</f>
        <v>0</v>
      </c>
      <c r="H491" s="2">
        <f>IFERROR('TE Projections'!N491,0)</f>
        <v>0</v>
      </c>
      <c r="J491" s="2">
        <f>IFERROR(LARGE($E:$H,COUNTIF(A:D,"&gt;0")+COUNTA($J$1:J490)-1),0)</f>
        <v>83.948745571590607</v>
      </c>
      <c r="K491" s="2">
        <f>IFERROR(LARGE($F:$H,COUNTIF(B:D,"&gt;0")+COUNTA($K$1:K490)-1),0)</f>
        <v>55.937203781292943</v>
      </c>
    </row>
    <row r="492" spans="1:11" x14ac:dyDescent="0.25">
      <c r="A492" t="str">
        <f>IFERROR(IF(1+A491&lt;=Configuration!$F$9*Configuration!$F$16,1+A491,""),"")</f>
        <v/>
      </c>
      <c r="B492" s="18" t="str">
        <f>IFERROR(IF(1+B491&lt;=Configuration!$F$10*Configuration!$F$16,1+B491,""),"")</f>
        <v/>
      </c>
      <c r="C492" s="18" t="str">
        <f>IFERROR(IF(1+C491&lt;=Configuration!$F$11*Configuration!$F$16,1+C491,""),"")</f>
        <v/>
      </c>
      <c r="D492" s="18" t="str">
        <f>IFERROR(IF(1+D491&lt;=Configuration!$F$12*Configuration!$F$16,1+D491,""),"")</f>
        <v/>
      </c>
      <c r="E492" s="2">
        <f>IFERROR('QB Projections'!N492,0)</f>
        <v>0</v>
      </c>
      <c r="F492" s="2">
        <f>IFERROR('RB Projections'!N493,0)</f>
        <v>0</v>
      </c>
      <c r="G492" s="2">
        <f>IFERROR('WR Projections'!N493,0)</f>
        <v>0</v>
      </c>
      <c r="H492" s="2">
        <f>IFERROR('TE Projections'!N492,0)</f>
        <v>0</v>
      </c>
      <c r="J492" s="2">
        <f>IFERROR(LARGE($E:$H,COUNTIF(A:D,"&gt;0")+COUNTA($J$1:J491)-1),0)</f>
        <v>83.933437426619363</v>
      </c>
      <c r="K492" s="2">
        <f>IFERROR(LARGE($F:$H,COUNTIF(B:D,"&gt;0")+COUNTA($K$1:K491)-1),0)</f>
        <v>54.342499984334637</v>
      </c>
    </row>
    <row r="493" spans="1:11" x14ac:dyDescent="0.25">
      <c r="A493" t="str">
        <f>IFERROR(IF(1+A492&lt;=Configuration!$F$9*Configuration!$F$16,1+A492,""),"")</f>
        <v/>
      </c>
      <c r="B493" s="18" t="str">
        <f>IFERROR(IF(1+B492&lt;=Configuration!$F$10*Configuration!$F$16,1+B492,""),"")</f>
        <v/>
      </c>
      <c r="C493" s="18" t="str">
        <f>IFERROR(IF(1+C492&lt;=Configuration!$F$11*Configuration!$F$16,1+C492,""),"")</f>
        <v/>
      </c>
      <c r="D493" s="18" t="str">
        <f>IFERROR(IF(1+D492&lt;=Configuration!$F$12*Configuration!$F$16,1+D492,""),"")</f>
        <v/>
      </c>
      <c r="E493" s="2">
        <f>IFERROR('QB Projections'!N493,0)</f>
        <v>0</v>
      </c>
      <c r="F493" s="2">
        <f>IFERROR('RB Projections'!N494,0)</f>
        <v>0</v>
      </c>
      <c r="G493" s="2">
        <f>IFERROR('WR Projections'!N494,0)</f>
        <v>0</v>
      </c>
      <c r="H493" s="2">
        <f>IFERROR('TE Projections'!N493,0)</f>
        <v>0</v>
      </c>
      <c r="J493" s="2">
        <f>IFERROR(LARGE($E:$H,COUNTIF(A:D,"&gt;0")+COUNTA($J$1:J492)-1),0)</f>
        <v>83.840645647902704</v>
      </c>
      <c r="K493" s="2">
        <f>IFERROR(LARGE($F:$H,COUNTIF(B:D,"&gt;0")+COUNTA($K$1:K492)-1),0)</f>
        <v>53.303528303855735</v>
      </c>
    </row>
    <row r="494" spans="1:11" x14ac:dyDescent="0.25">
      <c r="A494" t="str">
        <f>IFERROR(IF(1+A493&lt;=Configuration!$F$9*Configuration!$F$16,1+A493,""),"")</f>
        <v/>
      </c>
      <c r="B494" s="18" t="str">
        <f>IFERROR(IF(1+B493&lt;=Configuration!$F$10*Configuration!$F$16,1+B493,""),"")</f>
        <v/>
      </c>
      <c r="C494" s="18" t="str">
        <f>IFERROR(IF(1+C493&lt;=Configuration!$F$11*Configuration!$F$16,1+C493,""),"")</f>
        <v/>
      </c>
      <c r="D494" s="18" t="str">
        <f>IFERROR(IF(1+D493&lt;=Configuration!$F$12*Configuration!$F$16,1+D493,""),"")</f>
        <v/>
      </c>
      <c r="E494" s="2">
        <f>IFERROR('QB Projections'!N494,0)</f>
        <v>0</v>
      </c>
      <c r="F494" s="2">
        <f>IFERROR('RB Projections'!N495,0)</f>
        <v>0</v>
      </c>
      <c r="G494" s="2">
        <f>IFERROR('WR Projections'!N495,0)</f>
        <v>0</v>
      </c>
      <c r="H494" s="2">
        <f>IFERROR('TE Projections'!N494,0)</f>
        <v>0</v>
      </c>
      <c r="J494" s="2">
        <f>IFERROR(LARGE($E:$H,COUNTIF(A:D,"&gt;0")+COUNTA($J$1:J493)-1),0)</f>
        <v>83.521704096743065</v>
      </c>
      <c r="K494" s="2">
        <f>IFERROR(LARGE($F:$H,COUNTIF(B:D,"&gt;0")+COUNTA($K$1:K493)-1),0)</f>
        <v>53.172992199286533</v>
      </c>
    </row>
    <row r="495" spans="1:11" x14ac:dyDescent="0.25">
      <c r="A495" t="str">
        <f>IFERROR(IF(1+A494&lt;=Configuration!$F$9*Configuration!$F$16,1+A494,""),"")</f>
        <v/>
      </c>
      <c r="B495" s="18" t="str">
        <f>IFERROR(IF(1+B494&lt;=Configuration!$F$10*Configuration!$F$16,1+B494,""),"")</f>
        <v/>
      </c>
      <c r="C495" s="18" t="str">
        <f>IFERROR(IF(1+C494&lt;=Configuration!$F$11*Configuration!$F$16,1+C494,""),"")</f>
        <v/>
      </c>
      <c r="D495" s="18" t="str">
        <f>IFERROR(IF(1+D494&lt;=Configuration!$F$12*Configuration!$F$16,1+D494,""),"")</f>
        <v/>
      </c>
      <c r="E495" s="2">
        <f>IFERROR('QB Projections'!N495,0)</f>
        <v>0</v>
      </c>
      <c r="F495" s="2">
        <f>IFERROR('RB Projections'!N496,0)</f>
        <v>0</v>
      </c>
      <c r="G495" s="2">
        <f>IFERROR('WR Projections'!N496,0)</f>
        <v>0</v>
      </c>
      <c r="H495" s="2">
        <f>IFERROR('TE Projections'!N495,0)</f>
        <v>0</v>
      </c>
      <c r="J495" s="2">
        <f>IFERROR(LARGE($E:$H,COUNTIF(A:D,"&gt;0")+COUNTA($J$1:J494)-1),0)</f>
        <v>83.222063349471256</v>
      </c>
      <c r="K495" s="2">
        <f>IFERROR(LARGE($F:$H,COUNTIF(B:D,"&gt;0")+COUNTA($K$1:K494)-1),0)</f>
        <v>53.133705486044263</v>
      </c>
    </row>
    <row r="496" spans="1:11" x14ac:dyDescent="0.25">
      <c r="A496" t="str">
        <f>IFERROR(IF(1+A495&lt;=Configuration!$F$9*Configuration!$F$16,1+A495,""),"")</f>
        <v/>
      </c>
      <c r="B496" s="18" t="str">
        <f>IFERROR(IF(1+B495&lt;=Configuration!$F$10*Configuration!$F$16,1+B495,""),"")</f>
        <v/>
      </c>
      <c r="C496" s="18" t="str">
        <f>IFERROR(IF(1+C495&lt;=Configuration!$F$11*Configuration!$F$16,1+C495,""),"")</f>
        <v/>
      </c>
      <c r="D496" s="18" t="str">
        <f>IFERROR(IF(1+D495&lt;=Configuration!$F$12*Configuration!$F$16,1+D495,""),"")</f>
        <v/>
      </c>
      <c r="E496" s="2">
        <f>IFERROR('QB Projections'!N496,0)</f>
        <v>0</v>
      </c>
      <c r="F496" s="2">
        <f>IFERROR('RB Projections'!N497,0)</f>
        <v>0</v>
      </c>
      <c r="G496" s="2">
        <f>IFERROR('WR Projections'!N497,0)</f>
        <v>0</v>
      </c>
      <c r="H496" s="2">
        <f>IFERROR('TE Projections'!N496,0)</f>
        <v>0</v>
      </c>
      <c r="J496" s="2">
        <f>IFERROR(LARGE($E:$H,COUNTIF(A:D,"&gt;0")+COUNTA($J$1:J495)-1),0)</f>
        <v>82.750274167794544</v>
      </c>
      <c r="K496" s="2">
        <f>IFERROR(LARGE($F:$H,COUNTIF(B:D,"&gt;0")+COUNTA($K$1:K495)-1),0)</f>
        <v>52.585615678278209</v>
      </c>
    </row>
    <row r="497" spans="1:11" x14ac:dyDescent="0.25">
      <c r="A497" t="str">
        <f>IFERROR(IF(1+A496&lt;=Configuration!$F$9*Configuration!$F$16,1+A496,""),"")</f>
        <v/>
      </c>
      <c r="B497" s="18" t="str">
        <f>IFERROR(IF(1+B496&lt;=Configuration!$F$10*Configuration!$F$16,1+B496,""),"")</f>
        <v/>
      </c>
      <c r="C497" s="18" t="str">
        <f>IFERROR(IF(1+C496&lt;=Configuration!$F$11*Configuration!$F$16,1+C496,""),"")</f>
        <v/>
      </c>
      <c r="D497" s="18" t="str">
        <f>IFERROR(IF(1+D496&lt;=Configuration!$F$12*Configuration!$F$16,1+D496,""),"")</f>
        <v/>
      </c>
      <c r="E497" s="2">
        <f>IFERROR('QB Projections'!N497,0)</f>
        <v>0</v>
      </c>
      <c r="F497" s="2">
        <f>IFERROR('RB Projections'!N498,0)</f>
        <v>0</v>
      </c>
      <c r="G497" s="2">
        <f>IFERROR('WR Projections'!N498,0)</f>
        <v>0</v>
      </c>
      <c r="H497" s="2">
        <f>IFERROR('TE Projections'!N497,0)</f>
        <v>0</v>
      </c>
      <c r="J497" s="2">
        <f>IFERROR(LARGE($E:$H,COUNTIF(A:D,"&gt;0")+COUNTA($J$1:J496)-1),0)</f>
        <v>82.710129615014125</v>
      </c>
      <c r="K497" s="2">
        <f>IFERROR(LARGE($F:$H,COUNTIF(B:D,"&gt;0")+COUNTA($K$1:K496)-1),0)</f>
        <v>52.568100756476042</v>
      </c>
    </row>
    <row r="498" spans="1:11" x14ac:dyDescent="0.25">
      <c r="A498" t="str">
        <f>IFERROR(IF(1+A497&lt;=Configuration!$F$9*Configuration!$F$16,1+A497,""),"")</f>
        <v/>
      </c>
      <c r="B498" s="18" t="str">
        <f>IFERROR(IF(1+B497&lt;=Configuration!$F$10*Configuration!$F$16,1+B497,""),"")</f>
        <v/>
      </c>
      <c r="C498" s="18" t="str">
        <f>IFERROR(IF(1+C497&lt;=Configuration!$F$11*Configuration!$F$16,1+C497,""),"")</f>
        <v/>
      </c>
      <c r="D498" s="18" t="str">
        <f>IFERROR(IF(1+D497&lt;=Configuration!$F$12*Configuration!$F$16,1+D497,""),"")</f>
        <v/>
      </c>
      <c r="E498" s="2">
        <f>IFERROR('QB Projections'!N498,0)</f>
        <v>0</v>
      </c>
      <c r="F498" s="2">
        <f>IFERROR('RB Projections'!N499,0)</f>
        <v>0</v>
      </c>
      <c r="G498" s="2">
        <f>IFERROR('WR Projections'!N499,0)</f>
        <v>0</v>
      </c>
      <c r="H498" s="2">
        <f>IFERROR('TE Projections'!N498,0)</f>
        <v>0</v>
      </c>
      <c r="J498" s="2">
        <f>IFERROR(LARGE($E:$H,COUNTIF(A:D,"&gt;0")+COUNTA($J$1:J497)-1),0)</f>
        <v>82.1107908959833</v>
      </c>
      <c r="K498" s="2">
        <f>IFERROR(LARGE($F:$H,COUNTIF(B:D,"&gt;0")+COUNTA($K$1:K497)-1),0)</f>
        <v>52.486126782461909</v>
      </c>
    </row>
    <row r="499" spans="1:11" x14ac:dyDescent="0.25">
      <c r="A499" t="str">
        <f>IFERROR(IF(1+A498&lt;=Configuration!$F$9*Configuration!$F$16,1+A498,""),"")</f>
        <v/>
      </c>
      <c r="B499" s="18" t="str">
        <f>IFERROR(IF(1+B498&lt;=Configuration!$F$10*Configuration!$F$16,1+B498,""),"")</f>
        <v/>
      </c>
      <c r="C499" s="18" t="str">
        <f>IFERROR(IF(1+C498&lt;=Configuration!$F$11*Configuration!$F$16,1+C498,""),"")</f>
        <v/>
      </c>
      <c r="D499" s="18" t="str">
        <f>IFERROR(IF(1+D498&lt;=Configuration!$F$12*Configuration!$F$16,1+D498,""),"")</f>
        <v/>
      </c>
      <c r="E499" s="2">
        <f>IFERROR('QB Projections'!N499,0)</f>
        <v>0</v>
      </c>
      <c r="F499" s="2">
        <f>IFERROR('RB Projections'!N500,0)</f>
        <v>0</v>
      </c>
      <c r="G499" s="2">
        <f>IFERROR('WR Projections'!N500,0)</f>
        <v>0</v>
      </c>
      <c r="H499" s="2">
        <f>IFERROR('TE Projections'!N499,0)</f>
        <v>0</v>
      </c>
      <c r="J499" s="2">
        <f>IFERROR(LARGE($E:$H,COUNTIF(A:D,"&gt;0")+COUNTA($J$1:J498)-1),0)</f>
        <v>82.009573097596729</v>
      </c>
      <c r="K499" s="2">
        <f>IFERROR(LARGE($F:$H,COUNTIF(B:D,"&gt;0")+COUNTA($K$1:K498)-1),0)</f>
        <v>52.407658478077387</v>
      </c>
    </row>
    <row r="500" spans="1:11" x14ac:dyDescent="0.25">
      <c r="A500" t="str">
        <f>IFERROR(IF(1+A499&lt;=Configuration!$F$9*Configuration!$F$16,1+A499,""),"")</f>
        <v/>
      </c>
      <c r="B500" s="18" t="str">
        <f>IFERROR(IF(1+B499&lt;=Configuration!$F$10*Configuration!$F$16,1+B499,""),"")</f>
        <v/>
      </c>
      <c r="C500" s="18" t="str">
        <f>IFERROR(IF(1+C499&lt;=Configuration!$F$11*Configuration!$F$16,1+C499,""),"")</f>
        <v/>
      </c>
      <c r="D500" s="18" t="str">
        <f>IFERROR(IF(1+D499&lt;=Configuration!$F$12*Configuration!$F$16,1+D499,""),"")</f>
        <v/>
      </c>
      <c r="E500" s="2">
        <f>IFERROR('QB Projections'!N500,0)</f>
        <v>0</v>
      </c>
      <c r="F500" s="2">
        <f>IFERROR('RB Projections'!N501,0)</f>
        <v>0</v>
      </c>
      <c r="G500" s="2">
        <f>IFERROR('WR Projections'!N501,0)</f>
        <v>0</v>
      </c>
      <c r="H500" s="2">
        <f>IFERROR('TE Projections'!N500,0)</f>
        <v>0</v>
      </c>
      <c r="J500" s="2">
        <f>IFERROR(LARGE($E:$H,COUNTIF(A:D,"&gt;0")+COUNTA($J$1:J499)-1),0)</f>
        <v>81.878234500559955</v>
      </c>
      <c r="K500" s="2">
        <f>IFERROR(LARGE($F:$H,COUNTIF(B:D,"&gt;0")+COUNTA($K$1:K499)-1),0)</f>
        <v>51.084286998151327</v>
      </c>
    </row>
    <row r="501" spans="1:11" x14ac:dyDescent="0.25">
      <c r="A501" t="str">
        <f>IFERROR(IF(1+A500&lt;=Configuration!$F$9*Configuration!$F$16,1+A500,""),"")</f>
        <v/>
      </c>
      <c r="B501" s="18" t="str">
        <f>IFERROR(IF(1+B500&lt;=Configuration!$F$10*Configuration!$F$16,1+B500,""),"")</f>
        <v/>
      </c>
      <c r="C501" s="18" t="str">
        <f>IFERROR(IF(1+C500&lt;=Configuration!$F$11*Configuration!$F$16,1+C500,""),"")</f>
        <v/>
      </c>
      <c r="D501" s="18" t="str">
        <f>IFERROR(IF(1+D500&lt;=Configuration!$F$12*Configuration!$F$16,1+D500,""),"")</f>
        <v/>
      </c>
      <c r="E501" s="2">
        <f>IFERROR('QB Projections'!N501,0)</f>
        <v>0</v>
      </c>
      <c r="F501" s="2">
        <f>IFERROR('RB Projections'!N502,0)</f>
        <v>0</v>
      </c>
      <c r="G501" s="2">
        <f>IFERROR('WR Projections'!N502,0)</f>
        <v>0</v>
      </c>
      <c r="H501" s="2">
        <f>IFERROR('TE Projections'!N501,0)</f>
        <v>0</v>
      </c>
      <c r="J501" s="2">
        <f>IFERROR(LARGE($E:$H,COUNTIF(A:D,"&gt;0")+COUNTA($J$1:J500)-1),0)</f>
        <v>81.878234500559955</v>
      </c>
      <c r="K501" s="2">
        <f>IFERROR(LARGE($F:$H,COUNTIF(B:D,"&gt;0")+COUNTA($K$1:K500)-1),0)</f>
        <v>50.716469649320871</v>
      </c>
    </row>
    <row r="502" spans="1:11" x14ac:dyDescent="0.25">
      <c r="A502" t="str">
        <f>IFERROR(IF(1+A501&lt;=Configuration!$F$9*Configuration!$F$16,1+A501,""),"")</f>
        <v/>
      </c>
      <c r="B502" s="18" t="str">
        <f>IFERROR(IF(1+B501&lt;=Configuration!$F$10*Configuration!$F$16,1+B501,""),"")</f>
        <v/>
      </c>
      <c r="C502" s="18" t="str">
        <f>IFERROR(IF(1+C501&lt;=Configuration!$F$11*Configuration!$F$16,1+C501,""),"")</f>
        <v/>
      </c>
      <c r="D502" s="18" t="str">
        <f>IFERROR(IF(1+D501&lt;=Configuration!$F$12*Configuration!$F$16,1+D501,""),"")</f>
        <v/>
      </c>
      <c r="E502" s="2">
        <f>IFERROR('QB Projections'!N502,0)</f>
        <v>0</v>
      </c>
      <c r="F502" s="2">
        <f>IFERROR('RB Projections'!N503,0)</f>
        <v>0</v>
      </c>
      <c r="G502" s="2">
        <f>IFERROR('WR Projections'!N503,0)</f>
        <v>0</v>
      </c>
      <c r="H502" s="2">
        <f>IFERROR('TE Projections'!N502,0)</f>
        <v>0</v>
      </c>
      <c r="J502" s="2">
        <f>IFERROR(LARGE($E:$H,COUNTIF(A:D,"&gt;0")+COUNTA($J$1:J501)-1),0)</f>
        <v>81.860396065220385</v>
      </c>
      <c r="K502" s="2">
        <f>IFERROR(LARGE($F:$H,COUNTIF(B:D,"&gt;0")+COUNTA($K$1:K501)-1),0)</f>
        <v>50.528336547908744</v>
      </c>
    </row>
    <row r="503" spans="1:11" x14ac:dyDescent="0.25">
      <c r="A503" t="str">
        <f>IFERROR(IF(1+A502&lt;=Configuration!$F$9*Configuration!$F$16,1+A502,""),"")</f>
        <v/>
      </c>
      <c r="B503" s="18" t="str">
        <f>IFERROR(IF(1+B502&lt;=Configuration!$F$10*Configuration!$F$16,1+B502,""),"")</f>
        <v/>
      </c>
      <c r="C503" s="18" t="str">
        <f>IFERROR(IF(1+C502&lt;=Configuration!$F$11*Configuration!$F$16,1+C502,""),"")</f>
        <v/>
      </c>
      <c r="D503" s="18" t="str">
        <f>IFERROR(IF(1+D502&lt;=Configuration!$F$12*Configuration!$F$16,1+D502,""),"")</f>
        <v/>
      </c>
      <c r="E503" s="2">
        <f>IFERROR('QB Projections'!N503,0)</f>
        <v>0</v>
      </c>
      <c r="F503" s="2">
        <f>IFERROR('RB Projections'!N504,0)</f>
        <v>0</v>
      </c>
      <c r="G503" s="2">
        <f>IFERROR('WR Projections'!N504,0)</f>
        <v>0</v>
      </c>
      <c r="H503" s="2">
        <f>IFERROR('TE Projections'!N503,0)</f>
        <v>0</v>
      </c>
      <c r="J503" s="2">
        <f>IFERROR(LARGE($E:$H,COUNTIF(A:D,"&gt;0")+COUNTA($J$1:J502)-1),0)</f>
        <v>81.600640032967334</v>
      </c>
      <c r="K503" s="2">
        <f>IFERROR(LARGE($F:$H,COUNTIF(B:D,"&gt;0")+COUNTA($K$1:K502)-1),0)</f>
        <v>50.365348369368633</v>
      </c>
    </row>
    <row r="504" spans="1:11" x14ac:dyDescent="0.25">
      <c r="A504" t="str">
        <f>IFERROR(IF(1+A503&lt;=Configuration!$F$9*Configuration!$F$16,1+A503,""),"")</f>
        <v/>
      </c>
      <c r="B504" s="18" t="str">
        <f>IFERROR(IF(1+B503&lt;=Configuration!$F$10*Configuration!$F$16,1+B503,""),"")</f>
        <v/>
      </c>
      <c r="C504" s="18" t="str">
        <f>IFERROR(IF(1+C503&lt;=Configuration!$F$11*Configuration!$F$16,1+C503,""),"")</f>
        <v/>
      </c>
      <c r="D504" s="18" t="str">
        <f>IFERROR(IF(1+D503&lt;=Configuration!$F$12*Configuration!$F$16,1+D503,""),"")</f>
        <v/>
      </c>
      <c r="E504" s="2">
        <f>IFERROR('QB Projections'!N504,0)</f>
        <v>0</v>
      </c>
      <c r="F504" s="2">
        <f>IFERROR('RB Projections'!N505,0)</f>
        <v>0</v>
      </c>
      <c r="G504" s="2">
        <f>IFERROR('WR Projections'!N505,0)</f>
        <v>0</v>
      </c>
      <c r="H504" s="2">
        <f>IFERROR('TE Projections'!N504,0)</f>
        <v>0</v>
      </c>
      <c r="J504" s="2">
        <f>IFERROR(LARGE($E:$H,COUNTIF(A:D,"&gt;0")+COUNTA($J$1:J503)-1),0)</f>
        <v>81.412453822575642</v>
      </c>
      <c r="K504" s="2">
        <f>IFERROR(LARGE($F:$H,COUNTIF(B:D,"&gt;0")+COUNTA($K$1:K503)-1),0)</f>
        <v>49.832980440080377</v>
      </c>
    </row>
    <row r="505" spans="1:11" x14ac:dyDescent="0.25">
      <c r="A505" t="str">
        <f>IFERROR(IF(1+A504&lt;=Configuration!$F$9*Configuration!$F$16,1+A504,""),"")</f>
        <v/>
      </c>
      <c r="B505" s="18" t="str">
        <f>IFERROR(IF(1+B504&lt;=Configuration!$F$10*Configuration!$F$16,1+B504,""),"")</f>
        <v/>
      </c>
      <c r="C505" s="18" t="str">
        <f>IFERROR(IF(1+C504&lt;=Configuration!$F$11*Configuration!$F$16,1+C504,""),"")</f>
        <v/>
      </c>
      <c r="D505" s="18" t="str">
        <f>IFERROR(IF(1+D504&lt;=Configuration!$F$12*Configuration!$F$16,1+D504,""),"")</f>
        <v/>
      </c>
      <c r="E505" s="2">
        <f>IFERROR('QB Projections'!N505,0)</f>
        <v>0</v>
      </c>
      <c r="F505" s="2">
        <f>IFERROR('RB Projections'!N506,0)</f>
        <v>0</v>
      </c>
      <c r="G505" s="2">
        <f>IFERROR('WR Projections'!N506,0)</f>
        <v>0</v>
      </c>
      <c r="H505" s="2">
        <f>IFERROR('TE Projections'!N505,0)</f>
        <v>0</v>
      </c>
      <c r="J505" s="2">
        <f>IFERROR(LARGE($E:$H,COUNTIF(A:D,"&gt;0")+COUNTA($J$1:J504)-1),0)</f>
        <v>81.205684046379332</v>
      </c>
      <c r="K505" s="2">
        <f>IFERROR(LARGE($F:$H,COUNTIF(B:D,"&gt;0")+COUNTA($K$1:K504)-1),0)</f>
        <v>49.535139985068938</v>
      </c>
    </row>
    <row r="506" spans="1:11" x14ac:dyDescent="0.25">
      <c r="A506" t="str">
        <f>IFERROR(IF(1+A505&lt;=Configuration!$F$9*Configuration!$F$16,1+A505,""),"")</f>
        <v/>
      </c>
      <c r="B506" s="18" t="str">
        <f>IFERROR(IF(1+B505&lt;=Configuration!$F$10*Configuration!$F$16,1+B505,""),"")</f>
        <v/>
      </c>
      <c r="C506" s="18" t="str">
        <f>IFERROR(IF(1+C505&lt;=Configuration!$F$11*Configuration!$F$16,1+C505,""),"")</f>
        <v/>
      </c>
      <c r="D506" s="18" t="str">
        <f>IFERROR(IF(1+D505&lt;=Configuration!$F$12*Configuration!$F$16,1+D505,""),"")</f>
        <v/>
      </c>
      <c r="E506" s="2">
        <f>IFERROR('QB Projections'!N506,0)</f>
        <v>0</v>
      </c>
      <c r="F506" s="2">
        <f>IFERROR('RB Projections'!N507,0)</f>
        <v>0</v>
      </c>
      <c r="G506" s="2">
        <f>IFERROR('WR Projections'!N507,0)</f>
        <v>0</v>
      </c>
      <c r="H506" s="2">
        <f>IFERROR('TE Projections'!N506,0)</f>
        <v>0</v>
      </c>
      <c r="J506" s="2">
        <f>IFERROR(LARGE($E:$H,COUNTIF(A:D,"&gt;0")+COUNTA($J$1:J505)-1),0)</f>
        <v>80.661594237143646</v>
      </c>
      <c r="K506" s="2">
        <f>IFERROR(LARGE($F:$H,COUNTIF(B:D,"&gt;0")+COUNTA($K$1:K505)-1),0)</f>
        <v>49.527658478077385</v>
      </c>
    </row>
    <row r="507" spans="1:11" x14ac:dyDescent="0.25">
      <c r="A507" t="str">
        <f>IFERROR(IF(1+A506&lt;=Configuration!$F$9*Configuration!$F$16,1+A506,""),"")</f>
        <v/>
      </c>
      <c r="B507" s="18" t="str">
        <f>IFERROR(IF(1+B506&lt;=Configuration!$F$10*Configuration!$F$16,1+B506,""),"")</f>
        <v/>
      </c>
      <c r="C507" s="18" t="str">
        <f>IFERROR(IF(1+C506&lt;=Configuration!$F$11*Configuration!$F$16,1+C506,""),"")</f>
        <v/>
      </c>
      <c r="D507" s="18" t="str">
        <f>IFERROR(IF(1+D506&lt;=Configuration!$F$12*Configuration!$F$16,1+D506,""),"")</f>
        <v/>
      </c>
      <c r="E507" s="2">
        <f>IFERROR('QB Projections'!N507,0)</f>
        <v>0</v>
      </c>
      <c r="F507" s="2">
        <f>IFERROR('RB Projections'!N508,0)</f>
        <v>0</v>
      </c>
      <c r="G507" s="2">
        <f>IFERROR('WR Projections'!N508,0)</f>
        <v>0</v>
      </c>
      <c r="H507" s="2">
        <f>IFERROR('TE Projections'!N507,0)</f>
        <v>0</v>
      </c>
      <c r="J507" s="2">
        <f>IFERROR(LARGE($E:$H,COUNTIF(A:D,"&gt;0")+COUNTA($J$1:J506)-1),0)</f>
        <v>80.476944199369001</v>
      </c>
      <c r="K507" s="2">
        <f>IFERROR(LARGE($F:$H,COUNTIF(B:D,"&gt;0")+COUNTA($K$1:K506)-1),0)</f>
        <v>49.493372763791669</v>
      </c>
    </row>
    <row r="508" spans="1:11" x14ac:dyDescent="0.25">
      <c r="A508" t="str">
        <f>IFERROR(IF(1+A507&lt;=Configuration!$F$9*Configuration!$F$16,1+A507,""),"")</f>
        <v/>
      </c>
      <c r="B508" s="18" t="str">
        <f>IFERROR(IF(1+B507&lt;=Configuration!$F$10*Configuration!$F$16,1+B507,""),"")</f>
        <v/>
      </c>
      <c r="C508" s="18" t="str">
        <f>IFERROR(IF(1+C507&lt;=Configuration!$F$11*Configuration!$F$16,1+C507,""),"")</f>
        <v/>
      </c>
      <c r="D508" s="18" t="str">
        <f>IFERROR(IF(1+D507&lt;=Configuration!$F$12*Configuration!$F$16,1+D507,""),"")</f>
        <v/>
      </c>
      <c r="E508" s="2">
        <f>IFERROR('QB Projections'!N508,0)</f>
        <v>0</v>
      </c>
      <c r="F508" s="2">
        <f>IFERROR('RB Projections'!N509,0)</f>
        <v>0</v>
      </c>
      <c r="G508" s="2">
        <f>IFERROR('WR Projections'!N509,0)</f>
        <v>0</v>
      </c>
      <c r="H508" s="2">
        <f>IFERROR('TE Projections'!N508,0)</f>
        <v>0</v>
      </c>
      <c r="J508" s="2">
        <f>IFERROR(LARGE($E:$H,COUNTIF(A:D,"&gt;0")+COUNTA($J$1:J507)-1),0)</f>
        <v>79.880908661304872</v>
      </c>
      <c r="K508" s="2">
        <f>IFERROR(LARGE($F:$H,COUNTIF(B:D,"&gt;0")+COUNTA($K$1:K507)-1),0)</f>
        <v>49.412496970500015</v>
      </c>
    </row>
    <row r="509" spans="1:11" x14ac:dyDescent="0.25">
      <c r="A509" t="str">
        <f>IFERROR(IF(1+A508&lt;=Configuration!$F$9*Configuration!$F$16,1+A508,""),"")</f>
        <v/>
      </c>
      <c r="B509" s="18" t="str">
        <f>IFERROR(IF(1+B508&lt;=Configuration!$F$10*Configuration!$F$16,1+B508,""),"")</f>
        <v/>
      </c>
      <c r="C509" s="18" t="str">
        <f>IFERROR(IF(1+C508&lt;=Configuration!$F$11*Configuration!$F$16,1+C508,""),"")</f>
        <v/>
      </c>
      <c r="D509" s="18" t="str">
        <f>IFERROR(IF(1+D508&lt;=Configuration!$F$12*Configuration!$F$16,1+D508,""),"")</f>
        <v/>
      </c>
      <c r="E509" s="2">
        <f>IFERROR('QB Projections'!N509,0)</f>
        <v>0</v>
      </c>
      <c r="F509" s="2">
        <f>IFERROR('RB Projections'!N510,0)</f>
        <v>0</v>
      </c>
      <c r="G509" s="2">
        <f>IFERROR('WR Projections'!N510,0)</f>
        <v>0</v>
      </c>
      <c r="H509" s="2">
        <f>IFERROR('TE Projections'!N509,0)</f>
        <v>0</v>
      </c>
      <c r="J509" s="2">
        <f>IFERROR(LARGE($E:$H,COUNTIF(A:D,"&gt;0")+COUNTA($J$1:J508)-1),0)</f>
        <v>79.717527919058028</v>
      </c>
      <c r="K509" s="2">
        <f>IFERROR(LARGE($F:$H,COUNTIF(B:D,"&gt;0")+COUNTA($K$1:K508)-1),0)</f>
        <v>49.405538377620033</v>
      </c>
    </row>
    <row r="510" spans="1:11" x14ac:dyDescent="0.25">
      <c r="A510" t="str">
        <f>IFERROR(IF(1+A509&lt;=Configuration!$F$9*Configuration!$F$16,1+A509,""),"")</f>
        <v/>
      </c>
      <c r="B510" s="18" t="str">
        <f>IFERROR(IF(1+B509&lt;=Configuration!$F$10*Configuration!$F$16,1+B509,""),"")</f>
        <v/>
      </c>
      <c r="C510" s="18" t="str">
        <f>IFERROR(IF(1+C509&lt;=Configuration!$F$11*Configuration!$F$16,1+C509,""),"")</f>
        <v/>
      </c>
      <c r="D510" s="18" t="str">
        <f>IFERROR(IF(1+D509&lt;=Configuration!$F$12*Configuration!$F$16,1+D509,""),"")</f>
        <v/>
      </c>
      <c r="E510" s="2">
        <f>IFERROR('QB Projections'!N510,0)</f>
        <v>0</v>
      </c>
      <c r="F510" s="2">
        <f>IFERROR('RB Projections'!N511,0)</f>
        <v>0</v>
      </c>
      <c r="G510" s="2">
        <f>IFERROR('WR Projections'!N511,0)</f>
        <v>0</v>
      </c>
      <c r="H510" s="2">
        <f>IFERROR('TE Projections'!N510,0)</f>
        <v>0</v>
      </c>
      <c r="J510" s="2">
        <f>IFERROR(LARGE($E:$H,COUNTIF(A:D,"&gt;0")+COUNTA($J$1:J509)-1),0)</f>
        <v>79.679348334249894</v>
      </c>
      <c r="K510" s="2">
        <f>IFERROR(LARGE($F:$H,COUNTIF(B:D,"&gt;0")+COUNTA($K$1:K509)-1),0)</f>
        <v>48.92013570366376</v>
      </c>
    </row>
    <row r="511" spans="1:11" x14ac:dyDescent="0.25">
      <c r="A511" t="str">
        <f>IFERROR(IF(1+A510&lt;=Configuration!$F$9*Configuration!$F$16,1+A510,""),"")</f>
        <v/>
      </c>
      <c r="B511" s="18" t="str">
        <f>IFERROR(IF(1+B510&lt;=Configuration!$F$10*Configuration!$F$16,1+B510,""),"")</f>
        <v/>
      </c>
      <c r="C511" s="18" t="str">
        <f>IFERROR(IF(1+C510&lt;=Configuration!$F$11*Configuration!$F$16,1+C510,""),"")</f>
        <v/>
      </c>
      <c r="D511" s="18" t="str">
        <f>IFERROR(IF(1+D510&lt;=Configuration!$F$12*Configuration!$F$16,1+D510,""),"")</f>
        <v/>
      </c>
      <c r="E511" s="2">
        <f>IFERROR('QB Projections'!N511,0)</f>
        <v>0</v>
      </c>
      <c r="F511" s="2">
        <f>IFERROR('RB Projections'!N512,0)</f>
        <v>0</v>
      </c>
      <c r="G511" s="2">
        <f>IFERROR('WR Projections'!N512,0)</f>
        <v>0</v>
      </c>
      <c r="H511" s="2">
        <f>IFERROR('TE Projections'!N511,0)</f>
        <v>0</v>
      </c>
      <c r="J511" s="2">
        <f>IFERROR(LARGE($E:$H,COUNTIF(A:D,"&gt;0")+COUNTA($J$1:J510)-1),0)</f>
        <v>79.665059187403216</v>
      </c>
      <c r="K511" s="2">
        <f>IFERROR(LARGE($F:$H,COUNTIF(B:D,"&gt;0")+COUNTA($K$1:K510)-1),0)</f>
        <v>48.897201376057588</v>
      </c>
    </row>
    <row r="512" spans="1:11" x14ac:dyDescent="0.25">
      <c r="A512" t="str">
        <f>IFERROR(IF(1+A511&lt;=Configuration!$F$9*Configuration!$F$16,1+A511,""),"")</f>
        <v/>
      </c>
      <c r="B512" s="18" t="str">
        <f>IFERROR(IF(1+B511&lt;=Configuration!$F$10*Configuration!$F$16,1+B511,""),"")</f>
        <v/>
      </c>
      <c r="C512" s="18" t="str">
        <f>IFERROR(IF(1+C511&lt;=Configuration!$F$11*Configuration!$F$16,1+C511,""),"")</f>
        <v/>
      </c>
      <c r="D512" s="18" t="str">
        <f>IFERROR(IF(1+D511&lt;=Configuration!$F$12*Configuration!$F$16,1+D511,""),"")</f>
        <v/>
      </c>
      <c r="E512" s="2">
        <f>IFERROR('QB Projections'!N512,0)</f>
        <v>0</v>
      </c>
      <c r="F512" s="2">
        <f>IFERROR('RB Projections'!N513,0)</f>
        <v>0</v>
      </c>
      <c r="G512" s="2">
        <f>IFERROR('WR Projections'!N513,0)</f>
        <v>0</v>
      </c>
      <c r="H512" s="2">
        <f>IFERROR('TE Projections'!N512,0)</f>
        <v>0</v>
      </c>
      <c r="J512" s="2">
        <f>IFERROR(LARGE($E:$H,COUNTIF(A:D,"&gt;0")+COUNTA($J$1:J511)-1),0)</f>
        <v>79.057975792488278</v>
      </c>
      <c r="K512" s="2">
        <f>IFERROR(LARGE($F:$H,COUNTIF(B:D,"&gt;0")+COUNTA($K$1:K511)-1),0)</f>
        <v>47.662232481214318</v>
      </c>
    </row>
    <row r="513" spans="1:11" x14ac:dyDescent="0.25">
      <c r="A513" t="str">
        <f>IFERROR(IF(1+A512&lt;=Configuration!$F$9*Configuration!$F$16,1+A512,""),"")</f>
        <v/>
      </c>
      <c r="B513" s="18" t="str">
        <f>IFERROR(IF(1+B512&lt;=Configuration!$F$10*Configuration!$F$16,1+B512,""),"")</f>
        <v/>
      </c>
      <c r="C513" s="18" t="str">
        <f>IFERROR(IF(1+C512&lt;=Configuration!$F$11*Configuration!$F$16,1+C512,""),"")</f>
        <v/>
      </c>
      <c r="D513" s="18" t="str">
        <f>IFERROR(IF(1+D512&lt;=Configuration!$F$12*Configuration!$F$16,1+D512,""),"")</f>
        <v/>
      </c>
      <c r="E513" s="2">
        <f>IFERROR('QB Projections'!N513,0)</f>
        <v>0</v>
      </c>
      <c r="F513" s="2">
        <f>IFERROR('RB Projections'!N514,0)</f>
        <v>0</v>
      </c>
      <c r="G513" s="2">
        <f>IFERROR('WR Projections'!N514,0)</f>
        <v>0</v>
      </c>
      <c r="H513" s="2">
        <f>IFERROR('TE Projections'!N513,0)</f>
        <v>0</v>
      </c>
      <c r="J513" s="2">
        <f>IFERROR(LARGE($E:$H,COUNTIF(A:D,"&gt;0")+COUNTA($J$1:J512)-1),0)</f>
        <v>78.717370070057257</v>
      </c>
      <c r="K513" s="2">
        <f>IFERROR(LARGE($F:$H,COUNTIF(B:D,"&gt;0")+COUNTA($K$1:K512)-1),0)</f>
        <v>47.195531925029677</v>
      </c>
    </row>
    <row r="514" spans="1:11" x14ac:dyDescent="0.25">
      <c r="A514" t="str">
        <f>IFERROR(IF(1+A513&lt;=Configuration!$F$9*Configuration!$F$16,1+A513,""),"")</f>
        <v/>
      </c>
      <c r="B514" s="18" t="str">
        <f>IFERROR(IF(1+B513&lt;=Configuration!$F$10*Configuration!$F$16,1+B513,""),"")</f>
        <v/>
      </c>
      <c r="C514" s="18" t="str">
        <f>IFERROR(IF(1+C513&lt;=Configuration!$F$11*Configuration!$F$16,1+C513,""),"")</f>
        <v/>
      </c>
      <c r="D514" s="18" t="str">
        <f>IFERROR(IF(1+D513&lt;=Configuration!$F$12*Configuration!$F$16,1+D513,""),"")</f>
        <v/>
      </c>
      <c r="E514" s="2">
        <f>IFERROR('QB Projections'!N514,0)</f>
        <v>0</v>
      </c>
      <c r="F514" s="2">
        <f>IFERROR('RB Projections'!N515,0)</f>
        <v>0</v>
      </c>
      <c r="G514" s="2">
        <f>IFERROR('WR Projections'!N515,0)</f>
        <v>0</v>
      </c>
      <c r="H514" s="2">
        <f>IFERROR('TE Projections'!N514,0)</f>
        <v>0</v>
      </c>
      <c r="J514" s="2">
        <f>IFERROR(LARGE($E:$H,COUNTIF(A:D,"&gt;0")+COUNTA($J$1:J513)-1),0)</f>
        <v>78.557983974039232</v>
      </c>
      <c r="K514" s="2">
        <f>IFERROR(LARGE($F:$H,COUNTIF(B:D,"&gt;0")+COUNTA($K$1:K513)-1),0)</f>
        <v>47.13754158681153</v>
      </c>
    </row>
    <row r="515" spans="1:11" x14ac:dyDescent="0.25">
      <c r="A515" t="str">
        <f>IFERROR(IF(1+A514&lt;=Configuration!$F$9*Configuration!$F$16,1+A514,""),"")</f>
        <v/>
      </c>
      <c r="B515" s="18" t="str">
        <f>IFERROR(IF(1+B514&lt;=Configuration!$F$10*Configuration!$F$16,1+B514,""),"")</f>
        <v/>
      </c>
      <c r="C515" s="18" t="str">
        <f>IFERROR(IF(1+C514&lt;=Configuration!$F$11*Configuration!$F$16,1+C514,""),"")</f>
        <v/>
      </c>
      <c r="D515" s="18" t="str">
        <f>IFERROR(IF(1+D514&lt;=Configuration!$F$12*Configuration!$F$16,1+D514,""),"")</f>
        <v/>
      </c>
      <c r="E515" s="2">
        <f>IFERROR('QB Projections'!N515,0)</f>
        <v>0</v>
      </c>
      <c r="F515" s="2">
        <f>IFERROR('RB Projections'!N516,0)</f>
        <v>0</v>
      </c>
      <c r="G515" s="2">
        <f>IFERROR('WR Projections'!N516,0)</f>
        <v>0</v>
      </c>
      <c r="H515" s="2">
        <f>IFERROR('TE Projections'!N515,0)</f>
        <v>0</v>
      </c>
      <c r="J515" s="2">
        <f>IFERROR(LARGE($E:$H,COUNTIF(A:D,"&gt;0")+COUNTA($J$1:J514)-1),0)</f>
        <v>78.321412583973981</v>
      </c>
      <c r="K515" s="2">
        <f>IFERROR(LARGE($F:$H,COUNTIF(B:D,"&gt;0")+COUNTA($K$1:K514)-1),0)</f>
        <v>46.573686938237607</v>
      </c>
    </row>
    <row r="516" spans="1:11" x14ac:dyDescent="0.25">
      <c r="A516" t="str">
        <f>IFERROR(IF(1+A515&lt;=Configuration!$F$9*Configuration!$F$16,1+A515,""),"")</f>
        <v/>
      </c>
      <c r="B516" s="18" t="str">
        <f>IFERROR(IF(1+B515&lt;=Configuration!$F$10*Configuration!$F$16,1+B515,""),"")</f>
        <v/>
      </c>
      <c r="C516" s="18" t="str">
        <f>IFERROR(IF(1+C515&lt;=Configuration!$F$11*Configuration!$F$16,1+C515,""),"")</f>
        <v/>
      </c>
      <c r="D516" s="18" t="str">
        <f>IFERROR(IF(1+D515&lt;=Configuration!$F$12*Configuration!$F$16,1+D515,""),"")</f>
        <v/>
      </c>
      <c r="E516" s="2">
        <f>IFERROR('QB Projections'!N516,0)</f>
        <v>0</v>
      </c>
      <c r="F516" s="2">
        <f>IFERROR('RB Projections'!N517,0)</f>
        <v>0</v>
      </c>
      <c r="G516" s="2">
        <f>IFERROR('WR Projections'!N517,0)</f>
        <v>0</v>
      </c>
      <c r="H516" s="2">
        <f>IFERROR('TE Projections'!N516,0)</f>
        <v>0</v>
      </c>
      <c r="J516" s="2">
        <f>IFERROR(LARGE($E:$H,COUNTIF(A:D,"&gt;0")+COUNTA($J$1:J515)-1),0)</f>
        <v>78.076712154389142</v>
      </c>
      <c r="K516" s="2">
        <f>IFERROR(LARGE($F:$H,COUNTIF(B:D,"&gt;0")+COUNTA($K$1:K515)-1),0)</f>
        <v>45.423606546323384</v>
      </c>
    </row>
    <row r="517" spans="1:11" x14ac:dyDescent="0.25">
      <c r="A517" t="str">
        <f>IFERROR(IF(1+A516&lt;=Configuration!$F$9*Configuration!$F$16,1+A516,""),"")</f>
        <v/>
      </c>
      <c r="B517" s="18" t="str">
        <f>IFERROR(IF(1+B516&lt;=Configuration!$F$10*Configuration!$F$16,1+B516,""),"")</f>
        <v/>
      </c>
      <c r="C517" s="18" t="str">
        <f>IFERROR(IF(1+C516&lt;=Configuration!$F$11*Configuration!$F$16,1+C516,""),"")</f>
        <v/>
      </c>
      <c r="D517" s="18" t="str">
        <f>IFERROR(IF(1+D516&lt;=Configuration!$F$12*Configuration!$F$16,1+D516,""),"")</f>
        <v/>
      </c>
      <c r="E517" s="2">
        <f>IFERROR('QB Projections'!N517,0)</f>
        <v>0</v>
      </c>
      <c r="F517" s="2">
        <f>IFERROR('RB Projections'!N518,0)</f>
        <v>0</v>
      </c>
      <c r="G517" s="2">
        <f>IFERROR('WR Projections'!N518,0)</f>
        <v>0</v>
      </c>
      <c r="H517" s="2">
        <f>IFERROR('TE Projections'!N517,0)</f>
        <v>0</v>
      </c>
      <c r="J517" s="2">
        <f>IFERROR(LARGE($E:$H,COUNTIF(A:D,"&gt;0")+COUNTA($J$1:J516)-1),0)</f>
        <v>77.931192515986481</v>
      </c>
      <c r="K517" s="2">
        <f>IFERROR(LARGE($F:$H,COUNTIF(B:D,"&gt;0")+COUNTA($K$1:K516)-1),0)</f>
        <v>45.21631091466395</v>
      </c>
    </row>
    <row r="518" spans="1:11" x14ac:dyDescent="0.25">
      <c r="A518" t="str">
        <f>IFERROR(IF(1+A517&lt;=Configuration!$F$9*Configuration!$F$16,1+A517,""),"")</f>
        <v/>
      </c>
      <c r="B518" s="18" t="str">
        <f>IFERROR(IF(1+B517&lt;=Configuration!$F$10*Configuration!$F$16,1+B517,""),"")</f>
        <v/>
      </c>
      <c r="C518" s="18" t="str">
        <f>IFERROR(IF(1+C517&lt;=Configuration!$F$11*Configuration!$F$16,1+C517,""),"")</f>
        <v/>
      </c>
      <c r="D518" s="18" t="str">
        <f>IFERROR(IF(1+D517&lt;=Configuration!$F$12*Configuration!$F$16,1+D517,""),"")</f>
        <v/>
      </c>
      <c r="E518" s="2">
        <f>IFERROR('QB Projections'!N518,0)</f>
        <v>0</v>
      </c>
      <c r="F518" s="2">
        <f>IFERROR('RB Projections'!N519,0)</f>
        <v>0</v>
      </c>
      <c r="G518" s="2">
        <f>IFERROR('WR Projections'!N519,0)</f>
        <v>0</v>
      </c>
      <c r="H518" s="2">
        <f>IFERROR('TE Projections'!N518,0)</f>
        <v>0</v>
      </c>
      <c r="J518" s="2">
        <f>IFERROR(LARGE($E:$H,COUNTIF(A:D,"&gt;0")+COUNTA($J$1:J517)-1),0)</f>
        <v>77.810797597402797</v>
      </c>
      <c r="K518" s="2">
        <f>IFERROR(LARGE($F:$H,COUNTIF(B:D,"&gt;0")+COUNTA($K$1:K517)-1),0)</f>
        <v>44.700482188505816</v>
      </c>
    </row>
    <row r="519" spans="1:11" x14ac:dyDescent="0.25">
      <c r="A519" t="str">
        <f>IFERROR(IF(1+A518&lt;=Configuration!$F$9*Configuration!$F$16,1+A518,""),"")</f>
        <v/>
      </c>
      <c r="B519" s="18" t="str">
        <f>IFERROR(IF(1+B518&lt;=Configuration!$F$10*Configuration!$F$16,1+B518,""),"")</f>
        <v/>
      </c>
      <c r="C519" s="18" t="str">
        <f>IFERROR(IF(1+C518&lt;=Configuration!$F$11*Configuration!$F$16,1+C518,""),"")</f>
        <v/>
      </c>
      <c r="D519" s="18" t="str">
        <f>IFERROR(IF(1+D518&lt;=Configuration!$F$12*Configuration!$F$16,1+D518,""),"")</f>
        <v/>
      </c>
      <c r="E519" s="2">
        <f>IFERROR('QB Projections'!N519,0)</f>
        <v>0</v>
      </c>
      <c r="F519" s="2">
        <f>IFERROR('RB Projections'!N520,0)</f>
        <v>0</v>
      </c>
      <c r="G519" s="2">
        <f>IFERROR('WR Projections'!N520,0)</f>
        <v>0</v>
      </c>
      <c r="H519" s="2">
        <f>IFERROR('TE Projections'!N519,0)</f>
        <v>0</v>
      </c>
      <c r="J519" s="2">
        <f>IFERROR(LARGE($E:$H,COUNTIF(A:D,"&gt;0")+COUNTA($J$1:J518)-1),0)</f>
        <v>77.794163382661537</v>
      </c>
      <c r="K519" s="2">
        <f>IFERROR(LARGE($F:$H,COUNTIF(B:D,"&gt;0")+COUNTA($K$1:K518)-1),0)</f>
        <v>43.904438285646876</v>
      </c>
    </row>
    <row r="520" spans="1:11" x14ac:dyDescent="0.25">
      <c r="A520" t="str">
        <f>IFERROR(IF(1+A519&lt;=Configuration!$F$9*Configuration!$F$16,1+A519,""),"")</f>
        <v/>
      </c>
      <c r="B520" s="18" t="str">
        <f>IFERROR(IF(1+B519&lt;=Configuration!$F$10*Configuration!$F$16,1+B519,""),"")</f>
        <v/>
      </c>
      <c r="C520" s="18" t="str">
        <f>IFERROR(IF(1+C519&lt;=Configuration!$F$11*Configuration!$F$16,1+C519,""),"")</f>
        <v/>
      </c>
      <c r="D520" s="18" t="str">
        <f>IFERROR(IF(1+D519&lt;=Configuration!$F$12*Configuration!$F$16,1+D519,""),"")</f>
        <v/>
      </c>
      <c r="E520" s="2">
        <f>IFERROR('QB Projections'!N520,0)</f>
        <v>0</v>
      </c>
      <c r="F520" s="2">
        <f>IFERROR('RB Projections'!N521,0)</f>
        <v>0</v>
      </c>
      <c r="G520" s="2">
        <f>IFERROR('WR Projections'!N521,0)</f>
        <v>0</v>
      </c>
      <c r="H520" s="2">
        <f>IFERROR('TE Projections'!N520,0)</f>
        <v>0</v>
      </c>
      <c r="J520" s="2">
        <f>IFERROR(LARGE($E:$H,COUNTIF(A:D,"&gt;0")+COUNTA($J$1:J519)-1),0)</f>
        <v>77.51790801976685</v>
      </c>
      <c r="K520" s="2">
        <f>IFERROR(LARGE($F:$H,COUNTIF(B:D,"&gt;0")+COUNTA($K$1:K519)-1),0)</f>
        <v>43.673048731731157</v>
      </c>
    </row>
    <row r="521" spans="1:11" x14ac:dyDescent="0.25">
      <c r="A521" t="str">
        <f>IFERROR(IF(1+A520&lt;=Configuration!$F$9*Configuration!$F$16,1+A520,""),"")</f>
        <v/>
      </c>
      <c r="B521" s="18" t="str">
        <f>IFERROR(IF(1+B520&lt;=Configuration!$F$10*Configuration!$F$16,1+B520,""),"")</f>
        <v/>
      </c>
      <c r="C521" s="18" t="str">
        <f>IFERROR(IF(1+C520&lt;=Configuration!$F$11*Configuration!$F$16,1+C520,""),"")</f>
        <v/>
      </c>
      <c r="D521" s="18" t="str">
        <f>IFERROR(IF(1+D520&lt;=Configuration!$F$12*Configuration!$F$16,1+D520,""),"")</f>
        <v/>
      </c>
      <c r="E521" s="2">
        <f>IFERROR('QB Projections'!N521,0)</f>
        <v>0</v>
      </c>
      <c r="F521" s="2">
        <f>IFERROR('RB Projections'!N522,0)</f>
        <v>0</v>
      </c>
      <c r="G521" s="2">
        <f>IFERROR('WR Projections'!N522,0)</f>
        <v>0</v>
      </c>
      <c r="H521" s="2">
        <f>IFERROR('TE Projections'!N521,0)</f>
        <v>0</v>
      </c>
      <c r="J521" s="2">
        <f>IFERROR(LARGE($E:$H,COUNTIF(A:D,"&gt;0")+COUNTA($J$1:J520)-1),0)</f>
        <v>77.488984002583564</v>
      </c>
      <c r="K521" s="2">
        <f>IFERROR(LARGE($F:$H,COUNTIF(B:D,"&gt;0")+COUNTA($K$1:K520)-1),0)</f>
        <v>42.737336110715717</v>
      </c>
    </row>
    <row r="522" spans="1:11" x14ac:dyDescent="0.25">
      <c r="A522" t="str">
        <f>IFERROR(IF(1+A521&lt;=Configuration!$F$9*Configuration!$F$16,1+A521,""),"")</f>
        <v/>
      </c>
      <c r="B522" s="18" t="str">
        <f>IFERROR(IF(1+B521&lt;=Configuration!$F$10*Configuration!$F$16,1+B521,""),"")</f>
        <v/>
      </c>
      <c r="C522" s="18" t="str">
        <f>IFERROR(IF(1+C521&lt;=Configuration!$F$11*Configuration!$F$16,1+C521,""),"")</f>
        <v/>
      </c>
      <c r="D522" s="18" t="str">
        <f>IFERROR(IF(1+D521&lt;=Configuration!$F$12*Configuration!$F$16,1+D521,""),"")</f>
        <v/>
      </c>
      <c r="E522" s="2">
        <f>IFERROR('QB Projections'!N522,0)</f>
        <v>0</v>
      </c>
      <c r="F522" s="2">
        <f>IFERROR('RB Projections'!N523,0)</f>
        <v>0</v>
      </c>
      <c r="G522" s="2">
        <f>IFERROR('WR Projections'!N523,0)</f>
        <v>0</v>
      </c>
      <c r="H522" s="2">
        <f>IFERROR('TE Projections'!N522,0)</f>
        <v>0</v>
      </c>
      <c r="J522" s="2">
        <f>IFERROR(LARGE($E:$H,COUNTIF(A:D,"&gt;0")+COUNTA($J$1:J521)-1),0)</f>
        <v>77.391634837435603</v>
      </c>
      <c r="K522" s="2">
        <f>IFERROR(LARGE($F:$H,COUNTIF(B:D,"&gt;0")+COUNTA($K$1:K521)-1),0)</f>
        <v>41.691706693664891</v>
      </c>
    </row>
    <row r="523" spans="1:11" x14ac:dyDescent="0.25">
      <c r="A523" t="str">
        <f>IFERROR(IF(1+A522&lt;=Configuration!$F$9*Configuration!$F$16,1+A522,""),"")</f>
        <v/>
      </c>
      <c r="B523" s="18" t="str">
        <f>IFERROR(IF(1+B522&lt;=Configuration!$F$10*Configuration!$F$16,1+B522,""),"")</f>
        <v/>
      </c>
      <c r="C523" s="18" t="str">
        <f>IFERROR(IF(1+C522&lt;=Configuration!$F$11*Configuration!$F$16,1+C522,""),"")</f>
        <v/>
      </c>
      <c r="D523" s="18" t="str">
        <f>IFERROR(IF(1+D522&lt;=Configuration!$F$12*Configuration!$F$16,1+D522,""),"")</f>
        <v/>
      </c>
      <c r="E523" s="2">
        <f>IFERROR('QB Projections'!N523,0)</f>
        <v>0</v>
      </c>
      <c r="F523" s="2">
        <f>IFERROR('RB Projections'!N524,0)</f>
        <v>0</v>
      </c>
      <c r="G523" s="2">
        <f>IFERROR('WR Projections'!N524,0)</f>
        <v>0</v>
      </c>
      <c r="H523" s="2">
        <f>IFERROR('TE Projections'!N523,0)</f>
        <v>0</v>
      </c>
      <c r="J523" s="2">
        <f>IFERROR(LARGE($E:$H,COUNTIF(A:D,"&gt;0")+COUNTA($J$1:J522)-1),0)</f>
        <v>77.246311190652037</v>
      </c>
      <c r="K523" s="2">
        <f>IFERROR(LARGE($F:$H,COUNTIF(B:D,"&gt;0")+COUNTA($K$1:K522)-1),0)</f>
        <v>41.443726801562519</v>
      </c>
    </row>
    <row r="524" spans="1:11" x14ac:dyDescent="0.25">
      <c r="A524" t="str">
        <f>IFERROR(IF(1+A523&lt;=Configuration!$F$9*Configuration!$F$16,1+A523,""),"")</f>
        <v/>
      </c>
      <c r="B524" s="18" t="str">
        <f>IFERROR(IF(1+B523&lt;=Configuration!$F$10*Configuration!$F$16,1+B523,""),"")</f>
        <v/>
      </c>
      <c r="C524" s="18" t="str">
        <f>IFERROR(IF(1+C523&lt;=Configuration!$F$11*Configuration!$F$16,1+C523,""),"")</f>
        <v/>
      </c>
      <c r="D524" s="18" t="str">
        <f>IFERROR(IF(1+D523&lt;=Configuration!$F$12*Configuration!$F$16,1+D523,""),"")</f>
        <v/>
      </c>
      <c r="E524" s="2">
        <f>IFERROR('QB Projections'!N524,0)</f>
        <v>0</v>
      </c>
      <c r="F524" s="2">
        <f>IFERROR('RB Projections'!N525,0)</f>
        <v>0</v>
      </c>
      <c r="G524" s="2">
        <f>IFERROR('WR Projections'!#REF!,0)</f>
        <v>0</v>
      </c>
      <c r="H524" s="2">
        <f>IFERROR('TE Projections'!N524,0)</f>
        <v>0</v>
      </c>
      <c r="J524" s="2">
        <f>IFERROR(LARGE($E:$H,COUNTIF(A:D,"&gt;0")+COUNTA($J$1:J523)-1),0)</f>
        <v>77.209784562039758</v>
      </c>
      <c r="K524" s="2">
        <f>IFERROR(LARGE($F:$H,COUNTIF(B:D,"&gt;0")+COUNTA($K$1:K523)-1),0)</f>
        <v>41.338438985384926</v>
      </c>
    </row>
    <row r="525" spans="1:11" x14ac:dyDescent="0.25">
      <c r="A525" t="str">
        <f>IFERROR(IF(1+A524&lt;=Configuration!$F$9*Configuration!$F$16,1+A524,""),"")</f>
        <v/>
      </c>
      <c r="B525" s="18" t="str">
        <f>IFERROR(IF(1+B524&lt;=Configuration!$F$10*Configuration!$F$16,1+B524,""),"")</f>
        <v/>
      </c>
      <c r="C525" s="18" t="str">
        <f>IFERROR(IF(1+C524&lt;=Configuration!$F$11*Configuration!$F$16,1+C524,""),"")</f>
        <v/>
      </c>
      <c r="D525" s="18" t="str">
        <f>IFERROR(IF(1+D524&lt;=Configuration!$F$12*Configuration!$F$16,1+D524,""),"")</f>
        <v/>
      </c>
      <c r="E525" s="2">
        <f>IFERROR('QB Projections'!N525,0)</f>
        <v>0</v>
      </c>
      <c r="F525" s="2">
        <f>IFERROR('RB Projections'!N526,0)</f>
        <v>0</v>
      </c>
      <c r="G525" s="2">
        <f>IFERROR('WR Projections'!#REF!,0)</f>
        <v>0</v>
      </c>
      <c r="H525" s="2">
        <f>IFERROR('TE Projections'!N525,0)</f>
        <v>0</v>
      </c>
      <c r="J525" s="2">
        <f>IFERROR(LARGE($E:$H,COUNTIF(A:D,"&gt;0")+COUNTA($J$1:J524)-1),0)</f>
        <v>77.204597781597911</v>
      </c>
      <c r="K525" s="2">
        <f>IFERROR(LARGE($F:$H,COUNTIF(B:D,"&gt;0")+COUNTA($K$1:K524)-1),0)</f>
        <v>39.839571785546042</v>
      </c>
    </row>
    <row r="526" spans="1:11" x14ac:dyDescent="0.25">
      <c r="A526" t="str">
        <f>IFERROR(IF(1+A525&lt;=Configuration!$F$9*Configuration!$F$16,1+A525,""),"")</f>
        <v/>
      </c>
      <c r="B526" s="18" t="str">
        <f>IFERROR(IF(1+B525&lt;=Configuration!$F$10*Configuration!$F$16,1+B525,""),"")</f>
        <v/>
      </c>
      <c r="C526" s="18" t="str">
        <f>IFERROR(IF(1+C525&lt;=Configuration!$F$11*Configuration!$F$16,1+C525,""),"")</f>
        <v/>
      </c>
      <c r="D526" s="18" t="str">
        <f>IFERROR(IF(1+D525&lt;=Configuration!$F$12*Configuration!$F$16,1+D525,""),"")</f>
        <v/>
      </c>
      <c r="E526" s="2">
        <f>IFERROR('QB Projections'!N526,0)</f>
        <v>0</v>
      </c>
      <c r="F526" s="2">
        <f>IFERROR('RB Projections'!N527,0)</f>
        <v>0</v>
      </c>
      <c r="G526" s="2">
        <f>IFERROR('WR Projections'!N525,0)</f>
        <v>0</v>
      </c>
      <c r="H526" s="2">
        <f>IFERROR('TE Projections'!N526,0)</f>
        <v>0</v>
      </c>
      <c r="J526" s="2">
        <f>IFERROR(LARGE($E:$H,COUNTIF(A:D,"&gt;0")+COUNTA($J$1:J525)-1),0)</f>
        <v>76.60920708441094</v>
      </c>
      <c r="K526" s="2">
        <f>IFERROR(LARGE($F:$H,COUNTIF(B:D,"&gt;0")+COUNTA($K$1:K525)-1),0)</f>
        <v>38.323925676739854</v>
      </c>
    </row>
    <row r="527" spans="1:11" x14ac:dyDescent="0.25">
      <c r="A527" t="str">
        <f>IFERROR(IF(1+A526&lt;=Configuration!$F$9*Configuration!$F$16,1+A526,""),"")</f>
        <v/>
      </c>
      <c r="B527" s="18" t="str">
        <f>IFERROR(IF(1+B526&lt;=Configuration!$F$10*Configuration!$F$16,1+B526,""),"")</f>
        <v/>
      </c>
      <c r="C527" s="18" t="str">
        <f>IFERROR(IF(1+C526&lt;=Configuration!$F$11*Configuration!$F$16,1+C526,""),"")</f>
        <v/>
      </c>
      <c r="D527" s="18" t="str">
        <f>IFERROR(IF(1+D526&lt;=Configuration!$F$12*Configuration!$F$16,1+D526,""),"")</f>
        <v/>
      </c>
      <c r="E527" s="2">
        <f>IFERROR('QB Projections'!N527,0)</f>
        <v>0</v>
      </c>
      <c r="F527" s="2">
        <f>IFERROR('RB Projections'!N528,0)</f>
        <v>0</v>
      </c>
      <c r="G527" s="2">
        <f>IFERROR('WR Projections'!N526,0)</f>
        <v>0</v>
      </c>
      <c r="H527" s="2">
        <f>IFERROR('TE Projections'!N527,0)</f>
        <v>0</v>
      </c>
      <c r="J527" s="2">
        <f>IFERROR(LARGE($E:$H,COUNTIF(A:D,"&gt;0")+COUNTA($J$1:J526)-1),0)</f>
        <v>76.117812295066145</v>
      </c>
      <c r="K527" s="2">
        <f>IFERROR(LARGE($F:$H,COUNTIF(B:D,"&gt;0")+COUNTA($K$1:K526)-1),0)</f>
        <v>38.004786548798364</v>
      </c>
    </row>
    <row r="528" spans="1:11" x14ac:dyDescent="0.25">
      <c r="A528" t="str">
        <f>IFERROR(IF(1+A527&lt;=Configuration!$F$9*Configuration!$F$16,1+A527,""),"")</f>
        <v/>
      </c>
      <c r="B528" s="18" t="str">
        <f>IFERROR(IF(1+B527&lt;=Configuration!$F$10*Configuration!$F$16,1+B527,""),"")</f>
        <v/>
      </c>
      <c r="C528" s="18" t="str">
        <f>IFERROR(IF(1+C527&lt;=Configuration!$F$11*Configuration!$F$16,1+C527,""),"")</f>
        <v/>
      </c>
      <c r="D528" s="18" t="str">
        <f>IFERROR(IF(1+D527&lt;=Configuration!$F$12*Configuration!$F$16,1+D527,""),"")</f>
        <v/>
      </c>
      <c r="E528" s="2">
        <f>IFERROR('QB Projections'!N528,0)</f>
        <v>0</v>
      </c>
      <c r="F528" s="2">
        <f>IFERROR('RB Projections'!N529,0)</f>
        <v>0</v>
      </c>
      <c r="G528" s="2">
        <f>IFERROR('WR Projections'!N527,0)</f>
        <v>0</v>
      </c>
      <c r="H528" s="2">
        <f>IFERROR('TE Projections'!N528,0)</f>
        <v>0</v>
      </c>
      <c r="J528" s="2">
        <f>IFERROR(LARGE($E:$H,COUNTIF(A:D,"&gt;0")+COUNTA($J$1:J527)-1),0)</f>
        <v>76.097072039895878</v>
      </c>
      <c r="K528" s="2">
        <f>IFERROR(LARGE($F:$H,COUNTIF(B:D,"&gt;0")+COUNTA($K$1:K527)-1),0)</f>
        <v>37.765069360350928</v>
      </c>
    </row>
    <row r="529" spans="1:11" x14ac:dyDescent="0.25">
      <c r="A529" t="str">
        <f>IFERROR(IF(1+A528&lt;=Configuration!$F$9*Configuration!$F$16,1+A528,""),"")</f>
        <v/>
      </c>
      <c r="B529" s="18" t="str">
        <f>IFERROR(IF(1+B528&lt;=Configuration!$F$10*Configuration!$F$16,1+B528,""),"")</f>
        <v/>
      </c>
      <c r="C529" s="18" t="str">
        <f>IFERROR(IF(1+C528&lt;=Configuration!$F$11*Configuration!$F$16,1+C528,""),"")</f>
        <v/>
      </c>
      <c r="D529" s="18" t="str">
        <f>IFERROR(IF(1+D528&lt;=Configuration!$F$12*Configuration!$F$16,1+D528,""),"")</f>
        <v/>
      </c>
      <c r="E529" s="2">
        <f>IFERROR('QB Projections'!N529,0)</f>
        <v>0</v>
      </c>
      <c r="F529" s="2">
        <f>IFERROR('RB Projections'!N530,0)</f>
        <v>0</v>
      </c>
      <c r="G529" s="2">
        <f>IFERROR('WR Projections'!N528,0)</f>
        <v>0</v>
      </c>
      <c r="H529" s="2">
        <f>IFERROR('TE Projections'!N529,0)</f>
        <v>0</v>
      </c>
      <c r="J529" s="2">
        <f>IFERROR(LARGE($E:$H,COUNTIF(A:D,"&gt;0")+COUNTA($J$1:J528)-1),0)</f>
        <v>76.02682028777744</v>
      </c>
      <c r="K529" s="2">
        <f>IFERROR(LARGE($F:$H,COUNTIF(B:D,"&gt;0")+COUNTA($K$1:K528)-1),0)</f>
        <v>36.606960835122528</v>
      </c>
    </row>
    <row r="530" spans="1:11" x14ac:dyDescent="0.25">
      <c r="A530" t="str">
        <f>IFERROR(IF(1+A529&lt;=Configuration!$F$9*Configuration!$F$16,1+A529,""),"")</f>
        <v/>
      </c>
      <c r="B530" s="18" t="str">
        <f>IFERROR(IF(1+B529&lt;=Configuration!$F$10*Configuration!$F$16,1+B529,""),"")</f>
        <v/>
      </c>
      <c r="C530" s="18" t="str">
        <f>IFERROR(IF(1+C529&lt;=Configuration!$F$11*Configuration!$F$16,1+C529,""),"")</f>
        <v/>
      </c>
      <c r="D530" s="18" t="str">
        <f>IFERROR(IF(1+D529&lt;=Configuration!$F$12*Configuration!$F$16,1+D529,""),"")</f>
        <v/>
      </c>
      <c r="E530" s="2">
        <f>IFERROR('QB Projections'!N530,0)</f>
        <v>0</v>
      </c>
      <c r="F530" s="2">
        <f>IFERROR('RB Projections'!N531,0)</f>
        <v>0</v>
      </c>
      <c r="G530" s="2">
        <f>IFERROR('WR Projections'!#REF!,0)</f>
        <v>0</v>
      </c>
      <c r="H530" s="2">
        <f>IFERROR('TE Projections'!N530,0)</f>
        <v>0</v>
      </c>
      <c r="J530" s="2">
        <f>IFERROR(LARGE($E:$H,COUNTIF(A:D,"&gt;0")+COUNTA($J$1:J529)-1),0)</f>
        <v>75.931299666017409</v>
      </c>
      <c r="K530" s="2">
        <f>IFERROR(LARGE($F:$H,COUNTIF(B:D,"&gt;0")+COUNTA($K$1:K529)-1),0)</f>
        <v>34.781806797742405</v>
      </c>
    </row>
    <row r="531" spans="1:11" x14ac:dyDescent="0.25">
      <c r="A531" t="str">
        <f>IFERROR(IF(1+A530&lt;=Configuration!$F$9*Configuration!$F$16,1+A530,""),"")</f>
        <v/>
      </c>
      <c r="B531" s="18" t="str">
        <f>IFERROR(IF(1+B530&lt;=Configuration!$F$10*Configuration!$F$16,1+B530,""),"")</f>
        <v/>
      </c>
      <c r="C531" s="18" t="str">
        <f>IFERROR(IF(1+C530&lt;=Configuration!$F$11*Configuration!$F$16,1+C530,""),"")</f>
        <v/>
      </c>
      <c r="D531" s="18" t="str">
        <f>IFERROR(IF(1+D530&lt;=Configuration!$F$12*Configuration!$F$16,1+D530,""),"")</f>
        <v/>
      </c>
      <c r="E531" s="2">
        <f>IFERROR('QB Projections'!N531,0)</f>
        <v>0</v>
      </c>
      <c r="F531" s="2">
        <f>IFERROR('RB Projections'!N532,0)</f>
        <v>0</v>
      </c>
      <c r="G531" s="2">
        <f>IFERROR('WR Projections'!#REF!,0)</f>
        <v>0</v>
      </c>
      <c r="H531" s="2">
        <f>IFERROR('TE Projections'!N531,0)</f>
        <v>0</v>
      </c>
      <c r="J531" s="2">
        <f>IFERROR(LARGE($E:$H,COUNTIF(A:D,"&gt;0")+COUNTA($J$1:J530)-1),0)</f>
        <v>75.804274590253883</v>
      </c>
      <c r="K531" s="2">
        <f>IFERROR(LARGE($F:$H,COUNTIF(B:D,"&gt;0")+COUNTA($K$1:K530)-1),0)</f>
        <v>33.240233429738446</v>
      </c>
    </row>
    <row r="532" spans="1:11" x14ac:dyDescent="0.25">
      <c r="A532" t="str">
        <f>IFERROR(IF(1+A531&lt;=Configuration!$F$9*Configuration!$F$16,1+A531,""),"")</f>
        <v/>
      </c>
      <c r="B532" s="18" t="str">
        <f>IFERROR(IF(1+B531&lt;=Configuration!$F$10*Configuration!$F$16,1+B531,""),"")</f>
        <v/>
      </c>
      <c r="C532" s="18" t="str">
        <f>IFERROR(IF(1+C531&lt;=Configuration!$F$11*Configuration!$F$16,1+C531,""),"")</f>
        <v/>
      </c>
      <c r="D532" s="18" t="str">
        <f>IFERROR(IF(1+D531&lt;=Configuration!$F$12*Configuration!$F$16,1+D531,""),"")</f>
        <v/>
      </c>
      <c r="E532" s="2">
        <f>IFERROR('QB Projections'!N532,0)</f>
        <v>0</v>
      </c>
      <c r="F532" s="2">
        <f>IFERROR('RB Projections'!N533,0)</f>
        <v>0</v>
      </c>
      <c r="G532" s="2">
        <f>IFERROR('WR Projections'!N529,0)</f>
        <v>0</v>
      </c>
      <c r="H532" s="2">
        <f>IFERROR('TE Projections'!N532,0)</f>
        <v>0</v>
      </c>
      <c r="J532" s="2">
        <f>IFERROR(LARGE($E:$H,COUNTIF(A:D,"&gt;0")+COUNTA($J$1:J531)-1),0)</f>
        <v>75.669296317878576</v>
      </c>
      <c r="K532" s="2">
        <f>IFERROR(LARGE($F:$H,COUNTIF(B:D,"&gt;0")+COUNTA($K$1:K531)-1),0)</f>
        <v>32.429151201041684</v>
      </c>
    </row>
    <row r="533" spans="1:11" x14ac:dyDescent="0.25">
      <c r="A533" t="str">
        <f>IFERROR(IF(1+A532&lt;=Configuration!$F$9*Configuration!$F$16,1+A532,""),"")</f>
        <v/>
      </c>
      <c r="B533" s="18" t="str">
        <f>IFERROR(IF(1+B532&lt;=Configuration!$F$10*Configuration!$F$16,1+B532,""),"")</f>
        <v/>
      </c>
      <c r="C533" s="18" t="str">
        <f>IFERROR(IF(1+C532&lt;=Configuration!$F$11*Configuration!$F$16,1+C532,""),"")</f>
        <v/>
      </c>
      <c r="D533" s="18" t="str">
        <f>IFERROR(IF(1+D532&lt;=Configuration!$F$12*Configuration!$F$16,1+D532,""),"")</f>
        <v/>
      </c>
      <c r="E533" s="2">
        <f>IFERROR('QB Projections'!N533,0)</f>
        <v>0</v>
      </c>
      <c r="F533" s="2">
        <f>IFERROR('RB Projections'!N534,0)</f>
        <v>0</v>
      </c>
      <c r="G533" s="2">
        <f>IFERROR('WR Projections'!N530,0)</f>
        <v>0</v>
      </c>
      <c r="H533" s="2">
        <f>IFERROR('TE Projections'!N533,0)</f>
        <v>0</v>
      </c>
      <c r="J533" s="2">
        <f>IFERROR(LARGE($E:$H,COUNTIF(A:D,"&gt;0")+COUNTA($J$1:J532)-1),0)</f>
        <v>75.593350204253852</v>
      </c>
      <c r="K533" s="2">
        <f>IFERROR(LARGE($F:$H,COUNTIF(B:D,"&gt;0")+COUNTA($K$1:K532)-1),0)</f>
        <v>29.23454381393131</v>
      </c>
    </row>
    <row r="534" spans="1:11" x14ac:dyDescent="0.25">
      <c r="A534" t="str">
        <f>IFERROR(IF(1+A533&lt;=Configuration!$F$9*Configuration!$F$16,1+A533,""),"")</f>
        <v/>
      </c>
      <c r="B534" s="18" t="str">
        <f>IFERROR(IF(1+B533&lt;=Configuration!$F$10*Configuration!$F$16,1+B533,""),"")</f>
        <v/>
      </c>
      <c r="C534" s="18" t="str">
        <f>IFERROR(IF(1+C533&lt;=Configuration!$F$11*Configuration!$F$16,1+C533,""),"")</f>
        <v/>
      </c>
      <c r="D534" s="18" t="str">
        <f>IFERROR(IF(1+D533&lt;=Configuration!$F$12*Configuration!$F$16,1+D533,""),"")</f>
        <v/>
      </c>
      <c r="E534" s="2">
        <f>IFERROR('QB Projections'!N534,0)</f>
        <v>0</v>
      </c>
      <c r="F534" s="2">
        <f>IFERROR('RB Projections'!N535,0)</f>
        <v>0</v>
      </c>
      <c r="G534" s="2">
        <f>IFERROR('WR Projections'!N531,0)</f>
        <v>0</v>
      </c>
      <c r="H534" s="2">
        <f>IFERROR('TE Projections'!N534,0)</f>
        <v>0</v>
      </c>
      <c r="J534" s="2">
        <f>IFERROR(LARGE($E:$H,COUNTIF(A:D,"&gt;0")+COUNTA($J$1:J533)-1),0)</f>
        <v>75.175074738260022</v>
      </c>
      <c r="K534" s="2">
        <f>IFERROR(LARGE($F:$H,COUNTIF(B:D,"&gt;0")+COUNTA($K$1:K533)-1),0)</f>
        <v>25.645087309225904</v>
      </c>
    </row>
    <row r="535" spans="1:11" x14ac:dyDescent="0.25">
      <c r="A535" t="str">
        <f>IFERROR(IF(1+A534&lt;=Configuration!$F$9*Configuration!$F$16,1+A534,""),"")</f>
        <v/>
      </c>
      <c r="B535" s="18" t="str">
        <f>IFERROR(IF(1+B534&lt;=Configuration!$F$10*Configuration!$F$16,1+B534,""),"")</f>
        <v/>
      </c>
      <c r="C535" s="18" t="str">
        <f>IFERROR(IF(1+C534&lt;=Configuration!$F$11*Configuration!$F$16,1+C534,""),"")</f>
        <v/>
      </c>
      <c r="D535" s="18" t="str">
        <f>IFERROR(IF(1+D534&lt;=Configuration!$F$12*Configuration!$F$16,1+D534,""),"")</f>
        <v/>
      </c>
      <c r="E535" s="2">
        <f>IFERROR('QB Projections'!N535,0)</f>
        <v>0</v>
      </c>
      <c r="F535" s="2">
        <f>IFERROR('RB Projections'!N536,0)</f>
        <v>0</v>
      </c>
      <c r="G535" s="2">
        <f>IFERROR('WR Projections'!N532,0)</f>
        <v>0</v>
      </c>
      <c r="H535" s="2">
        <f>IFERROR('TE Projections'!N535,0)</f>
        <v>0</v>
      </c>
      <c r="J535" s="2">
        <f>IFERROR(LARGE($E:$H,COUNTIF(A:D,"&gt;0")+COUNTA($J$1:J534)-1),0)</f>
        <v>75.163701077886785</v>
      </c>
      <c r="K535" s="2">
        <f>IFERROR(LARGE($F:$H,COUNTIF(B:D,"&gt;0")+COUNTA($K$1:K534)-1),0)</f>
        <v>23.405515837367819</v>
      </c>
    </row>
    <row r="536" spans="1:11" x14ac:dyDescent="0.25">
      <c r="A536" t="str">
        <f>IFERROR(IF(1+A535&lt;=Configuration!$F$9*Configuration!$F$16,1+A535,""),"")</f>
        <v/>
      </c>
      <c r="B536" s="18" t="str">
        <f>IFERROR(IF(1+B535&lt;=Configuration!$F$10*Configuration!$F$16,1+B535,""),"")</f>
        <v/>
      </c>
      <c r="C536" s="18" t="str">
        <f>IFERROR(IF(1+C535&lt;=Configuration!$F$11*Configuration!$F$16,1+C535,""),"")</f>
        <v/>
      </c>
      <c r="D536" s="18" t="str">
        <f>IFERROR(IF(1+D535&lt;=Configuration!$F$12*Configuration!$F$16,1+D535,""),"")</f>
        <v/>
      </c>
      <c r="E536" s="2">
        <f>IFERROR('QB Projections'!N536,0)</f>
        <v>0</v>
      </c>
      <c r="F536" s="2">
        <f>IFERROR('RB Projections'!N537,0)</f>
        <v>0</v>
      </c>
      <c r="G536" s="2">
        <f>IFERROR('WR Projections'!N533,0)</f>
        <v>0</v>
      </c>
      <c r="H536" s="2">
        <f>IFERROR('TE Projections'!N536,0)</f>
        <v>0</v>
      </c>
      <c r="J536" s="2">
        <f>IFERROR(LARGE($E:$H,COUNTIF(A:D,"&gt;0")+COUNTA($J$1:J535)-1),0)</f>
        <v>75.055027643051275</v>
      </c>
      <c r="K536" s="2">
        <f>IFERROR(LARGE($F:$H,COUNTIF(B:D,"&gt;0")+COUNTA($K$1:K535)-1),0)</f>
        <v>22.03740236875753</v>
      </c>
    </row>
    <row r="537" spans="1:11" x14ac:dyDescent="0.25">
      <c r="A537" t="str">
        <f>IFERROR(IF(1+A536&lt;=Configuration!$F$9*Configuration!$F$16,1+A536,""),"")</f>
        <v/>
      </c>
      <c r="B537" s="18" t="str">
        <f>IFERROR(IF(1+B536&lt;=Configuration!$F$10*Configuration!$F$16,1+B536,""),"")</f>
        <v/>
      </c>
      <c r="C537" s="18" t="str">
        <f>IFERROR(IF(1+C536&lt;=Configuration!$F$11*Configuration!$F$16,1+C536,""),"")</f>
        <v/>
      </c>
      <c r="D537" s="18" t="str">
        <f>IFERROR(IF(1+D536&lt;=Configuration!$F$12*Configuration!$F$16,1+D536,""),"")</f>
        <v/>
      </c>
      <c r="E537" s="2">
        <f>IFERROR('QB Projections'!N537,0)</f>
        <v>0</v>
      </c>
      <c r="F537" s="2">
        <f>IFERROR('RB Projections'!N538,0)</f>
        <v>0</v>
      </c>
      <c r="G537" s="2">
        <f>IFERROR('WR Projections'!N534,0)</f>
        <v>0</v>
      </c>
      <c r="H537" s="2">
        <f>IFERROR('TE Projections'!N537,0)</f>
        <v>0</v>
      </c>
      <c r="J537" s="2">
        <f>IFERROR(LARGE($E:$H,COUNTIF(A:D,"&gt;0")+COUNTA($J$1:J536)-1),0)</f>
        <v>74.88113814637326</v>
      </c>
      <c r="K537" s="2">
        <f>IFERROR(LARGE($F:$H,COUNTIF(B:D,"&gt;0")+COUNTA($K$1:K536)-1),0)</f>
        <v>21.045655457331971</v>
      </c>
    </row>
    <row r="538" spans="1:11" x14ac:dyDescent="0.25">
      <c r="A538" t="str">
        <f>IFERROR(IF(1+A537&lt;=Configuration!$F$9*Configuration!$F$16,1+A537,""),"")</f>
        <v/>
      </c>
      <c r="B538" s="18" t="str">
        <f>IFERROR(IF(1+B537&lt;=Configuration!$F$10*Configuration!$F$16,1+B537,""),"")</f>
        <v/>
      </c>
      <c r="C538" s="18" t="str">
        <f>IFERROR(IF(1+C537&lt;=Configuration!$F$11*Configuration!$F$16,1+C537,""),"")</f>
        <v/>
      </c>
      <c r="D538" s="18" t="str">
        <f>IFERROR(IF(1+D537&lt;=Configuration!$F$12*Configuration!$F$16,1+D537,""),"")</f>
        <v/>
      </c>
      <c r="E538" s="2">
        <f>IFERROR('QB Projections'!N538,0)</f>
        <v>0</v>
      </c>
      <c r="F538" s="2">
        <f>IFERROR('RB Projections'!N539,0)</f>
        <v>0</v>
      </c>
      <c r="G538" s="2">
        <f>IFERROR('WR Projections'!N535,0)</f>
        <v>0</v>
      </c>
      <c r="H538" s="2">
        <f>IFERROR('TE Projections'!N538,0)</f>
        <v>0</v>
      </c>
      <c r="J538" s="2">
        <f>IFERROR(LARGE($E:$H,COUNTIF(A:D,"&gt;0")+COUNTA($J$1:J537)-1),0)</f>
        <v>74.742268224423611</v>
      </c>
      <c r="K538" s="2">
        <f>IFERROR(LARGE($F:$H,COUNTIF(B:D,"&gt;0")+COUNTA($K$1:K537)-1),0)</f>
        <v>20.191334619163502</v>
      </c>
    </row>
    <row r="539" spans="1:11" x14ac:dyDescent="0.25">
      <c r="A539" t="str">
        <f>IFERROR(IF(1+A538&lt;=Configuration!$F$9*Configuration!$F$16,1+A538,""),"")</f>
        <v/>
      </c>
      <c r="B539" s="18" t="str">
        <f>IFERROR(IF(1+B538&lt;=Configuration!$F$10*Configuration!$F$16,1+B538,""),"")</f>
        <v/>
      </c>
      <c r="C539" s="18" t="str">
        <f>IFERROR(IF(1+C538&lt;=Configuration!$F$11*Configuration!$F$16,1+C538,""),"")</f>
        <v/>
      </c>
      <c r="D539" s="18" t="str">
        <f>IFERROR(IF(1+D538&lt;=Configuration!$F$12*Configuration!$F$16,1+D538,""),"")</f>
        <v/>
      </c>
      <c r="E539" s="2">
        <f>IFERROR('QB Projections'!N539,0)</f>
        <v>0</v>
      </c>
      <c r="F539" s="2">
        <f>IFERROR('RB Projections'!N540,0)</f>
        <v>0</v>
      </c>
      <c r="G539" s="2">
        <f>IFERROR('WR Projections'!N536,0)</f>
        <v>0</v>
      </c>
      <c r="H539" s="2">
        <f>IFERROR('TE Projections'!N539,0)</f>
        <v>0</v>
      </c>
      <c r="J539" s="2">
        <f>IFERROR(LARGE($E:$H,COUNTIF(A:D,"&gt;0")+COUNTA($J$1:J538)-1),0)</f>
        <v>73.965888368577993</v>
      </c>
      <c r="K539" s="2">
        <f>IFERROR(LARGE($F:$H,COUNTIF(B:D,"&gt;0")+COUNTA($K$1:K538)-1),0)</f>
        <v>16.274665859977642</v>
      </c>
    </row>
    <row r="540" spans="1:11" x14ac:dyDescent="0.25">
      <c r="A540" t="str">
        <f>IFERROR(IF(1+A539&lt;=Configuration!$F$9*Configuration!$F$16,1+A539,""),"")</f>
        <v/>
      </c>
      <c r="B540" s="18" t="str">
        <f>IFERROR(IF(1+B539&lt;=Configuration!$F$10*Configuration!$F$16,1+B539,""),"")</f>
        <v/>
      </c>
      <c r="C540" s="18" t="str">
        <f>IFERROR(IF(1+C539&lt;=Configuration!$F$11*Configuration!$F$16,1+C539,""),"")</f>
        <v/>
      </c>
      <c r="D540" s="18" t="str">
        <f>IFERROR(IF(1+D539&lt;=Configuration!$F$12*Configuration!$F$16,1+D539,""),"")</f>
        <v/>
      </c>
      <c r="E540" s="2">
        <f>IFERROR('QB Projections'!N540,0)</f>
        <v>0</v>
      </c>
      <c r="F540" s="2">
        <f>IFERROR('RB Projections'!N541,0)</f>
        <v>0</v>
      </c>
      <c r="G540" s="2">
        <f>IFERROR('WR Projections'!N537,0)</f>
        <v>0</v>
      </c>
      <c r="H540" s="2">
        <f>IFERROR('TE Projections'!N540,0)</f>
        <v>0</v>
      </c>
      <c r="J540" s="2">
        <f>IFERROR(LARGE($E:$H,COUNTIF(A:D,"&gt;0")+COUNTA($J$1:J539)-1),0)</f>
        <v>73.822561685447312</v>
      </c>
      <c r="K540" s="2">
        <f>IFERROR(LARGE($F:$H,COUNTIF(B:D,"&gt;0")+COUNTA($K$1:K539)-1),0)</f>
        <v>13.513937394014391</v>
      </c>
    </row>
    <row r="541" spans="1:11" x14ac:dyDescent="0.25">
      <c r="A541" t="str">
        <f>IFERROR(IF(1+A540&lt;=Configuration!$F$9*Configuration!$F$16,1+A540,""),"")</f>
        <v/>
      </c>
      <c r="B541" s="18" t="str">
        <f>IFERROR(IF(1+B540&lt;=Configuration!$F$10*Configuration!$F$16,1+B540,""),"")</f>
        <v/>
      </c>
      <c r="C541" s="18" t="str">
        <f>IFERROR(IF(1+C540&lt;=Configuration!$F$11*Configuration!$F$16,1+C540,""),"")</f>
        <v/>
      </c>
      <c r="D541" s="18" t="str">
        <f>IFERROR(IF(1+D540&lt;=Configuration!$F$12*Configuration!$F$16,1+D540,""),"")</f>
        <v/>
      </c>
      <c r="E541" s="2">
        <f>IFERROR('QB Projections'!N541,0)</f>
        <v>0</v>
      </c>
      <c r="F541" s="2">
        <f>IFERROR('RB Projections'!N542,0)</f>
        <v>0</v>
      </c>
      <c r="G541" s="2">
        <f>IFERROR('WR Projections'!N538,0)</f>
        <v>0</v>
      </c>
      <c r="H541" s="2">
        <f>IFERROR('TE Projections'!N541,0)</f>
        <v>0</v>
      </c>
      <c r="J541" s="2">
        <f>IFERROR(LARGE($E:$H,COUNTIF(A:D,"&gt;0")+COUNTA($J$1:J540)-1),0)</f>
        <v>73.762701832418188</v>
      </c>
      <c r="K541" s="2">
        <f>IFERROR(LARGE($F:$H,COUNTIF(B:D,"&gt;0")+COUNTA($K$1:K540)-1),0)</f>
        <v>9.681452945514545</v>
      </c>
    </row>
    <row r="542" spans="1:11" x14ac:dyDescent="0.25">
      <c r="A542" t="str">
        <f>IFERROR(IF(1+A541&lt;=Configuration!$F$9*Configuration!$F$16,1+A541,""),"")</f>
        <v/>
      </c>
      <c r="B542" s="18" t="str">
        <f>IFERROR(IF(1+B541&lt;=Configuration!$F$10*Configuration!$F$16,1+B541,""),"")</f>
        <v/>
      </c>
      <c r="C542" s="18" t="str">
        <f>IFERROR(IF(1+C541&lt;=Configuration!$F$11*Configuration!$F$16,1+C541,""),"")</f>
        <v/>
      </c>
      <c r="D542" s="18" t="str">
        <f>IFERROR(IF(1+D541&lt;=Configuration!$F$12*Configuration!$F$16,1+D541,""),"")</f>
        <v/>
      </c>
      <c r="E542" s="2">
        <f>IFERROR('QB Projections'!N542,0)</f>
        <v>0</v>
      </c>
      <c r="F542" s="2">
        <f>IFERROR('RB Projections'!N543,0)</f>
        <v>0</v>
      </c>
      <c r="G542" s="2">
        <f>IFERROR('WR Projections'!N539,0)</f>
        <v>0</v>
      </c>
      <c r="H542" s="2">
        <f>IFERROR('TE Projections'!N542,0)</f>
        <v>0</v>
      </c>
      <c r="J542" s="2">
        <f>IFERROR(LARGE($E:$H,COUNTIF(A:D,"&gt;0")+COUNTA($J$1:J541)-1),0)</f>
        <v>73.269209493067436</v>
      </c>
      <c r="K542" s="2">
        <f>IFERROR(LARGE($F:$H,COUNTIF(B:D,"&gt;0")+COUNTA($K$1:K541)-1),0)</f>
        <v>3.3618176818369312</v>
      </c>
    </row>
    <row r="543" spans="1:11" x14ac:dyDescent="0.25">
      <c r="A543" t="str">
        <f>IFERROR(IF(1+A542&lt;=Configuration!$F$9*Configuration!$F$16,1+A542,""),"")</f>
        <v/>
      </c>
      <c r="B543" s="18" t="str">
        <f>IFERROR(IF(1+B542&lt;=Configuration!$F$10*Configuration!$F$16,1+B542,""),"")</f>
        <v/>
      </c>
      <c r="C543" s="18" t="str">
        <f>IFERROR(IF(1+C542&lt;=Configuration!$F$11*Configuration!$F$16,1+C542,""),"")</f>
        <v/>
      </c>
      <c r="D543" s="18" t="str">
        <f>IFERROR(IF(1+D542&lt;=Configuration!$F$12*Configuration!$F$16,1+D542,""),"")</f>
        <v/>
      </c>
      <c r="E543" s="2">
        <f>IFERROR('QB Projections'!N543,0)</f>
        <v>0</v>
      </c>
      <c r="F543" s="2">
        <f>IFERROR('RB Projections'!N544,0)</f>
        <v>0</v>
      </c>
      <c r="G543" s="2">
        <f>IFERROR('WR Projections'!N540,0)</f>
        <v>0</v>
      </c>
      <c r="H543" s="2">
        <f>IFERROR('TE Projections'!N543,0)</f>
        <v>0</v>
      </c>
      <c r="J543" s="2">
        <f>IFERROR(LARGE($E:$H,COUNTIF(A:D,"&gt;0")+COUNTA($J$1:J542)-1),0)</f>
        <v>73.155066914614977</v>
      </c>
      <c r="K543" s="2">
        <f>IFERROR(LARGE($F:$H,COUNTIF(B:D,"&gt;0")+COUNTA($K$1:K542)-1),0)</f>
        <v>0</v>
      </c>
    </row>
    <row r="544" spans="1:11" x14ac:dyDescent="0.25">
      <c r="A544" t="str">
        <f>IFERROR(IF(1+A543&lt;=Configuration!$F$9*Configuration!$F$16,1+A543,""),"")</f>
        <v/>
      </c>
      <c r="B544" s="18" t="str">
        <f>IFERROR(IF(1+B543&lt;=Configuration!$F$10*Configuration!$F$16,1+B543,""),"")</f>
        <v/>
      </c>
      <c r="C544" s="18" t="str">
        <f>IFERROR(IF(1+C543&lt;=Configuration!$F$11*Configuration!$F$16,1+C543,""),"")</f>
        <v/>
      </c>
      <c r="D544" s="18" t="str">
        <f>IFERROR(IF(1+D543&lt;=Configuration!$F$12*Configuration!$F$16,1+D543,""),"")</f>
        <v/>
      </c>
      <c r="E544" s="2">
        <f>IFERROR('QB Projections'!N544,0)</f>
        <v>0</v>
      </c>
      <c r="F544" s="2">
        <f>IFERROR('RB Projections'!N545,0)</f>
        <v>0</v>
      </c>
      <c r="G544" s="2">
        <f>IFERROR('WR Projections'!N541,0)</f>
        <v>0</v>
      </c>
      <c r="H544" s="2">
        <f>IFERROR('TE Projections'!N544,0)</f>
        <v>0</v>
      </c>
      <c r="J544" s="2">
        <f>IFERROR(LARGE($E:$H,COUNTIF(A:D,"&gt;0")+COUNTA($J$1:J543)-1),0)</f>
        <v>73.045602063522196</v>
      </c>
      <c r="K544" s="2">
        <f>IFERROR(LARGE($F:$H,COUNTIF(B:D,"&gt;0")+COUNTA($K$1:K543)-1),0)</f>
        <v>0</v>
      </c>
    </row>
    <row r="545" spans="1:11" x14ac:dyDescent="0.25">
      <c r="A545" t="str">
        <f>IFERROR(IF(1+A544&lt;=Configuration!$F$9*Configuration!$F$16,1+A544,""),"")</f>
        <v/>
      </c>
      <c r="B545" s="18" t="str">
        <f>IFERROR(IF(1+B544&lt;=Configuration!$F$10*Configuration!$F$16,1+B544,""),"")</f>
        <v/>
      </c>
      <c r="C545" s="18" t="str">
        <f>IFERROR(IF(1+C544&lt;=Configuration!$F$11*Configuration!$F$16,1+C544,""),"")</f>
        <v/>
      </c>
      <c r="D545" s="18" t="str">
        <f>IFERROR(IF(1+D544&lt;=Configuration!$F$12*Configuration!$F$16,1+D544,""),"")</f>
        <v/>
      </c>
      <c r="E545" s="2">
        <f>IFERROR('QB Projections'!N545,0)</f>
        <v>0</v>
      </c>
      <c r="F545" s="2">
        <f>IFERROR('RB Projections'!N546,0)</f>
        <v>0</v>
      </c>
      <c r="G545" s="2">
        <f>IFERROR('WR Projections'!N542,0)</f>
        <v>0</v>
      </c>
      <c r="H545" s="2">
        <f>IFERROR('TE Projections'!N545,0)</f>
        <v>0</v>
      </c>
      <c r="J545" s="2">
        <f>IFERROR(LARGE($E:$H,COUNTIF(A:D,"&gt;0")+COUNTA($J$1:J544)-1),0)</f>
        <v>73.023503427672949</v>
      </c>
      <c r="K545" s="2">
        <f>IFERROR(LARGE($F:$H,COUNTIF(B:D,"&gt;0")+COUNTA($K$1:K544)-1),0)</f>
        <v>0</v>
      </c>
    </row>
    <row r="546" spans="1:11" x14ac:dyDescent="0.25">
      <c r="A546" t="str">
        <f>IFERROR(IF(1+A545&lt;=Configuration!$F$9*Configuration!$F$16,1+A545,""),"")</f>
        <v/>
      </c>
      <c r="B546" s="18" t="str">
        <f>IFERROR(IF(1+B545&lt;=Configuration!$F$10*Configuration!$F$16,1+B545,""),"")</f>
        <v/>
      </c>
      <c r="C546" s="18" t="str">
        <f>IFERROR(IF(1+C545&lt;=Configuration!$F$11*Configuration!$F$16,1+C545,""),"")</f>
        <v/>
      </c>
      <c r="D546" s="18" t="str">
        <f>IFERROR(IF(1+D545&lt;=Configuration!$F$12*Configuration!$F$16,1+D545,""),"")</f>
        <v/>
      </c>
      <c r="E546" s="2">
        <f>IFERROR('QB Projections'!N546,0)</f>
        <v>0</v>
      </c>
      <c r="F546" s="2">
        <f>IFERROR('RB Projections'!N547,0)</f>
        <v>0</v>
      </c>
      <c r="G546" s="2">
        <f>IFERROR('WR Projections'!N543,0)</f>
        <v>0</v>
      </c>
      <c r="H546" s="2">
        <f>IFERROR('TE Projections'!N546,0)</f>
        <v>0</v>
      </c>
      <c r="J546" s="2">
        <f>IFERROR(LARGE($E:$H,COUNTIF(A:D,"&gt;0")+COUNTA($J$1:J545)-1),0)</f>
        <v>73.015453443806678</v>
      </c>
      <c r="K546" s="2">
        <f>IFERROR(LARGE($F:$H,COUNTIF(B:D,"&gt;0")+COUNTA($K$1:K545)-1),0)</f>
        <v>0</v>
      </c>
    </row>
    <row r="547" spans="1:11" x14ac:dyDescent="0.25">
      <c r="A547" t="str">
        <f>IFERROR(IF(1+A546&lt;=Configuration!$F$9*Configuration!$F$16,1+A546,""),"")</f>
        <v/>
      </c>
      <c r="B547" s="18" t="str">
        <f>IFERROR(IF(1+B546&lt;=Configuration!$F$10*Configuration!$F$16,1+B546,""),"")</f>
        <v/>
      </c>
      <c r="C547" s="18" t="str">
        <f>IFERROR(IF(1+C546&lt;=Configuration!$F$11*Configuration!$F$16,1+C546,""),"")</f>
        <v/>
      </c>
      <c r="D547" s="18" t="str">
        <f>IFERROR(IF(1+D546&lt;=Configuration!$F$12*Configuration!$F$16,1+D546,""),"")</f>
        <v/>
      </c>
      <c r="E547" s="2">
        <f>IFERROR('QB Projections'!N547,0)</f>
        <v>0</v>
      </c>
      <c r="F547" s="2">
        <f>IFERROR('RB Projections'!N548,0)</f>
        <v>0</v>
      </c>
      <c r="G547" s="2">
        <f>IFERROR('WR Projections'!N544,0)</f>
        <v>0</v>
      </c>
      <c r="H547" s="2">
        <f>IFERROR('TE Projections'!N547,0)</f>
        <v>0</v>
      </c>
      <c r="J547" s="2">
        <f>IFERROR(LARGE($E:$H,COUNTIF(A:D,"&gt;0")+COUNTA($J$1:J546)-1),0)</f>
        <v>72.61930461347103</v>
      </c>
      <c r="K547" s="2">
        <f>IFERROR(LARGE($F:$H,COUNTIF(B:D,"&gt;0")+COUNTA($K$1:K546)-1),0)</f>
        <v>0</v>
      </c>
    </row>
    <row r="548" spans="1:11" x14ac:dyDescent="0.25">
      <c r="A548" t="str">
        <f>IFERROR(IF(1+A547&lt;=Configuration!$F$9*Configuration!$F$16,1+A547,""),"")</f>
        <v/>
      </c>
      <c r="B548" s="18" t="str">
        <f>IFERROR(IF(1+B547&lt;=Configuration!$F$10*Configuration!$F$16,1+B547,""),"")</f>
        <v/>
      </c>
      <c r="C548" s="18" t="str">
        <f>IFERROR(IF(1+C547&lt;=Configuration!$F$11*Configuration!$F$16,1+C547,""),"")</f>
        <v/>
      </c>
      <c r="D548" s="18" t="str">
        <f>IFERROR(IF(1+D547&lt;=Configuration!$F$12*Configuration!$F$16,1+D547,""),"")</f>
        <v/>
      </c>
      <c r="E548" s="2">
        <f>IFERROR('QB Projections'!N548,0)</f>
        <v>0</v>
      </c>
      <c r="F548" s="2">
        <f>IFERROR('RB Projections'!N549,0)</f>
        <v>0</v>
      </c>
      <c r="G548" s="2">
        <f>IFERROR('WR Projections'!N545,0)</f>
        <v>0</v>
      </c>
      <c r="H548" s="2">
        <f>IFERROR('TE Projections'!N548,0)</f>
        <v>0</v>
      </c>
      <c r="J548" s="2">
        <f>IFERROR(LARGE($E:$H,COUNTIF(A:D,"&gt;0")+COUNTA($J$1:J547)-1),0)</f>
        <v>72.384810434556783</v>
      </c>
      <c r="K548" s="2">
        <f>IFERROR(LARGE($F:$H,COUNTIF(B:D,"&gt;0")+COUNTA($K$1:K547)-1),0)</f>
        <v>0</v>
      </c>
    </row>
    <row r="549" spans="1:11" x14ac:dyDescent="0.25">
      <c r="A549" t="str">
        <f>IFERROR(IF(1+A548&lt;=Configuration!$F$9*Configuration!$F$16,1+A548,""),"")</f>
        <v/>
      </c>
      <c r="B549" s="18" t="str">
        <f>IFERROR(IF(1+B548&lt;=Configuration!$F$10*Configuration!$F$16,1+B548,""),"")</f>
        <v/>
      </c>
      <c r="C549" s="18" t="str">
        <f>IFERROR(IF(1+C548&lt;=Configuration!$F$11*Configuration!$F$16,1+C548,""),"")</f>
        <v/>
      </c>
      <c r="D549" s="18" t="str">
        <f>IFERROR(IF(1+D548&lt;=Configuration!$F$12*Configuration!$F$16,1+D548,""),"")</f>
        <v/>
      </c>
      <c r="E549" s="2">
        <f>IFERROR('QB Projections'!N549,0)</f>
        <v>0</v>
      </c>
      <c r="F549" s="2">
        <f>IFERROR('RB Projections'!N550,0)</f>
        <v>0</v>
      </c>
      <c r="G549" s="2">
        <f>IFERROR('WR Projections'!N546,0)</f>
        <v>0</v>
      </c>
      <c r="H549" s="2">
        <f>IFERROR('TE Projections'!N549,0)</f>
        <v>0</v>
      </c>
      <c r="J549" s="2">
        <f>IFERROR(LARGE($E:$H,COUNTIF(A:D,"&gt;0")+COUNTA($J$1:J548)-1),0)</f>
        <v>72.259097651508952</v>
      </c>
      <c r="K549" s="2">
        <f>IFERROR(LARGE($F:$H,COUNTIF(B:D,"&gt;0")+COUNTA($K$1:K548)-1),0)</f>
        <v>0</v>
      </c>
    </row>
    <row r="550" spans="1:11" x14ac:dyDescent="0.25">
      <c r="A550" t="str">
        <f>IFERROR(IF(1+A549&lt;=Configuration!$F$9*Configuration!$F$16,1+A549,""),"")</f>
        <v/>
      </c>
      <c r="B550" s="18" t="str">
        <f>IFERROR(IF(1+B549&lt;=Configuration!$F$10*Configuration!$F$16,1+B549,""),"")</f>
        <v/>
      </c>
      <c r="C550" s="18" t="str">
        <f>IFERROR(IF(1+C549&lt;=Configuration!$F$11*Configuration!$F$16,1+C549,""),"")</f>
        <v/>
      </c>
      <c r="D550" s="18" t="str">
        <f>IFERROR(IF(1+D549&lt;=Configuration!$F$12*Configuration!$F$16,1+D549,""),"")</f>
        <v/>
      </c>
      <c r="E550" s="2">
        <f>IFERROR('QB Projections'!N550,0)</f>
        <v>0</v>
      </c>
      <c r="F550" s="2">
        <f>IFERROR('RB Projections'!N551,0)</f>
        <v>0</v>
      </c>
      <c r="G550" s="2">
        <f>IFERROR('WR Projections'!N547,0)</f>
        <v>0</v>
      </c>
      <c r="H550" s="2">
        <f>IFERROR('TE Projections'!N550,0)</f>
        <v>0</v>
      </c>
      <c r="J550" s="2">
        <f>IFERROR(LARGE($E:$H,COUNTIF(A:D,"&gt;0")+COUNTA($J$1:J549)-1),0)</f>
        <v>72.00849306246559</v>
      </c>
      <c r="K550" s="2">
        <f>IFERROR(LARGE($F:$H,COUNTIF(B:D,"&gt;0")+COUNTA($K$1:K549)-1),0)</f>
        <v>0</v>
      </c>
    </row>
    <row r="551" spans="1:11" x14ac:dyDescent="0.25">
      <c r="A551" t="str">
        <f>IFERROR(IF(1+A550&lt;=Configuration!$F$9*Configuration!$F$16,1+A550,""),"")</f>
        <v/>
      </c>
      <c r="B551" s="18" t="str">
        <f>IFERROR(IF(1+B550&lt;=Configuration!$F$10*Configuration!$F$16,1+B550,""),"")</f>
        <v/>
      </c>
      <c r="C551" s="18" t="str">
        <f>IFERROR(IF(1+C550&lt;=Configuration!$F$11*Configuration!$F$16,1+C550,""),"")</f>
        <v/>
      </c>
      <c r="D551" s="18" t="str">
        <f>IFERROR(IF(1+D550&lt;=Configuration!$F$12*Configuration!$F$16,1+D550,""),"")</f>
        <v/>
      </c>
      <c r="E551" s="2">
        <f>IFERROR('QB Projections'!N551,0)</f>
        <v>0</v>
      </c>
      <c r="F551" s="2">
        <f>IFERROR('RB Projections'!N552,0)</f>
        <v>0</v>
      </c>
      <c r="G551" s="2">
        <f>IFERROR('WR Projections'!N548,0)</f>
        <v>0</v>
      </c>
      <c r="H551" s="2">
        <f>IFERROR('TE Projections'!N551,0)</f>
        <v>0</v>
      </c>
      <c r="J551" s="2">
        <f>IFERROR(LARGE($E:$H,COUNTIF(A:D,"&gt;0")+COUNTA($J$1:J550)-1),0)</f>
        <v>71.980069596301959</v>
      </c>
      <c r="K551" s="2">
        <f>IFERROR(LARGE($F:$H,COUNTIF(B:D,"&gt;0")+COUNTA($K$1:K550)-1),0)</f>
        <v>0</v>
      </c>
    </row>
    <row r="552" spans="1:11" x14ac:dyDescent="0.25">
      <c r="A552" t="str">
        <f>IFERROR(IF(1+A551&lt;=Configuration!$F$9*Configuration!$F$16,1+A551,""),"")</f>
        <v/>
      </c>
      <c r="B552" s="18" t="str">
        <f>IFERROR(IF(1+B551&lt;=Configuration!$F$10*Configuration!$F$16,1+B551,""),"")</f>
        <v/>
      </c>
      <c r="C552" s="18" t="str">
        <f>IFERROR(IF(1+C551&lt;=Configuration!$F$11*Configuration!$F$16,1+C551,""),"")</f>
        <v/>
      </c>
      <c r="D552" s="18" t="str">
        <f>IFERROR(IF(1+D551&lt;=Configuration!$F$12*Configuration!$F$16,1+D551,""),"")</f>
        <v/>
      </c>
      <c r="E552" s="2">
        <f>IFERROR('QB Projections'!N552,0)</f>
        <v>0</v>
      </c>
      <c r="F552" s="2">
        <f>IFERROR('RB Projections'!N553,0)</f>
        <v>0</v>
      </c>
      <c r="G552" s="2">
        <f>IFERROR('WR Projections'!N549,0)</f>
        <v>0</v>
      </c>
      <c r="H552" s="2">
        <f>IFERROR('TE Projections'!N552,0)</f>
        <v>0</v>
      </c>
      <c r="J552" s="2">
        <f>IFERROR(LARGE($E:$H,COUNTIF(A:D,"&gt;0")+COUNTA($J$1:J551)-1),0)</f>
        <v>70.957894343582112</v>
      </c>
      <c r="K552" s="2">
        <f>IFERROR(LARGE($F:$H,COUNTIF(B:D,"&gt;0")+COUNTA($K$1:K551)-1),0)</f>
        <v>0</v>
      </c>
    </row>
    <row r="553" spans="1:11" x14ac:dyDescent="0.25">
      <c r="A553" t="str">
        <f>IFERROR(IF(1+A552&lt;=Configuration!$F$9*Configuration!$F$16,1+A552,""),"")</f>
        <v/>
      </c>
      <c r="B553" s="18" t="str">
        <f>IFERROR(IF(1+B552&lt;=Configuration!$F$10*Configuration!$F$16,1+B552,""),"")</f>
        <v/>
      </c>
      <c r="C553" s="18" t="str">
        <f>IFERROR(IF(1+C552&lt;=Configuration!$F$11*Configuration!$F$16,1+C552,""),"")</f>
        <v/>
      </c>
      <c r="D553" s="18" t="str">
        <f>IFERROR(IF(1+D552&lt;=Configuration!$F$12*Configuration!$F$16,1+D552,""),"")</f>
        <v/>
      </c>
      <c r="E553" s="2">
        <f>IFERROR('QB Projections'!N553,0)</f>
        <v>0</v>
      </c>
      <c r="F553" s="2">
        <f>IFERROR('RB Projections'!N554,0)</f>
        <v>0</v>
      </c>
      <c r="G553" s="2">
        <f>IFERROR('WR Projections'!N550,0)</f>
        <v>0</v>
      </c>
      <c r="H553" s="2">
        <f>IFERROR('TE Projections'!N553,0)</f>
        <v>0</v>
      </c>
      <c r="J553" s="2">
        <f>IFERROR(LARGE($E:$H,COUNTIF(A:D,"&gt;0")+COUNTA($J$1:J552)-1),0)</f>
        <v>70.524752958516643</v>
      </c>
      <c r="K553" s="2">
        <f>IFERROR(LARGE($F:$H,COUNTIF(B:D,"&gt;0")+COUNTA($K$1:K552)-1),0)</f>
        <v>0</v>
      </c>
    </row>
    <row r="554" spans="1:11" x14ac:dyDescent="0.25">
      <c r="A554" t="str">
        <f>IFERROR(IF(1+A553&lt;=Configuration!$F$9*Configuration!$F$16,1+A553,""),"")</f>
        <v/>
      </c>
      <c r="B554" s="18" t="str">
        <f>IFERROR(IF(1+B553&lt;=Configuration!$F$10*Configuration!$F$16,1+B553,""),"")</f>
        <v/>
      </c>
      <c r="C554" s="18" t="str">
        <f>IFERROR(IF(1+C553&lt;=Configuration!$F$11*Configuration!$F$16,1+C553,""),"")</f>
        <v/>
      </c>
      <c r="D554" s="18" t="str">
        <f>IFERROR(IF(1+D553&lt;=Configuration!$F$12*Configuration!$F$16,1+D553,""),"")</f>
        <v/>
      </c>
      <c r="E554" s="2">
        <f>IFERROR('QB Projections'!N554,0)</f>
        <v>0</v>
      </c>
      <c r="F554" s="2">
        <f>IFERROR('RB Projections'!N555,0)</f>
        <v>0</v>
      </c>
      <c r="G554" s="2">
        <f>IFERROR('WR Projections'!N551,0)</f>
        <v>0</v>
      </c>
      <c r="H554" s="2">
        <f>IFERROR('TE Projections'!N554,0)</f>
        <v>0</v>
      </c>
      <c r="J554" s="2">
        <f>IFERROR(LARGE($E:$H,COUNTIF(A:D,"&gt;0")+COUNTA($J$1:J553)-1),0)</f>
        <v>70.434736463603812</v>
      </c>
      <c r="K554" s="2">
        <f>IFERROR(LARGE($F:$H,COUNTIF(B:D,"&gt;0")+COUNTA($K$1:K553)-1),0)</f>
        <v>0</v>
      </c>
    </row>
    <row r="555" spans="1:11" x14ac:dyDescent="0.25">
      <c r="A555" t="str">
        <f>IFERROR(IF(1+A554&lt;=Configuration!$F$9*Configuration!$F$16,1+A554,""),"")</f>
        <v/>
      </c>
      <c r="B555" s="18" t="str">
        <f>IFERROR(IF(1+B554&lt;=Configuration!$F$10*Configuration!$F$16,1+B554,""),"")</f>
        <v/>
      </c>
      <c r="C555" s="18" t="str">
        <f>IFERROR(IF(1+C554&lt;=Configuration!$F$11*Configuration!$F$16,1+C554,""),"")</f>
        <v/>
      </c>
      <c r="D555" s="18" t="str">
        <f>IFERROR(IF(1+D554&lt;=Configuration!$F$12*Configuration!$F$16,1+D554,""),"")</f>
        <v/>
      </c>
      <c r="E555" s="2">
        <f>IFERROR('QB Projections'!N555,0)</f>
        <v>0</v>
      </c>
      <c r="F555" s="2">
        <f>IFERROR('RB Projections'!N556,0)</f>
        <v>0</v>
      </c>
      <c r="G555" s="2">
        <f>IFERROR('WR Projections'!N552,0)</f>
        <v>0</v>
      </c>
      <c r="H555" s="2">
        <f>IFERROR('TE Projections'!N555,0)</f>
        <v>0</v>
      </c>
      <c r="J555" s="2">
        <f>IFERROR(LARGE($E:$H,COUNTIF(A:D,"&gt;0")+COUNTA($J$1:J554)-1),0)</f>
        <v>70.362942006130339</v>
      </c>
      <c r="K555" s="2">
        <f>IFERROR(LARGE($F:$H,COUNTIF(B:D,"&gt;0")+COUNTA($K$1:K554)-1),0)</f>
        <v>0</v>
      </c>
    </row>
    <row r="556" spans="1:11" x14ac:dyDescent="0.25">
      <c r="A556" t="str">
        <f>IFERROR(IF(1+A555&lt;=Configuration!$F$9*Configuration!$F$16,1+A555,""),"")</f>
        <v/>
      </c>
      <c r="B556" s="18" t="str">
        <f>IFERROR(IF(1+B555&lt;=Configuration!$F$10*Configuration!$F$16,1+B555,""),"")</f>
        <v/>
      </c>
      <c r="C556" s="18" t="str">
        <f>IFERROR(IF(1+C555&lt;=Configuration!$F$11*Configuration!$F$16,1+C555,""),"")</f>
        <v/>
      </c>
      <c r="D556" s="18" t="str">
        <f>IFERROR(IF(1+D555&lt;=Configuration!$F$12*Configuration!$F$16,1+D555,""),"")</f>
        <v/>
      </c>
      <c r="E556" s="2">
        <f>IFERROR('QB Projections'!N556,0)</f>
        <v>0</v>
      </c>
      <c r="F556" s="2">
        <f>IFERROR('RB Projections'!N557,0)</f>
        <v>0</v>
      </c>
      <c r="G556" s="2">
        <f>IFERROR('WR Projections'!N553,0)</f>
        <v>0</v>
      </c>
      <c r="H556" s="2">
        <f>IFERROR('TE Projections'!N556,0)</f>
        <v>0</v>
      </c>
      <c r="J556" s="2">
        <f>IFERROR(LARGE($E:$H,COUNTIF(A:D,"&gt;0")+COUNTA($J$1:J555)-1),0)</f>
        <v>70.17606412122835</v>
      </c>
      <c r="K556" s="2">
        <f>IFERROR(LARGE($F:$H,COUNTIF(B:D,"&gt;0")+COUNTA($K$1:K555)-1),0)</f>
        <v>0</v>
      </c>
    </row>
    <row r="557" spans="1:11" x14ac:dyDescent="0.25">
      <c r="A557" t="str">
        <f>IFERROR(IF(1+A556&lt;=Configuration!$F$9*Configuration!$F$16,1+A556,""),"")</f>
        <v/>
      </c>
      <c r="B557" s="18" t="str">
        <f>IFERROR(IF(1+B556&lt;=Configuration!$F$10*Configuration!$F$16,1+B556,""),"")</f>
        <v/>
      </c>
      <c r="C557" s="18" t="str">
        <f>IFERROR(IF(1+C556&lt;=Configuration!$F$11*Configuration!$F$16,1+C556,""),"")</f>
        <v/>
      </c>
      <c r="D557" s="18" t="str">
        <f>IFERROR(IF(1+D556&lt;=Configuration!$F$12*Configuration!$F$16,1+D556,""),"")</f>
        <v/>
      </c>
      <c r="E557" s="2">
        <f>IFERROR('QB Projections'!N557,0)</f>
        <v>0</v>
      </c>
      <c r="F557" s="2">
        <f>IFERROR('RB Projections'!N558,0)</f>
        <v>0</v>
      </c>
      <c r="G557" s="2">
        <f>IFERROR('WR Projections'!N554,0)</f>
        <v>0</v>
      </c>
      <c r="H557" s="2">
        <f>IFERROR('TE Projections'!N557,0)</f>
        <v>0</v>
      </c>
      <c r="J557" s="2">
        <f>IFERROR(LARGE($E:$H,COUNTIF(A:D,"&gt;0")+COUNTA($J$1:J556)-1),0)</f>
        <v>69.604355836656126</v>
      </c>
      <c r="K557" s="2">
        <f>IFERROR(LARGE($F:$H,COUNTIF(B:D,"&gt;0")+COUNTA($K$1:K556)-1),0)</f>
        <v>0</v>
      </c>
    </row>
    <row r="558" spans="1:11" x14ac:dyDescent="0.25">
      <c r="A558" t="str">
        <f>IFERROR(IF(1+A557&lt;=Configuration!$F$9*Configuration!$F$16,1+A557,""),"")</f>
        <v/>
      </c>
      <c r="B558" s="18" t="str">
        <f>IFERROR(IF(1+B557&lt;=Configuration!$F$10*Configuration!$F$16,1+B557,""),"")</f>
        <v/>
      </c>
      <c r="C558" s="18" t="str">
        <f>IFERROR(IF(1+C557&lt;=Configuration!$F$11*Configuration!$F$16,1+C557,""),"")</f>
        <v/>
      </c>
      <c r="D558" s="18" t="str">
        <f>IFERROR(IF(1+D557&lt;=Configuration!$F$12*Configuration!$F$16,1+D557,""),"")</f>
        <v/>
      </c>
      <c r="E558" s="2">
        <f>IFERROR('QB Projections'!N558,0)</f>
        <v>0</v>
      </c>
      <c r="F558" s="2">
        <f>IFERROR('RB Projections'!N559,0)</f>
        <v>0</v>
      </c>
      <c r="G558" s="2">
        <f>IFERROR('WR Projections'!N555,0)</f>
        <v>0</v>
      </c>
      <c r="H558" s="2">
        <f>IFERROR('TE Projections'!N558,0)</f>
        <v>0</v>
      </c>
      <c r="J558" s="2">
        <f>IFERROR(LARGE($E:$H,COUNTIF(A:D,"&gt;0")+COUNTA($J$1:J557)-1),0)</f>
        <v>69.316273178304826</v>
      </c>
      <c r="K558" s="2">
        <f>IFERROR(LARGE($F:$H,COUNTIF(B:D,"&gt;0")+COUNTA($K$1:K557)-1),0)</f>
        <v>0</v>
      </c>
    </row>
    <row r="559" spans="1:11" x14ac:dyDescent="0.25">
      <c r="A559" t="str">
        <f>IFERROR(IF(1+A558&lt;=Configuration!$F$9*Configuration!$F$16,1+A558,""),"")</f>
        <v/>
      </c>
      <c r="B559" s="18" t="str">
        <f>IFERROR(IF(1+B558&lt;=Configuration!$F$10*Configuration!$F$16,1+B558,""),"")</f>
        <v/>
      </c>
      <c r="C559" s="18" t="str">
        <f>IFERROR(IF(1+C558&lt;=Configuration!$F$11*Configuration!$F$16,1+C558,""),"")</f>
        <v/>
      </c>
      <c r="D559" s="18" t="str">
        <f>IFERROR(IF(1+D558&lt;=Configuration!$F$12*Configuration!$F$16,1+D558,""),"")</f>
        <v/>
      </c>
      <c r="E559" s="2">
        <f>IFERROR('QB Projections'!N559,0)</f>
        <v>0</v>
      </c>
      <c r="F559" s="2">
        <f>IFERROR('RB Projections'!N560,0)</f>
        <v>0</v>
      </c>
      <c r="G559" s="2">
        <f>IFERROR('WR Projections'!N556,0)</f>
        <v>0</v>
      </c>
      <c r="H559" s="2">
        <f>IFERROR('TE Projections'!N559,0)</f>
        <v>0</v>
      </c>
      <c r="J559" s="2">
        <f>IFERROR(LARGE($E:$H,COUNTIF(A:D,"&gt;0")+COUNTA($J$1:J558)-1),0)</f>
        <v>68.996488753874203</v>
      </c>
      <c r="K559" s="2">
        <f>IFERROR(LARGE($F:$H,COUNTIF(B:D,"&gt;0")+COUNTA($K$1:K558)-1),0)</f>
        <v>0</v>
      </c>
    </row>
    <row r="560" spans="1:11" x14ac:dyDescent="0.25">
      <c r="A560" t="str">
        <f>IFERROR(IF(1+A559&lt;=Configuration!$F$9*Configuration!$F$16,1+A559,""),"")</f>
        <v/>
      </c>
      <c r="B560" s="18" t="str">
        <f>IFERROR(IF(1+B559&lt;=Configuration!$F$10*Configuration!$F$16,1+B559,""),"")</f>
        <v/>
      </c>
      <c r="C560" s="18" t="str">
        <f>IFERROR(IF(1+C559&lt;=Configuration!$F$11*Configuration!$F$16,1+C559,""),"")</f>
        <v/>
      </c>
      <c r="D560" s="18" t="str">
        <f>IFERROR(IF(1+D559&lt;=Configuration!$F$12*Configuration!$F$16,1+D559,""),"")</f>
        <v/>
      </c>
      <c r="E560" s="2">
        <f>IFERROR('QB Projections'!N560,0)</f>
        <v>0</v>
      </c>
      <c r="F560" s="2">
        <f>IFERROR('RB Projections'!N561,0)</f>
        <v>0</v>
      </c>
      <c r="G560" s="2">
        <f>IFERROR('WR Projections'!N557,0)</f>
        <v>0</v>
      </c>
      <c r="H560" s="2">
        <f>IFERROR('TE Projections'!N560,0)</f>
        <v>0</v>
      </c>
      <c r="J560" s="2">
        <f>IFERROR(LARGE($E:$H,COUNTIF(A:D,"&gt;0")+COUNTA($J$1:J559)-1),0)</f>
        <v>68.834094442716903</v>
      </c>
      <c r="K560" s="2">
        <f>IFERROR(LARGE($F:$H,COUNTIF(B:D,"&gt;0")+COUNTA($K$1:K559)-1),0)</f>
        <v>0</v>
      </c>
    </row>
    <row r="561" spans="1:11" x14ac:dyDescent="0.25">
      <c r="A561" t="str">
        <f>IFERROR(IF(1+A560&lt;=Configuration!$F$9*Configuration!$F$16,1+A560,""),"")</f>
        <v/>
      </c>
      <c r="B561" s="18" t="str">
        <f>IFERROR(IF(1+B560&lt;=Configuration!$F$10*Configuration!$F$16,1+B560,""),"")</f>
        <v/>
      </c>
      <c r="C561" s="18" t="str">
        <f>IFERROR(IF(1+C560&lt;=Configuration!$F$11*Configuration!$F$16,1+C560,""),"")</f>
        <v/>
      </c>
      <c r="D561" s="18" t="str">
        <f>IFERROR(IF(1+D560&lt;=Configuration!$F$12*Configuration!$F$16,1+D560,""),"")</f>
        <v/>
      </c>
      <c r="E561" s="2">
        <f>IFERROR('QB Projections'!N561,0)</f>
        <v>0</v>
      </c>
      <c r="F561" s="2">
        <f>IFERROR('RB Projections'!N562,0)</f>
        <v>0</v>
      </c>
      <c r="G561" s="2">
        <f>IFERROR('WR Projections'!N558,0)</f>
        <v>0</v>
      </c>
      <c r="H561" s="2">
        <f>IFERROR('TE Projections'!N561,0)</f>
        <v>0</v>
      </c>
      <c r="J561" s="2">
        <f>IFERROR(LARGE($E:$H,COUNTIF(A:D,"&gt;0")+COUNTA($J$1:J560)-1),0)</f>
        <v>68.390680790066043</v>
      </c>
      <c r="K561" s="2">
        <f>IFERROR(LARGE($F:$H,COUNTIF(B:D,"&gt;0")+COUNTA($K$1:K560)-1),0)</f>
        <v>0</v>
      </c>
    </row>
    <row r="562" spans="1:11" x14ac:dyDescent="0.25">
      <c r="A562" t="str">
        <f>IFERROR(IF(1+A561&lt;=Configuration!$F$9*Configuration!$F$16,1+A561,""),"")</f>
        <v/>
      </c>
      <c r="B562" s="18" t="str">
        <f>IFERROR(IF(1+B561&lt;=Configuration!$F$10*Configuration!$F$16,1+B561,""),"")</f>
        <v/>
      </c>
      <c r="C562" s="18" t="str">
        <f>IFERROR(IF(1+C561&lt;=Configuration!$F$11*Configuration!$F$16,1+C561,""),"")</f>
        <v/>
      </c>
      <c r="D562" s="18" t="str">
        <f>IFERROR(IF(1+D561&lt;=Configuration!$F$12*Configuration!$F$16,1+D561,""),"")</f>
        <v/>
      </c>
      <c r="E562" s="2">
        <f>IFERROR('QB Projections'!N562,0)</f>
        <v>0</v>
      </c>
      <c r="F562" s="2">
        <f>IFERROR('RB Projections'!N563,0)</f>
        <v>0</v>
      </c>
      <c r="G562" s="2">
        <f>IFERROR('WR Projections'!N559,0)</f>
        <v>0</v>
      </c>
      <c r="H562" s="2">
        <f>IFERROR('TE Projections'!N562,0)</f>
        <v>0</v>
      </c>
      <c r="J562" s="2">
        <f>IFERROR(LARGE($E:$H,COUNTIF(A:D,"&gt;0")+COUNTA($J$1:J561)-1),0)</f>
        <v>68.234090512601952</v>
      </c>
      <c r="K562" s="2">
        <f>IFERROR(LARGE($F:$H,COUNTIF(B:D,"&gt;0")+COUNTA($K$1:K561)-1),0)</f>
        <v>0</v>
      </c>
    </row>
    <row r="563" spans="1:11" x14ac:dyDescent="0.25">
      <c r="A563" t="str">
        <f>IFERROR(IF(1+A562&lt;=Configuration!$F$9*Configuration!$F$16,1+A562,""),"")</f>
        <v/>
      </c>
      <c r="B563" s="18" t="str">
        <f>IFERROR(IF(1+B562&lt;=Configuration!$F$10*Configuration!$F$16,1+B562,""),"")</f>
        <v/>
      </c>
      <c r="C563" s="18" t="str">
        <f>IFERROR(IF(1+C562&lt;=Configuration!$F$11*Configuration!$F$16,1+C562,""),"")</f>
        <v/>
      </c>
      <c r="D563" s="18" t="str">
        <f>IFERROR(IF(1+D562&lt;=Configuration!$F$12*Configuration!$F$16,1+D562,""),"")</f>
        <v/>
      </c>
      <c r="E563" s="2">
        <f>IFERROR('QB Projections'!N563,0)</f>
        <v>0</v>
      </c>
      <c r="F563" s="2">
        <f>IFERROR('RB Projections'!N564,0)</f>
        <v>0</v>
      </c>
      <c r="G563" s="2">
        <f>IFERROR('WR Projections'!N560,0)</f>
        <v>0</v>
      </c>
      <c r="H563" s="2">
        <f>IFERROR('TE Projections'!N563,0)</f>
        <v>0</v>
      </c>
      <c r="J563" s="2">
        <f>IFERROR(LARGE($E:$H,COUNTIF(A:D,"&gt;0")+COUNTA($J$1:J562)-1),0)</f>
        <v>67.870290589902666</v>
      </c>
      <c r="K563" s="2">
        <f>IFERROR(LARGE($F:$H,COUNTIF(B:D,"&gt;0")+COUNTA($K$1:K562)-1),0)</f>
        <v>0</v>
      </c>
    </row>
    <row r="564" spans="1:11" x14ac:dyDescent="0.25">
      <c r="A564" t="str">
        <f>IFERROR(IF(1+A563&lt;=Configuration!$F$9*Configuration!$F$16,1+A563,""),"")</f>
        <v/>
      </c>
      <c r="B564" s="18" t="str">
        <f>IFERROR(IF(1+B563&lt;=Configuration!$F$10*Configuration!$F$16,1+B563,""),"")</f>
        <v/>
      </c>
      <c r="C564" s="18" t="str">
        <f>IFERROR(IF(1+C563&lt;=Configuration!$F$11*Configuration!$F$16,1+C563,""),"")</f>
        <v/>
      </c>
      <c r="D564" s="18" t="str">
        <f>IFERROR(IF(1+D563&lt;=Configuration!$F$12*Configuration!$F$16,1+D563,""),"")</f>
        <v/>
      </c>
      <c r="E564" s="2">
        <f>IFERROR('QB Projections'!N564,0)</f>
        <v>0</v>
      </c>
      <c r="F564" s="2">
        <f>IFERROR('RB Projections'!N565,0)</f>
        <v>0</v>
      </c>
      <c r="G564" s="2">
        <f>IFERROR('WR Projections'!N561,0)</f>
        <v>0</v>
      </c>
      <c r="H564" s="2">
        <f>IFERROR('TE Projections'!N564,0)</f>
        <v>0</v>
      </c>
      <c r="J564" s="2">
        <f>IFERROR(LARGE($E:$H,COUNTIF(A:D,"&gt;0")+COUNTA($J$1:J563)-1),0)</f>
        <v>67.824000617722035</v>
      </c>
      <c r="K564" s="2">
        <f>IFERROR(LARGE($F:$H,COUNTIF(B:D,"&gt;0")+COUNTA($K$1:K563)-1),0)</f>
        <v>0</v>
      </c>
    </row>
    <row r="565" spans="1:11" x14ac:dyDescent="0.25">
      <c r="A565" t="str">
        <f>IFERROR(IF(1+A564&lt;=Configuration!$F$9*Configuration!$F$16,1+A564,""),"")</f>
        <v/>
      </c>
      <c r="B565" s="18" t="str">
        <f>IFERROR(IF(1+B564&lt;=Configuration!$F$10*Configuration!$F$16,1+B564,""),"")</f>
        <v/>
      </c>
      <c r="C565" s="18" t="str">
        <f>IFERROR(IF(1+C564&lt;=Configuration!$F$11*Configuration!$F$16,1+C564,""),"")</f>
        <v/>
      </c>
      <c r="D565" s="18" t="str">
        <f>IFERROR(IF(1+D564&lt;=Configuration!$F$12*Configuration!$F$16,1+D564,""),"")</f>
        <v/>
      </c>
      <c r="E565" s="2">
        <f>IFERROR('QB Projections'!N565,0)</f>
        <v>0</v>
      </c>
      <c r="F565" s="2">
        <f>IFERROR('RB Projections'!N566,0)</f>
        <v>0</v>
      </c>
      <c r="G565" s="2">
        <f>IFERROR('WR Projections'!N562,0)</f>
        <v>0</v>
      </c>
      <c r="H565" s="2">
        <f>IFERROR('TE Projections'!N565,0)</f>
        <v>0</v>
      </c>
      <c r="J565" s="2">
        <f>IFERROR(LARGE($E:$H,COUNTIF(A:D,"&gt;0")+COUNTA($J$1:J564)-1),0)</f>
        <v>67.647851353479709</v>
      </c>
      <c r="K565" s="2">
        <f>IFERROR(LARGE($F:$H,COUNTIF(B:D,"&gt;0")+COUNTA($K$1:K564)-1),0)</f>
        <v>0</v>
      </c>
    </row>
    <row r="566" spans="1:11" x14ac:dyDescent="0.25">
      <c r="A566" t="str">
        <f>IFERROR(IF(1+A565&lt;=Configuration!$F$9*Configuration!$F$16,1+A565,""),"")</f>
        <v/>
      </c>
      <c r="B566" s="18" t="str">
        <f>IFERROR(IF(1+B565&lt;=Configuration!$F$10*Configuration!$F$16,1+B565,""),"")</f>
        <v/>
      </c>
      <c r="C566" s="18" t="str">
        <f>IFERROR(IF(1+C565&lt;=Configuration!$F$11*Configuration!$F$16,1+C565,""),"")</f>
        <v/>
      </c>
      <c r="D566" s="18" t="str">
        <f>IFERROR(IF(1+D565&lt;=Configuration!$F$12*Configuration!$F$16,1+D565,""),"")</f>
        <v/>
      </c>
      <c r="E566" s="2">
        <f>IFERROR('QB Projections'!N566,0)</f>
        <v>0</v>
      </c>
      <c r="F566" s="2">
        <f>IFERROR('RB Projections'!N567,0)</f>
        <v>0</v>
      </c>
      <c r="G566" s="2">
        <f>IFERROR('WR Projections'!N563,0)</f>
        <v>0</v>
      </c>
      <c r="H566" s="2">
        <f>IFERROR('TE Projections'!N566,0)</f>
        <v>0</v>
      </c>
      <c r="J566" s="2">
        <f>IFERROR(LARGE($E:$H,COUNTIF(A:D,"&gt;0")+COUNTA($J$1:J565)-1),0)</f>
        <v>67.381701168317704</v>
      </c>
      <c r="K566" s="2">
        <f>IFERROR(LARGE($F:$H,COUNTIF(B:D,"&gt;0")+COUNTA($K$1:K565)-1),0)</f>
        <v>0</v>
      </c>
    </row>
    <row r="567" spans="1:11" x14ac:dyDescent="0.25">
      <c r="A567" t="str">
        <f>IFERROR(IF(1+A566&lt;=Configuration!$F$9*Configuration!$F$16,1+A566,""),"")</f>
        <v/>
      </c>
      <c r="B567" s="18" t="str">
        <f>IFERROR(IF(1+B566&lt;=Configuration!$F$10*Configuration!$F$16,1+B566,""),"")</f>
        <v/>
      </c>
      <c r="C567" s="18" t="str">
        <f>IFERROR(IF(1+C566&lt;=Configuration!$F$11*Configuration!$F$16,1+C566,""),"")</f>
        <v/>
      </c>
      <c r="D567" s="18" t="str">
        <f>IFERROR(IF(1+D566&lt;=Configuration!$F$12*Configuration!$F$16,1+D566,""),"")</f>
        <v/>
      </c>
      <c r="E567" s="2">
        <f>IFERROR('QB Projections'!N567,0)</f>
        <v>0</v>
      </c>
      <c r="F567" s="2">
        <f>IFERROR('RB Projections'!N568,0)</f>
        <v>0</v>
      </c>
      <c r="G567" s="2">
        <f>IFERROR('WR Projections'!N564,0)</f>
        <v>0</v>
      </c>
      <c r="H567" s="2">
        <f>IFERROR('TE Projections'!N567,0)</f>
        <v>0</v>
      </c>
      <c r="J567" s="2">
        <f>IFERROR(LARGE($E:$H,COUNTIF(A:D,"&gt;0")+COUNTA($J$1:J566)-1),0)</f>
        <v>67.309470660120553</v>
      </c>
      <c r="K567" s="2">
        <f>IFERROR(LARGE($F:$H,COUNTIF(B:D,"&gt;0")+COUNTA($K$1:K566)-1),0)</f>
        <v>0</v>
      </c>
    </row>
    <row r="568" spans="1:11" x14ac:dyDescent="0.25">
      <c r="A568" t="str">
        <f>IFERROR(IF(1+A567&lt;=Configuration!$F$9*Configuration!$F$16,1+A567,""),"")</f>
        <v/>
      </c>
      <c r="B568" s="18" t="str">
        <f>IFERROR(IF(1+B567&lt;=Configuration!$F$10*Configuration!$F$16,1+B567,""),"")</f>
        <v/>
      </c>
      <c r="C568" s="18" t="str">
        <f>IFERROR(IF(1+C567&lt;=Configuration!$F$11*Configuration!$F$16,1+C567,""),"")</f>
        <v/>
      </c>
      <c r="D568" s="18" t="str">
        <f>IFERROR(IF(1+D567&lt;=Configuration!$F$12*Configuration!$F$16,1+D567,""),"")</f>
        <v/>
      </c>
      <c r="E568" s="2">
        <f>IFERROR('QB Projections'!N568,0)</f>
        <v>0</v>
      </c>
      <c r="F568" s="2">
        <f>IFERROR('RB Projections'!N569,0)</f>
        <v>0</v>
      </c>
      <c r="G568" s="2">
        <f>IFERROR('WR Projections'!N565,0)</f>
        <v>0</v>
      </c>
      <c r="H568" s="2">
        <f>IFERROR('TE Projections'!N568,0)</f>
        <v>0</v>
      </c>
      <c r="J568" s="2">
        <f>IFERROR(LARGE($E:$H,COUNTIF(A:D,"&gt;0")+COUNTA($J$1:J567)-1),0)</f>
        <v>66.768736546577216</v>
      </c>
      <c r="K568" s="2">
        <f>IFERROR(LARGE($F:$H,COUNTIF(B:D,"&gt;0")+COUNTA($K$1:K567)-1),0)</f>
        <v>0</v>
      </c>
    </row>
    <row r="569" spans="1:11" x14ac:dyDescent="0.25">
      <c r="A569" t="str">
        <f>IFERROR(IF(1+A568&lt;=Configuration!$F$9*Configuration!$F$16,1+A568,""),"")</f>
        <v/>
      </c>
      <c r="B569" s="18" t="str">
        <f>IFERROR(IF(1+B568&lt;=Configuration!$F$10*Configuration!$F$16,1+B568,""),"")</f>
        <v/>
      </c>
      <c r="C569" s="18" t="str">
        <f>IFERROR(IF(1+C568&lt;=Configuration!$F$11*Configuration!$F$16,1+C568,""),"")</f>
        <v/>
      </c>
      <c r="D569" s="18" t="str">
        <f>IFERROR(IF(1+D568&lt;=Configuration!$F$12*Configuration!$F$16,1+D568,""),"")</f>
        <v/>
      </c>
      <c r="E569" s="2">
        <f>IFERROR('QB Projections'!N569,0)</f>
        <v>0</v>
      </c>
      <c r="F569" s="2">
        <f>IFERROR('RB Projections'!N570,0)</f>
        <v>0</v>
      </c>
      <c r="G569" s="2">
        <f>IFERROR('WR Projections'!N566,0)</f>
        <v>0</v>
      </c>
      <c r="H569" s="2">
        <f>IFERROR('TE Projections'!N569,0)</f>
        <v>0</v>
      </c>
      <c r="J569" s="2">
        <f>IFERROR(LARGE($E:$H,COUNTIF(A:D,"&gt;0")+COUNTA($J$1:J568)-1),0)</f>
        <v>66.484342693232065</v>
      </c>
      <c r="K569" s="2">
        <f>IFERROR(LARGE($F:$H,COUNTIF(B:D,"&gt;0")+COUNTA($K$1:K568)-1),0)</f>
        <v>0</v>
      </c>
    </row>
    <row r="570" spans="1:11" x14ac:dyDescent="0.25">
      <c r="A570" t="str">
        <f>IFERROR(IF(1+A569&lt;=Configuration!$F$9*Configuration!$F$16,1+A569,""),"")</f>
        <v/>
      </c>
      <c r="B570" s="18" t="str">
        <f>IFERROR(IF(1+B569&lt;=Configuration!$F$10*Configuration!$F$16,1+B569,""),"")</f>
        <v/>
      </c>
      <c r="C570" s="18" t="str">
        <f>IFERROR(IF(1+C569&lt;=Configuration!$F$11*Configuration!$F$16,1+C569,""),"")</f>
        <v/>
      </c>
      <c r="D570" s="18" t="str">
        <f>IFERROR(IF(1+D569&lt;=Configuration!$F$12*Configuration!$F$16,1+D569,""),"")</f>
        <v/>
      </c>
      <c r="E570" s="2">
        <f>IFERROR('QB Projections'!N570,0)</f>
        <v>0</v>
      </c>
      <c r="F570" s="2">
        <f>IFERROR('RB Projections'!N571,0)</f>
        <v>0</v>
      </c>
      <c r="G570" s="2">
        <f>IFERROR('WR Projections'!N567,0)</f>
        <v>0</v>
      </c>
      <c r="H570" s="2">
        <f>IFERROR('TE Projections'!N570,0)</f>
        <v>0</v>
      </c>
      <c r="J570" s="2">
        <f>IFERROR(LARGE($E:$H,COUNTIF(A:D,"&gt;0")+COUNTA($J$1:J569)-1),0)</f>
        <v>66.37841338198939</v>
      </c>
      <c r="K570" s="2">
        <f>IFERROR(LARGE($F:$H,COUNTIF(B:D,"&gt;0")+COUNTA($K$1:K569)-1),0)</f>
        <v>0</v>
      </c>
    </row>
    <row r="571" spans="1:11" x14ac:dyDescent="0.25">
      <c r="A571" t="str">
        <f>IFERROR(IF(1+A570&lt;=Configuration!$F$9*Configuration!$F$16,1+A570,""),"")</f>
        <v/>
      </c>
      <c r="B571" s="18" t="str">
        <f>IFERROR(IF(1+B570&lt;=Configuration!$F$10*Configuration!$F$16,1+B570,""),"")</f>
        <v/>
      </c>
      <c r="C571" s="18" t="str">
        <f>IFERROR(IF(1+C570&lt;=Configuration!$F$11*Configuration!$F$16,1+C570,""),"")</f>
        <v/>
      </c>
      <c r="D571" s="18" t="str">
        <f>IFERROR(IF(1+D570&lt;=Configuration!$F$12*Configuration!$F$16,1+D570,""),"")</f>
        <v/>
      </c>
      <c r="E571" s="2">
        <f>IFERROR('QB Projections'!N571,0)</f>
        <v>0</v>
      </c>
      <c r="F571" s="2">
        <f>IFERROR('RB Projections'!N572,0)</f>
        <v>0</v>
      </c>
      <c r="G571" s="2">
        <f>IFERROR('WR Projections'!N568,0)</f>
        <v>0</v>
      </c>
      <c r="H571" s="2">
        <f>IFERROR('TE Projections'!N571,0)</f>
        <v>0</v>
      </c>
      <c r="J571" s="2">
        <f>IFERROR(LARGE($E:$H,COUNTIF(A:D,"&gt;0")+COUNTA($J$1:J570)-1),0)</f>
        <v>66.305840296259191</v>
      </c>
      <c r="K571" s="2">
        <f>IFERROR(LARGE($F:$H,COUNTIF(B:D,"&gt;0")+COUNTA($K$1:K570)-1),0)</f>
        <v>0</v>
      </c>
    </row>
    <row r="572" spans="1:11" x14ac:dyDescent="0.25">
      <c r="A572" t="str">
        <f>IFERROR(IF(1+A571&lt;=Configuration!$F$9*Configuration!$F$16,1+A571,""),"")</f>
        <v/>
      </c>
      <c r="B572" s="18" t="str">
        <f>IFERROR(IF(1+B571&lt;=Configuration!$F$10*Configuration!$F$16,1+B571,""),"")</f>
        <v/>
      </c>
      <c r="C572" s="18" t="str">
        <f>IFERROR(IF(1+C571&lt;=Configuration!$F$11*Configuration!$F$16,1+C571,""),"")</f>
        <v/>
      </c>
      <c r="D572" s="18" t="str">
        <f>IFERROR(IF(1+D571&lt;=Configuration!$F$12*Configuration!$F$16,1+D571,""),"")</f>
        <v/>
      </c>
      <c r="E572" s="2">
        <f>IFERROR('QB Projections'!N572,0)</f>
        <v>0</v>
      </c>
      <c r="F572" s="2">
        <f>IFERROR('RB Projections'!N573,0)</f>
        <v>0</v>
      </c>
      <c r="G572" s="2">
        <f>IFERROR('WR Projections'!N569,0)</f>
        <v>0</v>
      </c>
      <c r="H572" s="2">
        <f>IFERROR('TE Projections'!N572,0)</f>
        <v>0</v>
      </c>
      <c r="J572" s="2">
        <f>IFERROR(LARGE($E:$H,COUNTIF(A:D,"&gt;0")+COUNTA($J$1:J571)-1),0)</f>
        <v>65.607658478077383</v>
      </c>
      <c r="K572" s="2">
        <f>IFERROR(LARGE($F:$H,COUNTIF(B:D,"&gt;0")+COUNTA($K$1:K571)-1),0)</f>
        <v>0</v>
      </c>
    </row>
    <row r="573" spans="1:11" x14ac:dyDescent="0.25">
      <c r="A573" t="str">
        <f>IFERROR(IF(1+A572&lt;=Configuration!$F$9*Configuration!$F$16,1+A572,""),"")</f>
        <v/>
      </c>
      <c r="B573" s="18" t="str">
        <f>IFERROR(IF(1+B572&lt;=Configuration!$F$10*Configuration!$F$16,1+B572,""),"")</f>
        <v/>
      </c>
      <c r="C573" s="18" t="str">
        <f>IFERROR(IF(1+C572&lt;=Configuration!$F$11*Configuration!$F$16,1+C572,""),"")</f>
        <v/>
      </c>
      <c r="D573" s="18" t="str">
        <f>IFERROR(IF(1+D572&lt;=Configuration!$F$12*Configuration!$F$16,1+D572,""),"")</f>
        <v/>
      </c>
      <c r="E573" s="2">
        <f>IFERROR('QB Projections'!N573,0)</f>
        <v>0</v>
      </c>
      <c r="F573" s="2">
        <f>IFERROR('RB Projections'!N574,0)</f>
        <v>0</v>
      </c>
      <c r="G573" s="2">
        <f>IFERROR('WR Projections'!N570,0)</f>
        <v>0</v>
      </c>
      <c r="H573" s="2">
        <f>IFERROR('TE Projections'!N573,0)</f>
        <v>0</v>
      </c>
      <c r="J573" s="2">
        <f>IFERROR(LARGE($E:$H,COUNTIF(A:D,"&gt;0")+COUNTA($J$1:J572)-1),0)</f>
        <v>65.541962831825145</v>
      </c>
      <c r="K573" s="2">
        <f>IFERROR(LARGE($F:$H,COUNTIF(B:D,"&gt;0")+COUNTA($K$1:K572)-1),0)</f>
        <v>0</v>
      </c>
    </row>
    <row r="574" spans="1:11" x14ac:dyDescent="0.25">
      <c r="A574" t="str">
        <f>IFERROR(IF(1+A573&lt;=Configuration!$F$9*Configuration!$F$16,1+A573,""),"")</f>
        <v/>
      </c>
      <c r="B574" s="18" t="str">
        <f>IFERROR(IF(1+B573&lt;=Configuration!$F$10*Configuration!$F$16,1+B573,""),"")</f>
        <v/>
      </c>
      <c r="C574" s="18" t="str">
        <f>IFERROR(IF(1+C573&lt;=Configuration!$F$11*Configuration!$F$16,1+C573,""),"")</f>
        <v/>
      </c>
      <c r="D574" s="18" t="str">
        <f>IFERROR(IF(1+D573&lt;=Configuration!$F$12*Configuration!$F$16,1+D573,""),"")</f>
        <v/>
      </c>
      <c r="E574" s="2">
        <f>IFERROR('QB Projections'!N574,0)</f>
        <v>0</v>
      </c>
      <c r="F574" s="2">
        <f>IFERROR('RB Projections'!N575,0)</f>
        <v>0</v>
      </c>
      <c r="G574" s="2">
        <f>IFERROR('WR Projections'!N571,0)</f>
        <v>0</v>
      </c>
      <c r="H574" s="2">
        <f>IFERROR('TE Projections'!N574,0)</f>
        <v>0</v>
      </c>
      <c r="J574" s="2">
        <f>IFERROR(LARGE($E:$H,COUNTIF(A:D,"&gt;0")+COUNTA($J$1:J573)-1),0)</f>
        <v>65.456701168317721</v>
      </c>
      <c r="K574" s="2">
        <f>IFERROR(LARGE($F:$H,COUNTIF(B:D,"&gt;0")+COUNTA($K$1:K573)-1),0)</f>
        <v>0</v>
      </c>
    </row>
    <row r="575" spans="1:11" x14ac:dyDescent="0.25">
      <c r="A575" t="str">
        <f>IFERROR(IF(1+A574&lt;=Configuration!$F$9*Configuration!$F$16,1+A574,""),"")</f>
        <v/>
      </c>
      <c r="B575" s="18" t="str">
        <f>IFERROR(IF(1+B574&lt;=Configuration!$F$10*Configuration!$F$16,1+B574,""),"")</f>
        <v/>
      </c>
      <c r="C575" s="18" t="str">
        <f>IFERROR(IF(1+C574&lt;=Configuration!$F$11*Configuration!$F$16,1+C574,""),"")</f>
        <v/>
      </c>
      <c r="D575" s="18" t="str">
        <f>IFERROR(IF(1+D574&lt;=Configuration!$F$12*Configuration!$F$16,1+D574,""),"")</f>
        <v/>
      </c>
      <c r="E575" s="2">
        <f>IFERROR('QB Projections'!N575,0)</f>
        <v>0</v>
      </c>
      <c r="F575" s="2">
        <f>IFERROR('RB Projections'!N576,0)</f>
        <v>0</v>
      </c>
      <c r="G575" s="2">
        <f>IFERROR('WR Projections'!N572,0)</f>
        <v>0</v>
      </c>
      <c r="H575" s="2">
        <f>IFERROR('TE Projections'!N575,0)</f>
        <v>0</v>
      </c>
      <c r="J575" s="2">
        <f>IFERROR(LARGE($E:$H,COUNTIF(A:D,"&gt;0")+COUNTA($J$1:J574)-1),0)</f>
        <v>65.345978812319217</v>
      </c>
      <c r="K575" s="2">
        <f>IFERROR(LARGE($F:$H,COUNTIF(B:D,"&gt;0")+COUNTA($K$1:K574)-1),0)</f>
        <v>0</v>
      </c>
    </row>
    <row r="576" spans="1:11" x14ac:dyDescent="0.25">
      <c r="A576" t="str">
        <f>IFERROR(IF(1+A575&lt;=Configuration!$F$9*Configuration!$F$16,1+A575,""),"")</f>
        <v/>
      </c>
      <c r="B576" s="18" t="str">
        <f>IFERROR(IF(1+B575&lt;=Configuration!$F$10*Configuration!$F$16,1+B575,""),"")</f>
        <v/>
      </c>
      <c r="C576" s="18" t="str">
        <f>IFERROR(IF(1+C575&lt;=Configuration!$F$11*Configuration!$F$16,1+C575,""),"")</f>
        <v/>
      </c>
      <c r="D576" s="18" t="str">
        <f>IFERROR(IF(1+D575&lt;=Configuration!$F$12*Configuration!$F$16,1+D575,""),"")</f>
        <v/>
      </c>
      <c r="E576" s="2">
        <f>IFERROR('QB Projections'!N576,0)</f>
        <v>0</v>
      </c>
      <c r="F576" s="2">
        <f>IFERROR('RB Projections'!N577,0)</f>
        <v>0</v>
      </c>
      <c r="G576" s="2">
        <f>IFERROR('WR Projections'!N573,0)</f>
        <v>0</v>
      </c>
      <c r="H576" s="2">
        <f>IFERROR('TE Projections'!N576,0)</f>
        <v>0</v>
      </c>
      <c r="J576" s="2">
        <f>IFERROR(LARGE($E:$H,COUNTIF(A:D,"&gt;0")+COUNTA($J$1:J575)-1),0)</f>
        <v>65.227509766718001</v>
      </c>
      <c r="K576" s="2">
        <f>IFERROR(LARGE($F:$H,COUNTIF(B:D,"&gt;0")+COUNTA($K$1:K575)-1),0)</f>
        <v>0</v>
      </c>
    </row>
    <row r="577" spans="1:11" x14ac:dyDescent="0.25">
      <c r="A577" t="str">
        <f>IFERROR(IF(1+A576&lt;=Configuration!$F$9*Configuration!$F$16,1+A576,""),"")</f>
        <v/>
      </c>
      <c r="B577" s="18" t="str">
        <f>IFERROR(IF(1+B576&lt;=Configuration!$F$10*Configuration!$F$16,1+B576,""),"")</f>
        <v/>
      </c>
      <c r="C577" s="18" t="str">
        <f>IFERROR(IF(1+C576&lt;=Configuration!$F$11*Configuration!$F$16,1+C576,""),"")</f>
        <v/>
      </c>
      <c r="D577" s="18" t="str">
        <f>IFERROR(IF(1+D576&lt;=Configuration!$F$12*Configuration!$F$16,1+D576,""),"")</f>
        <v/>
      </c>
      <c r="E577" s="2">
        <f>IFERROR('QB Projections'!N577,0)</f>
        <v>0</v>
      </c>
      <c r="F577" s="2">
        <f>IFERROR('RB Projections'!N578,0)</f>
        <v>0</v>
      </c>
      <c r="G577" s="2">
        <f>IFERROR('WR Projections'!N574,0)</f>
        <v>0</v>
      </c>
      <c r="H577" s="2">
        <f>IFERROR('TE Projections'!N577,0)</f>
        <v>0</v>
      </c>
      <c r="J577" s="2">
        <f>IFERROR(LARGE($E:$H,COUNTIF(A:D,"&gt;0")+COUNTA($J$1:J576)-1),0)</f>
        <v>64.857922784792123</v>
      </c>
      <c r="K577" s="2">
        <f>IFERROR(LARGE($F:$H,COUNTIF(B:D,"&gt;0")+COUNTA($K$1:K576)-1),0)</f>
        <v>0</v>
      </c>
    </row>
    <row r="578" spans="1:11" x14ac:dyDescent="0.25">
      <c r="A578" t="str">
        <f>IFERROR(IF(1+A577&lt;=Configuration!$F$9*Configuration!$F$16,1+A577,""),"")</f>
        <v/>
      </c>
      <c r="B578" s="18" t="str">
        <f>IFERROR(IF(1+B577&lt;=Configuration!$F$10*Configuration!$F$16,1+B577,""),"")</f>
        <v/>
      </c>
      <c r="C578" s="18" t="str">
        <f>IFERROR(IF(1+C577&lt;=Configuration!$F$11*Configuration!$F$16,1+C577,""),"")</f>
        <v/>
      </c>
      <c r="D578" s="18" t="str">
        <f>IFERROR(IF(1+D577&lt;=Configuration!$F$12*Configuration!$F$16,1+D577,""),"")</f>
        <v/>
      </c>
      <c r="E578" s="2">
        <f>IFERROR('QB Projections'!N578,0)</f>
        <v>0</v>
      </c>
      <c r="F578" s="2">
        <f>IFERROR('RB Projections'!N579,0)</f>
        <v>0</v>
      </c>
      <c r="G578" s="2">
        <f>IFERROR('WR Projections'!N575,0)</f>
        <v>0</v>
      </c>
      <c r="H578" s="2">
        <f>IFERROR('TE Projections'!N578,0)</f>
        <v>0</v>
      </c>
      <c r="J578" s="2">
        <f>IFERROR(LARGE($E:$H,COUNTIF(A:D,"&gt;0")+COUNTA($J$1:J577)-1),0)</f>
        <v>64.831978260995214</v>
      </c>
      <c r="K578" s="2">
        <f>IFERROR(LARGE($F:$H,COUNTIF(B:D,"&gt;0")+COUNTA($K$1:K577)-1),0)</f>
        <v>0</v>
      </c>
    </row>
    <row r="579" spans="1:11" x14ac:dyDescent="0.25">
      <c r="A579" t="str">
        <f>IFERROR(IF(1+A578&lt;=Configuration!$F$9*Configuration!$F$16,1+A578,""),"")</f>
        <v/>
      </c>
      <c r="B579" s="18" t="str">
        <f>IFERROR(IF(1+B578&lt;=Configuration!$F$10*Configuration!$F$16,1+B578,""),"")</f>
        <v/>
      </c>
      <c r="C579" s="18" t="str">
        <f>IFERROR(IF(1+C578&lt;=Configuration!$F$11*Configuration!$F$16,1+C578,""),"")</f>
        <v/>
      </c>
      <c r="D579" s="18" t="str">
        <f>IFERROR(IF(1+D578&lt;=Configuration!$F$12*Configuration!$F$16,1+D578,""),"")</f>
        <v/>
      </c>
      <c r="E579" s="2">
        <f>IFERROR('QB Projections'!N579,0)</f>
        <v>0</v>
      </c>
      <c r="F579" s="2">
        <f>IFERROR('RB Projections'!N580,0)</f>
        <v>0</v>
      </c>
      <c r="G579" s="2">
        <f>IFERROR('WR Projections'!N576,0)</f>
        <v>0</v>
      </c>
      <c r="H579" s="2">
        <f>IFERROR('TE Projections'!N579,0)</f>
        <v>0</v>
      </c>
      <c r="J579" s="2">
        <f>IFERROR(LARGE($E:$H,COUNTIF(A:D,"&gt;0")+COUNTA($J$1:J578)-1),0)</f>
        <v>64.648932980175999</v>
      </c>
      <c r="K579" s="2">
        <f>IFERROR(LARGE($F:$H,COUNTIF(B:D,"&gt;0")+COUNTA($K$1:K578)-1),0)</f>
        <v>0</v>
      </c>
    </row>
    <row r="580" spans="1:11" x14ac:dyDescent="0.25">
      <c r="A580" t="str">
        <f>IFERROR(IF(1+A579&lt;=Configuration!$F$9*Configuration!$F$16,1+A579,""),"")</f>
        <v/>
      </c>
      <c r="B580" s="18" t="str">
        <f>IFERROR(IF(1+B579&lt;=Configuration!$F$10*Configuration!$F$16,1+B579,""),"")</f>
        <v/>
      </c>
      <c r="C580" s="18" t="str">
        <f>IFERROR(IF(1+C579&lt;=Configuration!$F$11*Configuration!$F$16,1+C579,""),"")</f>
        <v/>
      </c>
      <c r="D580" s="18" t="str">
        <f>IFERROR(IF(1+D579&lt;=Configuration!$F$12*Configuration!$F$16,1+D579,""),"")</f>
        <v/>
      </c>
      <c r="E580" s="2">
        <f>IFERROR('QB Projections'!N580,0)</f>
        <v>0</v>
      </c>
      <c r="F580" s="2">
        <f>IFERROR('RB Projections'!N581,0)</f>
        <v>0</v>
      </c>
      <c r="G580" s="2">
        <f>IFERROR('WR Projections'!N577,0)</f>
        <v>0</v>
      </c>
      <c r="H580" s="2">
        <f>IFERROR('TE Projections'!N580,0)</f>
        <v>0</v>
      </c>
      <c r="J580" s="2">
        <f>IFERROR(LARGE($E:$H,COUNTIF(A:D,"&gt;0")+COUNTA($J$1:J579)-1),0)</f>
        <v>64.265702821149503</v>
      </c>
      <c r="K580" s="2">
        <f>IFERROR(LARGE($F:$H,COUNTIF(B:D,"&gt;0")+COUNTA($K$1:K579)-1),0)</f>
        <v>0</v>
      </c>
    </row>
    <row r="581" spans="1:11" x14ac:dyDescent="0.25">
      <c r="A581" t="str">
        <f>IFERROR(IF(1+A580&lt;=Configuration!$F$9*Configuration!$F$16,1+A580,""),"")</f>
        <v/>
      </c>
      <c r="B581" s="18" t="str">
        <f>IFERROR(IF(1+B580&lt;=Configuration!$F$10*Configuration!$F$16,1+B580,""),"")</f>
        <v/>
      </c>
      <c r="C581" s="18" t="str">
        <f>IFERROR(IF(1+C580&lt;=Configuration!$F$11*Configuration!$F$16,1+C580,""),"")</f>
        <v/>
      </c>
      <c r="D581" s="18" t="str">
        <f>IFERROR(IF(1+D580&lt;=Configuration!$F$12*Configuration!$F$16,1+D580,""),"")</f>
        <v/>
      </c>
      <c r="E581" s="2">
        <f>IFERROR('QB Projections'!N581,0)</f>
        <v>0</v>
      </c>
      <c r="F581" s="2">
        <f>IFERROR('RB Projections'!N582,0)</f>
        <v>0</v>
      </c>
      <c r="G581" s="2">
        <f>IFERROR('WR Projections'!N578,0)</f>
        <v>0</v>
      </c>
      <c r="H581" s="2">
        <f>IFERROR('TE Projections'!N581,0)</f>
        <v>0</v>
      </c>
      <c r="J581" s="2">
        <f>IFERROR(LARGE($E:$H,COUNTIF(A:D,"&gt;0")+COUNTA($J$1:J580)-1),0)</f>
        <v>64.216445436476079</v>
      </c>
      <c r="K581" s="2">
        <f>IFERROR(LARGE($F:$H,COUNTIF(B:D,"&gt;0")+COUNTA($K$1:K580)-1),0)</f>
        <v>0</v>
      </c>
    </row>
    <row r="582" spans="1:11" x14ac:dyDescent="0.25">
      <c r="A582" t="str">
        <f>IFERROR(IF(1+A581&lt;=Configuration!$F$9*Configuration!$F$16,1+A581,""),"")</f>
        <v/>
      </c>
      <c r="B582" s="18" t="str">
        <f>IFERROR(IF(1+B581&lt;=Configuration!$F$10*Configuration!$F$16,1+B581,""),"")</f>
        <v/>
      </c>
      <c r="C582" s="18" t="str">
        <f>IFERROR(IF(1+C581&lt;=Configuration!$F$11*Configuration!$F$16,1+C581,""),"")</f>
        <v/>
      </c>
      <c r="D582" s="18" t="str">
        <f>IFERROR(IF(1+D581&lt;=Configuration!$F$12*Configuration!$F$16,1+D581,""),"")</f>
        <v/>
      </c>
      <c r="E582" s="2">
        <f>IFERROR('QB Projections'!N582,0)</f>
        <v>0</v>
      </c>
      <c r="F582" s="2">
        <f>IFERROR('RB Projections'!N583,0)</f>
        <v>0</v>
      </c>
      <c r="G582" s="2">
        <f>IFERROR('WR Projections'!N579,0)</f>
        <v>0</v>
      </c>
      <c r="H582" s="2">
        <f>IFERROR('TE Projections'!N582,0)</f>
        <v>0</v>
      </c>
      <c r="J582" s="2">
        <f>IFERROR(LARGE($E:$H,COUNTIF(A:D,"&gt;0")+COUNTA($J$1:J581)-1),0)</f>
        <v>63.914033289309721</v>
      </c>
      <c r="K582" s="2">
        <f>IFERROR(LARGE($F:$H,COUNTIF(B:D,"&gt;0")+COUNTA($K$1:K581)-1),0)</f>
        <v>0</v>
      </c>
    </row>
    <row r="583" spans="1:11" x14ac:dyDescent="0.25">
      <c r="A583" t="str">
        <f>IFERROR(IF(1+A582&lt;=Configuration!$F$9*Configuration!$F$16,1+A582,""),"")</f>
        <v/>
      </c>
      <c r="B583" s="18" t="str">
        <f>IFERROR(IF(1+B582&lt;=Configuration!$F$10*Configuration!$F$16,1+B582,""),"")</f>
        <v/>
      </c>
      <c r="C583" s="18" t="str">
        <f>IFERROR(IF(1+C582&lt;=Configuration!$F$11*Configuration!$F$16,1+C582,""),"")</f>
        <v/>
      </c>
      <c r="D583" s="18" t="str">
        <f>IFERROR(IF(1+D582&lt;=Configuration!$F$12*Configuration!$F$16,1+D582,""),"")</f>
        <v/>
      </c>
      <c r="E583" s="2">
        <f>IFERROR('QB Projections'!N583,0)</f>
        <v>0</v>
      </c>
      <c r="F583" s="2">
        <f>IFERROR('RB Projections'!N584,0)</f>
        <v>0</v>
      </c>
      <c r="G583" s="2">
        <f>IFERROR('WR Projections'!N580,0)</f>
        <v>0</v>
      </c>
      <c r="H583" s="2">
        <f>IFERROR('TE Projections'!N583,0)</f>
        <v>0</v>
      </c>
      <c r="J583" s="2">
        <f>IFERROR(LARGE($E:$H,COUNTIF(A:D,"&gt;0")+COUNTA($J$1:J582)-1),0)</f>
        <v>63.89337276379166</v>
      </c>
      <c r="K583" s="2">
        <f>IFERROR(LARGE($F:$H,COUNTIF(B:D,"&gt;0")+COUNTA($K$1:K582)-1),0)</f>
        <v>0</v>
      </c>
    </row>
    <row r="584" spans="1:11" x14ac:dyDescent="0.25">
      <c r="A584" t="str">
        <f>IFERROR(IF(1+A583&lt;=Configuration!$F$9*Configuration!$F$16,1+A583,""),"")</f>
        <v/>
      </c>
      <c r="B584" s="18" t="str">
        <f>IFERROR(IF(1+B583&lt;=Configuration!$F$10*Configuration!$F$16,1+B583,""),"")</f>
        <v/>
      </c>
      <c r="C584" s="18" t="str">
        <f>IFERROR(IF(1+C583&lt;=Configuration!$F$11*Configuration!$F$16,1+C583,""),"")</f>
        <v/>
      </c>
      <c r="D584" s="18" t="str">
        <f>IFERROR(IF(1+D583&lt;=Configuration!$F$12*Configuration!$F$16,1+D583,""),"")</f>
        <v/>
      </c>
      <c r="E584" s="2">
        <f>IFERROR('QB Projections'!N584,0)</f>
        <v>0</v>
      </c>
      <c r="F584" s="2">
        <f>IFERROR('RB Projections'!N585,0)</f>
        <v>0</v>
      </c>
      <c r="G584" s="2">
        <f>IFERROR('WR Projections'!N581,0)</f>
        <v>0</v>
      </c>
      <c r="H584" s="2">
        <f>IFERROR('TE Projections'!N584,0)</f>
        <v>0</v>
      </c>
      <c r="J584" s="2">
        <f>IFERROR(LARGE($E:$H,COUNTIF(A:D,"&gt;0")+COUNTA($J$1:J583)-1),0)</f>
        <v>63.394761215445143</v>
      </c>
      <c r="K584" s="2">
        <f>IFERROR(LARGE($F:$H,COUNTIF(B:D,"&gt;0")+COUNTA($K$1:K583)-1),0)</f>
        <v>0</v>
      </c>
    </row>
    <row r="585" spans="1:11" x14ac:dyDescent="0.25">
      <c r="A585" t="str">
        <f>IFERROR(IF(1+A584&lt;=Configuration!$F$9*Configuration!$F$16,1+A584,""),"")</f>
        <v/>
      </c>
      <c r="B585" s="18" t="str">
        <f>IFERROR(IF(1+B584&lt;=Configuration!$F$10*Configuration!$F$16,1+B584,""),"")</f>
        <v/>
      </c>
      <c r="C585" s="18" t="str">
        <f>IFERROR(IF(1+C584&lt;=Configuration!$F$11*Configuration!$F$16,1+C584,""),"")</f>
        <v/>
      </c>
      <c r="D585" s="18" t="str">
        <f>IFERROR(IF(1+D584&lt;=Configuration!$F$12*Configuration!$F$16,1+D584,""),"")</f>
        <v/>
      </c>
      <c r="E585" s="2">
        <f>IFERROR('QB Projections'!N585,0)</f>
        <v>0</v>
      </c>
      <c r="F585" s="2">
        <f>IFERROR('RB Projections'!N586,0)</f>
        <v>0</v>
      </c>
      <c r="G585" s="2">
        <f>IFERROR('WR Projections'!N582,0)</f>
        <v>0</v>
      </c>
      <c r="H585" s="2">
        <f>IFERROR('TE Projections'!N585,0)</f>
        <v>0</v>
      </c>
      <c r="J585" s="2">
        <f>IFERROR(LARGE($E:$H,COUNTIF(A:D,"&gt;0")+COUNTA($J$1:J584)-1),0)</f>
        <v>63.38458078828905</v>
      </c>
      <c r="K585" s="2">
        <f>IFERROR(LARGE($F:$H,COUNTIF(B:D,"&gt;0")+COUNTA($K$1:K584)-1),0)</f>
        <v>0</v>
      </c>
    </row>
    <row r="586" spans="1:11" x14ac:dyDescent="0.25">
      <c r="A586" t="str">
        <f>IFERROR(IF(1+A585&lt;=Configuration!$F$9*Configuration!$F$16,1+A585,""),"")</f>
        <v/>
      </c>
      <c r="B586" s="18" t="str">
        <f>IFERROR(IF(1+B585&lt;=Configuration!$F$10*Configuration!$F$16,1+B585,""),"")</f>
        <v/>
      </c>
      <c r="C586" s="18" t="str">
        <f>IFERROR(IF(1+C585&lt;=Configuration!$F$11*Configuration!$F$16,1+C585,""),"")</f>
        <v/>
      </c>
      <c r="D586" s="18" t="str">
        <f>IFERROR(IF(1+D585&lt;=Configuration!$F$12*Configuration!$F$16,1+D585,""),"")</f>
        <v/>
      </c>
      <c r="E586" s="2">
        <f>IFERROR('QB Projections'!N586,0)</f>
        <v>0</v>
      </c>
      <c r="F586" s="2">
        <f>IFERROR('RB Projections'!N587,0)</f>
        <v>0</v>
      </c>
      <c r="G586" s="2">
        <f>IFERROR('WR Projections'!N583,0)</f>
        <v>0</v>
      </c>
      <c r="H586" s="2">
        <f>IFERROR('TE Projections'!N586,0)</f>
        <v>0</v>
      </c>
      <c r="J586" s="2">
        <f>IFERROR(LARGE($E:$H,COUNTIF(A:D,"&gt;0")+COUNTA($J$1:J585)-1),0)</f>
        <v>62.563627082266258</v>
      </c>
      <c r="K586" s="2">
        <f>IFERROR(LARGE($F:$H,COUNTIF(B:D,"&gt;0")+COUNTA($K$1:K585)-1),0)</f>
        <v>0</v>
      </c>
    </row>
    <row r="587" spans="1:11" x14ac:dyDescent="0.25">
      <c r="A587" t="str">
        <f>IFERROR(IF(1+A586&lt;=Configuration!$F$9*Configuration!$F$16,1+A586,""),"")</f>
        <v/>
      </c>
      <c r="B587" s="18" t="str">
        <f>IFERROR(IF(1+B586&lt;=Configuration!$F$10*Configuration!$F$16,1+B586,""),"")</f>
        <v/>
      </c>
      <c r="C587" s="18" t="str">
        <f>IFERROR(IF(1+C586&lt;=Configuration!$F$11*Configuration!$F$16,1+C586,""),"")</f>
        <v/>
      </c>
      <c r="D587" s="18" t="str">
        <f>IFERROR(IF(1+D586&lt;=Configuration!$F$12*Configuration!$F$16,1+D586,""),"")</f>
        <v/>
      </c>
      <c r="E587" s="2">
        <f>IFERROR('QB Projections'!N587,0)</f>
        <v>0</v>
      </c>
      <c r="F587" s="2">
        <f>IFERROR('RB Projections'!N588,0)</f>
        <v>0</v>
      </c>
      <c r="G587" s="2">
        <f>IFERROR('WR Projections'!N584,0)</f>
        <v>0</v>
      </c>
      <c r="H587" s="2">
        <f>IFERROR('TE Projections'!N587,0)</f>
        <v>0</v>
      </c>
      <c r="J587" s="2">
        <f>IFERROR(LARGE($E:$H,COUNTIF(A:D,"&gt;0")+COUNTA($J$1:J586)-1),0)</f>
        <v>62.531112091231584</v>
      </c>
      <c r="K587" s="2">
        <f>IFERROR(LARGE($F:$H,COUNTIF(B:D,"&gt;0")+COUNTA($K$1:K586)-1),0)</f>
        <v>0</v>
      </c>
    </row>
    <row r="588" spans="1:11" x14ac:dyDescent="0.25">
      <c r="A588" t="str">
        <f>IFERROR(IF(1+A587&lt;=Configuration!$F$9*Configuration!$F$16,1+A587,""),"")</f>
        <v/>
      </c>
      <c r="B588" s="18" t="str">
        <f>IFERROR(IF(1+B587&lt;=Configuration!$F$10*Configuration!$F$16,1+B587,""),"")</f>
        <v/>
      </c>
      <c r="C588" s="18" t="str">
        <f>IFERROR(IF(1+C587&lt;=Configuration!$F$11*Configuration!$F$16,1+C587,""),"")</f>
        <v/>
      </c>
      <c r="D588" s="18" t="str">
        <f>IFERROR(IF(1+D587&lt;=Configuration!$F$12*Configuration!$F$16,1+D587,""),"")</f>
        <v/>
      </c>
      <c r="E588" s="2">
        <f>IFERROR('QB Projections'!N588,0)</f>
        <v>0</v>
      </c>
      <c r="F588" s="2">
        <f>IFERROR('RB Projections'!N589,0)</f>
        <v>0</v>
      </c>
      <c r="G588" s="2">
        <f>IFERROR('WR Projections'!N585,0)</f>
        <v>0</v>
      </c>
      <c r="H588" s="2">
        <f>IFERROR('TE Projections'!N588,0)</f>
        <v>0</v>
      </c>
      <c r="J588" s="2">
        <f>IFERROR(LARGE($E:$H,COUNTIF(A:D,"&gt;0")+COUNTA($J$1:J587)-1),0)</f>
        <v>62.467499244519942</v>
      </c>
      <c r="K588" s="2">
        <f>IFERROR(LARGE($F:$H,COUNTIF(B:D,"&gt;0")+COUNTA($K$1:K587)-1),0)</f>
        <v>0</v>
      </c>
    </row>
    <row r="589" spans="1:11" x14ac:dyDescent="0.25">
      <c r="A589" t="str">
        <f>IFERROR(IF(1+A588&lt;=Configuration!$F$9*Configuration!$F$16,1+A588,""),"")</f>
        <v/>
      </c>
      <c r="B589" s="18" t="str">
        <f>IFERROR(IF(1+B588&lt;=Configuration!$F$10*Configuration!$F$16,1+B588,""),"")</f>
        <v/>
      </c>
      <c r="C589" s="18" t="str">
        <f>IFERROR(IF(1+C588&lt;=Configuration!$F$11*Configuration!$F$16,1+C588,""),"")</f>
        <v/>
      </c>
      <c r="D589" s="18" t="str">
        <f>IFERROR(IF(1+D588&lt;=Configuration!$F$12*Configuration!$F$16,1+D588,""),"")</f>
        <v/>
      </c>
      <c r="E589" s="2">
        <f>IFERROR('QB Projections'!N589,0)</f>
        <v>0</v>
      </c>
      <c r="F589" s="2">
        <f>IFERROR('RB Projections'!N590,0)</f>
        <v>0</v>
      </c>
      <c r="G589" s="2">
        <f>IFERROR('WR Projections'!N586,0)</f>
        <v>0</v>
      </c>
      <c r="H589" s="2">
        <f>IFERROR('TE Projections'!N589,0)</f>
        <v>0</v>
      </c>
      <c r="J589" s="2">
        <f>IFERROR(LARGE($E:$H,COUNTIF(A:D,"&gt;0")+COUNTA($J$1:J588)-1),0)</f>
        <v>62.050911635697084</v>
      </c>
      <c r="K589" s="2">
        <f>IFERROR(LARGE($F:$H,COUNTIF(B:D,"&gt;0")+COUNTA($K$1:K588)-1),0)</f>
        <v>0</v>
      </c>
    </row>
    <row r="590" spans="1:11" x14ac:dyDescent="0.25">
      <c r="A590" t="str">
        <f>IFERROR(IF(1+A589&lt;=Configuration!$F$9*Configuration!$F$16,1+A589,""),"")</f>
        <v/>
      </c>
      <c r="B590" s="18" t="str">
        <f>IFERROR(IF(1+B589&lt;=Configuration!$F$10*Configuration!$F$16,1+B589,""),"")</f>
        <v/>
      </c>
      <c r="C590" s="18" t="str">
        <f>IFERROR(IF(1+C589&lt;=Configuration!$F$11*Configuration!$F$16,1+C589,""),"")</f>
        <v/>
      </c>
      <c r="D590" s="18" t="str">
        <f>IFERROR(IF(1+D589&lt;=Configuration!$F$12*Configuration!$F$16,1+D589,""),"")</f>
        <v/>
      </c>
      <c r="E590" s="2">
        <f>IFERROR('QB Projections'!N590,0)</f>
        <v>0</v>
      </c>
      <c r="F590" s="2">
        <f>IFERROR('RB Projections'!N591,0)</f>
        <v>0</v>
      </c>
      <c r="G590" s="2">
        <f>IFERROR('WR Projections'!N587,0)</f>
        <v>0</v>
      </c>
      <c r="H590" s="2">
        <f>IFERROR('TE Projections'!N590,0)</f>
        <v>0</v>
      </c>
      <c r="J590" s="2">
        <f>IFERROR(LARGE($E:$H,COUNTIF(A:D,"&gt;0")+COUNTA($J$1:J589)-1),0)</f>
        <v>62.007658478077389</v>
      </c>
      <c r="K590" s="2">
        <f>IFERROR(LARGE($F:$H,COUNTIF(B:D,"&gt;0")+COUNTA($K$1:K589)-1),0)</f>
        <v>0</v>
      </c>
    </row>
    <row r="591" spans="1:11" x14ac:dyDescent="0.25">
      <c r="A591" t="str">
        <f>IFERROR(IF(1+A590&lt;=Configuration!$F$9*Configuration!$F$16,1+A590,""),"")</f>
        <v/>
      </c>
      <c r="B591" s="18" t="str">
        <f>IFERROR(IF(1+B590&lt;=Configuration!$F$10*Configuration!$F$16,1+B590,""),"")</f>
        <v/>
      </c>
      <c r="C591" s="18" t="str">
        <f>IFERROR(IF(1+C590&lt;=Configuration!$F$11*Configuration!$F$16,1+C590,""),"")</f>
        <v/>
      </c>
      <c r="D591" s="18" t="str">
        <f>IFERROR(IF(1+D590&lt;=Configuration!$F$12*Configuration!$F$16,1+D590,""),"")</f>
        <v/>
      </c>
      <c r="E591" s="2">
        <f>IFERROR('QB Projections'!N591,0)</f>
        <v>0</v>
      </c>
      <c r="F591" s="2">
        <f>IFERROR('RB Projections'!N592,0)</f>
        <v>0</v>
      </c>
      <c r="G591" s="2">
        <f>IFERROR('WR Projections'!N588,0)</f>
        <v>0</v>
      </c>
      <c r="H591" s="2">
        <f>IFERROR('TE Projections'!N591,0)</f>
        <v>0</v>
      </c>
      <c r="J591" s="2">
        <f>IFERROR(LARGE($E:$H,COUNTIF(A:D,"&gt;0")+COUNTA($J$1:J590)-1),0)</f>
        <v>61.785414108767135</v>
      </c>
      <c r="K591" s="2">
        <f>IFERROR(LARGE($F:$H,COUNTIF(B:D,"&gt;0")+COUNTA($K$1:K590)-1),0)</f>
        <v>0</v>
      </c>
    </row>
    <row r="592" spans="1:11" x14ac:dyDescent="0.25">
      <c r="A592" t="str">
        <f>IFERROR(IF(1+A591&lt;=Configuration!$F$9*Configuration!$F$16,1+A591,""),"")</f>
        <v/>
      </c>
      <c r="B592" s="18" t="str">
        <f>IFERROR(IF(1+B591&lt;=Configuration!$F$10*Configuration!$F$16,1+B591,""),"")</f>
        <v/>
      </c>
      <c r="C592" s="18" t="str">
        <f>IFERROR(IF(1+C591&lt;=Configuration!$F$11*Configuration!$F$16,1+C591,""),"")</f>
        <v/>
      </c>
      <c r="D592" s="18" t="str">
        <f>IFERROR(IF(1+D591&lt;=Configuration!$F$12*Configuration!$F$16,1+D591,""),"")</f>
        <v/>
      </c>
      <c r="E592" s="2">
        <f>IFERROR('QB Projections'!N592,0)</f>
        <v>0</v>
      </c>
      <c r="F592" s="2">
        <f>IFERROR('RB Projections'!N593,0)</f>
        <v>0</v>
      </c>
      <c r="G592" s="2">
        <f>IFERROR('WR Projections'!N589,0)</f>
        <v>0</v>
      </c>
      <c r="H592" s="2">
        <f>IFERROR('TE Projections'!N592,0)</f>
        <v>0</v>
      </c>
      <c r="J592" s="2">
        <f>IFERROR(LARGE($E:$H,COUNTIF(A:D,"&gt;0")+COUNTA($J$1:J591)-1),0)</f>
        <v>61.725627936468854</v>
      </c>
      <c r="K592" s="2">
        <f>IFERROR(LARGE($F:$H,COUNTIF(B:D,"&gt;0")+COUNTA($K$1:K591)-1),0)</f>
        <v>0</v>
      </c>
    </row>
    <row r="593" spans="1:11" x14ac:dyDescent="0.25">
      <c r="A593" t="str">
        <f>IFERROR(IF(1+A592&lt;=Configuration!$F$9*Configuration!$F$16,1+A592,""),"")</f>
        <v/>
      </c>
      <c r="B593" s="18" t="str">
        <f>IFERROR(IF(1+B592&lt;=Configuration!$F$10*Configuration!$F$16,1+B592,""),"")</f>
        <v/>
      </c>
      <c r="C593" s="18" t="str">
        <f>IFERROR(IF(1+C592&lt;=Configuration!$F$11*Configuration!$F$16,1+C592,""),"")</f>
        <v/>
      </c>
      <c r="D593" s="18" t="str">
        <f>IFERROR(IF(1+D592&lt;=Configuration!$F$12*Configuration!$F$16,1+D592,""),"")</f>
        <v/>
      </c>
      <c r="E593" s="2">
        <f>IFERROR('QB Projections'!N593,0)</f>
        <v>0</v>
      </c>
      <c r="F593" s="2">
        <f>IFERROR('RB Projections'!N594,0)</f>
        <v>0</v>
      </c>
      <c r="G593" s="2">
        <f>IFERROR('WR Projections'!N590,0)</f>
        <v>0</v>
      </c>
      <c r="H593" s="2">
        <f>IFERROR('TE Projections'!N593,0)</f>
        <v>0</v>
      </c>
      <c r="J593" s="2">
        <f>IFERROR(LARGE($E:$H,COUNTIF(A:D,"&gt;0")+COUNTA($J$1:J592)-1),0)</f>
        <v>61.253759144108358</v>
      </c>
      <c r="K593" s="2">
        <f>IFERROR(LARGE($F:$H,COUNTIF(B:D,"&gt;0")+COUNTA($K$1:K592)-1),0)</f>
        <v>0</v>
      </c>
    </row>
    <row r="594" spans="1:11" x14ac:dyDescent="0.25">
      <c r="A594" t="str">
        <f>IFERROR(IF(1+A593&lt;=Configuration!$F$9*Configuration!$F$16,1+A593,""),"")</f>
        <v/>
      </c>
      <c r="B594" s="18" t="str">
        <f>IFERROR(IF(1+B593&lt;=Configuration!$F$10*Configuration!$F$16,1+B593,""),"")</f>
        <v/>
      </c>
      <c r="C594" s="18" t="str">
        <f>IFERROR(IF(1+C593&lt;=Configuration!$F$11*Configuration!$F$16,1+C593,""),"")</f>
        <v/>
      </c>
      <c r="D594" s="18" t="str">
        <f>IFERROR(IF(1+D593&lt;=Configuration!$F$12*Configuration!$F$16,1+D593,""),"")</f>
        <v/>
      </c>
      <c r="E594" s="2">
        <f>IFERROR('QB Projections'!N594,0)</f>
        <v>0</v>
      </c>
      <c r="F594" s="2">
        <f>IFERROR('RB Projections'!N595,0)</f>
        <v>0</v>
      </c>
      <c r="G594" s="2">
        <f>IFERROR('WR Projections'!N591,0)</f>
        <v>0</v>
      </c>
      <c r="H594" s="2">
        <f>IFERROR('TE Projections'!N594,0)</f>
        <v>0</v>
      </c>
      <c r="J594" s="2">
        <f>IFERROR(LARGE($E:$H,COUNTIF(A:D,"&gt;0")+COUNTA($J$1:J593)-1),0)</f>
        <v>61.207658478077384</v>
      </c>
      <c r="K594" s="2">
        <f>IFERROR(LARGE($F:$H,COUNTIF(B:D,"&gt;0")+COUNTA($K$1:K593)-1),0)</f>
        <v>0</v>
      </c>
    </row>
    <row r="595" spans="1:11" x14ac:dyDescent="0.25">
      <c r="A595" t="str">
        <f>IFERROR(IF(1+A594&lt;=Configuration!$F$9*Configuration!$F$16,1+A594,""),"")</f>
        <v/>
      </c>
      <c r="B595" s="18" t="str">
        <f>IFERROR(IF(1+B594&lt;=Configuration!$F$10*Configuration!$F$16,1+B594,""),"")</f>
        <v/>
      </c>
      <c r="C595" s="18" t="str">
        <f>IFERROR(IF(1+C594&lt;=Configuration!$F$11*Configuration!$F$16,1+C594,""),"")</f>
        <v/>
      </c>
      <c r="D595" s="18" t="str">
        <f>IFERROR(IF(1+D594&lt;=Configuration!$F$12*Configuration!$F$16,1+D594,""),"")</f>
        <v/>
      </c>
      <c r="E595" s="2">
        <f>IFERROR('QB Projections'!N595,0)</f>
        <v>0</v>
      </c>
      <c r="F595" s="2">
        <f>IFERROR('RB Projections'!N596,0)</f>
        <v>0</v>
      </c>
      <c r="G595" s="2">
        <f>IFERROR('WR Projections'!N592,0)</f>
        <v>0</v>
      </c>
      <c r="H595" s="2">
        <f>IFERROR('TE Projections'!N595,0)</f>
        <v>0</v>
      </c>
      <c r="J595" s="2">
        <f>IFERROR(LARGE($E:$H,COUNTIF(A:D,"&gt;0")+COUNTA($J$1:J594)-1),0)</f>
        <v>60.823236633448445</v>
      </c>
      <c r="K595" s="2">
        <f>IFERROR(LARGE($F:$H,COUNTIF(B:D,"&gt;0")+COUNTA($K$1:K594)-1),0)</f>
        <v>0</v>
      </c>
    </row>
    <row r="596" spans="1:11" x14ac:dyDescent="0.25">
      <c r="A596" t="str">
        <f>IFERROR(IF(1+A595&lt;=Configuration!$F$9*Configuration!$F$16,1+A595,""),"")</f>
        <v/>
      </c>
      <c r="B596" s="18" t="str">
        <f>IFERROR(IF(1+B595&lt;=Configuration!$F$10*Configuration!$F$16,1+B595,""),"")</f>
        <v/>
      </c>
      <c r="C596" s="18" t="str">
        <f>IFERROR(IF(1+C595&lt;=Configuration!$F$11*Configuration!$F$16,1+C595,""),"")</f>
        <v/>
      </c>
      <c r="D596" s="18" t="str">
        <f>IFERROR(IF(1+D595&lt;=Configuration!$F$12*Configuration!$F$16,1+D595,""),"")</f>
        <v/>
      </c>
      <c r="E596" s="2">
        <f>IFERROR('QB Projections'!N596,0)</f>
        <v>0</v>
      </c>
      <c r="F596" s="2">
        <f>IFERROR('RB Projections'!N597,0)</f>
        <v>0</v>
      </c>
      <c r="G596" s="2">
        <f>IFERROR('WR Projections'!N593,0)</f>
        <v>0</v>
      </c>
      <c r="H596" s="2">
        <f>IFERROR('TE Projections'!N596,0)</f>
        <v>0</v>
      </c>
      <c r="J596" s="2">
        <f>IFERROR(LARGE($E:$H,COUNTIF(A:D,"&gt;0")+COUNTA($J$1:J595)-1),0)</f>
        <v>60.697301704579978</v>
      </c>
      <c r="K596" s="2">
        <f>IFERROR(LARGE($F:$H,COUNTIF(B:D,"&gt;0")+COUNTA($K$1:K595)-1),0)</f>
        <v>0</v>
      </c>
    </row>
    <row r="597" spans="1:11" x14ac:dyDescent="0.25">
      <c r="A597" t="str">
        <f>IFERROR(IF(1+A596&lt;=Configuration!$F$9*Configuration!$F$16,1+A596,""),"")</f>
        <v/>
      </c>
      <c r="B597" s="18" t="str">
        <f>IFERROR(IF(1+B596&lt;=Configuration!$F$10*Configuration!$F$16,1+B596,""),"")</f>
        <v/>
      </c>
      <c r="C597" s="18" t="str">
        <f>IFERROR(IF(1+C596&lt;=Configuration!$F$11*Configuration!$F$16,1+C596,""),"")</f>
        <v/>
      </c>
      <c r="D597" s="18" t="str">
        <f>IFERROR(IF(1+D596&lt;=Configuration!$F$12*Configuration!$F$16,1+D596,""),"")</f>
        <v/>
      </c>
      <c r="E597" s="2">
        <f>IFERROR('QB Projections'!N597,0)</f>
        <v>0</v>
      </c>
      <c r="F597" s="2">
        <f>IFERROR('RB Projections'!N598,0)</f>
        <v>0</v>
      </c>
      <c r="G597" s="2">
        <f>IFERROR('WR Projections'!N594,0)</f>
        <v>0</v>
      </c>
      <c r="H597" s="2">
        <f>IFERROR('TE Projections'!N597,0)</f>
        <v>0</v>
      </c>
      <c r="J597" s="2">
        <f>IFERROR(LARGE($E:$H,COUNTIF(A:D,"&gt;0")+COUNTA($J$1:J596)-1),0)</f>
        <v>60.541254520877821</v>
      </c>
      <c r="K597" s="2">
        <f>IFERROR(LARGE($F:$H,COUNTIF(B:D,"&gt;0")+COUNTA($K$1:K596)-1),0)</f>
        <v>0</v>
      </c>
    </row>
    <row r="598" spans="1:11" x14ac:dyDescent="0.25">
      <c r="A598" t="str">
        <f>IFERROR(IF(1+A597&lt;=Configuration!$F$9*Configuration!$F$16,1+A597,""),"")</f>
        <v/>
      </c>
      <c r="B598" s="18" t="str">
        <f>IFERROR(IF(1+B597&lt;=Configuration!$F$10*Configuration!$F$16,1+B597,""),"")</f>
        <v/>
      </c>
      <c r="C598" s="18" t="str">
        <f>IFERROR(IF(1+C597&lt;=Configuration!$F$11*Configuration!$F$16,1+C597,""),"")</f>
        <v/>
      </c>
      <c r="D598" s="18" t="str">
        <f>IFERROR(IF(1+D597&lt;=Configuration!$F$12*Configuration!$F$16,1+D597,""),"")</f>
        <v/>
      </c>
      <c r="E598" s="2">
        <f>IFERROR('QB Projections'!N598,0)</f>
        <v>0</v>
      </c>
      <c r="F598" s="2">
        <f>IFERROR('RB Projections'!N599,0)</f>
        <v>0</v>
      </c>
      <c r="G598" s="2">
        <f>IFERROR('WR Projections'!N595,0)</f>
        <v>0</v>
      </c>
      <c r="H598" s="2">
        <f>IFERROR('TE Projections'!N598,0)</f>
        <v>0</v>
      </c>
      <c r="J598" s="2">
        <f>IFERROR(LARGE($E:$H,COUNTIF(A:D,"&gt;0")+COUNTA($J$1:J597)-1),0)</f>
        <v>59.914366987121447</v>
      </c>
      <c r="K598" s="2">
        <f>IFERROR(LARGE($F:$H,COUNTIF(B:D,"&gt;0")+COUNTA($K$1:K597)-1),0)</f>
        <v>0</v>
      </c>
    </row>
    <row r="599" spans="1:11" x14ac:dyDescent="0.25">
      <c r="A599" t="str">
        <f>IFERROR(IF(1+A598&lt;=Configuration!$F$9*Configuration!$F$16,1+A598,""),"")</f>
        <v/>
      </c>
      <c r="B599" s="18" t="str">
        <f>IFERROR(IF(1+B598&lt;=Configuration!$F$10*Configuration!$F$16,1+B598,""),"")</f>
        <v/>
      </c>
      <c r="C599" s="18" t="str">
        <f>IFERROR(IF(1+C598&lt;=Configuration!$F$11*Configuration!$F$16,1+C598,""),"")</f>
        <v/>
      </c>
      <c r="D599" s="18" t="str">
        <f>IFERROR(IF(1+D598&lt;=Configuration!$F$12*Configuration!$F$16,1+D598,""),"")</f>
        <v/>
      </c>
      <c r="E599" s="2">
        <f>IFERROR('QB Projections'!N599,0)</f>
        <v>0</v>
      </c>
      <c r="F599" s="2">
        <f>IFERROR('RB Projections'!N600,0)</f>
        <v>0</v>
      </c>
      <c r="G599" s="2">
        <f>IFERROR('WR Projections'!N596,0)</f>
        <v>0</v>
      </c>
      <c r="H599" s="2">
        <f>IFERROR('TE Projections'!N599,0)</f>
        <v>0</v>
      </c>
      <c r="J599" s="2">
        <f>IFERROR(LARGE($E:$H,COUNTIF(A:D,"&gt;0")+COUNTA($J$1:J598)-1),0)</f>
        <v>59.850254099307222</v>
      </c>
      <c r="K599" s="2">
        <f>IFERROR(LARGE($F:$H,COUNTIF(B:D,"&gt;0")+COUNTA($K$1:K598)-1),0)</f>
        <v>0</v>
      </c>
    </row>
    <row r="600" spans="1:11" x14ac:dyDescent="0.25">
      <c r="A600" t="str">
        <f>IFERROR(IF(1+A599&lt;=Configuration!$F$9*Configuration!$F$16,1+A599,""),"")</f>
        <v/>
      </c>
      <c r="B600" s="18" t="str">
        <f>IFERROR(IF(1+B599&lt;=Configuration!$F$10*Configuration!$F$16,1+B599,""),"")</f>
        <v/>
      </c>
      <c r="C600" s="18" t="str">
        <f>IFERROR(IF(1+C599&lt;=Configuration!$F$11*Configuration!$F$16,1+C599,""),"")</f>
        <v/>
      </c>
      <c r="D600" s="18" t="str">
        <f>IFERROR(IF(1+D599&lt;=Configuration!$F$12*Configuration!$F$16,1+D599,""),"")</f>
        <v/>
      </c>
      <c r="E600" s="2">
        <f>IFERROR('QB Projections'!N600,0)</f>
        <v>0</v>
      </c>
      <c r="F600" s="2">
        <f>IFERROR('RB Projections'!N601,0)</f>
        <v>0</v>
      </c>
      <c r="G600" s="2">
        <f>IFERROR('WR Projections'!N597,0)</f>
        <v>0</v>
      </c>
      <c r="H600" s="2">
        <f>IFERROR('TE Projections'!N600,0)</f>
        <v>0</v>
      </c>
      <c r="J600" s="2">
        <f>IFERROR(LARGE($E:$H,COUNTIF(A:D,"&gt;0")+COUNTA($J$1:J599)-1),0)</f>
        <v>59.713947675759947</v>
      </c>
      <c r="K600" s="2">
        <f>IFERROR(LARGE($F:$H,COUNTIF(B:D,"&gt;0")+COUNTA($K$1:K599)-1),0)</f>
        <v>0</v>
      </c>
    </row>
    <row r="601" spans="1:11" x14ac:dyDescent="0.25">
      <c r="A601" t="str">
        <f>IFERROR(IF(1+A600&lt;=Configuration!$F$9*Configuration!$F$16,1+A600,""),"")</f>
        <v/>
      </c>
      <c r="B601" s="18" t="str">
        <f>IFERROR(IF(1+B600&lt;=Configuration!$F$10*Configuration!$F$16,1+B600,""),"")</f>
        <v/>
      </c>
      <c r="C601" s="18" t="str">
        <f>IFERROR(IF(1+C600&lt;=Configuration!$F$11*Configuration!$F$16,1+C600,""),"")</f>
        <v/>
      </c>
      <c r="D601" s="18" t="str">
        <f>IFERROR(IF(1+D600&lt;=Configuration!$F$12*Configuration!$F$16,1+D600,""),"")</f>
        <v/>
      </c>
      <c r="E601" s="2">
        <f>IFERROR('QB Projections'!N601,0)</f>
        <v>0</v>
      </c>
      <c r="F601" s="2">
        <f>IFERROR('RB Projections'!N602,0)</f>
        <v>0</v>
      </c>
      <c r="G601" s="2">
        <f>IFERROR('WR Projections'!N598,0)</f>
        <v>0</v>
      </c>
      <c r="H601" s="2">
        <f>IFERROR('TE Projections'!N601,0)</f>
        <v>0</v>
      </c>
      <c r="J601" s="2">
        <f>IFERROR(LARGE($E:$H,COUNTIF(A:D,"&gt;0")+COUNTA($J$1:J600)-1),0)</f>
        <v>59.007658478077389</v>
      </c>
      <c r="K601" s="2">
        <f>IFERROR(LARGE($F:$H,COUNTIF(B:D,"&gt;0")+COUNTA($K$1:K600)-1),0)</f>
        <v>0</v>
      </c>
    </row>
    <row r="602" spans="1:11" x14ac:dyDescent="0.25">
      <c r="A602" t="str">
        <f>IFERROR(IF(1+A601&lt;=Configuration!$F$9*Configuration!$F$16,1+A601,""),"")</f>
        <v/>
      </c>
      <c r="B602" s="18" t="str">
        <f>IFERROR(IF(1+B601&lt;=Configuration!$F$10*Configuration!$F$16,1+B601,""),"")</f>
        <v/>
      </c>
      <c r="C602" s="18" t="str">
        <f>IFERROR(IF(1+C601&lt;=Configuration!$F$11*Configuration!$F$16,1+C601,""),"")</f>
        <v/>
      </c>
      <c r="D602" s="18" t="str">
        <f>IFERROR(IF(1+D601&lt;=Configuration!$F$12*Configuration!$F$16,1+D601,""),"")</f>
        <v/>
      </c>
      <c r="E602" s="2">
        <f>IFERROR('QB Projections'!N602,0)</f>
        <v>0</v>
      </c>
      <c r="F602" s="2">
        <f>IFERROR('RB Projections'!N603,0)</f>
        <v>0</v>
      </c>
      <c r="G602" s="2">
        <f>IFERROR('WR Projections'!N599,0)</f>
        <v>0</v>
      </c>
      <c r="H602" s="2">
        <f>IFERROR('TE Projections'!N602,0)</f>
        <v>0</v>
      </c>
      <c r="J602" s="2">
        <f>IFERROR(LARGE($E:$H,COUNTIF(A:D,"&gt;0")+COUNTA($J$1:J601)-1),0)</f>
        <v>58.577348901885102</v>
      </c>
      <c r="K602" s="2">
        <f>IFERROR(LARGE($F:$H,COUNTIF(B:D,"&gt;0")+COUNTA($K$1:K601)-1),0)</f>
        <v>0</v>
      </c>
    </row>
    <row r="603" spans="1:11" x14ac:dyDescent="0.25">
      <c r="A603" t="str">
        <f>IFERROR(IF(1+A602&lt;=Configuration!$F$9*Configuration!$F$16,1+A602,""),"")</f>
        <v/>
      </c>
      <c r="B603" s="18" t="str">
        <f>IFERROR(IF(1+B602&lt;=Configuration!$F$10*Configuration!$F$16,1+B602,""),"")</f>
        <v/>
      </c>
      <c r="C603" s="18" t="str">
        <f>IFERROR(IF(1+C602&lt;=Configuration!$F$11*Configuration!$F$16,1+C602,""),"")</f>
        <v/>
      </c>
      <c r="D603" s="18" t="str">
        <f>IFERROR(IF(1+D602&lt;=Configuration!$F$12*Configuration!$F$16,1+D602,""),"")</f>
        <v/>
      </c>
      <c r="E603" s="2">
        <f>IFERROR('QB Projections'!N603,0)</f>
        <v>0</v>
      </c>
      <c r="F603" s="2">
        <f>IFERROR('RB Projections'!N604,0)</f>
        <v>0</v>
      </c>
      <c r="G603" s="2">
        <f>IFERROR('WR Projections'!N600,0)</f>
        <v>0</v>
      </c>
      <c r="H603" s="2">
        <f>IFERROR('TE Projections'!N603,0)</f>
        <v>0</v>
      </c>
      <c r="J603" s="2">
        <f>IFERROR(LARGE($E:$H,COUNTIF(A:D,"&gt;0")+COUNTA($J$1:J602)-1),0)</f>
        <v>58.481081976084418</v>
      </c>
      <c r="K603" s="2">
        <f>IFERROR(LARGE($F:$H,COUNTIF(B:D,"&gt;0")+COUNTA($K$1:K602)-1),0)</f>
        <v>0</v>
      </c>
    </row>
    <row r="604" spans="1:11" x14ac:dyDescent="0.25">
      <c r="A604" t="str">
        <f>IFERROR(IF(1+A603&lt;=Configuration!$F$9*Configuration!$F$16,1+A603,""),"")</f>
        <v/>
      </c>
      <c r="B604" s="18" t="str">
        <f>IFERROR(IF(1+B603&lt;=Configuration!$F$10*Configuration!$F$16,1+B603,""),"")</f>
        <v/>
      </c>
      <c r="C604" s="18" t="str">
        <f>IFERROR(IF(1+C603&lt;=Configuration!$F$11*Configuration!$F$16,1+C603,""),"")</f>
        <v/>
      </c>
      <c r="D604" s="18" t="str">
        <f>IFERROR(IF(1+D603&lt;=Configuration!$F$12*Configuration!$F$16,1+D603,""),"")</f>
        <v/>
      </c>
      <c r="E604" s="2">
        <f>IFERROR('QB Projections'!N604,0)</f>
        <v>0</v>
      </c>
      <c r="F604" s="2">
        <f>IFERROR('RB Projections'!N605,0)</f>
        <v>0</v>
      </c>
      <c r="G604" s="2">
        <f>IFERROR('WR Projections'!N601,0)</f>
        <v>0</v>
      </c>
      <c r="H604" s="2">
        <f>IFERROR('TE Projections'!N604,0)</f>
        <v>0</v>
      </c>
      <c r="J604" s="2">
        <f>IFERROR(LARGE($E:$H,COUNTIF(A:D,"&gt;0")+COUNTA($J$1:J603)-1),0)</f>
        <v>58.060843349600518</v>
      </c>
      <c r="K604" s="2">
        <f>IFERROR(LARGE($F:$H,COUNTIF(B:D,"&gt;0")+COUNTA($K$1:K603)-1),0)</f>
        <v>0</v>
      </c>
    </row>
    <row r="605" spans="1:11" x14ac:dyDescent="0.25">
      <c r="A605" t="str">
        <f>IFERROR(IF(1+A604&lt;=Configuration!$F$9*Configuration!$F$16,1+A604,""),"")</f>
        <v/>
      </c>
      <c r="B605" s="18" t="str">
        <f>IFERROR(IF(1+B604&lt;=Configuration!$F$10*Configuration!$F$16,1+B604,""),"")</f>
        <v/>
      </c>
      <c r="C605" s="18" t="str">
        <f>IFERROR(IF(1+C604&lt;=Configuration!$F$11*Configuration!$F$16,1+C604,""),"")</f>
        <v/>
      </c>
      <c r="D605" s="18" t="str">
        <f>IFERROR(IF(1+D604&lt;=Configuration!$F$12*Configuration!$F$16,1+D604,""),"")</f>
        <v/>
      </c>
      <c r="E605" s="2">
        <f>IFERROR('QB Projections'!N605,0)</f>
        <v>0</v>
      </c>
      <c r="F605" s="2">
        <f>IFERROR('RB Projections'!N606,0)</f>
        <v>0</v>
      </c>
      <c r="G605" s="2">
        <f>IFERROR('WR Projections'!N602,0)</f>
        <v>0</v>
      </c>
      <c r="H605" s="2">
        <f>IFERROR('TE Projections'!N605,0)</f>
        <v>0</v>
      </c>
      <c r="J605" s="2">
        <f>IFERROR(LARGE($E:$H,COUNTIF(A:D,"&gt;0")+COUNTA($J$1:J604)-1),0)</f>
        <v>57.912585305517304</v>
      </c>
      <c r="K605" s="2">
        <f>IFERROR(LARGE($F:$H,COUNTIF(B:D,"&gt;0")+COUNTA($K$1:K604)-1),0)</f>
        <v>0</v>
      </c>
    </row>
    <row r="606" spans="1:11" x14ac:dyDescent="0.25">
      <c r="A606" t="str">
        <f>IFERROR(IF(1+A605&lt;=Configuration!$F$9*Configuration!$F$16,1+A605,""),"")</f>
        <v/>
      </c>
      <c r="B606" s="18" t="str">
        <f>IFERROR(IF(1+B605&lt;=Configuration!$F$10*Configuration!$F$16,1+B605,""),"")</f>
        <v/>
      </c>
      <c r="C606" s="18" t="str">
        <f>IFERROR(IF(1+C605&lt;=Configuration!$F$11*Configuration!$F$16,1+C605,""),"")</f>
        <v/>
      </c>
      <c r="D606" s="18" t="str">
        <f>IFERROR(IF(1+D605&lt;=Configuration!$F$12*Configuration!$F$16,1+D605,""),"")</f>
        <v/>
      </c>
      <c r="E606" s="2">
        <f>IFERROR('QB Projections'!N606,0)</f>
        <v>0</v>
      </c>
      <c r="F606" s="2">
        <f>IFERROR('RB Projections'!N607,0)</f>
        <v>0</v>
      </c>
      <c r="G606" s="2">
        <f>IFERROR('WR Projections'!N603,0)</f>
        <v>0</v>
      </c>
      <c r="H606" s="2">
        <f>IFERROR('TE Projections'!N606,0)</f>
        <v>0</v>
      </c>
      <c r="J606" s="2">
        <f>IFERROR(LARGE($E:$H,COUNTIF(A:D,"&gt;0")+COUNTA($J$1:J605)-1),0)</f>
        <v>57.693561815384662</v>
      </c>
      <c r="K606" s="2">
        <f>IFERROR(LARGE($F:$H,COUNTIF(B:D,"&gt;0")+COUNTA($K$1:K605)-1),0)</f>
        <v>0</v>
      </c>
    </row>
    <row r="607" spans="1:11" x14ac:dyDescent="0.25">
      <c r="A607" t="str">
        <f>IFERROR(IF(1+A606&lt;=Configuration!$F$9*Configuration!$F$16,1+A606,""),"")</f>
        <v/>
      </c>
      <c r="B607" s="18" t="str">
        <f>IFERROR(IF(1+B606&lt;=Configuration!$F$10*Configuration!$F$16,1+B606,""),"")</f>
        <v/>
      </c>
      <c r="C607" s="18" t="str">
        <f>IFERROR(IF(1+C606&lt;=Configuration!$F$11*Configuration!$F$16,1+C606,""),"")</f>
        <v/>
      </c>
      <c r="D607" s="18" t="str">
        <f>IFERROR(IF(1+D606&lt;=Configuration!$F$12*Configuration!$F$16,1+D606,""),"")</f>
        <v/>
      </c>
      <c r="E607" s="2">
        <f>IFERROR('QB Projections'!N607,0)</f>
        <v>0</v>
      </c>
      <c r="F607" s="2">
        <f>IFERROR('RB Projections'!N608,0)</f>
        <v>0</v>
      </c>
      <c r="G607" s="2">
        <f>IFERROR('WR Projections'!N604,0)</f>
        <v>0</v>
      </c>
      <c r="H607" s="2">
        <f>IFERROR('TE Projections'!N607,0)</f>
        <v>0</v>
      </c>
      <c r="J607" s="2">
        <f>IFERROR(LARGE($E:$H,COUNTIF(A:D,"&gt;0")+COUNTA($J$1:J606)-1),0)</f>
        <v>57.53843739165918</v>
      </c>
      <c r="K607" s="2">
        <f>IFERROR(LARGE($F:$H,COUNTIF(B:D,"&gt;0")+COUNTA($K$1:K606)-1),0)</f>
        <v>0</v>
      </c>
    </row>
    <row r="608" spans="1:11" x14ac:dyDescent="0.25">
      <c r="A608" t="str">
        <f>IFERROR(IF(1+A607&lt;=Configuration!$F$9*Configuration!$F$16,1+A607,""),"")</f>
        <v/>
      </c>
      <c r="B608" s="18" t="str">
        <f>IFERROR(IF(1+B607&lt;=Configuration!$F$10*Configuration!$F$16,1+B607,""),"")</f>
        <v/>
      </c>
      <c r="C608" s="18" t="str">
        <f>IFERROR(IF(1+C607&lt;=Configuration!$F$11*Configuration!$F$16,1+C607,""),"")</f>
        <v/>
      </c>
      <c r="D608" s="18" t="str">
        <f>IFERROR(IF(1+D607&lt;=Configuration!$F$12*Configuration!$F$16,1+D607,""),"")</f>
        <v/>
      </c>
      <c r="E608" s="2">
        <f>IFERROR('QB Projections'!N608,0)</f>
        <v>0</v>
      </c>
      <c r="F608" s="2">
        <f>IFERROR('RB Projections'!N609,0)</f>
        <v>0</v>
      </c>
      <c r="G608" s="2">
        <f>IFERROR('WR Projections'!N605,0)</f>
        <v>0</v>
      </c>
      <c r="H608" s="2">
        <f>IFERROR('TE Projections'!N608,0)</f>
        <v>0</v>
      </c>
      <c r="J608" s="2">
        <f>IFERROR(LARGE($E:$H,COUNTIF(A:D,"&gt;0")+COUNTA($J$1:J607)-1),0)</f>
        <v>56.651178014820061</v>
      </c>
      <c r="K608" s="2">
        <f>IFERROR(LARGE($F:$H,COUNTIF(B:D,"&gt;0")+COUNTA($K$1:K607)-1),0)</f>
        <v>0</v>
      </c>
    </row>
    <row r="609" spans="1:11" x14ac:dyDescent="0.25">
      <c r="A609" t="str">
        <f>IFERROR(IF(1+A608&lt;=Configuration!$F$9*Configuration!$F$16,1+A608,""),"")</f>
        <v/>
      </c>
      <c r="B609" s="18" t="str">
        <f>IFERROR(IF(1+B608&lt;=Configuration!$F$10*Configuration!$F$16,1+B608,""),"")</f>
        <v/>
      </c>
      <c r="C609" s="18" t="str">
        <f>IFERROR(IF(1+C608&lt;=Configuration!$F$11*Configuration!$F$16,1+C608,""),"")</f>
        <v/>
      </c>
      <c r="D609" s="18" t="str">
        <f>IFERROR(IF(1+D608&lt;=Configuration!$F$12*Configuration!$F$16,1+D608,""),"")</f>
        <v/>
      </c>
      <c r="E609" s="2">
        <f>IFERROR('QB Projections'!N609,0)</f>
        <v>0</v>
      </c>
      <c r="F609" s="2">
        <f>IFERROR('RB Projections'!N610,0)</f>
        <v>0</v>
      </c>
      <c r="G609" s="2">
        <f>IFERROR('WR Projections'!N606,0)</f>
        <v>0</v>
      </c>
      <c r="H609" s="2">
        <f>IFERROR('TE Projections'!N609,0)</f>
        <v>0</v>
      </c>
      <c r="J609" s="2">
        <f>IFERROR(LARGE($E:$H,COUNTIF(A:D,"&gt;0")+COUNTA($J$1:J608)-1),0)</f>
        <v>56.356701168317713</v>
      </c>
      <c r="K609" s="2">
        <f>IFERROR(LARGE($F:$H,COUNTIF(B:D,"&gt;0")+COUNTA($K$1:K608)-1),0)</f>
        <v>0</v>
      </c>
    </row>
    <row r="610" spans="1:11" x14ac:dyDescent="0.25">
      <c r="A610" t="str">
        <f>IFERROR(IF(1+A609&lt;=Configuration!$F$9*Configuration!$F$16,1+A609,""),"")</f>
        <v/>
      </c>
      <c r="B610" s="18" t="str">
        <f>IFERROR(IF(1+B609&lt;=Configuration!$F$10*Configuration!$F$16,1+B609,""),"")</f>
        <v/>
      </c>
      <c r="C610" s="18" t="str">
        <f>IFERROR(IF(1+C609&lt;=Configuration!$F$11*Configuration!$F$16,1+C609,""),"")</f>
        <v/>
      </c>
      <c r="D610" s="18" t="str">
        <f>IFERROR(IF(1+D609&lt;=Configuration!$F$12*Configuration!$F$16,1+D609,""),"")</f>
        <v/>
      </c>
      <c r="E610" s="2">
        <f>IFERROR('QB Projections'!N610,0)</f>
        <v>0</v>
      </c>
      <c r="F610" s="2">
        <f>IFERROR('RB Projections'!N611,0)</f>
        <v>0</v>
      </c>
      <c r="G610" s="2">
        <f>IFERROR('WR Projections'!N607,0)</f>
        <v>0</v>
      </c>
      <c r="H610" s="2">
        <f>IFERROR('TE Projections'!N610,0)</f>
        <v>0</v>
      </c>
      <c r="J610" s="2">
        <f>IFERROR(LARGE($E:$H,COUNTIF(A:D,"&gt;0")+COUNTA($J$1:J609)-1),0)</f>
        <v>56.269192006130339</v>
      </c>
      <c r="K610" s="2">
        <f>IFERROR(LARGE($F:$H,COUNTIF(B:D,"&gt;0")+COUNTA($K$1:K609)-1),0)</f>
        <v>0</v>
      </c>
    </row>
    <row r="611" spans="1:11" x14ac:dyDescent="0.25">
      <c r="A611" t="str">
        <f>IFERROR(IF(1+A610&lt;=Configuration!$F$9*Configuration!$F$16,1+A610,""),"")</f>
        <v/>
      </c>
      <c r="B611" s="18" t="str">
        <f>IFERROR(IF(1+B610&lt;=Configuration!$F$10*Configuration!$F$16,1+B610,""),"")</f>
        <v/>
      </c>
      <c r="C611" s="18" t="str">
        <f>IFERROR(IF(1+C610&lt;=Configuration!$F$11*Configuration!$F$16,1+C610,""),"")</f>
        <v/>
      </c>
      <c r="D611" s="18" t="str">
        <f>IFERROR(IF(1+D610&lt;=Configuration!$F$12*Configuration!$F$16,1+D610,""),"")</f>
        <v/>
      </c>
      <c r="E611" s="2">
        <f>IFERROR('QB Projections'!N611,0)</f>
        <v>0</v>
      </c>
      <c r="F611" s="2">
        <f>IFERROR('RB Projections'!N612,0)</f>
        <v>0</v>
      </c>
      <c r="G611" s="2">
        <f>IFERROR('WR Projections'!N608,0)</f>
        <v>0</v>
      </c>
      <c r="H611" s="2">
        <f>IFERROR('TE Projections'!N611,0)</f>
        <v>0</v>
      </c>
      <c r="J611" s="2">
        <f>IFERROR(LARGE($E:$H,COUNTIF(A:D,"&gt;0")+COUNTA($J$1:J610)-1),0)</f>
        <v>56.054123547767517</v>
      </c>
      <c r="K611" s="2">
        <f>IFERROR(LARGE($F:$H,COUNTIF(B:D,"&gt;0")+COUNTA($K$1:K610)-1),0)</f>
        <v>0</v>
      </c>
    </row>
    <row r="612" spans="1:11" x14ac:dyDescent="0.25">
      <c r="A612" t="str">
        <f>IFERROR(IF(1+A611&lt;=Configuration!$F$9*Configuration!$F$16,1+A611,""),"")</f>
        <v/>
      </c>
      <c r="B612" s="18" t="str">
        <f>IFERROR(IF(1+B611&lt;=Configuration!$F$10*Configuration!$F$16,1+B611,""),"")</f>
        <v/>
      </c>
      <c r="C612" s="18" t="str">
        <f>IFERROR(IF(1+C611&lt;=Configuration!$F$11*Configuration!$F$16,1+C611,""),"")</f>
        <v/>
      </c>
      <c r="D612" s="18" t="str">
        <f>IFERROR(IF(1+D611&lt;=Configuration!$F$12*Configuration!$F$16,1+D611,""),"")</f>
        <v/>
      </c>
      <c r="E612" s="2">
        <f>IFERROR('QB Projections'!N612,0)</f>
        <v>0</v>
      </c>
      <c r="F612" s="2">
        <f>IFERROR('RB Projections'!N613,0)</f>
        <v>0</v>
      </c>
      <c r="G612" s="2">
        <f>IFERROR('WR Projections'!N609,0)</f>
        <v>0</v>
      </c>
      <c r="H612" s="2">
        <f>IFERROR('TE Projections'!N612,0)</f>
        <v>0</v>
      </c>
      <c r="J612" s="2">
        <f>IFERROR(LARGE($E:$H,COUNTIF(A:D,"&gt;0")+COUNTA($J$1:J611)-1),0)</f>
        <v>55.937203781292943</v>
      </c>
      <c r="K612" s="2">
        <f>IFERROR(LARGE($F:$H,COUNTIF(B:D,"&gt;0")+COUNTA($K$1:K611)-1),0)</f>
        <v>0</v>
      </c>
    </row>
    <row r="613" spans="1:11" x14ac:dyDescent="0.25">
      <c r="A613" t="str">
        <f>IFERROR(IF(1+A612&lt;=Configuration!$F$9*Configuration!$F$16,1+A612,""),"")</f>
        <v/>
      </c>
      <c r="B613" s="18" t="str">
        <f>IFERROR(IF(1+B612&lt;=Configuration!$F$10*Configuration!$F$16,1+B612,""),"")</f>
        <v/>
      </c>
      <c r="C613" s="18" t="str">
        <f>IFERROR(IF(1+C612&lt;=Configuration!$F$11*Configuration!$F$16,1+C612,""),"")</f>
        <v/>
      </c>
      <c r="D613" s="18" t="str">
        <f>IFERROR(IF(1+D612&lt;=Configuration!$F$12*Configuration!$F$16,1+D612,""),"")</f>
        <v/>
      </c>
      <c r="E613" s="2">
        <f>IFERROR('QB Projections'!N613,0)</f>
        <v>0</v>
      </c>
      <c r="F613" s="2">
        <f>IFERROR('RB Projections'!N614,0)</f>
        <v>0</v>
      </c>
      <c r="G613" s="2">
        <f>IFERROR('WR Projections'!N610,0)</f>
        <v>0</v>
      </c>
      <c r="H613" s="2">
        <f>IFERROR('TE Projections'!N613,0)</f>
        <v>0</v>
      </c>
      <c r="J613" s="2">
        <f>IFERROR(LARGE($E:$H,COUNTIF(A:D,"&gt;0")+COUNTA($J$1:J612)-1),0)</f>
        <v>54.342499984334637</v>
      </c>
      <c r="K613" s="2">
        <f>IFERROR(LARGE($F:$H,COUNTIF(B:D,"&gt;0")+COUNTA($K$1:K612)-1),0)</f>
        <v>0</v>
      </c>
    </row>
    <row r="614" spans="1:11" x14ac:dyDescent="0.25">
      <c r="A614" t="str">
        <f>IFERROR(IF(1+A613&lt;=Configuration!$F$9*Configuration!$F$16,1+A613,""),"")</f>
        <v/>
      </c>
      <c r="B614" s="18" t="str">
        <f>IFERROR(IF(1+B613&lt;=Configuration!$F$10*Configuration!$F$16,1+B613,""),"")</f>
        <v/>
      </c>
      <c r="C614" s="18" t="str">
        <f>IFERROR(IF(1+C613&lt;=Configuration!$F$11*Configuration!$F$16,1+C613,""),"")</f>
        <v/>
      </c>
      <c r="D614" s="18" t="str">
        <f>IFERROR(IF(1+D613&lt;=Configuration!$F$12*Configuration!$F$16,1+D613,""),"")</f>
        <v/>
      </c>
      <c r="E614" s="2">
        <f>IFERROR('QB Projections'!N614,0)</f>
        <v>0</v>
      </c>
      <c r="F614" s="2">
        <f>IFERROR('RB Projections'!N615,0)</f>
        <v>0</v>
      </c>
      <c r="G614" s="2">
        <f>IFERROR('WR Projections'!N611,0)</f>
        <v>0</v>
      </c>
      <c r="H614" s="2">
        <f>IFERROR('TE Projections'!N614,0)</f>
        <v>0</v>
      </c>
      <c r="J614" s="2">
        <f>IFERROR(LARGE($E:$H,COUNTIF(A:D,"&gt;0")+COUNTA($J$1:J613)-1),0)</f>
        <v>53.303528303855735</v>
      </c>
      <c r="K614" s="2">
        <f>IFERROR(LARGE($F:$H,COUNTIF(B:D,"&gt;0")+COUNTA($K$1:K613)-1),0)</f>
        <v>0</v>
      </c>
    </row>
    <row r="615" spans="1:11" x14ac:dyDescent="0.25">
      <c r="A615" t="str">
        <f>IFERROR(IF(1+A614&lt;=Configuration!$F$9*Configuration!$F$16,1+A614,""),"")</f>
        <v/>
      </c>
      <c r="B615" s="18" t="str">
        <f>IFERROR(IF(1+B614&lt;=Configuration!$F$10*Configuration!$F$16,1+B614,""),"")</f>
        <v/>
      </c>
      <c r="C615" s="18" t="str">
        <f>IFERROR(IF(1+C614&lt;=Configuration!$F$11*Configuration!$F$16,1+C614,""),"")</f>
        <v/>
      </c>
      <c r="D615" s="18" t="str">
        <f>IFERROR(IF(1+D614&lt;=Configuration!$F$12*Configuration!$F$16,1+D614,""),"")</f>
        <v/>
      </c>
      <c r="E615" s="2">
        <f>IFERROR('QB Projections'!N615,0)</f>
        <v>0</v>
      </c>
      <c r="F615" s="2">
        <f>IFERROR('RB Projections'!N616,0)</f>
        <v>0</v>
      </c>
      <c r="G615" s="2">
        <f>IFERROR('WR Projections'!N612,0)</f>
        <v>0</v>
      </c>
      <c r="H615" s="2">
        <f>IFERROR('TE Projections'!N615,0)</f>
        <v>0</v>
      </c>
      <c r="J615" s="2">
        <f>IFERROR(LARGE($E:$H,COUNTIF(A:D,"&gt;0")+COUNTA($J$1:J614)-1),0)</f>
        <v>53.172992199286533</v>
      </c>
      <c r="K615" s="2">
        <f>IFERROR(LARGE($F:$H,COUNTIF(B:D,"&gt;0")+COUNTA($K$1:K614)-1),0)</f>
        <v>0</v>
      </c>
    </row>
    <row r="616" spans="1:11" x14ac:dyDescent="0.25">
      <c r="A616" t="str">
        <f>IFERROR(IF(1+A615&lt;=Configuration!$F$9*Configuration!$F$16,1+A615,""),"")</f>
        <v/>
      </c>
      <c r="B616" s="18" t="str">
        <f>IFERROR(IF(1+B615&lt;=Configuration!$F$10*Configuration!$F$16,1+B615,""),"")</f>
        <v/>
      </c>
      <c r="C616" s="18" t="str">
        <f>IFERROR(IF(1+C615&lt;=Configuration!$F$11*Configuration!$F$16,1+C615,""),"")</f>
        <v/>
      </c>
      <c r="D616" s="18" t="str">
        <f>IFERROR(IF(1+D615&lt;=Configuration!$F$12*Configuration!$F$16,1+D615,""),"")</f>
        <v/>
      </c>
      <c r="E616" s="2">
        <f>IFERROR('QB Projections'!N616,0)</f>
        <v>0</v>
      </c>
      <c r="F616" s="2">
        <f>IFERROR('RB Projections'!N617,0)</f>
        <v>0</v>
      </c>
      <c r="G616" s="2">
        <f>IFERROR('WR Projections'!N613,0)</f>
        <v>0</v>
      </c>
      <c r="H616" s="2">
        <f>IFERROR('TE Projections'!N616,0)</f>
        <v>0</v>
      </c>
      <c r="J616" s="2">
        <f>IFERROR(LARGE($E:$H,COUNTIF(A:D,"&gt;0")+COUNTA($J$1:J615)-1),0)</f>
        <v>53.133705486044263</v>
      </c>
      <c r="K616" s="2">
        <f>IFERROR(LARGE($F:$H,COUNTIF(B:D,"&gt;0")+COUNTA($K$1:K615)-1),0)</f>
        <v>0</v>
      </c>
    </row>
    <row r="617" spans="1:11" x14ac:dyDescent="0.25">
      <c r="A617" t="str">
        <f>IFERROR(IF(1+A616&lt;=Configuration!$F$9*Configuration!$F$16,1+A616,""),"")</f>
        <v/>
      </c>
      <c r="B617" s="18" t="str">
        <f>IFERROR(IF(1+B616&lt;=Configuration!$F$10*Configuration!$F$16,1+B616,""),"")</f>
        <v/>
      </c>
      <c r="C617" s="18" t="str">
        <f>IFERROR(IF(1+C616&lt;=Configuration!$F$11*Configuration!$F$16,1+C616,""),"")</f>
        <v/>
      </c>
      <c r="D617" s="18" t="str">
        <f>IFERROR(IF(1+D616&lt;=Configuration!$F$12*Configuration!$F$16,1+D616,""),"")</f>
        <v/>
      </c>
      <c r="E617" s="2">
        <f>IFERROR('QB Projections'!N617,0)</f>
        <v>0</v>
      </c>
      <c r="F617" s="2">
        <f>IFERROR('RB Projections'!N618,0)</f>
        <v>0</v>
      </c>
      <c r="G617" s="2">
        <f>IFERROR('WR Projections'!N614,0)</f>
        <v>0</v>
      </c>
      <c r="H617" s="2">
        <f>IFERROR('TE Projections'!N617,0)</f>
        <v>0</v>
      </c>
      <c r="J617" s="2">
        <f>IFERROR(LARGE($E:$H,COUNTIF(A:D,"&gt;0")+COUNTA($J$1:J616)-1),0)</f>
        <v>52.585615678278209</v>
      </c>
      <c r="K617" s="2">
        <f>IFERROR(LARGE($F:$H,COUNTIF(B:D,"&gt;0")+COUNTA($K$1:K616)-1),0)</f>
        <v>0</v>
      </c>
    </row>
    <row r="618" spans="1:11" x14ac:dyDescent="0.25">
      <c r="A618" t="str">
        <f>IFERROR(IF(1+A617&lt;=Configuration!$F$9*Configuration!$F$16,1+A617,""),"")</f>
        <v/>
      </c>
      <c r="B618" s="18" t="str">
        <f>IFERROR(IF(1+B617&lt;=Configuration!$F$10*Configuration!$F$16,1+B617,""),"")</f>
        <v/>
      </c>
      <c r="C618" s="18" t="str">
        <f>IFERROR(IF(1+C617&lt;=Configuration!$F$11*Configuration!$F$16,1+C617,""),"")</f>
        <v/>
      </c>
      <c r="D618" s="18" t="str">
        <f>IFERROR(IF(1+D617&lt;=Configuration!$F$12*Configuration!$F$16,1+D617,""),"")</f>
        <v/>
      </c>
      <c r="E618" s="2">
        <f>IFERROR('QB Projections'!N618,0)</f>
        <v>0</v>
      </c>
      <c r="F618" s="2">
        <f>IFERROR('RB Projections'!N619,0)</f>
        <v>0</v>
      </c>
      <c r="G618" s="2">
        <f>IFERROR('WR Projections'!N615,0)</f>
        <v>0</v>
      </c>
      <c r="H618" s="2">
        <f>IFERROR('TE Projections'!N618,0)</f>
        <v>0</v>
      </c>
      <c r="J618" s="2">
        <f>IFERROR(LARGE($E:$H,COUNTIF(A:D,"&gt;0")+COUNTA($J$1:J617)-1),0)</f>
        <v>52.568100756476042</v>
      </c>
      <c r="K618" s="2">
        <f>IFERROR(LARGE($F:$H,COUNTIF(B:D,"&gt;0")+COUNTA($K$1:K617)-1),0)</f>
        <v>0</v>
      </c>
    </row>
    <row r="619" spans="1:11" x14ac:dyDescent="0.25">
      <c r="A619" t="str">
        <f>IFERROR(IF(1+A618&lt;=Configuration!$F$9*Configuration!$F$16,1+A618,""),"")</f>
        <v/>
      </c>
      <c r="B619" s="18" t="str">
        <f>IFERROR(IF(1+B618&lt;=Configuration!$F$10*Configuration!$F$16,1+B618,""),"")</f>
        <v/>
      </c>
      <c r="C619" s="18" t="str">
        <f>IFERROR(IF(1+C618&lt;=Configuration!$F$11*Configuration!$F$16,1+C618,""),"")</f>
        <v/>
      </c>
      <c r="D619" s="18" t="str">
        <f>IFERROR(IF(1+D618&lt;=Configuration!$F$12*Configuration!$F$16,1+D618,""),"")</f>
        <v/>
      </c>
      <c r="E619" s="2">
        <f>IFERROR('QB Projections'!N619,0)</f>
        <v>0</v>
      </c>
      <c r="F619" s="2">
        <f>IFERROR('RB Projections'!N620,0)</f>
        <v>0</v>
      </c>
      <c r="G619" s="2">
        <f>IFERROR('WR Projections'!N616,0)</f>
        <v>0</v>
      </c>
      <c r="H619" s="2">
        <f>IFERROR('TE Projections'!N619,0)</f>
        <v>0</v>
      </c>
      <c r="J619" s="2">
        <f>IFERROR(LARGE($E:$H,COUNTIF(A:D,"&gt;0")+COUNTA($J$1:J618)-1),0)</f>
        <v>52.486126782461909</v>
      </c>
      <c r="K619" s="2">
        <f>IFERROR(LARGE($F:$H,COUNTIF(B:D,"&gt;0")+COUNTA($K$1:K618)-1),0)</f>
        <v>0</v>
      </c>
    </row>
    <row r="620" spans="1:11" x14ac:dyDescent="0.25">
      <c r="A620" t="str">
        <f>IFERROR(IF(1+A619&lt;=Configuration!$F$9*Configuration!$F$16,1+A619,""),"")</f>
        <v/>
      </c>
      <c r="B620" s="18" t="str">
        <f>IFERROR(IF(1+B619&lt;=Configuration!$F$10*Configuration!$F$16,1+B619,""),"")</f>
        <v/>
      </c>
      <c r="C620" s="18" t="str">
        <f>IFERROR(IF(1+C619&lt;=Configuration!$F$11*Configuration!$F$16,1+C619,""),"")</f>
        <v/>
      </c>
      <c r="D620" s="18" t="str">
        <f>IFERROR(IF(1+D619&lt;=Configuration!$F$12*Configuration!$F$16,1+D619,""),"")</f>
        <v/>
      </c>
      <c r="E620" s="2">
        <f>IFERROR('QB Projections'!N620,0)</f>
        <v>0</v>
      </c>
      <c r="F620" s="2">
        <f>IFERROR('RB Projections'!N621,0)</f>
        <v>0</v>
      </c>
      <c r="G620" s="2">
        <f>IFERROR('WR Projections'!N617,0)</f>
        <v>0</v>
      </c>
      <c r="H620" s="2">
        <f>IFERROR('TE Projections'!N620,0)</f>
        <v>0</v>
      </c>
      <c r="J620" s="2">
        <f>IFERROR(LARGE($E:$H,COUNTIF(A:D,"&gt;0")+COUNTA($J$1:J619)-1),0)</f>
        <v>52.407658478077387</v>
      </c>
      <c r="K620" s="2">
        <f>IFERROR(LARGE($F:$H,COUNTIF(B:D,"&gt;0")+COUNTA($K$1:K619)-1),0)</f>
        <v>0</v>
      </c>
    </row>
    <row r="621" spans="1:11" x14ac:dyDescent="0.25">
      <c r="A621" t="str">
        <f>IFERROR(IF(1+A620&lt;=Configuration!$F$9*Configuration!$F$16,1+A620,""),"")</f>
        <v/>
      </c>
      <c r="B621" s="18" t="str">
        <f>IFERROR(IF(1+B620&lt;=Configuration!$F$10*Configuration!$F$16,1+B620,""),"")</f>
        <v/>
      </c>
      <c r="C621" s="18" t="str">
        <f>IFERROR(IF(1+C620&lt;=Configuration!$F$11*Configuration!$F$16,1+C620,""),"")</f>
        <v/>
      </c>
      <c r="D621" s="18" t="str">
        <f>IFERROR(IF(1+D620&lt;=Configuration!$F$12*Configuration!$F$16,1+D620,""),"")</f>
        <v/>
      </c>
      <c r="E621" s="2">
        <f>IFERROR('QB Projections'!N621,0)</f>
        <v>0</v>
      </c>
      <c r="F621" s="2">
        <f>IFERROR('RB Projections'!N622,0)</f>
        <v>0</v>
      </c>
      <c r="G621" s="2">
        <f>IFERROR('WR Projections'!N618,0)</f>
        <v>0</v>
      </c>
      <c r="H621" s="2">
        <f>IFERROR('TE Projections'!N621,0)</f>
        <v>0</v>
      </c>
      <c r="J621" s="2">
        <f>IFERROR(LARGE($E:$H,COUNTIF(A:D,"&gt;0")+COUNTA($J$1:J620)-1),0)</f>
        <v>51.084286998151327</v>
      </c>
      <c r="K621" s="2">
        <f>IFERROR(LARGE($F:$H,COUNTIF(B:D,"&gt;0")+COUNTA($K$1:K620)-1),0)</f>
        <v>0</v>
      </c>
    </row>
    <row r="622" spans="1:11" x14ac:dyDescent="0.25">
      <c r="A622" t="str">
        <f>IFERROR(IF(1+A621&lt;=Configuration!$F$9*Configuration!$F$16,1+A621,""),"")</f>
        <v/>
      </c>
      <c r="B622" s="18" t="str">
        <f>IFERROR(IF(1+B621&lt;=Configuration!$F$10*Configuration!$F$16,1+B621,""),"")</f>
        <v/>
      </c>
      <c r="C622" s="18" t="str">
        <f>IFERROR(IF(1+C621&lt;=Configuration!$F$11*Configuration!$F$16,1+C621,""),"")</f>
        <v/>
      </c>
      <c r="D622" s="18" t="str">
        <f>IFERROR(IF(1+D621&lt;=Configuration!$F$12*Configuration!$F$16,1+D621,""),"")</f>
        <v/>
      </c>
      <c r="E622" s="2">
        <f>IFERROR('QB Projections'!N622,0)</f>
        <v>0</v>
      </c>
      <c r="F622" s="2">
        <f>IFERROR('RB Projections'!N623,0)</f>
        <v>0</v>
      </c>
      <c r="G622" s="2">
        <f>IFERROR('WR Projections'!N619,0)</f>
        <v>0</v>
      </c>
      <c r="H622" s="2">
        <f>IFERROR('TE Projections'!N622,0)</f>
        <v>0</v>
      </c>
      <c r="J622" s="2">
        <f>IFERROR(LARGE($E:$H,COUNTIF(A:D,"&gt;0")+COUNTA($J$1:J621)-1),0)</f>
        <v>50.716469649320871</v>
      </c>
      <c r="K622" s="2">
        <f>IFERROR(LARGE($F:$H,COUNTIF(B:D,"&gt;0")+COUNTA($K$1:K621)-1),0)</f>
        <v>0</v>
      </c>
    </row>
    <row r="623" spans="1:11" x14ac:dyDescent="0.25">
      <c r="A623" t="str">
        <f>IFERROR(IF(1+A622&lt;=Configuration!$F$9*Configuration!$F$16,1+A622,""),"")</f>
        <v/>
      </c>
      <c r="B623" s="18" t="str">
        <f>IFERROR(IF(1+B622&lt;=Configuration!$F$10*Configuration!$F$16,1+B622,""),"")</f>
        <v/>
      </c>
      <c r="C623" s="18" t="str">
        <f>IFERROR(IF(1+C622&lt;=Configuration!$F$11*Configuration!$F$16,1+C622,""),"")</f>
        <v/>
      </c>
      <c r="D623" s="18" t="str">
        <f>IFERROR(IF(1+D622&lt;=Configuration!$F$12*Configuration!$F$16,1+D622,""),"")</f>
        <v/>
      </c>
      <c r="E623" s="2">
        <f>IFERROR('QB Projections'!N623,0)</f>
        <v>0</v>
      </c>
      <c r="F623" s="2">
        <f>IFERROR('RB Projections'!N624,0)</f>
        <v>0</v>
      </c>
      <c r="G623" s="2">
        <f>IFERROR('WR Projections'!N620,0)</f>
        <v>0</v>
      </c>
      <c r="H623" s="2">
        <f>IFERROR('TE Projections'!N623,0)</f>
        <v>0</v>
      </c>
      <c r="J623" s="2">
        <f>IFERROR(LARGE($E:$H,COUNTIF(A:D,"&gt;0")+COUNTA($J$1:J622)-1),0)</f>
        <v>50.528336547908744</v>
      </c>
      <c r="K623" s="2">
        <f>IFERROR(LARGE($F:$H,COUNTIF(B:D,"&gt;0")+COUNTA($K$1:K622)-1),0)</f>
        <v>0</v>
      </c>
    </row>
    <row r="624" spans="1:11" x14ac:dyDescent="0.25">
      <c r="A624" t="str">
        <f>IFERROR(IF(1+A623&lt;=Configuration!$F$9*Configuration!$F$16,1+A623,""),"")</f>
        <v/>
      </c>
      <c r="B624" s="18" t="str">
        <f>IFERROR(IF(1+B623&lt;=Configuration!$F$10*Configuration!$F$16,1+B623,""),"")</f>
        <v/>
      </c>
      <c r="C624" s="18" t="str">
        <f>IFERROR(IF(1+C623&lt;=Configuration!$F$11*Configuration!$F$16,1+C623,""),"")</f>
        <v/>
      </c>
      <c r="D624" s="18" t="str">
        <f>IFERROR(IF(1+D623&lt;=Configuration!$F$12*Configuration!$F$16,1+D623,""),"")</f>
        <v/>
      </c>
      <c r="E624" s="2">
        <f>IFERROR('QB Projections'!N624,0)</f>
        <v>0</v>
      </c>
      <c r="F624" s="2">
        <f>IFERROR('RB Projections'!N625,0)</f>
        <v>0</v>
      </c>
      <c r="G624" s="2">
        <f>IFERROR('WR Projections'!N621,0)</f>
        <v>0</v>
      </c>
      <c r="H624" s="2">
        <f>IFERROR('TE Projections'!N624,0)</f>
        <v>0</v>
      </c>
      <c r="J624" s="2">
        <f>IFERROR(LARGE($E:$H,COUNTIF(A:D,"&gt;0")+COUNTA($J$1:J623)-1),0)</f>
        <v>50.365348369368633</v>
      </c>
      <c r="K624" s="2">
        <f>IFERROR(LARGE($F:$H,COUNTIF(B:D,"&gt;0")+COUNTA($K$1:K623)-1),0)</f>
        <v>0</v>
      </c>
    </row>
    <row r="625" spans="1:11" x14ac:dyDescent="0.25">
      <c r="A625" t="str">
        <f>IFERROR(IF(1+A624&lt;=Configuration!$F$9*Configuration!$F$16,1+A624,""),"")</f>
        <v/>
      </c>
      <c r="B625" s="18" t="str">
        <f>IFERROR(IF(1+B624&lt;=Configuration!$F$10*Configuration!$F$16,1+B624,""),"")</f>
        <v/>
      </c>
      <c r="C625" s="18" t="str">
        <f>IFERROR(IF(1+C624&lt;=Configuration!$F$11*Configuration!$F$16,1+C624,""),"")</f>
        <v/>
      </c>
      <c r="D625" s="18" t="str">
        <f>IFERROR(IF(1+D624&lt;=Configuration!$F$12*Configuration!$F$16,1+D624,""),"")</f>
        <v/>
      </c>
      <c r="E625" s="2">
        <f>IFERROR('QB Projections'!N625,0)</f>
        <v>0</v>
      </c>
      <c r="F625" s="2">
        <f>IFERROR('RB Projections'!N626,0)</f>
        <v>0</v>
      </c>
      <c r="G625" s="2">
        <f>IFERROR('WR Projections'!N622,0)</f>
        <v>0</v>
      </c>
      <c r="H625" s="2">
        <f>IFERROR('TE Projections'!N625,0)</f>
        <v>0</v>
      </c>
      <c r="J625" s="2">
        <f>IFERROR(LARGE($E:$H,COUNTIF(A:D,"&gt;0")+COUNTA($J$1:J624)-1),0)</f>
        <v>49.832980440080377</v>
      </c>
      <c r="K625" s="2">
        <f>IFERROR(LARGE($F:$H,COUNTIF(B:D,"&gt;0")+COUNTA($K$1:K624)-1),0)</f>
        <v>0</v>
      </c>
    </row>
    <row r="626" spans="1:11" x14ac:dyDescent="0.25">
      <c r="A626" t="str">
        <f>IFERROR(IF(1+A625&lt;=Configuration!$F$9*Configuration!$F$16,1+A625,""),"")</f>
        <v/>
      </c>
      <c r="B626" s="18" t="str">
        <f>IFERROR(IF(1+B625&lt;=Configuration!$F$10*Configuration!$F$16,1+B625,""),"")</f>
        <v/>
      </c>
      <c r="C626" s="18" t="str">
        <f>IFERROR(IF(1+C625&lt;=Configuration!$F$11*Configuration!$F$16,1+C625,""),"")</f>
        <v/>
      </c>
      <c r="D626" s="18" t="str">
        <f>IFERROR(IF(1+D625&lt;=Configuration!$F$12*Configuration!$F$16,1+D625,""),"")</f>
        <v/>
      </c>
      <c r="E626" s="2">
        <f>IFERROR('QB Projections'!N626,0)</f>
        <v>0</v>
      </c>
      <c r="F626" s="2">
        <f>IFERROR('RB Projections'!N627,0)</f>
        <v>0</v>
      </c>
      <c r="G626" s="2">
        <f>IFERROR('WR Projections'!N623,0)</f>
        <v>0</v>
      </c>
      <c r="H626" s="2">
        <f>IFERROR('TE Projections'!N626,0)</f>
        <v>0</v>
      </c>
      <c r="J626" s="2">
        <f>IFERROR(LARGE($E:$H,COUNTIF(A:D,"&gt;0")+COUNTA($J$1:J625)-1),0)</f>
        <v>49.535139985068938</v>
      </c>
      <c r="K626" s="2">
        <f>IFERROR(LARGE($F:$H,COUNTIF(B:D,"&gt;0")+COUNTA($K$1:K625)-1),0)</f>
        <v>0</v>
      </c>
    </row>
    <row r="627" spans="1:11" x14ac:dyDescent="0.25">
      <c r="A627" t="str">
        <f>IFERROR(IF(1+A626&lt;=Configuration!$F$9*Configuration!$F$16,1+A626,""),"")</f>
        <v/>
      </c>
      <c r="B627" s="18" t="str">
        <f>IFERROR(IF(1+B626&lt;=Configuration!$F$10*Configuration!$F$16,1+B626,""),"")</f>
        <v/>
      </c>
      <c r="C627" s="18" t="str">
        <f>IFERROR(IF(1+C626&lt;=Configuration!$F$11*Configuration!$F$16,1+C626,""),"")</f>
        <v/>
      </c>
      <c r="D627" s="18" t="str">
        <f>IFERROR(IF(1+D626&lt;=Configuration!$F$12*Configuration!$F$16,1+D626,""),"")</f>
        <v/>
      </c>
      <c r="E627" s="2">
        <f>IFERROR('QB Projections'!N627,0)</f>
        <v>0</v>
      </c>
      <c r="F627" s="2">
        <f>IFERROR('RB Projections'!N628,0)</f>
        <v>0</v>
      </c>
      <c r="G627" s="2">
        <f>IFERROR('WR Projections'!N624,0)</f>
        <v>0</v>
      </c>
      <c r="H627" s="2">
        <f>IFERROR('TE Projections'!N627,0)</f>
        <v>0</v>
      </c>
      <c r="J627" s="2">
        <f>IFERROR(LARGE($E:$H,COUNTIF(A:D,"&gt;0")+COUNTA($J$1:J626)-1),0)</f>
        <v>49.527658478077385</v>
      </c>
      <c r="K627" s="2">
        <f>IFERROR(LARGE($F:$H,COUNTIF(B:D,"&gt;0")+COUNTA($K$1:K626)-1),0)</f>
        <v>0</v>
      </c>
    </row>
    <row r="628" spans="1:11" x14ac:dyDescent="0.25">
      <c r="A628" t="str">
        <f>IFERROR(IF(1+A627&lt;=Configuration!$F$9*Configuration!$F$16,1+A627,""),"")</f>
        <v/>
      </c>
      <c r="B628" s="18" t="str">
        <f>IFERROR(IF(1+B627&lt;=Configuration!$F$10*Configuration!$F$16,1+B627,""),"")</f>
        <v/>
      </c>
      <c r="C628" s="18" t="str">
        <f>IFERROR(IF(1+C627&lt;=Configuration!$F$11*Configuration!$F$16,1+C627,""),"")</f>
        <v/>
      </c>
      <c r="D628" s="18" t="str">
        <f>IFERROR(IF(1+D627&lt;=Configuration!$F$12*Configuration!$F$16,1+D627,""),"")</f>
        <v/>
      </c>
      <c r="E628" s="2">
        <f>IFERROR('QB Projections'!N628,0)</f>
        <v>0</v>
      </c>
      <c r="F628" s="2">
        <f>IFERROR('RB Projections'!N629,0)</f>
        <v>0</v>
      </c>
      <c r="G628" s="2">
        <f>IFERROR('WR Projections'!N625,0)</f>
        <v>0</v>
      </c>
      <c r="H628" s="2">
        <f>IFERROR('TE Projections'!N628,0)</f>
        <v>0</v>
      </c>
      <c r="J628" s="2">
        <f>IFERROR(LARGE($E:$H,COUNTIF(A:D,"&gt;0")+COUNTA($J$1:J627)-1),0)</f>
        <v>49.493372763791669</v>
      </c>
      <c r="K628" s="2">
        <f>IFERROR(LARGE($F:$H,COUNTIF(B:D,"&gt;0")+COUNTA($K$1:K627)-1),0)</f>
        <v>0</v>
      </c>
    </row>
    <row r="629" spans="1:11" x14ac:dyDescent="0.25">
      <c r="A629" t="str">
        <f>IFERROR(IF(1+A628&lt;=Configuration!$F$9*Configuration!$F$16,1+A628,""),"")</f>
        <v/>
      </c>
      <c r="B629" s="18" t="str">
        <f>IFERROR(IF(1+B628&lt;=Configuration!$F$10*Configuration!$F$16,1+B628,""),"")</f>
        <v/>
      </c>
      <c r="C629" s="18" t="str">
        <f>IFERROR(IF(1+C628&lt;=Configuration!$F$11*Configuration!$F$16,1+C628,""),"")</f>
        <v/>
      </c>
      <c r="D629" s="18" t="str">
        <f>IFERROR(IF(1+D628&lt;=Configuration!$F$12*Configuration!$F$16,1+D628,""),"")</f>
        <v/>
      </c>
      <c r="E629" s="2">
        <f>IFERROR('QB Projections'!N629,0)</f>
        <v>0</v>
      </c>
      <c r="F629" s="2">
        <f>IFERROR('RB Projections'!N630,0)</f>
        <v>0</v>
      </c>
      <c r="G629" s="2">
        <f>IFERROR('WR Projections'!N626,0)</f>
        <v>0</v>
      </c>
      <c r="H629" s="2">
        <f>IFERROR('TE Projections'!N629,0)</f>
        <v>0</v>
      </c>
      <c r="J629" s="2">
        <f>IFERROR(LARGE($E:$H,COUNTIF(A:D,"&gt;0")+COUNTA($J$1:J628)-1),0)</f>
        <v>49.412496970500015</v>
      </c>
      <c r="K629" s="2">
        <f>IFERROR(LARGE($F:$H,COUNTIF(B:D,"&gt;0")+COUNTA($K$1:K628)-1),0)</f>
        <v>0</v>
      </c>
    </row>
    <row r="630" spans="1:11" x14ac:dyDescent="0.25">
      <c r="A630" t="str">
        <f>IFERROR(IF(1+A629&lt;=Configuration!$F$9*Configuration!$F$16,1+A629,""),"")</f>
        <v/>
      </c>
      <c r="B630" s="18" t="str">
        <f>IFERROR(IF(1+B629&lt;=Configuration!$F$10*Configuration!$F$16,1+B629,""),"")</f>
        <v/>
      </c>
      <c r="C630" s="18" t="str">
        <f>IFERROR(IF(1+C629&lt;=Configuration!$F$11*Configuration!$F$16,1+C629,""),"")</f>
        <v/>
      </c>
      <c r="D630" s="18" t="str">
        <f>IFERROR(IF(1+D629&lt;=Configuration!$F$12*Configuration!$F$16,1+D629,""),"")</f>
        <v/>
      </c>
      <c r="E630" s="2">
        <f>IFERROR('QB Projections'!N630,0)</f>
        <v>0</v>
      </c>
      <c r="F630" s="2">
        <f>IFERROR('RB Projections'!N631,0)</f>
        <v>0</v>
      </c>
      <c r="G630" s="2">
        <f>IFERROR('WR Projections'!N627,0)</f>
        <v>0</v>
      </c>
      <c r="H630" s="2">
        <f>IFERROR('TE Projections'!N630,0)</f>
        <v>0</v>
      </c>
      <c r="J630" s="2">
        <f>IFERROR(LARGE($E:$H,COUNTIF(A:D,"&gt;0")+COUNTA($J$1:J629)-1),0)</f>
        <v>49.405538377620033</v>
      </c>
      <c r="K630" s="2">
        <f>IFERROR(LARGE($F:$H,COUNTIF(B:D,"&gt;0")+COUNTA($K$1:K629)-1),0)</f>
        <v>0</v>
      </c>
    </row>
    <row r="631" spans="1:11" x14ac:dyDescent="0.25">
      <c r="A631" t="str">
        <f>IFERROR(IF(1+A630&lt;=Configuration!$F$9*Configuration!$F$16,1+A630,""),"")</f>
        <v/>
      </c>
      <c r="B631" s="18" t="str">
        <f>IFERROR(IF(1+B630&lt;=Configuration!$F$10*Configuration!$F$16,1+B630,""),"")</f>
        <v/>
      </c>
      <c r="C631" s="18" t="str">
        <f>IFERROR(IF(1+C630&lt;=Configuration!$F$11*Configuration!$F$16,1+C630,""),"")</f>
        <v/>
      </c>
      <c r="D631" s="18" t="str">
        <f>IFERROR(IF(1+D630&lt;=Configuration!$F$12*Configuration!$F$16,1+D630,""),"")</f>
        <v/>
      </c>
      <c r="E631" s="2">
        <f>IFERROR('QB Projections'!N631,0)</f>
        <v>0</v>
      </c>
      <c r="F631" s="2">
        <f>IFERROR('RB Projections'!N632,0)</f>
        <v>0</v>
      </c>
      <c r="G631" s="2">
        <f>IFERROR('WR Projections'!N628,0)</f>
        <v>0</v>
      </c>
      <c r="H631" s="2">
        <f>IFERROR('TE Projections'!N631,0)</f>
        <v>0</v>
      </c>
      <c r="J631" s="2">
        <f>IFERROR(LARGE($E:$H,COUNTIF(A:D,"&gt;0")+COUNTA($J$1:J630)-1),0)</f>
        <v>48.92013570366376</v>
      </c>
      <c r="K631" s="2">
        <f>IFERROR(LARGE($F:$H,COUNTIF(B:D,"&gt;0")+COUNTA($K$1:K630)-1),0)</f>
        <v>0</v>
      </c>
    </row>
    <row r="632" spans="1:11" x14ac:dyDescent="0.25">
      <c r="A632" t="str">
        <f>IFERROR(IF(1+A631&lt;=Configuration!$F$9*Configuration!$F$16,1+A631,""),"")</f>
        <v/>
      </c>
      <c r="B632" s="18" t="str">
        <f>IFERROR(IF(1+B631&lt;=Configuration!$F$10*Configuration!$F$16,1+B631,""),"")</f>
        <v/>
      </c>
      <c r="C632" s="18" t="str">
        <f>IFERROR(IF(1+C631&lt;=Configuration!$F$11*Configuration!$F$16,1+C631,""),"")</f>
        <v/>
      </c>
      <c r="D632" s="18" t="str">
        <f>IFERROR(IF(1+D631&lt;=Configuration!$F$12*Configuration!$F$16,1+D631,""),"")</f>
        <v/>
      </c>
      <c r="E632" s="2">
        <f>IFERROR('QB Projections'!N632,0)</f>
        <v>0</v>
      </c>
      <c r="F632" s="2">
        <f>IFERROR('RB Projections'!N633,0)</f>
        <v>0</v>
      </c>
      <c r="G632" s="2">
        <f>IFERROR('WR Projections'!N629,0)</f>
        <v>0</v>
      </c>
      <c r="H632" s="2">
        <f>IFERROR('TE Projections'!N632,0)</f>
        <v>0</v>
      </c>
      <c r="J632" s="2">
        <f>IFERROR(LARGE($E:$H,COUNTIF(A:D,"&gt;0")+COUNTA($J$1:J631)-1),0)</f>
        <v>48.897201376057588</v>
      </c>
      <c r="K632" s="2">
        <f>IFERROR(LARGE($F:$H,COUNTIF(B:D,"&gt;0")+COUNTA($K$1:K631)-1),0)</f>
        <v>0</v>
      </c>
    </row>
    <row r="633" spans="1:11" x14ac:dyDescent="0.25">
      <c r="A633" t="str">
        <f>IFERROR(IF(1+A632&lt;=Configuration!$F$9*Configuration!$F$16,1+A632,""),"")</f>
        <v/>
      </c>
      <c r="B633" s="18" t="str">
        <f>IFERROR(IF(1+B632&lt;=Configuration!$F$10*Configuration!$F$16,1+B632,""),"")</f>
        <v/>
      </c>
      <c r="C633" s="18" t="str">
        <f>IFERROR(IF(1+C632&lt;=Configuration!$F$11*Configuration!$F$16,1+C632,""),"")</f>
        <v/>
      </c>
      <c r="D633" s="18" t="str">
        <f>IFERROR(IF(1+D632&lt;=Configuration!$F$12*Configuration!$F$16,1+D632,""),"")</f>
        <v/>
      </c>
      <c r="E633" s="2">
        <f>IFERROR('QB Projections'!N633,0)</f>
        <v>0</v>
      </c>
      <c r="F633" s="2">
        <f>IFERROR('RB Projections'!N634,0)</f>
        <v>0</v>
      </c>
      <c r="G633" s="2">
        <f>IFERROR('WR Projections'!N630,0)</f>
        <v>0</v>
      </c>
      <c r="H633" s="2">
        <f>IFERROR('TE Projections'!N633,0)</f>
        <v>0</v>
      </c>
      <c r="J633" s="2">
        <f>IFERROR(LARGE($E:$H,COUNTIF(A:D,"&gt;0")+COUNTA($J$1:J632)-1),0)</f>
        <v>47.662232481214318</v>
      </c>
      <c r="K633" s="2">
        <f>IFERROR(LARGE($F:$H,COUNTIF(B:D,"&gt;0")+COUNTA($K$1:K632)-1),0)</f>
        <v>0</v>
      </c>
    </row>
    <row r="634" spans="1:11" x14ac:dyDescent="0.25">
      <c r="A634" t="str">
        <f>IFERROR(IF(1+A633&lt;=Configuration!$F$9*Configuration!$F$16,1+A633,""),"")</f>
        <v/>
      </c>
      <c r="B634" s="18" t="str">
        <f>IFERROR(IF(1+B633&lt;=Configuration!$F$10*Configuration!$F$16,1+B633,""),"")</f>
        <v/>
      </c>
      <c r="C634" s="18" t="str">
        <f>IFERROR(IF(1+C633&lt;=Configuration!$F$11*Configuration!$F$16,1+C633,""),"")</f>
        <v/>
      </c>
      <c r="D634" s="18" t="str">
        <f>IFERROR(IF(1+D633&lt;=Configuration!$F$12*Configuration!$F$16,1+D633,""),"")</f>
        <v/>
      </c>
      <c r="E634" s="2">
        <f>IFERROR('QB Projections'!N634,0)</f>
        <v>0</v>
      </c>
      <c r="F634" s="2">
        <f>IFERROR('RB Projections'!N635,0)</f>
        <v>0</v>
      </c>
      <c r="G634" s="2">
        <f>IFERROR('WR Projections'!N631,0)</f>
        <v>0</v>
      </c>
      <c r="H634" s="2">
        <f>IFERROR('TE Projections'!N634,0)</f>
        <v>0</v>
      </c>
      <c r="J634" s="2">
        <f>IFERROR(LARGE($E:$H,COUNTIF(A:D,"&gt;0")+COUNTA($J$1:J633)-1),0)</f>
        <v>47.195531925029677</v>
      </c>
      <c r="K634" s="2">
        <f>IFERROR(LARGE($F:$H,COUNTIF(B:D,"&gt;0")+COUNTA($K$1:K633)-1),0)</f>
        <v>0</v>
      </c>
    </row>
    <row r="635" spans="1:11" x14ac:dyDescent="0.25">
      <c r="A635" t="str">
        <f>IFERROR(IF(1+A634&lt;=Configuration!$F$9*Configuration!$F$16,1+A634,""),"")</f>
        <v/>
      </c>
      <c r="B635" s="18" t="str">
        <f>IFERROR(IF(1+B634&lt;=Configuration!$F$10*Configuration!$F$16,1+B634,""),"")</f>
        <v/>
      </c>
      <c r="C635" s="18" t="str">
        <f>IFERROR(IF(1+C634&lt;=Configuration!$F$11*Configuration!$F$16,1+C634,""),"")</f>
        <v/>
      </c>
      <c r="D635" s="18" t="str">
        <f>IFERROR(IF(1+D634&lt;=Configuration!$F$12*Configuration!$F$16,1+D634,""),"")</f>
        <v/>
      </c>
      <c r="E635" s="2">
        <f>IFERROR('QB Projections'!N635,0)</f>
        <v>0</v>
      </c>
      <c r="F635" s="2">
        <f>IFERROR('RB Projections'!N636,0)</f>
        <v>0</v>
      </c>
      <c r="G635" s="2">
        <f>IFERROR('WR Projections'!N632,0)</f>
        <v>0</v>
      </c>
      <c r="H635" s="2">
        <f>IFERROR('TE Projections'!N635,0)</f>
        <v>0</v>
      </c>
      <c r="J635" s="2">
        <f>IFERROR(LARGE($E:$H,COUNTIF(A:D,"&gt;0")+COUNTA($J$1:J634)-1),0)</f>
        <v>47.13754158681153</v>
      </c>
      <c r="K635" s="2">
        <f>IFERROR(LARGE($F:$H,COUNTIF(B:D,"&gt;0")+COUNTA($K$1:K634)-1),0)</f>
        <v>0</v>
      </c>
    </row>
    <row r="636" spans="1:11" x14ac:dyDescent="0.25">
      <c r="A636" t="str">
        <f>IFERROR(IF(1+A635&lt;=Configuration!$F$9*Configuration!$F$16,1+A635,""),"")</f>
        <v/>
      </c>
      <c r="B636" s="18" t="str">
        <f>IFERROR(IF(1+B635&lt;=Configuration!$F$10*Configuration!$F$16,1+B635,""),"")</f>
        <v/>
      </c>
      <c r="C636" s="18" t="str">
        <f>IFERROR(IF(1+C635&lt;=Configuration!$F$11*Configuration!$F$16,1+C635,""),"")</f>
        <v/>
      </c>
      <c r="D636" s="18" t="str">
        <f>IFERROR(IF(1+D635&lt;=Configuration!$F$12*Configuration!$F$16,1+D635,""),"")</f>
        <v/>
      </c>
      <c r="E636" s="2">
        <f>IFERROR('QB Projections'!N636,0)</f>
        <v>0</v>
      </c>
      <c r="F636" s="2">
        <f>IFERROR('RB Projections'!N637,0)</f>
        <v>0</v>
      </c>
      <c r="G636" s="2">
        <f>IFERROR('WR Projections'!N633,0)</f>
        <v>0</v>
      </c>
      <c r="H636" s="2">
        <f>IFERROR('TE Projections'!N636,0)</f>
        <v>0</v>
      </c>
      <c r="J636" s="2">
        <f>IFERROR(LARGE($E:$H,COUNTIF(A:D,"&gt;0")+COUNTA($J$1:J635)-1),0)</f>
        <v>46.573686938237607</v>
      </c>
      <c r="K636" s="2">
        <f>IFERROR(LARGE($F:$H,COUNTIF(B:D,"&gt;0")+COUNTA($K$1:K635)-1),0)</f>
        <v>0</v>
      </c>
    </row>
    <row r="637" spans="1:11" x14ac:dyDescent="0.25">
      <c r="A637" t="str">
        <f>IFERROR(IF(1+A636&lt;=Configuration!$F$9*Configuration!$F$16,1+A636,""),"")</f>
        <v/>
      </c>
      <c r="B637" s="18" t="str">
        <f>IFERROR(IF(1+B636&lt;=Configuration!$F$10*Configuration!$F$16,1+B636,""),"")</f>
        <v/>
      </c>
      <c r="C637" s="18" t="str">
        <f>IFERROR(IF(1+C636&lt;=Configuration!$F$11*Configuration!$F$16,1+C636,""),"")</f>
        <v/>
      </c>
      <c r="D637" s="18" t="str">
        <f>IFERROR(IF(1+D636&lt;=Configuration!$F$12*Configuration!$F$16,1+D636,""),"")</f>
        <v/>
      </c>
      <c r="E637" s="2">
        <f>IFERROR('QB Projections'!N637,0)</f>
        <v>0</v>
      </c>
      <c r="F637" s="2">
        <f>IFERROR('RB Projections'!N638,0)</f>
        <v>0</v>
      </c>
      <c r="G637" s="2">
        <f>IFERROR('WR Projections'!N634,0)</f>
        <v>0</v>
      </c>
      <c r="H637" s="2">
        <f>IFERROR('TE Projections'!N637,0)</f>
        <v>0</v>
      </c>
      <c r="J637" s="2">
        <f>IFERROR(LARGE($E:$H,COUNTIF(A:D,"&gt;0")+COUNTA($J$1:J636)-1),0)</f>
        <v>45.423606546323384</v>
      </c>
      <c r="K637" s="2">
        <f>IFERROR(LARGE($F:$H,COUNTIF(B:D,"&gt;0")+COUNTA($K$1:K636)-1),0)</f>
        <v>0</v>
      </c>
    </row>
    <row r="638" spans="1:11" x14ac:dyDescent="0.25">
      <c r="A638" t="str">
        <f>IFERROR(IF(1+A637&lt;=Configuration!$F$9*Configuration!$F$16,1+A637,""),"")</f>
        <v/>
      </c>
      <c r="B638" s="18" t="str">
        <f>IFERROR(IF(1+B637&lt;=Configuration!$F$10*Configuration!$F$16,1+B637,""),"")</f>
        <v/>
      </c>
      <c r="C638" s="18" t="str">
        <f>IFERROR(IF(1+C637&lt;=Configuration!$F$11*Configuration!$F$16,1+C637,""),"")</f>
        <v/>
      </c>
      <c r="D638" s="18" t="str">
        <f>IFERROR(IF(1+D637&lt;=Configuration!$F$12*Configuration!$F$16,1+D637,""),"")</f>
        <v/>
      </c>
      <c r="E638" s="2">
        <f>IFERROR('QB Projections'!N638,0)</f>
        <v>0</v>
      </c>
      <c r="F638" s="2">
        <f>IFERROR('RB Projections'!N639,0)</f>
        <v>0</v>
      </c>
      <c r="G638" s="2">
        <f>IFERROR('WR Projections'!N635,0)</f>
        <v>0</v>
      </c>
      <c r="H638" s="2">
        <f>IFERROR('TE Projections'!N638,0)</f>
        <v>0</v>
      </c>
      <c r="J638" s="2">
        <f>IFERROR(LARGE($E:$H,COUNTIF(A:D,"&gt;0")+COUNTA($J$1:J637)-1),0)</f>
        <v>45.21631091466395</v>
      </c>
      <c r="K638" s="2">
        <f>IFERROR(LARGE($F:$H,COUNTIF(B:D,"&gt;0")+COUNTA($K$1:K637)-1),0)</f>
        <v>0</v>
      </c>
    </row>
    <row r="639" spans="1:11" x14ac:dyDescent="0.25">
      <c r="A639" t="str">
        <f>IFERROR(IF(1+A638&lt;=Configuration!$F$9*Configuration!$F$16,1+A638,""),"")</f>
        <v/>
      </c>
      <c r="B639" s="18" t="str">
        <f>IFERROR(IF(1+B638&lt;=Configuration!$F$10*Configuration!$F$16,1+B638,""),"")</f>
        <v/>
      </c>
      <c r="C639" s="18" t="str">
        <f>IFERROR(IF(1+C638&lt;=Configuration!$F$11*Configuration!$F$16,1+C638,""),"")</f>
        <v/>
      </c>
      <c r="D639" s="18" t="str">
        <f>IFERROR(IF(1+D638&lt;=Configuration!$F$12*Configuration!$F$16,1+D638,""),"")</f>
        <v/>
      </c>
      <c r="E639" s="2">
        <f>IFERROR('QB Projections'!N639,0)</f>
        <v>0</v>
      </c>
      <c r="F639" s="2">
        <f>IFERROR('RB Projections'!N640,0)</f>
        <v>0</v>
      </c>
      <c r="G639" s="2">
        <f>IFERROR('WR Projections'!N636,0)</f>
        <v>0</v>
      </c>
      <c r="H639" s="2">
        <f>IFERROR('TE Projections'!N639,0)</f>
        <v>0</v>
      </c>
      <c r="J639" s="2">
        <f>IFERROR(LARGE($E:$H,COUNTIF(A:D,"&gt;0")+COUNTA($J$1:J638)-1),0)</f>
        <v>44.700482188505816</v>
      </c>
      <c r="K639" s="2">
        <f>IFERROR(LARGE($F:$H,COUNTIF(B:D,"&gt;0")+COUNTA($K$1:K638)-1),0)</f>
        <v>0</v>
      </c>
    </row>
    <row r="640" spans="1:11" x14ac:dyDescent="0.25">
      <c r="A640" t="str">
        <f>IFERROR(IF(1+A639&lt;=Configuration!$F$9*Configuration!$F$16,1+A639,""),"")</f>
        <v/>
      </c>
      <c r="B640" s="18" t="str">
        <f>IFERROR(IF(1+B639&lt;=Configuration!$F$10*Configuration!$F$16,1+B639,""),"")</f>
        <v/>
      </c>
      <c r="C640" s="18" t="str">
        <f>IFERROR(IF(1+C639&lt;=Configuration!$F$11*Configuration!$F$16,1+C639,""),"")</f>
        <v/>
      </c>
      <c r="D640" s="18" t="str">
        <f>IFERROR(IF(1+D639&lt;=Configuration!$F$12*Configuration!$F$16,1+D639,""),"")</f>
        <v/>
      </c>
      <c r="E640" s="2">
        <f>IFERROR('QB Projections'!N640,0)</f>
        <v>0</v>
      </c>
      <c r="F640" s="2">
        <f>IFERROR('RB Projections'!N641,0)</f>
        <v>0</v>
      </c>
      <c r="G640" s="2">
        <f>IFERROR('WR Projections'!N637,0)</f>
        <v>0</v>
      </c>
      <c r="H640" s="2">
        <f>IFERROR('TE Projections'!N640,0)</f>
        <v>0</v>
      </c>
      <c r="J640" s="2">
        <f>IFERROR(LARGE($E:$H,COUNTIF(A:D,"&gt;0")+COUNTA($J$1:J639)-1),0)</f>
        <v>43.904438285646876</v>
      </c>
      <c r="K640" s="2">
        <f>IFERROR(LARGE($F:$H,COUNTIF(B:D,"&gt;0")+COUNTA($K$1:K639)-1),0)</f>
        <v>0</v>
      </c>
    </row>
    <row r="641" spans="1:11" x14ac:dyDescent="0.25">
      <c r="A641" t="str">
        <f>IFERROR(IF(1+A640&lt;=Configuration!$F$9*Configuration!$F$16,1+A640,""),"")</f>
        <v/>
      </c>
      <c r="B641" s="18" t="str">
        <f>IFERROR(IF(1+B640&lt;=Configuration!$F$10*Configuration!$F$16,1+B640,""),"")</f>
        <v/>
      </c>
      <c r="C641" s="18" t="str">
        <f>IFERROR(IF(1+C640&lt;=Configuration!$F$11*Configuration!$F$16,1+C640,""),"")</f>
        <v/>
      </c>
      <c r="D641" s="18" t="str">
        <f>IFERROR(IF(1+D640&lt;=Configuration!$F$12*Configuration!$F$16,1+D640,""),"")</f>
        <v/>
      </c>
      <c r="E641" s="2">
        <f>IFERROR('QB Projections'!N641,0)</f>
        <v>0</v>
      </c>
      <c r="F641" s="2">
        <f>IFERROR('RB Projections'!N642,0)</f>
        <v>0</v>
      </c>
      <c r="G641" s="2">
        <f>IFERROR('WR Projections'!N638,0)</f>
        <v>0</v>
      </c>
      <c r="H641" s="2">
        <f>IFERROR('TE Projections'!N641,0)</f>
        <v>0</v>
      </c>
      <c r="J641" s="2">
        <f>IFERROR(LARGE($E:$H,COUNTIF(A:D,"&gt;0")+COUNTA($J$1:J640)-1),0)</f>
        <v>43.673048731731157</v>
      </c>
      <c r="K641" s="2">
        <f>IFERROR(LARGE($F:$H,COUNTIF(B:D,"&gt;0")+COUNTA($K$1:K640)-1),0)</f>
        <v>0</v>
      </c>
    </row>
    <row r="642" spans="1:11" x14ac:dyDescent="0.25">
      <c r="A642" t="str">
        <f>IFERROR(IF(1+A641&lt;=Configuration!$F$9*Configuration!$F$16,1+A641,""),"")</f>
        <v/>
      </c>
      <c r="B642" s="18" t="str">
        <f>IFERROR(IF(1+B641&lt;=Configuration!$F$10*Configuration!$F$16,1+B641,""),"")</f>
        <v/>
      </c>
      <c r="C642" s="18" t="str">
        <f>IFERROR(IF(1+C641&lt;=Configuration!$F$11*Configuration!$F$16,1+C641,""),"")</f>
        <v/>
      </c>
      <c r="D642" s="18" t="str">
        <f>IFERROR(IF(1+D641&lt;=Configuration!$F$12*Configuration!$F$16,1+D641,""),"")</f>
        <v/>
      </c>
      <c r="E642" s="2">
        <f>IFERROR('QB Projections'!N642,0)</f>
        <v>0</v>
      </c>
      <c r="F642" s="2">
        <f>IFERROR('RB Projections'!N643,0)</f>
        <v>0</v>
      </c>
      <c r="G642" s="2">
        <f>IFERROR('WR Projections'!N639,0)</f>
        <v>0</v>
      </c>
      <c r="H642" s="2">
        <f>IFERROR('TE Projections'!N642,0)</f>
        <v>0</v>
      </c>
      <c r="J642" s="2">
        <f>IFERROR(LARGE($E:$H,COUNTIF(A:D,"&gt;0")+COUNTA($J$1:J641)-1),0)</f>
        <v>42.737336110715717</v>
      </c>
      <c r="K642" s="2">
        <f>IFERROR(LARGE($F:$H,COUNTIF(B:D,"&gt;0")+COUNTA($K$1:K641)-1),0)</f>
        <v>0</v>
      </c>
    </row>
    <row r="643" spans="1:11" x14ac:dyDescent="0.25">
      <c r="A643" t="str">
        <f>IFERROR(IF(1+A642&lt;=Configuration!$F$9*Configuration!$F$16,1+A642,""),"")</f>
        <v/>
      </c>
      <c r="B643" s="18" t="str">
        <f>IFERROR(IF(1+B642&lt;=Configuration!$F$10*Configuration!$F$16,1+B642,""),"")</f>
        <v/>
      </c>
      <c r="C643" s="18" t="str">
        <f>IFERROR(IF(1+C642&lt;=Configuration!$F$11*Configuration!$F$16,1+C642,""),"")</f>
        <v/>
      </c>
      <c r="D643" s="18" t="str">
        <f>IFERROR(IF(1+D642&lt;=Configuration!$F$12*Configuration!$F$16,1+D642,""),"")</f>
        <v/>
      </c>
      <c r="E643" s="2">
        <f>IFERROR('QB Projections'!N643,0)</f>
        <v>0</v>
      </c>
      <c r="F643" s="2">
        <f>IFERROR('RB Projections'!N644,0)</f>
        <v>0</v>
      </c>
      <c r="G643" s="2">
        <f>IFERROR('WR Projections'!N640,0)</f>
        <v>0</v>
      </c>
      <c r="H643" s="2">
        <f>IFERROR('TE Projections'!N643,0)</f>
        <v>0</v>
      </c>
      <c r="J643" s="2">
        <f>IFERROR(LARGE($E:$H,COUNTIF(A:D,"&gt;0")+COUNTA($J$1:J642)-1),0)</f>
        <v>41.691706693664891</v>
      </c>
      <c r="K643" s="2">
        <f>IFERROR(LARGE($F:$H,COUNTIF(B:D,"&gt;0")+COUNTA($K$1:K642)-1),0)</f>
        <v>0</v>
      </c>
    </row>
    <row r="644" spans="1:11" x14ac:dyDescent="0.25">
      <c r="A644" t="str">
        <f>IFERROR(IF(1+A643&lt;=Configuration!$F$9*Configuration!$F$16,1+A643,""),"")</f>
        <v/>
      </c>
      <c r="B644" s="18" t="str">
        <f>IFERROR(IF(1+B643&lt;=Configuration!$F$10*Configuration!$F$16,1+B643,""),"")</f>
        <v/>
      </c>
      <c r="C644" s="18" t="str">
        <f>IFERROR(IF(1+C643&lt;=Configuration!$F$11*Configuration!$F$16,1+C643,""),"")</f>
        <v/>
      </c>
      <c r="D644" s="18" t="str">
        <f>IFERROR(IF(1+D643&lt;=Configuration!$F$12*Configuration!$F$16,1+D643,""),"")</f>
        <v/>
      </c>
      <c r="E644" s="2">
        <f>IFERROR('QB Projections'!N644,0)</f>
        <v>0</v>
      </c>
      <c r="F644" s="2">
        <f>IFERROR('RB Projections'!N645,0)</f>
        <v>0</v>
      </c>
      <c r="G644" s="2">
        <f>IFERROR('WR Projections'!N641,0)</f>
        <v>0</v>
      </c>
      <c r="H644" s="2">
        <f>IFERROR('TE Projections'!N644,0)</f>
        <v>0</v>
      </c>
      <c r="J644" s="2">
        <f>IFERROR(LARGE($E:$H,COUNTIF(A:D,"&gt;0")+COUNTA($J$1:J643)-1),0)</f>
        <v>41.443726801562519</v>
      </c>
      <c r="K644" s="2">
        <f>IFERROR(LARGE($F:$H,COUNTIF(B:D,"&gt;0")+COUNTA($K$1:K643)-1),0)</f>
        <v>0</v>
      </c>
    </row>
    <row r="645" spans="1:11" x14ac:dyDescent="0.25">
      <c r="A645" t="str">
        <f>IFERROR(IF(1+A644&lt;=Configuration!$F$9*Configuration!$F$16,1+A644,""),"")</f>
        <v/>
      </c>
      <c r="B645" s="18" t="str">
        <f>IFERROR(IF(1+B644&lt;=Configuration!$F$10*Configuration!$F$16,1+B644,""),"")</f>
        <v/>
      </c>
      <c r="C645" s="18" t="str">
        <f>IFERROR(IF(1+C644&lt;=Configuration!$F$11*Configuration!$F$16,1+C644,""),"")</f>
        <v/>
      </c>
      <c r="D645" s="18" t="str">
        <f>IFERROR(IF(1+D644&lt;=Configuration!$F$12*Configuration!$F$16,1+D644,""),"")</f>
        <v/>
      </c>
      <c r="E645" s="2">
        <f>IFERROR('QB Projections'!N645,0)</f>
        <v>0</v>
      </c>
      <c r="F645" s="2">
        <f>IFERROR('RB Projections'!N646,0)</f>
        <v>0</v>
      </c>
      <c r="G645" s="2">
        <f>IFERROR('WR Projections'!N642,0)</f>
        <v>0</v>
      </c>
      <c r="H645" s="2">
        <f>IFERROR('TE Projections'!N645,0)</f>
        <v>0</v>
      </c>
      <c r="J645" s="2">
        <f>IFERROR(LARGE($E:$H,COUNTIF(A:D,"&gt;0")+COUNTA($J$1:J644)-1),0)</f>
        <v>41.338438985384926</v>
      </c>
      <c r="K645" s="2">
        <f>IFERROR(LARGE($F:$H,COUNTIF(B:D,"&gt;0")+COUNTA($K$1:K644)-1),0)</f>
        <v>0</v>
      </c>
    </row>
    <row r="646" spans="1:11" x14ac:dyDescent="0.25">
      <c r="A646" t="str">
        <f>IFERROR(IF(1+A645&lt;=Configuration!$F$9*Configuration!$F$16,1+A645,""),"")</f>
        <v/>
      </c>
      <c r="B646" s="18" t="str">
        <f>IFERROR(IF(1+B645&lt;=Configuration!$F$10*Configuration!$F$16,1+B645,""),"")</f>
        <v/>
      </c>
      <c r="C646" s="18" t="str">
        <f>IFERROR(IF(1+C645&lt;=Configuration!$F$11*Configuration!$F$16,1+C645,""),"")</f>
        <v/>
      </c>
      <c r="D646" s="18" t="str">
        <f>IFERROR(IF(1+D645&lt;=Configuration!$F$12*Configuration!$F$16,1+D645,""),"")</f>
        <v/>
      </c>
      <c r="E646" s="2">
        <f>IFERROR('QB Projections'!N646,0)</f>
        <v>0</v>
      </c>
      <c r="F646" s="2">
        <f>IFERROR('RB Projections'!N647,0)</f>
        <v>0</v>
      </c>
      <c r="G646" s="2">
        <f>IFERROR('WR Projections'!N643,0)</f>
        <v>0</v>
      </c>
      <c r="H646" s="2">
        <f>IFERROR('TE Projections'!N646,0)</f>
        <v>0</v>
      </c>
      <c r="J646" s="2">
        <f>IFERROR(LARGE($E:$H,COUNTIF(A:D,"&gt;0")+COUNTA($J$1:J645)-1),0)</f>
        <v>39.839571785546042</v>
      </c>
      <c r="K646" s="2">
        <f>IFERROR(LARGE($F:$H,COUNTIF(B:D,"&gt;0")+COUNTA($K$1:K645)-1),0)</f>
        <v>0</v>
      </c>
    </row>
    <row r="647" spans="1:11" x14ac:dyDescent="0.25">
      <c r="A647" t="str">
        <f>IFERROR(IF(1+A646&lt;=Configuration!$F$9*Configuration!$F$16,1+A646,""),"")</f>
        <v/>
      </c>
      <c r="B647" s="18" t="str">
        <f>IFERROR(IF(1+B646&lt;=Configuration!$F$10*Configuration!$F$16,1+B646,""),"")</f>
        <v/>
      </c>
      <c r="C647" s="18" t="str">
        <f>IFERROR(IF(1+C646&lt;=Configuration!$F$11*Configuration!$F$16,1+C646,""),"")</f>
        <v/>
      </c>
      <c r="D647" s="18" t="str">
        <f>IFERROR(IF(1+D646&lt;=Configuration!$F$12*Configuration!$F$16,1+D646,""),"")</f>
        <v/>
      </c>
      <c r="E647" s="2">
        <f>IFERROR('QB Projections'!N647,0)</f>
        <v>0</v>
      </c>
      <c r="F647" s="2">
        <f>IFERROR('RB Projections'!N648,0)</f>
        <v>0</v>
      </c>
      <c r="G647" s="2">
        <f>IFERROR('WR Projections'!N644,0)</f>
        <v>0</v>
      </c>
      <c r="H647" s="2">
        <f>IFERROR('TE Projections'!N647,0)</f>
        <v>0</v>
      </c>
      <c r="J647" s="2">
        <f>IFERROR(LARGE($E:$H,COUNTIF(A:D,"&gt;0")+COUNTA($J$1:J646)-1),0)</f>
        <v>38.323925676739854</v>
      </c>
      <c r="K647" s="2">
        <f>IFERROR(LARGE($F:$H,COUNTIF(B:D,"&gt;0")+COUNTA($K$1:K646)-1),0)</f>
        <v>0</v>
      </c>
    </row>
    <row r="648" spans="1:11" x14ac:dyDescent="0.25">
      <c r="A648" t="str">
        <f>IFERROR(IF(1+A647&lt;=Configuration!$F$9*Configuration!$F$16,1+A647,""),"")</f>
        <v/>
      </c>
      <c r="B648" s="18" t="str">
        <f>IFERROR(IF(1+B647&lt;=Configuration!$F$10*Configuration!$F$16,1+B647,""),"")</f>
        <v/>
      </c>
      <c r="C648" s="18" t="str">
        <f>IFERROR(IF(1+C647&lt;=Configuration!$F$11*Configuration!$F$16,1+C647,""),"")</f>
        <v/>
      </c>
      <c r="D648" s="18" t="str">
        <f>IFERROR(IF(1+D647&lt;=Configuration!$F$12*Configuration!$F$16,1+D647,""),"")</f>
        <v/>
      </c>
      <c r="E648" s="2">
        <f>IFERROR('QB Projections'!N648,0)</f>
        <v>0</v>
      </c>
      <c r="F648" s="2">
        <f>IFERROR('RB Projections'!N649,0)</f>
        <v>0</v>
      </c>
      <c r="G648" s="2">
        <f>IFERROR('WR Projections'!N645,0)</f>
        <v>0</v>
      </c>
      <c r="H648" s="2">
        <f>IFERROR('TE Projections'!N648,0)</f>
        <v>0</v>
      </c>
      <c r="J648" s="2">
        <f>IFERROR(LARGE($E:$H,COUNTIF(A:D,"&gt;0")+COUNTA($J$1:J647)-1),0)</f>
        <v>38.004786548798364</v>
      </c>
      <c r="K648" s="2">
        <f>IFERROR(LARGE($F:$H,COUNTIF(B:D,"&gt;0")+COUNTA($K$1:K647)-1),0)</f>
        <v>0</v>
      </c>
    </row>
    <row r="649" spans="1:11" x14ac:dyDescent="0.25">
      <c r="A649" t="str">
        <f>IFERROR(IF(1+A648&lt;=Configuration!$F$9*Configuration!$F$16,1+A648,""),"")</f>
        <v/>
      </c>
      <c r="B649" s="18" t="str">
        <f>IFERROR(IF(1+B648&lt;=Configuration!$F$10*Configuration!$F$16,1+B648,""),"")</f>
        <v/>
      </c>
      <c r="C649" s="18" t="str">
        <f>IFERROR(IF(1+C648&lt;=Configuration!$F$11*Configuration!$F$16,1+C648,""),"")</f>
        <v/>
      </c>
      <c r="D649" s="18" t="str">
        <f>IFERROR(IF(1+D648&lt;=Configuration!$F$12*Configuration!$F$16,1+D648,""),"")</f>
        <v/>
      </c>
      <c r="E649" s="2">
        <f>IFERROR('QB Projections'!N649,0)</f>
        <v>0</v>
      </c>
      <c r="F649" s="2">
        <f>IFERROR('RB Projections'!N650,0)</f>
        <v>0</v>
      </c>
      <c r="G649" s="2">
        <f>IFERROR('WR Projections'!N646,0)</f>
        <v>0</v>
      </c>
      <c r="H649" s="2">
        <f>IFERROR('TE Projections'!N649,0)</f>
        <v>0</v>
      </c>
      <c r="J649" s="2">
        <f>IFERROR(LARGE($E:$H,COUNTIF(A:D,"&gt;0")+COUNTA($J$1:J648)-1),0)</f>
        <v>37.765069360350928</v>
      </c>
      <c r="K649" s="2">
        <f>IFERROR(LARGE($F:$H,COUNTIF(B:D,"&gt;0")+COUNTA($K$1:K648)-1),0)</f>
        <v>0</v>
      </c>
    </row>
    <row r="650" spans="1:11" x14ac:dyDescent="0.25">
      <c r="A650" t="str">
        <f>IFERROR(IF(1+A649&lt;=Configuration!$F$9*Configuration!$F$16,1+A649,""),"")</f>
        <v/>
      </c>
      <c r="B650" s="18" t="str">
        <f>IFERROR(IF(1+B649&lt;=Configuration!$F$10*Configuration!$F$16,1+B649,""),"")</f>
        <v/>
      </c>
      <c r="C650" s="18" t="str">
        <f>IFERROR(IF(1+C649&lt;=Configuration!$F$11*Configuration!$F$16,1+C649,""),"")</f>
        <v/>
      </c>
      <c r="D650" s="18" t="str">
        <f>IFERROR(IF(1+D649&lt;=Configuration!$F$12*Configuration!$F$16,1+D649,""),"")</f>
        <v/>
      </c>
      <c r="E650" s="2">
        <f>IFERROR('QB Projections'!N650,0)</f>
        <v>0</v>
      </c>
      <c r="F650" s="2">
        <f>IFERROR('RB Projections'!N651,0)</f>
        <v>0</v>
      </c>
      <c r="G650" s="2">
        <f>IFERROR('WR Projections'!N647,0)</f>
        <v>0</v>
      </c>
      <c r="H650" s="2">
        <f>IFERROR('TE Projections'!N650,0)</f>
        <v>0</v>
      </c>
      <c r="J650" s="2">
        <f>IFERROR(LARGE($E:$H,COUNTIF(A:D,"&gt;0")+COUNTA($J$1:J649)-1),0)</f>
        <v>36.606960835122528</v>
      </c>
      <c r="K650" s="2">
        <f>IFERROR(LARGE($F:$H,COUNTIF(B:D,"&gt;0")+COUNTA($K$1:K649)-1),0)</f>
        <v>0</v>
      </c>
    </row>
    <row r="651" spans="1:11" x14ac:dyDescent="0.25">
      <c r="A651" t="str">
        <f>IFERROR(IF(1+A650&lt;=Configuration!$F$9*Configuration!$F$16,1+A650,""),"")</f>
        <v/>
      </c>
      <c r="B651" s="18" t="str">
        <f>IFERROR(IF(1+B650&lt;=Configuration!$F$10*Configuration!$F$16,1+B650,""),"")</f>
        <v/>
      </c>
      <c r="C651" s="18" t="str">
        <f>IFERROR(IF(1+C650&lt;=Configuration!$F$11*Configuration!$F$16,1+C650,""),"")</f>
        <v/>
      </c>
      <c r="D651" s="18" t="str">
        <f>IFERROR(IF(1+D650&lt;=Configuration!$F$12*Configuration!$F$16,1+D650,""),"")</f>
        <v/>
      </c>
      <c r="E651" s="2">
        <f>IFERROR('QB Projections'!N651,0)</f>
        <v>0</v>
      </c>
      <c r="F651" s="2">
        <f>IFERROR('RB Projections'!N652,0)</f>
        <v>0</v>
      </c>
      <c r="G651" s="2">
        <f>IFERROR('WR Projections'!N648,0)</f>
        <v>0</v>
      </c>
      <c r="H651" s="2">
        <f>IFERROR('TE Projections'!N651,0)</f>
        <v>0</v>
      </c>
      <c r="J651" s="2">
        <f>IFERROR(LARGE($E:$H,COUNTIF(A:D,"&gt;0")+COUNTA($J$1:J650)-1),0)</f>
        <v>34.781806797742405</v>
      </c>
      <c r="K651" s="2">
        <f>IFERROR(LARGE($F:$H,COUNTIF(B:D,"&gt;0")+COUNTA($K$1:K650)-1),0)</f>
        <v>0</v>
      </c>
    </row>
    <row r="652" spans="1:11" x14ac:dyDescent="0.25">
      <c r="A652" t="str">
        <f>IFERROR(IF(1+A651&lt;=Configuration!$F$9*Configuration!$F$16,1+A651,""),"")</f>
        <v/>
      </c>
      <c r="B652" s="18" t="str">
        <f>IFERROR(IF(1+B651&lt;=Configuration!$F$10*Configuration!$F$16,1+B651,""),"")</f>
        <v/>
      </c>
      <c r="C652" s="18" t="str">
        <f>IFERROR(IF(1+C651&lt;=Configuration!$F$11*Configuration!$F$16,1+C651,""),"")</f>
        <v/>
      </c>
      <c r="D652" s="18" t="str">
        <f>IFERROR(IF(1+D651&lt;=Configuration!$F$12*Configuration!$F$16,1+D651,""),"")</f>
        <v/>
      </c>
      <c r="E652" s="2">
        <f>IFERROR('QB Projections'!N652,0)</f>
        <v>0</v>
      </c>
      <c r="F652" s="2">
        <f>IFERROR('RB Projections'!N653,0)</f>
        <v>0</v>
      </c>
      <c r="G652" s="2">
        <f>IFERROR('WR Projections'!N649,0)</f>
        <v>0</v>
      </c>
      <c r="H652" s="2">
        <f>IFERROR('TE Projections'!N652,0)</f>
        <v>0</v>
      </c>
      <c r="J652" s="2">
        <f>IFERROR(LARGE($E:$H,COUNTIF(A:D,"&gt;0")+COUNTA($J$1:J651)-1),0)</f>
        <v>33.240233429738446</v>
      </c>
      <c r="K652" s="2">
        <f>IFERROR(LARGE($F:$H,COUNTIF(B:D,"&gt;0")+COUNTA($K$1:K651)-1),0)</f>
        <v>0</v>
      </c>
    </row>
    <row r="653" spans="1:11" x14ac:dyDescent="0.25">
      <c r="A653" t="str">
        <f>IFERROR(IF(1+A652&lt;=Configuration!$F$9*Configuration!$F$16,1+A652,""),"")</f>
        <v/>
      </c>
      <c r="B653" s="18" t="str">
        <f>IFERROR(IF(1+B652&lt;=Configuration!$F$10*Configuration!$F$16,1+B652,""),"")</f>
        <v/>
      </c>
      <c r="C653" s="18" t="str">
        <f>IFERROR(IF(1+C652&lt;=Configuration!$F$11*Configuration!$F$16,1+C652,""),"")</f>
        <v/>
      </c>
      <c r="D653" s="18" t="str">
        <f>IFERROR(IF(1+D652&lt;=Configuration!$F$12*Configuration!$F$16,1+D652,""),"")</f>
        <v/>
      </c>
      <c r="E653" s="2">
        <f>IFERROR('QB Projections'!N653,0)</f>
        <v>0</v>
      </c>
      <c r="F653" s="2">
        <f>IFERROR('RB Projections'!N654,0)</f>
        <v>0</v>
      </c>
      <c r="G653" s="2">
        <f>IFERROR('WR Projections'!N650,0)</f>
        <v>0</v>
      </c>
      <c r="H653" s="2">
        <f>IFERROR('TE Projections'!N653,0)</f>
        <v>0</v>
      </c>
      <c r="J653" s="2">
        <f>IFERROR(LARGE($E:$H,COUNTIF(A:D,"&gt;0")+COUNTA($J$1:J652)-1),0)</f>
        <v>32.429151201041684</v>
      </c>
      <c r="K653" s="2">
        <f>IFERROR(LARGE($F:$H,COUNTIF(B:D,"&gt;0")+COUNTA($K$1:K652)-1),0)</f>
        <v>0</v>
      </c>
    </row>
    <row r="654" spans="1:11" x14ac:dyDescent="0.25">
      <c r="A654" t="str">
        <f>IFERROR(IF(1+A653&lt;=Configuration!$F$9*Configuration!$F$16,1+A653,""),"")</f>
        <v/>
      </c>
      <c r="B654" s="18" t="str">
        <f>IFERROR(IF(1+B653&lt;=Configuration!$F$10*Configuration!$F$16,1+B653,""),"")</f>
        <v/>
      </c>
      <c r="C654" s="18" t="str">
        <f>IFERROR(IF(1+C653&lt;=Configuration!$F$11*Configuration!$F$16,1+C653,""),"")</f>
        <v/>
      </c>
      <c r="D654" s="18" t="str">
        <f>IFERROR(IF(1+D653&lt;=Configuration!$F$12*Configuration!$F$16,1+D653,""),"")</f>
        <v/>
      </c>
      <c r="E654" s="2">
        <f>IFERROR('QB Projections'!N654,0)</f>
        <v>0</v>
      </c>
      <c r="F654" s="2">
        <f>IFERROR('RB Projections'!N655,0)</f>
        <v>0</v>
      </c>
      <c r="G654" s="2">
        <f>IFERROR('WR Projections'!N651,0)</f>
        <v>0</v>
      </c>
      <c r="H654" s="2">
        <f>IFERROR('TE Projections'!N654,0)</f>
        <v>0</v>
      </c>
      <c r="J654" s="2">
        <f>IFERROR(LARGE($E:$H,COUNTIF(A:D,"&gt;0")+COUNTA($J$1:J653)-1),0)</f>
        <v>29.23454381393131</v>
      </c>
      <c r="K654" s="2">
        <f>IFERROR(LARGE($F:$H,COUNTIF(B:D,"&gt;0")+COUNTA($K$1:K653)-1),0)</f>
        <v>0</v>
      </c>
    </row>
    <row r="655" spans="1:11" x14ac:dyDescent="0.25">
      <c r="A655" t="str">
        <f>IFERROR(IF(1+A654&lt;=Configuration!$F$9*Configuration!$F$16,1+A654,""),"")</f>
        <v/>
      </c>
      <c r="B655" s="18" t="str">
        <f>IFERROR(IF(1+B654&lt;=Configuration!$F$10*Configuration!$F$16,1+B654,""),"")</f>
        <v/>
      </c>
      <c r="C655" s="18" t="str">
        <f>IFERROR(IF(1+C654&lt;=Configuration!$F$11*Configuration!$F$16,1+C654,""),"")</f>
        <v/>
      </c>
      <c r="D655" s="18" t="str">
        <f>IFERROR(IF(1+D654&lt;=Configuration!$F$12*Configuration!$F$16,1+D654,""),"")</f>
        <v/>
      </c>
      <c r="E655" s="2">
        <f>IFERROR('QB Projections'!N655,0)</f>
        <v>0</v>
      </c>
      <c r="F655" s="2">
        <f>IFERROR('RB Projections'!N656,0)</f>
        <v>0</v>
      </c>
      <c r="G655" s="2">
        <f>IFERROR('WR Projections'!N652,0)</f>
        <v>0</v>
      </c>
      <c r="H655" s="2">
        <f>IFERROR('TE Projections'!N655,0)</f>
        <v>0</v>
      </c>
      <c r="J655" s="2">
        <f>IFERROR(LARGE($E:$H,COUNTIF(A:D,"&gt;0")+COUNTA($J$1:J654)-1),0)</f>
        <v>25.645087309225904</v>
      </c>
      <c r="K655" s="2">
        <f>IFERROR(LARGE($F:$H,COUNTIF(B:D,"&gt;0")+COUNTA($K$1:K654)-1),0)</f>
        <v>0</v>
      </c>
    </row>
    <row r="656" spans="1:11" x14ac:dyDescent="0.25">
      <c r="A656" t="str">
        <f>IFERROR(IF(1+A655&lt;=Configuration!$F$9*Configuration!$F$16,1+A655,""),"")</f>
        <v/>
      </c>
      <c r="B656" s="18" t="str">
        <f>IFERROR(IF(1+B655&lt;=Configuration!$F$10*Configuration!$F$16,1+B655,""),"")</f>
        <v/>
      </c>
      <c r="C656" s="18" t="str">
        <f>IFERROR(IF(1+C655&lt;=Configuration!$F$11*Configuration!$F$16,1+C655,""),"")</f>
        <v/>
      </c>
      <c r="D656" s="18" t="str">
        <f>IFERROR(IF(1+D655&lt;=Configuration!$F$12*Configuration!$F$16,1+D655,""),"")</f>
        <v/>
      </c>
      <c r="E656" s="2">
        <f>IFERROR('QB Projections'!N656,0)</f>
        <v>0</v>
      </c>
      <c r="F656" s="2">
        <f>IFERROR('RB Projections'!N657,0)</f>
        <v>0</v>
      </c>
      <c r="G656" s="2">
        <f>IFERROR('WR Projections'!N653,0)</f>
        <v>0</v>
      </c>
      <c r="H656" s="2">
        <f>IFERROR('TE Projections'!N656,0)</f>
        <v>0</v>
      </c>
      <c r="J656" s="2">
        <f>IFERROR(LARGE($E:$H,COUNTIF(A:D,"&gt;0")+COUNTA($J$1:J655)-1),0)</f>
        <v>23.405515837367819</v>
      </c>
      <c r="K656" s="2">
        <f>IFERROR(LARGE($F:$H,COUNTIF(B:D,"&gt;0")+COUNTA($K$1:K655)-1),0)</f>
        <v>0</v>
      </c>
    </row>
    <row r="657" spans="1:11" x14ac:dyDescent="0.25">
      <c r="A657" t="str">
        <f>IFERROR(IF(1+A656&lt;=Configuration!$F$9*Configuration!$F$16,1+A656,""),"")</f>
        <v/>
      </c>
      <c r="B657" s="18" t="str">
        <f>IFERROR(IF(1+B656&lt;=Configuration!$F$10*Configuration!$F$16,1+B656,""),"")</f>
        <v/>
      </c>
      <c r="C657" s="18" t="str">
        <f>IFERROR(IF(1+C656&lt;=Configuration!$F$11*Configuration!$F$16,1+C656,""),"")</f>
        <v/>
      </c>
      <c r="D657" s="18" t="str">
        <f>IFERROR(IF(1+D656&lt;=Configuration!$F$12*Configuration!$F$16,1+D656,""),"")</f>
        <v/>
      </c>
      <c r="E657" s="2">
        <f>IFERROR('QB Projections'!N657,0)</f>
        <v>0</v>
      </c>
      <c r="F657" s="2">
        <f>IFERROR('RB Projections'!N658,0)</f>
        <v>0</v>
      </c>
      <c r="G657" s="2">
        <f>IFERROR('WR Projections'!N654,0)</f>
        <v>0</v>
      </c>
      <c r="H657" s="2">
        <f>IFERROR('TE Projections'!N657,0)</f>
        <v>0</v>
      </c>
      <c r="J657" s="2">
        <f>IFERROR(LARGE($E:$H,COUNTIF(A:D,"&gt;0")+COUNTA($J$1:J656)-1),0)</f>
        <v>22.03740236875753</v>
      </c>
      <c r="K657" s="2">
        <f>IFERROR(LARGE($F:$H,COUNTIF(B:D,"&gt;0")+COUNTA($K$1:K656)-1),0)</f>
        <v>0</v>
      </c>
    </row>
    <row r="658" spans="1:11" x14ac:dyDescent="0.25">
      <c r="A658" t="str">
        <f>IFERROR(IF(1+A657&lt;=Configuration!$F$9*Configuration!$F$16,1+A657,""),"")</f>
        <v/>
      </c>
      <c r="B658" s="18" t="str">
        <f>IFERROR(IF(1+B657&lt;=Configuration!$F$10*Configuration!$F$16,1+B657,""),"")</f>
        <v/>
      </c>
      <c r="C658" s="18" t="str">
        <f>IFERROR(IF(1+C657&lt;=Configuration!$F$11*Configuration!$F$16,1+C657,""),"")</f>
        <v/>
      </c>
      <c r="D658" s="18" t="str">
        <f>IFERROR(IF(1+D657&lt;=Configuration!$F$12*Configuration!$F$16,1+D657,""),"")</f>
        <v/>
      </c>
      <c r="E658" s="2">
        <f>IFERROR('QB Projections'!N658,0)</f>
        <v>0</v>
      </c>
      <c r="F658" s="2">
        <f>IFERROR('RB Projections'!N659,0)</f>
        <v>0</v>
      </c>
      <c r="G658" s="2">
        <f>IFERROR('WR Projections'!N655,0)</f>
        <v>0</v>
      </c>
      <c r="H658" s="2">
        <f>IFERROR('TE Projections'!N658,0)</f>
        <v>0</v>
      </c>
      <c r="J658" s="2">
        <f>IFERROR(LARGE($E:$H,COUNTIF(A:D,"&gt;0")+COUNTA($J$1:J657)-1),0)</f>
        <v>21.045655457331971</v>
      </c>
      <c r="K658" s="2">
        <f>IFERROR(LARGE($F:$H,COUNTIF(B:D,"&gt;0")+COUNTA($K$1:K657)-1),0)</f>
        <v>0</v>
      </c>
    </row>
    <row r="659" spans="1:11" x14ac:dyDescent="0.25">
      <c r="A659" t="str">
        <f>IFERROR(IF(1+A658&lt;=Configuration!$F$9*Configuration!$F$16,1+A658,""),"")</f>
        <v/>
      </c>
      <c r="B659" s="18" t="str">
        <f>IFERROR(IF(1+B658&lt;=Configuration!$F$10*Configuration!$F$16,1+B658,""),"")</f>
        <v/>
      </c>
      <c r="C659" s="18" t="str">
        <f>IFERROR(IF(1+C658&lt;=Configuration!$F$11*Configuration!$F$16,1+C658,""),"")</f>
        <v/>
      </c>
      <c r="D659" s="18" t="str">
        <f>IFERROR(IF(1+D658&lt;=Configuration!$F$12*Configuration!$F$16,1+D658,""),"")</f>
        <v/>
      </c>
      <c r="E659" s="2">
        <f>IFERROR('QB Projections'!N659,0)</f>
        <v>0</v>
      </c>
      <c r="F659" s="2">
        <f>IFERROR('RB Projections'!N660,0)</f>
        <v>0</v>
      </c>
      <c r="G659" s="2">
        <f>IFERROR('WR Projections'!N656,0)</f>
        <v>0</v>
      </c>
      <c r="H659" s="2">
        <f>IFERROR('TE Projections'!N659,0)</f>
        <v>0</v>
      </c>
      <c r="J659" s="2">
        <f>IFERROR(LARGE($E:$H,COUNTIF(A:D,"&gt;0")+COUNTA($J$1:J658)-1),0)</f>
        <v>20.191334619163502</v>
      </c>
      <c r="K659" s="2">
        <f>IFERROR(LARGE($F:$H,COUNTIF(B:D,"&gt;0")+COUNTA($K$1:K658)-1),0)</f>
        <v>0</v>
      </c>
    </row>
    <row r="660" spans="1:11" x14ac:dyDescent="0.25">
      <c r="A660" t="str">
        <f>IFERROR(IF(1+A659&lt;=Configuration!$F$9*Configuration!$F$16,1+A659,""),"")</f>
        <v/>
      </c>
      <c r="B660" s="18" t="str">
        <f>IFERROR(IF(1+B659&lt;=Configuration!$F$10*Configuration!$F$16,1+B659,""),"")</f>
        <v/>
      </c>
      <c r="C660" s="18" t="str">
        <f>IFERROR(IF(1+C659&lt;=Configuration!$F$11*Configuration!$F$16,1+C659,""),"")</f>
        <v/>
      </c>
      <c r="D660" s="18" t="str">
        <f>IFERROR(IF(1+D659&lt;=Configuration!$F$12*Configuration!$F$16,1+D659,""),"")</f>
        <v/>
      </c>
      <c r="E660" s="2">
        <f>IFERROR('QB Projections'!N660,0)</f>
        <v>0</v>
      </c>
      <c r="F660" s="2">
        <f>IFERROR('RB Projections'!N661,0)</f>
        <v>0</v>
      </c>
      <c r="G660" s="2">
        <f>IFERROR('WR Projections'!N657,0)</f>
        <v>0</v>
      </c>
      <c r="H660" s="2">
        <f>IFERROR('TE Projections'!N660,0)</f>
        <v>0</v>
      </c>
      <c r="J660" s="2">
        <f>IFERROR(LARGE($E:$H,COUNTIF(A:D,"&gt;0")+COUNTA($J$1:J659)-1),0)</f>
        <v>16.274665859977642</v>
      </c>
      <c r="K660" s="2">
        <f>IFERROR(LARGE($F:$H,COUNTIF(B:D,"&gt;0")+COUNTA($K$1:K659)-1),0)</f>
        <v>0</v>
      </c>
    </row>
    <row r="661" spans="1:11" x14ac:dyDescent="0.25">
      <c r="A661" t="str">
        <f>IFERROR(IF(1+A660&lt;=Configuration!$F$9*Configuration!$F$16,1+A660,""),"")</f>
        <v/>
      </c>
      <c r="B661" s="18" t="str">
        <f>IFERROR(IF(1+B660&lt;=Configuration!$F$10*Configuration!$F$16,1+B660,""),"")</f>
        <v/>
      </c>
      <c r="C661" s="18" t="str">
        <f>IFERROR(IF(1+C660&lt;=Configuration!$F$11*Configuration!$F$16,1+C660,""),"")</f>
        <v/>
      </c>
      <c r="D661" s="18" t="str">
        <f>IFERROR(IF(1+D660&lt;=Configuration!$F$12*Configuration!$F$16,1+D660,""),"")</f>
        <v/>
      </c>
      <c r="E661" s="2">
        <f>IFERROR('QB Projections'!N661,0)</f>
        <v>0</v>
      </c>
      <c r="F661" s="2">
        <f>IFERROR('RB Projections'!N662,0)</f>
        <v>0</v>
      </c>
      <c r="G661" s="2">
        <f>IFERROR('WR Projections'!N658,0)</f>
        <v>0</v>
      </c>
      <c r="H661" s="2">
        <f>IFERROR('TE Projections'!N661,0)</f>
        <v>0</v>
      </c>
      <c r="J661" s="2">
        <f>IFERROR(LARGE($E:$H,COUNTIF(A:D,"&gt;0")+COUNTA($J$1:J660)-1),0)</f>
        <v>13.513937394014391</v>
      </c>
      <c r="K661" s="2">
        <f>IFERROR(LARGE($F:$H,COUNTIF(B:D,"&gt;0")+COUNTA($K$1:K660)-1),0)</f>
        <v>0</v>
      </c>
    </row>
    <row r="662" spans="1:11" x14ac:dyDescent="0.25">
      <c r="A662" t="str">
        <f>IFERROR(IF(1+A661&lt;=Configuration!$F$9*Configuration!$F$16,1+A661,""),"")</f>
        <v/>
      </c>
      <c r="B662" s="18" t="str">
        <f>IFERROR(IF(1+B661&lt;=Configuration!$F$10*Configuration!$F$16,1+B661,""),"")</f>
        <v/>
      </c>
      <c r="C662" s="18" t="str">
        <f>IFERROR(IF(1+C661&lt;=Configuration!$F$11*Configuration!$F$16,1+C661,""),"")</f>
        <v/>
      </c>
      <c r="D662" s="18" t="str">
        <f>IFERROR(IF(1+D661&lt;=Configuration!$F$12*Configuration!$F$16,1+D661,""),"")</f>
        <v/>
      </c>
      <c r="E662" s="2">
        <f>IFERROR('QB Projections'!N662,0)</f>
        <v>0</v>
      </c>
      <c r="F662" s="2">
        <f>IFERROR('RB Projections'!N663,0)</f>
        <v>0</v>
      </c>
      <c r="G662" s="2">
        <f>IFERROR('WR Projections'!N659,0)</f>
        <v>0</v>
      </c>
      <c r="H662" s="2">
        <f>IFERROR('TE Projections'!N662,0)</f>
        <v>0</v>
      </c>
      <c r="J662" s="2">
        <f>IFERROR(LARGE($E:$H,COUNTIF(A:D,"&gt;0")+COUNTA($J$1:J661)-1),0)</f>
        <v>9.681452945514545</v>
      </c>
      <c r="K662" s="2">
        <f>IFERROR(LARGE($F:$H,COUNTIF(B:D,"&gt;0")+COUNTA($K$1:K661)-1),0)</f>
        <v>0</v>
      </c>
    </row>
    <row r="663" spans="1:11" x14ac:dyDescent="0.25">
      <c r="A663" t="str">
        <f>IFERROR(IF(1+A662&lt;=Configuration!$F$9*Configuration!$F$16,1+A662,""),"")</f>
        <v/>
      </c>
      <c r="B663" s="18" t="str">
        <f>IFERROR(IF(1+B662&lt;=Configuration!$F$10*Configuration!$F$16,1+B662,""),"")</f>
        <v/>
      </c>
      <c r="C663" s="18" t="str">
        <f>IFERROR(IF(1+C662&lt;=Configuration!$F$11*Configuration!$F$16,1+C662,""),"")</f>
        <v/>
      </c>
      <c r="D663" s="18" t="str">
        <f>IFERROR(IF(1+D662&lt;=Configuration!$F$12*Configuration!$F$16,1+D662,""),"")</f>
        <v/>
      </c>
      <c r="E663" s="2">
        <f>IFERROR('QB Projections'!N663,0)</f>
        <v>0</v>
      </c>
      <c r="F663" s="2">
        <f>IFERROR('RB Projections'!N664,0)</f>
        <v>0</v>
      </c>
      <c r="G663" s="2">
        <f>IFERROR('WR Projections'!N660,0)</f>
        <v>0</v>
      </c>
      <c r="H663" s="2">
        <f>IFERROR('TE Projections'!N663,0)</f>
        <v>0</v>
      </c>
      <c r="J663" s="2">
        <f>IFERROR(LARGE($E:$H,COUNTIF(A:D,"&gt;0")+COUNTA($J$1:J662)-1),0)</f>
        <v>3.3618176818369312</v>
      </c>
      <c r="K663" s="2">
        <f>IFERROR(LARGE($F:$H,COUNTIF(B:D,"&gt;0")+COUNTA($K$1:K662)-1),0)</f>
        <v>0</v>
      </c>
    </row>
    <row r="664" spans="1:11" x14ac:dyDescent="0.25">
      <c r="A664" t="str">
        <f>IFERROR(IF(1+A663&lt;=Configuration!$F$9*Configuration!$F$16,1+A663,""),"")</f>
        <v/>
      </c>
      <c r="B664" s="18" t="str">
        <f>IFERROR(IF(1+B663&lt;=Configuration!$F$10*Configuration!$F$16,1+B663,""),"")</f>
        <v/>
      </c>
      <c r="C664" s="18" t="str">
        <f>IFERROR(IF(1+C663&lt;=Configuration!$F$11*Configuration!$F$16,1+C663,""),"")</f>
        <v/>
      </c>
      <c r="D664" s="18" t="str">
        <f>IFERROR(IF(1+D663&lt;=Configuration!$F$12*Configuration!$F$16,1+D663,""),"")</f>
        <v/>
      </c>
      <c r="E664" s="2">
        <f>IFERROR('QB Projections'!N664,0)</f>
        <v>0</v>
      </c>
      <c r="F664" s="2">
        <f>IFERROR('RB Projections'!N665,0)</f>
        <v>0</v>
      </c>
      <c r="G664" s="2">
        <f>IFERROR('WR Projections'!N661,0)</f>
        <v>0</v>
      </c>
      <c r="H664" s="2">
        <f>IFERROR('TE Projections'!N664,0)</f>
        <v>0</v>
      </c>
      <c r="J664" s="2">
        <f>IFERROR(LARGE($E:$H,COUNTIF(A:D,"&gt;0")+COUNTA($J$1:J663)-1),0)</f>
        <v>0</v>
      </c>
      <c r="K664" s="2">
        <f>IFERROR(LARGE($F:$H,COUNTIF(B:D,"&gt;0")+COUNTA($K$1:K663)-1),0)</f>
        <v>0</v>
      </c>
    </row>
    <row r="665" spans="1:11" x14ac:dyDescent="0.25">
      <c r="A665" t="str">
        <f>IFERROR(IF(1+A664&lt;=Configuration!$F$9*Configuration!$F$16,1+A664,""),"")</f>
        <v/>
      </c>
      <c r="B665" s="18" t="str">
        <f>IFERROR(IF(1+B664&lt;=Configuration!$F$10*Configuration!$F$16,1+B664,""),"")</f>
        <v/>
      </c>
      <c r="C665" s="18" t="str">
        <f>IFERROR(IF(1+C664&lt;=Configuration!$F$11*Configuration!$F$16,1+C664,""),"")</f>
        <v/>
      </c>
      <c r="D665" s="18" t="str">
        <f>IFERROR(IF(1+D664&lt;=Configuration!$F$12*Configuration!$F$16,1+D664,""),"")</f>
        <v/>
      </c>
      <c r="E665" s="2">
        <f>IFERROR('QB Projections'!N665,0)</f>
        <v>0</v>
      </c>
      <c r="F665" s="2">
        <f>IFERROR('RB Projections'!N666,0)</f>
        <v>0</v>
      </c>
      <c r="G665" s="2">
        <f>IFERROR('WR Projections'!N662,0)</f>
        <v>0</v>
      </c>
      <c r="H665" s="2">
        <f>IFERROR('TE Projections'!N665,0)</f>
        <v>0</v>
      </c>
      <c r="J665" s="2">
        <f>IFERROR(LARGE($E:$H,COUNTIF(A:D,"&gt;0")+COUNTA($J$1:J664)-1),0)</f>
        <v>0</v>
      </c>
      <c r="K665" s="2">
        <f>IFERROR(LARGE($F:$H,COUNTIF(B:D,"&gt;0")+COUNTA($K$1:K664)-1),0)</f>
        <v>0</v>
      </c>
    </row>
    <row r="666" spans="1:11" x14ac:dyDescent="0.25">
      <c r="A666" t="str">
        <f>IFERROR(IF(1+A665&lt;=Configuration!$F$9*Configuration!$F$16,1+A665,""),"")</f>
        <v/>
      </c>
      <c r="B666" s="18" t="str">
        <f>IFERROR(IF(1+B665&lt;=Configuration!$F$10*Configuration!$F$16,1+B665,""),"")</f>
        <v/>
      </c>
      <c r="C666" s="18" t="str">
        <f>IFERROR(IF(1+C665&lt;=Configuration!$F$11*Configuration!$F$16,1+C665,""),"")</f>
        <v/>
      </c>
      <c r="D666" s="18" t="str">
        <f>IFERROR(IF(1+D665&lt;=Configuration!$F$12*Configuration!$F$16,1+D665,""),"")</f>
        <v/>
      </c>
      <c r="E666" s="2">
        <f>IFERROR('QB Projections'!N666,0)</f>
        <v>0</v>
      </c>
      <c r="F666" s="2">
        <f>IFERROR('RB Projections'!N667,0)</f>
        <v>0</v>
      </c>
      <c r="G666" s="2">
        <f>IFERROR('WR Projections'!N663,0)</f>
        <v>0</v>
      </c>
      <c r="H666" s="2">
        <f>IFERROR('TE Projections'!N666,0)</f>
        <v>0</v>
      </c>
      <c r="J666" s="2">
        <f>IFERROR(LARGE($E:$H,COUNTIF(A:D,"&gt;0")+COUNTA($J$1:J665)-1),0)</f>
        <v>0</v>
      </c>
      <c r="K666" s="2">
        <f>IFERROR(LARGE($F:$H,COUNTIF(B:D,"&gt;0")+COUNTA($K$1:K665)-1),0)</f>
        <v>0</v>
      </c>
    </row>
    <row r="667" spans="1:11" x14ac:dyDescent="0.25">
      <c r="A667" t="str">
        <f>IFERROR(IF(1+A666&lt;=Configuration!$F$9*Configuration!$F$16,1+A666,""),"")</f>
        <v/>
      </c>
      <c r="B667" s="18" t="str">
        <f>IFERROR(IF(1+B666&lt;=Configuration!$F$10*Configuration!$F$16,1+B666,""),"")</f>
        <v/>
      </c>
      <c r="C667" s="18" t="str">
        <f>IFERROR(IF(1+C666&lt;=Configuration!$F$11*Configuration!$F$16,1+C666,""),"")</f>
        <v/>
      </c>
      <c r="D667" s="18" t="str">
        <f>IFERROR(IF(1+D666&lt;=Configuration!$F$12*Configuration!$F$16,1+D666,""),"")</f>
        <v/>
      </c>
      <c r="E667" s="2">
        <f>IFERROR('QB Projections'!N667,0)</f>
        <v>0</v>
      </c>
      <c r="F667" s="2">
        <f>IFERROR('RB Projections'!N668,0)</f>
        <v>0</v>
      </c>
      <c r="G667" s="2">
        <f>IFERROR('WR Projections'!N664,0)</f>
        <v>0</v>
      </c>
      <c r="H667" s="2">
        <f>IFERROR('TE Projections'!N667,0)</f>
        <v>0</v>
      </c>
      <c r="J667" s="2">
        <f>IFERROR(LARGE($E:$H,COUNTIF(A:D,"&gt;0")+COUNTA($J$1:J666)-1),0)</f>
        <v>0</v>
      </c>
      <c r="K667" s="2">
        <f>IFERROR(LARGE($F:$H,COUNTIF(B:D,"&gt;0")+COUNTA($K$1:K666)-1),0)</f>
        <v>0</v>
      </c>
    </row>
    <row r="668" spans="1:11" x14ac:dyDescent="0.25">
      <c r="A668" t="str">
        <f>IFERROR(IF(1+A667&lt;=Configuration!$F$9*Configuration!$F$16,1+A667,""),"")</f>
        <v/>
      </c>
      <c r="B668" s="18" t="str">
        <f>IFERROR(IF(1+B667&lt;=Configuration!$F$10*Configuration!$F$16,1+B667,""),"")</f>
        <v/>
      </c>
      <c r="C668" s="18" t="str">
        <f>IFERROR(IF(1+C667&lt;=Configuration!$F$11*Configuration!$F$16,1+C667,""),"")</f>
        <v/>
      </c>
      <c r="D668" s="18" t="str">
        <f>IFERROR(IF(1+D667&lt;=Configuration!$F$12*Configuration!$F$16,1+D667,""),"")</f>
        <v/>
      </c>
      <c r="E668" s="2">
        <f>IFERROR('QB Projections'!N668,0)</f>
        <v>0</v>
      </c>
      <c r="F668" s="2">
        <f>IFERROR('RB Projections'!N669,0)</f>
        <v>0</v>
      </c>
      <c r="G668" s="2">
        <f>IFERROR('WR Projections'!N665,0)</f>
        <v>0</v>
      </c>
      <c r="H668" s="2">
        <f>IFERROR('TE Projections'!N668,0)</f>
        <v>0</v>
      </c>
      <c r="J668" s="2">
        <f>IFERROR(LARGE($E:$H,COUNTIF(A:D,"&gt;0")+COUNTA($J$1:J667)-1),0)</f>
        <v>0</v>
      </c>
      <c r="K668" s="2">
        <f>IFERROR(LARGE($F:$H,COUNTIF(B:D,"&gt;0")+COUNTA($K$1:K667)-1),0)</f>
        <v>0</v>
      </c>
    </row>
    <row r="669" spans="1:11" x14ac:dyDescent="0.25">
      <c r="A669" t="str">
        <f>IFERROR(IF(1+A668&lt;=Configuration!$F$9*Configuration!$F$16,1+A668,""),"")</f>
        <v/>
      </c>
      <c r="B669" s="18" t="str">
        <f>IFERROR(IF(1+B668&lt;=Configuration!$F$10*Configuration!$F$16,1+B668,""),"")</f>
        <v/>
      </c>
      <c r="C669" s="18" t="str">
        <f>IFERROR(IF(1+C668&lt;=Configuration!$F$11*Configuration!$F$16,1+C668,""),"")</f>
        <v/>
      </c>
      <c r="D669" s="18" t="str">
        <f>IFERROR(IF(1+D668&lt;=Configuration!$F$12*Configuration!$F$16,1+D668,""),"")</f>
        <v/>
      </c>
      <c r="E669" s="2">
        <f>IFERROR('QB Projections'!N669,0)</f>
        <v>0</v>
      </c>
      <c r="F669" s="2">
        <f>IFERROR('RB Projections'!N670,0)</f>
        <v>0</v>
      </c>
      <c r="G669" s="2">
        <f>IFERROR('WR Projections'!N666,0)</f>
        <v>0</v>
      </c>
      <c r="H669" s="2">
        <f>IFERROR('TE Projections'!N669,0)</f>
        <v>0</v>
      </c>
      <c r="J669" s="2">
        <f>IFERROR(LARGE($E:$H,COUNTIF(A:D,"&gt;0")+COUNTA($J$1:J668)-1),0)</f>
        <v>0</v>
      </c>
      <c r="K669" s="2">
        <f>IFERROR(LARGE($F:$H,COUNTIF(B:D,"&gt;0")+COUNTA($K$1:K668)-1),0)</f>
        <v>0</v>
      </c>
    </row>
    <row r="670" spans="1:11" x14ac:dyDescent="0.25">
      <c r="A670" t="str">
        <f>IFERROR(IF(1+A669&lt;=Configuration!$F$9*Configuration!$F$16,1+A669,""),"")</f>
        <v/>
      </c>
      <c r="B670" s="18" t="str">
        <f>IFERROR(IF(1+B669&lt;=Configuration!$F$10*Configuration!$F$16,1+B669,""),"")</f>
        <v/>
      </c>
      <c r="C670" s="18" t="str">
        <f>IFERROR(IF(1+C669&lt;=Configuration!$F$11*Configuration!$F$16,1+C669,""),"")</f>
        <v/>
      </c>
      <c r="D670" s="18" t="str">
        <f>IFERROR(IF(1+D669&lt;=Configuration!$F$12*Configuration!$F$16,1+D669,""),"")</f>
        <v/>
      </c>
      <c r="E670" s="2">
        <f>IFERROR('QB Projections'!N670,0)</f>
        <v>0</v>
      </c>
      <c r="F670" s="2">
        <f>IFERROR('RB Projections'!N671,0)</f>
        <v>0</v>
      </c>
      <c r="G670" s="2">
        <f>IFERROR('WR Projections'!N667,0)</f>
        <v>0</v>
      </c>
      <c r="H670" s="2">
        <f>IFERROR('TE Projections'!N670,0)</f>
        <v>0</v>
      </c>
      <c r="J670" s="2">
        <f>IFERROR(LARGE($E:$H,COUNTIF(A:D,"&gt;0")+COUNTA($J$1:J669)-1),0)</f>
        <v>0</v>
      </c>
      <c r="K670" s="2">
        <f>IFERROR(LARGE($F:$H,COUNTIF(B:D,"&gt;0")+COUNTA($K$1:K669)-1),0)</f>
        <v>0</v>
      </c>
    </row>
    <row r="671" spans="1:11" x14ac:dyDescent="0.25">
      <c r="A671" t="str">
        <f>IFERROR(IF(1+A670&lt;=Configuration!$F$9*Configuration!$F$16,1+A670,""),"")</f>
        <v/>
      </c>
      <c r="B671" s="18" t="str">
        <f>IFERROR(IF(1+B670&lt;=Configuration!$F$10*Configuration!$F$16,1+B670,""),"")</f>
        <v/>
      </c>
      <c r="C671" s="18" t="str">
        <f>IFERROR(IF(1+C670&lt;=Configuration!$F$11*Configuration!$F$16,1+C670,""),"")</f>
        <v/>
      </c>
      <c r="D671" s="18" t="str">
        <f>IFERROR(IF(1+D670&lt;=Configuration!$F$12*Configuration!$F$16,1+D670,""),"")</f>
        <v/>
      </c>
      <c r="E671" s="2">
        <f>IFERROR('QB Projections'!N671,0)</f>
        <v>0</v>
      </c>
      <c r="F671" s="2">
        <f>IFERROR('RB Projections'!N672,0)</f>
        <v>0</v>
      </c>
      <c r="G671" s="2">
        <f>IFERROR('WR Projections'!N668,0)</f>
        <v>0</v>
      </c>
      <c r="H671" s="2">
        <f>IFERROR('TE Projections'!N671,0)</f>
        <v>0</v>
      </c>
      <c r="J671" s="2">
        <f>IFERROR(LARGE($E:$H,COUNTIF(A:D,"&gt;0")+COUNTA($J$1:J670)-1),0)</f>
        <v>0</v>
      </c>
      <c r="K671" s="2">
        <f>IFERROR(LARGE($F:$H,COUNTIF(B:D,"&gt;0")+COUNTA($K$1:K670)-1),0)</f>
        <v>0</v>
      </c>
    </row>
    <row r="672" spans="1:11" x14ac:dyDescent="0.25">
      <c r="A672" t="str">
        <f>IFERROR(IF(1+A671&lt;=Configuration!$F$9*Configuration!$F$16,1+A671,""),"")</f>
        <v/>
      </c>
      <c r="B672" s="18" t="str">
        <f>IFERROR(IF(1+B671&lt;=Configuration!$F$10*Configuration!$F$16,1+B671,""),"")</f>
        <v/>
      </c>
      <c r="C672" s="18" t="str">
        <f>IFERROR(IF(1+C671&lt;=Configuration!$F$11*Configuration!$F$16,1+C671,""),"")</f>
        <v/>
      </c>
      <c r="D672" s="18" t="str">
        <f>IFERROR(IF(1+D671&lt;=Configuration!$F$12*Configuration!$F$16,1+D671,""),"")</f>
        <v/>
      </c>
      <c r="E672" s="2">
        <f>IFERROR('QB Projections'!N672,0)</f>
        <v>0</v>
      </c>
      <c r="F672" s="2">
        <f>IFERROR('RB Projections'!N673,0)</f>
        <v>0</v>
      </c>
      <c r="G672" s="2">
        <f>IFERROR('WR Projections'!N669,0)</f>
        <v>0</v>
      </c>
      <c r="H672" s="2">
        <f>IFERROR('TE Projections'!N672,0)</f>
        <v>0</v>
      </c>
      <c r="J672" s="2">
        <f>IFERROR(LARGE($E:$H,COUNTIF(A:D,"&gt;0")+COUNTA($J$1:J671)-1),0)</f>
        <v>0</v>
      </c>
      <c r="K672" s="2">
        <f>IFERROR(LARGE($F:$H,COUNTIF(B:D,"&gt;0")+COUNTA($K$1:K671)-1),0)</f>
        <v>0</v>
      </c>
    </row>
    <row r="673" spans="1:11" x14ac:dyDescent="0.25">
      <c r="A673" t="str">
        <f>IFERROR(IF(1+A672&lt;=Configuration!$F$9*Configuration!$F$16,1+A672,""),"")</f>
        <v/>
      </c>
      <c r="B673" s="18" t="str">
        <f>IFERROR(IF(1+B672&lt;=Configuration!$F$10*Configuration!$F$16,1+B672,""),"")</f>
        <v/>
      </c>
      <c r="C673" s="18" t="str">
        <f>IFERROR(IF(1+C672&lt;=Configuration!$F$11*Configuration!$F$16,1+C672,""),"")</f>
        <v/>
      </c>
      <c r="D673" s="18" t="str">
        <f>IFERROR(IF(1+D672&lt;=Configuration!$F$12*Configuration!$F$16,1+D672,""),"")</f>
        <v/>
      </c>
      <c r="E673" s="2">
        <f>IFERROR('QB Projections'!N673,0)</f>
        <v>0</v>
      </c>
      <c r="F673" s="2">
        <f>IFERROR('RB Projections'!N674,0)</f>
        <v>0</v>
      </c>
      <c r="G673" s="2">
        <f>IFERROR('WR Projections'!N670,0)</f>
        <v>0</v>
      </c>
      <c r="H673" s="2">
        <f>IFERROR('TE Projections'!N673,0)</f>
        <v>0</v>
      </c>
      <c r="J673" s="2">
        <f>IFERROR(LARGE($E:$H,COUNTIF(A:D,"&gt;0")+COUNTA($J$1:J672)-1),0)</f>
        <v>0</v>
      </c>
      <c r="K673" s="2">
        <f>IFERROR(LARGE($F:$H,COUNTIF(B:D,"&gt;0")+COUNTA($K$1:K672)-1),0)</f>
        <v>0</v>
      </c>
    </row>
    <row r="674" spans="1:11" x14ac:dyDescent="0.25">
      <c r="A674" t="str">
        <f>IFERROR(IF(1+A673&lt;=Configuration!$F$9*Configuration!$F$16,1+A673,""),"")</f>
        <v/>
      </c>
      <c r="B674" s="18" t="str">
        <f>IFERROR(IF(1+B673&lt;=Configuration!$F$10*Configuration!$F$16,1+B673,""),"")</f>
        <v/>
      </c>
      <c r="C674" s="18" t="str">
        <f>IFERROR(IF(1+C673&lt;=Configuration!$F$11*Configuration!$F$16,1+C673,""),"")</f>
        <v/>
      </c>
      <c r="D674" s="18" t="str">
        <f>IFERROR(IF(1+D673&lt;=Configuration!$F$12*Configuration!$F$16,1+D673,""),"")</f>
        <v/>
      </c>
      <c r="E674" s="2">
        <f>IFERROR('QB Projections'!N674,0)</f>
        <v>0</v>
      </c>
      <c r="F674" s="2">
        <f>IFERROR('RB Projections'!N675,0)</f>
        <v>0</v>
      </c>
      <c r="G674" s="2">
        <f>IFERROR('WR Projections'!N671,0)</f>
        <v>0</v>
      </c>
      <c r="H674" s="2">
        <f>IFERROR('TE Projections'!N674,0)</f>
        <v>0</v>
      </c>
      <c r="J674" s="2">
        <f>IFERROR(LARGE($E:$H,COUNTIF(A:D,"&gt;0")+COUNTA($J$1:J673)-1),0)</f>
        <v>0</v>
      </c>
      <c r="K674" s="2">
        <f>IFERROR(LARGE($F:$H,COUNTIF(B:D,"&gt;0")+COUNTA($K$1:K673)-1),0)</f>
        <v>0</v>
      </c>
    </row>
    <row r="675" spans="1:11" x14ac:dyDescent="0.25">
      <c r="A675" t="str">
        <f>IFERROR(IF(1+A674&lt;=Configuration!$F$9*Configuration!$F$16,1+A674,""),"")</f>
        <v/>
      </c>
      <c r="B675" s="18" t="str">
        <f>IFERROR(IF(1+B674&lt;=Configuration!$F$10*Configuration!$F$16,1+B674,""),"")</f>
        <v/>
      </c>
      <c r="C675" s="18" t="str">
        <f>IFERROR(IF(1+C674&lt;=Configuration!$F$11*Configuration!$F$16,1+C674,""),"")</f>
        <v/>
      </c>
      <c r="D675" s="18" t="str">
        <f>IFERROR(IF(1+D674&lt;=Configuration!$F$12*Configuration!$F$16,1+D674,""),"")</f>
        <v/>
      </c>
      <c r="E675" s="2">
        <f>IFERROR('QB Projections'!N675,0)</f>
        <v>0</v>
      </c>
      <c r="F675" s="2">
        <f>IFERROR('RB Projections'!N676,0)</f>
        <v>0</v>
      </c>
      <c r="G675" s="2">
        <f>IFERROR('WR Projections'!N672,0)</f>
        <v>0</v>
      </c>
      <c r="H675" s="2">
        <f>IFERROR('TE Projections'!N675,0)</f>
        <v>0</v>
      </c>
      <c r="J675" s="2">
        <f>IFERROR(LARGE($E:$H,COUNTIF(A:D,"&gt;0")+COUNTA($J$1:J674)-1),0)</f>
        <v>0</v>
      </c>
      <c r="K675" s="2">
        <f>IFERROR(LARGE($F:$H,COUNTIF(B:D,"&gt;0")+COUNTA($K$1:K674)-1),0)</f>
        <v>0</v>
      </c>
    </row>
    <row r="676" spans="1:11" x14ac:dyDescent="0.25">
      <c r="A676" t="str">
        <f>IFERROR(IF(1+A675&lt;=Configuration!$F$9*Configuration!$F$16,1+A675,""),"")</f>
        <v/>
      </c>
      <c r="B676" s="18" t="str">
        <f>IFERROR(IF(1+B675&lt;=Configuration!$F$10*Configuration!$F$16,1+B675,""),"")</f>
        <v/>
      </c>
      <c r="C676" s="18" t="str">
        <f>IFERROR(IF(1+C675&lt;=Configuration!$F$11*Configuration!$F$16,1+C675,""),"")</f>
        <v/>
      </c>
      <c r="D676" s="18" t="str">
        <f>IFERROR(IF(1+D675&lt;=Configuration!$F$12*Configuration!$F$16,1+D675,""),"")</f>
        <v/>
      </c>
      <c r="E676" s="2">
        <f>IFERROR('QB Projections'!N676,0)</f>
        <v>0</v>
      </c>
      <c r="F676" s="2">
        <f>IFERROR('RB Projections'!N677,0)</f>
        <v>0</v>
      </c>
      <c r="G676" s="2">
        <f>IFERROR('WR Projections'!N673,0)</f>
        <v>0</v>
      </c>
      <c r="H676" s="2">
        <f>IFERROR('TE Projections'!N676,0)</f>
        <v>0</v>
      </c>
      <c r="J676" s="2">
        <f>IFERROR(LARGE($E:$H,COUNTIF(A:D,"&gt;0")+COUNTA($J$1:J675)-1),0)</f>
        <v>0</v>
      </c>
      <c r="K676" s="2">
        <f>IFERROR(LARGE($F:$H,COUNTIF(B:D,"&gt;0")+COUNTA($K$1:K675)-1),0)</f>
        <v>0</v>
      </c>
    </row>
    <row r="677" spans="1:11" x14ac:dyDescent="0.25">
      <c r="A677" t="str">
        <f>IFERROR(IF(1+A676&lt;=Configuration!$F$9*Configuration!$F$16,1+A676,""),"")</f>
        <v/>
      </c>
      <c r="B677" s="18" t="str">
        <f>IFERROR(IF(1+B676&lt;=Configuration!$F$10*Configuration!$F$16,1+B676,""),"")</f>
        <v/>
      </c>
      <c r="C677" s="18" t="str">
        <f>IFERROR(IF(1+C676&lt;=Configuration!$F$11*Configuration!$F$16,1+C676,""),"")</f>
        <v/>
      </c>
      <c r="D677" s="18" t="str">
        <f>IFERROR(IF(1+D676&lt;=Configuration!$F$12*Configuration!$F$16,1+D676,""),"")</f>
        <v/>
      </c>
      <c r="E677" s="2">
        <f>IFERROR('QB Projections'!N677,0)</f>
        <v>0</v>
      </c>
      <c r="F677" s="2">
        <f>IFERROR('RB Projections'!N678,0)</f>
        <v>0</v>
      </c>
      <c r="G677" s="2">
        <f>IFERROR('WR Projections'!N674,0)</f>
        <v>0</v>
      </c>
      <c r="H677" s="2">
        <f>IFERROR('TE Projections'!N677,0)</f>
        <v>0</v>
      </c>
      <c r="J677" s="2">
        <f>IFERROR(LARGE($E:$H,COUNTIF(A:D,"&gt;0")+COUNTA($J$1:J676)-1),0)</f>
        <v>0</v>
      </c>
      <c r="K677" s="2">
        <f>IFERROR(LARGE($F:$H,COUNTIF(B:D,"&gt;0")+COUNTA($K$1:K676)-1),0)</f>
        <v>0</v>
      </c>
    </row>
    <row r="678" spans="1:11" x14ac:dyDescent="0.25">
      <c r="A678" t="str">
        <f>IFERROR(IF(1+A677&lt;=Configuration!$F$9*Configuration!$F$16,1+A677,""),"")</f>
        <v/>
      </c>
      <c r="B678" s="18" t="str">
        <f>IFERROR(IF(1+B677&lt;=Configuration!$F$10*Configuration!$F$16,1+B677,""),"")</f>
        <v/>
      </c>
      <c r="C678" s="18" t="str">
        <f>IFERROR(IF(1+C677&lt;=Configuration!$F$11*Configuration!$F$16,1+C677,""),"")</f>
        <v/>
      </c>
      <c r="D678" s="18" t="str">
        <f>IFERROR(IF(1+D677&lt;=Configuration!$F$12*Configuration!$F$16,1+D677,""),"")</f>
        <v/>
      </c>
      <c r="E678" s="2">
        <f>IFERROR('QB Projections'!N678,0)</f>
        <v>0</v>
      </c>
      <c r="F678" s="2">
        <f>IFERROR('RB Projections'!N679,0)</f>
        <v>0</v>
      </c>
      <c r="G678" s="2">
        <f>IFERROR('WR Projections'!N675,0)</f>
        <v>0</v>
      </c>
      <c r="H678" s="2">
        <f>IFERROR('TE Projections'!N678,0)</f>
        <v>0</v>
      </c>
      <c r="J678" s="2">
        <f>IFERROR(LARGE($E:$H,COUNTIF(A:D,"&gt;0")+COUNTA($J$1:J677)-1),0)</f>
        <v>0</v>
      </c>
      <c r="K678" s="2">
        <f>IFERROR(LARGE($F:$H,COUNTIF(B:D,"&gt;0")+COUNTA($K$1:K677)-1),0)</f>
        <v>0</v>
      </c>
    </row>
    <row r="679" spans="1:11" x14ac:dyDescent="0.25">
      <c r="A679" t="str">
        <f>IFERROR(IF(1+A678&lt;=Configuration!$F$9*Configuration!$F$16,1+A678,""),"")</f>
        <v/>
      </c>
      <c r="B679" s="18" t="str">
        <f>IFERROR(IF(1+B678&lt;=Configuration!$F$10*Configuration!$F$16,1+B678,""),"")</f>
        <v/>
      </c>
      <c r="C679" s="18" t="str">
        <f>IFERROR(IF(1+C678&lt;=Configuration!$F$11*Configuration!$F$16,1+C678,""),"")</f>
        <v/>
      </c>
      <c r="D679" s="18" t="str">
        <f>IFERROR(IF(1+D678&lt;=Configuration!$F$12*Configuration!$F$16,1+D678,""),"")</f>
        <v/>
      </c>
      <c r="E679" s="2">
        <f>IFERROR('QB Projections'!N679,0)</f>
        <v>0</v>
      </c>
      <c r="F679" s="2">
        <f>IFERROR('RB Projections'!N680,0)</f>
        <v>0</v>
      </c>
      <c r="G679" s="2">
        <f>IFERROR('WR Projections'!N676,0)</f>
        <v>0</v>
      </c>
      <c r="H679" s="2">
        <f>IFERROR('TE Projections'!N679,0)</f>
        <v>0</v>
      </c>
      <c r="J679" s="2">
        <f>IFERROR(LARGE($E:$H,COUNTIF(A:D,"&gt;0")+COUNTA($J$1:J678)-1),0)</f>
        <v>0</v>
      </c>
      <c r="K679" s="2">
        <f>IFERROR(LARGE($F:$H,COUNTIF(B:D,"&gt;0")+COUNTA($K$1:K678)-1),0)</f>
        <v>0</v>
      </c>
    </row>
    <row r="680" spans="1:11" x14ac:dyDescent="0.25">
      <c r="A680" t="str">
        <f>IFERROR(IF(1+A679&lt;=Configuration!$F$9*Configuration!$F$16,1+A679,""),"")</f>
        <v/>
      </c>
      <c r="B680" s="18" t="str">
        <f>IFERROR(IF(1+B679&lt;=Configuration!$F$10*Configuration!$F$16,1+B679,""),"")</f>
        <v/>
      </c>
      <c r="C680" s="18" t="str">
        <f>IFERROR(IF(1+C679&lt;=Configuration!$F$11*Configuration!$F$16,1+C679,""),"")</f>
        <v/>
      </c>
      <c r="D680" s="18" t="str">
        <f>IFERROR(IF(1+D679&lt;=Configuration!$F$12*Configuration!$F$16,1+D679,""),"")</f>
        <v/>
      </c>
      <c r="E680" s="2">
        <f>IFERROR('QB Projections'!N680,0)</f>
        <v>0</v>
      </c>
      <c r="F680" s="2">
        <f>IFERROR('RB Projections'!N681,0)</f>
        <v>0</v>
      </c>
      <c r="G680" s="2">
        <f>IFERROR('WR Projections'!N677,0)</f>
        <v>0</v>
      </c>
      <c r="H680" s="2">
        <f>IFERROR('TE Projections'!N680,0)</f>
        <v>0</v>
      </c>
      <c r="J680" s="2">
        <f>IFERROR(LARGE($E:$H,COUNTIF(A:D,"&gt;0")+COUNTA($J$1:J679)-1),0)</f>
        <v>0</v>
      </c>
      <c r="K680" s="2">
        <f>IFERROR(LARGE($F:$H,COUNTIF(B:D,"&gt;0")+COUNTA($K$1:K679)-1),0)</f>
        <v>0</v>
      </c>
    </row>
    <row r="681" spans="1:11" x14ac:dyDescent="0.25">
      <c r="A681" t="str">
        <f>IFERROR(IF(1+A680&lt;=Configuration!$F$9*Configuration!$F$16,1+A680,""),"")</f>
        <v/>
      </c>
      <c r="B681" s="18" t="str">
        <f>IFERROR(IF(1+B680&lt;=Configuration!$F$10*Configuration!$F$16,1+B680,""),"")</f>
        <v/>
      </c>
      <c r="C681" s="18" t="str">
        <f>IFERROR(IF(1+C680&lt;=Configuration!$F$11*Configuration!$F$16,1+C680,""),"")</f>
        <v/>
      </c>
      <c r="D681" s="18" t="str">
        <f>IFERROR(IF(1+D680&lt;=Configuration!$F$12*Configuration!$F$16,1+D680,""),"")</f>
        <v/>
      </c>
      <c r="E681" s="2">
        <f>IFERROR('QB Projections'!N681,0)</f>
        <v>0</v>
      </c>
      <c r="F681" s="2">
        <f>IFERROR('RB Projections'!N682,0)</f>
        <v>0</v>
      </c>
      <c r="G681" s="2">
        <f>IFERROR('WR Projections'!N678,0)</f>
        <v>0</v>
      </c>
      <c r="H681" s="2">
        <f>IFERROR('TE Projections'!N681,0)</f>
        <v>0</v>
      </c>
      <c r="J681" s="2">
        <f>IFERROR(LARGE($E:$H,COUNTIF(A:D,"&gt;0")+COUNTA($J$1:J680)-1),0)</f>
        <v>0</v>
      </c>
      <c r="K681" s="2">
        <f>IFERROR(LARGE($F:$H,COUNTIF(B:D,"&gt;0")+COUNTA($K$1:K680)-1),0)</f>
        <v>0</v>
      </c>
    </row>
    <row r="682" spans="1:11" x14ac:dyDescent="0.25">
      <c r="A682" t="str">
        <f>IFERROR(IF(1+A681&lt;=Configuration!$F$9*Configuration!$F$16,1+A681,""),"")</f>
        <v/>
      </c>
      <c r="B682" s="18" t="str">
        <f>IFERROR(IF(1+B681&lt;=Configuration!$F$10*Configuration!$F$16,1+B681,""),"")</f>
        <v/>
      </c>
      <c r="C682" s="18" t="str">
        <f>IFERROR(IF(1+C681&lt;=Configuration!$F$11*Configuration!$F$16,1+C681,""),"")</f>
        <v/>
      </c>
      <c r="D682" s="18" t="str">
        <f>IFERROR(IF(1+D681&lt;=Configuration!$F$12*Configuration!$F$16,1+D681,""),"")</f>
        <v/>
      </c>
      <c r="E682" s="2">
        <f>IFERROR('QB Projections'!N682,0)</f>
        <v>0</v>
      </c>
      <c r="F682" s="2">
        <f>IFERROR('RB Projections'!N683,0)</f>
        <v>0</v>
      </c>
      <c r="G682" s="2">
        <f>IFERROR('WR Projections'!N679,0)</f>
        <v>0</v>
      </c>
      <c r="H682" s="2">
        <f>IFERROR('TE Projections'!N682,0)</f>
        <v>0</v>
      </c>
      <c r="J682" s="2">
        <f>IFERROR(LARGE($E:$H,COUNTIF(A:D,"&gt;0")+COUNTA($J$1:J681)-1),0)</f>
        <v>0</v>
      </c>
      <c r="K682" s="2">
        <f>IFERROR(LARGE($F:$H,COUNTIF(B:D,"&gt;0")+COUNTA($K$1:K681)-1),0)</f>
        <v>0</v>
      </c>
    </row>
    <row r="683" spans="1:11" x14ac:dyDescent="0.25">
      <c r="A683" t="str">
        <f>IFERROR(IF(1+A682&lt;=Configuration!$F$9*Configuration!$F$16,1+A682,""),"")</f>
        <v/>
      </c>
      <c r="B683" s="18" t="str">
        <f>IFERROR(IF(1+B682&lt;=Configuration!$F$10*Configuration!$F$16,1+B682,""),"")</f>
        <v/>
      </c>
      <c r="C683" s="18" t="str">
        <f>IFERROR(IF(1+C682&lt;=Configuration!$F$11*Configuration!$F$16,1+C682,""),"")</f>
        <v/>
      </c>
      <c r="D683" s="18" t="str">
        <f>IFERROR(IF(1+D682&lt;=Configuration!$F$12*Configuration!$F$16,1+D682,""),"")</f>
        <v/>
      </c>
      <c r="E683" s="2">
        <f>IFERROR('QB Projections'!N683,0)</f>
        <v>0</v>
      </c>
      <c r="F683" s="2">
        <f>IFERROR('RB Projections'!N684,0)</f>
        <v>0</v>
      </c>
      <c r="G683" s="2">
        <f>IFERROR('WR Projections'!N680,0)</f>
        <v>0</v>
      </c>
      <c r="H683" s="2">
        <f>IFERROR('TE Projections'!N683,0)</f>
        <v>0</v>
      </c>
      <c r="J683" s="2">
        <f>IFERROR(LARGE($E:$H,COUNTIF(A:D,"&gt;0")+COUNTA($J$1:J682)-1),0)</f>
        <v>0</v>
      </c>
      <c r="K683" s="2">
        <f>IFERROR(LARGE($F:$H,COUNTIF(B:D,"&gt;0")+COUNTA($K$1:K682)-1),0)</f>
        <v>0</v>
      </c>
    </row>
    <row r="684" spans="1:11" x14ac:dyDescent="0.25">
      <c r="A684" t="str">
        <f>IFERROR(IF(1+A683&lt;=Configuration!$F$9*Configuration!$F$16,1+A683,""),"")</f>
        <v/>
      </c>
      <c r="B684" s="18" t="str">
        <f>IFERROR(IF(1+B683&lt;=Configuration!$F$10*Configuration!$F$16,1+B683,""),"")</f>
        <v/>
      </c>
      <c r="C684" s="18" t="str">
        <f>IFERROR(IF(1+C683&lt;=Configuration!$F$11*Configuration!$F$16,1+C683,""),"")</f>
        <v/>
      </c>
      <c r="D684" s="18" t="str">
        <f>IFERROR(IF(1+D683&lt;=Configuration!$F$12*Configuration!$F$16,1+D683,""),"")</f>
        <v/>
      </c>
      <c r="E684" s="2">
        <f>IFERROR('QB Projections'!N684,0)</f>
        <v>0</v>
      </c>
      <c r="F684" s="2">
        <f>IFERROR('RB Projections'!N685,0)</f>
        <v>0</v>
      </c>
      <c r="G684" s="2">
        <f>IFERROR('WR Projections'!N681,0)</f>
        <v>0</v>
      </c>
      <c r="H684" s="2">
        <f>IFERROR('TE Projections'!N684,0)</f>
        <v>0</v>
      </c>
      <c r="J684" s="2">
        <f>IFERROR(LARGE($E:$H,COUNTIF(A:D,"&gt;0")+COUNTA($J$1:J683)-1),0)</f>
        <v>0</v>
      </c>
      <c r="K684" s="2">
        <f>IFERROR(LARGE($F:$H,COUNTIF(B:D,"&gt;0")+COUNTA($K$1:K683)-1),0)</f>
        <v>0</v>
      </c>
    </row>
    <row r="685" spans="1:11" x14ac:dyDescent="0.25">
      <c r="A685" t="str">
        <f>IFERROR(IF(1+A684&lt;=Configuration!$F$9*Configuration!$F$16,1+A684,""),"")</f>
        <v/>
      </c>
      <c r="B685" s="18" t="str">
        <f>IFERROR(IF(1+B684&lt;=Configuration!$F$10*Configuration!$F$16,1+B684,""),"")</f>
        <v/>
      </c>
      <c r="C685" s="18" t="str">
        <f>IFERROR(IF(1+C684&lt;=Configuration!$F$11*Configuration!$F$16,1+C684,""),"")</f>
        <v/>
      </c>
      <c r="D685" s="18" t="str">
        <f>IFERROR(IF(1+D684&lt;=Configuration!$F$12*Configuration!$F$16,1+D684,""),"")</f>
        <v/>
      </c>
      <c r="E685" s="2">
        <f>IFERROR('QB Projections'!N685,0)</f>
        <v>0</v>
      </c>
      <c r="F685" s="2">
        <f>IFERROR('RB Projections'!N686,0)</f>
        <v>0</v>
      </c>
      <c r="G685" s="2">
        <f>IFERROR('WR Projections'!N682,0)</f>
        <v>0</v>
      </c>
      <c r="H685" s="2">
        <f>IFERROR('TE Projections'!N685,0)</f>
        <v>0</v>
      </c>
      <c r="J685" s="2">
        <f>IFERROR(LARGE($E:$H,COUNTIF(A:D,"&gt;0")+COUNTA($J$1:J684)-1),0)</f>
        <v>0</v>
      </c>
      <c r="K685" s="2">
        <f>IFERROR(LARGE($F:$H,COUNTIF(B:D,"&gt;0")+COUNTA($K$1:K684)-1),0)</f>
        <v>0</v>
      </c>
    </row>
    <row r="686" spans="1:11" x14ac:dyDescent="0.25">
      <c r="A686" t="str">
        <f>IFERROR(IF(1+A685&lt;=Configuration!$F$9*Configuration!$F$16,1+A685,""),"")</f>
        <v/>
      </c>
      <c r="B686" s="18" t="str">
        <f>IFERROR(IF(1+B685&lt;=Configuration!$F$10*Configuration!$F$16,1+B685,""),"")</f>
        <v/>
      </c>
      <c r="C686" s="18" t="str">
        <f>IFERROR(IF(1+C685&lt;=Configuration!$F$11*Configuration!$F$16,1+C685,""),"")</f>
        <v/>
      </c>
      <c r="D686" s="18" t="str">
        <f>IFERROR(IF(1+D685&lt;=Configuration!$F$12*Configuration!$F$16,1+D685,""),"")</f>
        <v/>
      </c>
      <c r="E686" s="2">
        <f>IFERROR('QB Projections'!N686,0)</f>
        <v>0</v>
      </c>
      <c r="F686" s="2">
        <f>IFERROR('RB Projections'!N687,0)</f>
        <v>0</v>
      </c>
      <c r="G686" s="2">
        <f>IFERROR('WR Projections'!N683,0)</f>
        <v>0</v>
      </c>
      <c r="H686" s="2">
        <f>IFERROR('TE Projections'!N686,0)</f>
        <v>0</v>
      </c>
      <c r="J686" s="2">
        <f>IFERROR(LARGE($E:$H,COUNTIF(A:D,"&gt;0")+COUNTA($J$1:J685)-1),0)</f>
        <v>0</v>
      </c>
      <c r="K686" s="2">
        <f>IFERROR(LARGE($F:$H,COUNTIF(B:D,"&gt;0")+COUNTA($K$1:K685)-1),0)</f>
        <v>0</v>
      </c>
    </row>
    <row r="687" spans="1:11" x14ac:dyDescent="0.25">
      <c r="A687" t="str">
        <f>IFERROR(IF(1+A686&lt;=Configuration!$F$9*Configuration!$F$16,1+A686,""),"")</f>
        <v/>
      </c>
      <c r="B687" s="18" t="str">
        <f>IFERROR(IF(1+B686&lt;=Configuration!$F$10*Configuration!$F$16,1+B686,""),"")</f>
        <v/>
      </c>
      <c r="C687" s="18" t="str">
        <f>IFERROR(IF(1+C686&lt;=Configuration!$F$11*Configuration!$F$16,1+C686,""),"")</f>
        <v/>
      </c>
      <c r="D687" s="18" t="str">
        <f>IFERROR(IF(1+D686&lt;=Configuration!$F$12*Configuration!$F$16,1+D686,""),"")</f>
        <v/>
      </c>
      <c r="E687" s="2">
        <f>IFERROR('QB Projections'!N687,0)</f>
        <v>0</v>
      </c>
      <c r="F687" s="2">
        <f>IFERROR('RB Projections'!N688,0)</f>
        <v>0</v>
      </c>
      <c r="G687" s="2">
        <f>IFERROR('WR Projections'!N684,0)</f>
        <v>0</v>
      </c>
      <c r="H687" s="2">
        <f>IFERROR('TE Projections'!N687,0)</f>
        <v>0</v>
      </c>
      <c r="J687" s="2">
        <f>IFERROR(LARGE($E:$H,COUNTIF(A:D,"&gt;0")+COUNTA($J$1:J686)-1),0)</f>
        <v>0</v>
      </c>
      <c r="K687" s="2">
        <f>IFERROR(LARGE($F:$H,COUNTIF(B:D,"&gt;0")+COUNTA($K$1:K686)-1),0)</f>
        <v>0</v>
      </c>
    </row>
    <row r="688" spans="1:11" x14ac:dyDescent="0.25">
      <c r="A688" t="str">
        <f>IFERROR(IF(1+A687&lt;=Configuration!$F$9*Configuration!$F$16,1+A687,""),"")</f>
        <v/>
      </c>
      <c r="B688" s="18" t="str">
        <f>IFERROR(IF(1+B687&lt;=Configuration!$F$10*Configuration!$F$16,1+B687,""),"")</f>
        <v/>
      </c>
      <c r="C688" s="18" t="str">
        <f>IFERROR(IF(1+C687&lt;=Configuration!$F$11*Configuration!$F$16,1+C687,""),"")</f>
        <v/>
      </c>
      <c r="D688" s="18" t="str">
        <f>IFERROR(IF(1+D687&lt;=Configuration!$F$12*Configuration!$F$16,1+D687,""),"")</f>
        <v/>
      </c>
      <c r="E688" s="2">
        <f>IFERROR('QB Projections'!N688,0)</f>
        <v>0</v>
      </c>
      <c r="F688" s="2">
        <f>IFERROR('RB Projections'!N689,0)</f>
        <v>0</v>
      </c>
      <c r="G688" s="2">
        <f>IFERROR('WR Projections'!N685,0)</f>
        <v>0</v>
      </c>
      <c r="H688" s="2">
        <f>IFERROR('TE Projections'!N688,0)</f>
        <v>0</v>
      </c>
      <c r="J688" s="2">
        <f>IFERROR(LARGE($E:$H,COUNTIF(A:D,"&gt;0")+COUNTA($J$1:J687)-1),0)</f>
        <v>0</v>
      </c>
      <c r="K688" s="2">
        <f>IFERROR(LARGE($F:$H,COUNTIF(B:D,"&gt;0")+COUNTA($K$1:K687)-1),0)</f>
        <v>0</v>
      </c>
    </row>
    <row r="689" spans="1:11" x14ac:dyDescent="0.25">
      <c r="A689" t="str">
        <f>IFERROR(IF(1+A688&lt;=Configuration!$F$9*Configuration!$F$16,1+A688,""),"")</f>
        <v/>
      </c>
      <c r="B689" s="18" t="str">
        <f>IFERROR(IF(1+B688&lt;=Configuration!$F$10*Configuration!$F$16,1+B688,""),"")</f>
        <v/>
      </c>
      <c r="C689" s="18" t="str">
        <f>IFERROR(IF(1+C688&lt;=Configuration!$F$11*Configuration!$F$16,1+C688,""),"")</f>
        <v/>
      </c>
      <c r="D689" s="18" t="str">
        <f>IFERROR(IF(1+D688&lt;=Configuration!$F$12*Configuration!$F$16,1+D688,""),"")</f>
        <v/>
      </c>
      <c r="E689" s="2">
        <f>IFERROR('QB Projections'!N689,0)</f>
        <v>0</v>
      </c>
      <c r="F689" s="2">
        <f>IFERROR('RB Projections'!N690,0)</f>
        <v>0</v>
      </c>
      <c r="G689" s="2">
        <f>IFERROR('WR Projections'!N686,0)</f>
        <v>0</v>
      </c>
      <c r="H689" s="2">
        <f>IFERROR('TE Projections'!N689,0)</f>
        <v>0</v>
      </c>
      <c r="J689" s="2">
        <f>IFERROR(LARGE($E:$H,COUNTIF(A:D,"&gt;0")+COUNTA($J$1:J688)-1),0)</f>
        <v>0</v>
      </c>
      <c r="K689" s="2">
        <f>IFERROR(LARGE($F:$H,COUNTIF(B:D,"&gt;0")+COUNTA($K$1:K688)-1),0)</f>
        <v>0</v>
      </c>
    </row>
    <row r="690" spans="1:11" x14ac:dyDescent="0.25">
      <c r="A690" t="str">
        <f>IFERROR(IF(1+A689&lt;=Configuration!$F$9*Configuration!$F$16,1+A689,""),"")</f>
        <v/>
      </c>
      <c r="B690" s="18" t="str">
        <f>IFERROR(IF(1+B689&lt;=Configuration!$F$10*Configuration!$F$16,1+B689,""),"")</f>
        <v/>
      </c>
      <c r="C690" s="18" t="str">
        <f>IFERROR(IF(1+C689&lt;=Configuration!$F$11*Configuration!$F$16,1+C689,""),"")</f>
        <v/>
      </c>
      <c r="D690" s="18" t="str">
        <f>IFERROR(IF(1+D689&lt;=Configuration!$F$12*Configuration!$F$16,1+D689,""),"")</f>
        <v/>
      </c>
      <c r="E690" s="2">
        <f>IFERROR('QB Projections'!N690,0)</f>
        <v>0</v>
      </c>
      <c r="F690" s="2">
        <f>IFERROR('RB Projections'!N691,0)</f>
        <v>0</v>
      </c>
      <c r="G690" s="2">
        <f>IFERROR('WR Projections'!N687,0)</f>
        <v>0</v>
      </c>
      <c r="H690" s="2">
        <f>IFERROR('TE Projections'!N690,0)</f>
        <v>0</v>
      </c>
      <c r="J690" s="2">
        <f>IFERROR(LARGE($E:$H,COUNTIF(A:D,"&gt;0")+COUNTA($J$1:J689)-1),0)</f>
        <v>0</v>
      </c>
      <c r="K690" s="2">
        <f>IFERROR(LARGE($F:$H,COUNTIF(B:D,"&gt;0")+COUNTA($K$1:K689)-1),0)</f>
        <v>0</v>
      </c>
    </row>
    <row r="691" spans="1:11" x14ac:dyDescent="0.25">
      <c r="A691" t="str">
        <f>IFERROR(IF(1+A690&lt;=Configuration!$F$9*Configuration!$F$16,1+A690,""),"")</f>
        <v/>
      </c>
      <c r="B691" s="18" t="str">
        <f>IFERROR(IF(1+B690&lt;=Configuration!$F$10*Configuration!$F$16,1+B690,""),"")</f>
        <v/>
      </c>
      <c r="C691" s="18" t="str">
        <f>IFERROR(IF(1+C690&lt;=Configuration!$F$11*Configuration!$F$16,1+C690,""),"")</f>
        <v/>
      </c>
      <c r="D691" s="18" t="str">
        <f>IFERROR(IF(1+D690&lt;=Configuration!$F$12*Configuration!$F$16,1+D690,""),"")</f>
        <v/>
      </c>
      <c r="E691" s="2">
        <f>IFERROR('QB Projections'!N691,0)</f>
        <v>0</v>
      </c>
      <c r="F691" s="2">
        <f>IFERROR('RB Projections'!N692,0)</f>
        <v>0</v>
      </c>
      <c r="G691" s="2">
        <f>IFERROR('WR Projections'!N688,0)</f>
        <v>0</v>
      </c>
      <c r="H691" s="2">
        <f>IFERROR('TE Projections'!N691,0)</f>
        <v>0</v>
      </c>
      <c r="J691" s="2">
        <f>IFERROR(LARGE($E:$H,COUNTIF(A:D,"&gt;0")+COUNTA($J$1:J690)-1),0)</f>
        <v>0</v>
      </c>
      <c r="K691" s="2">
        <f>IFERROR(LARGE($F:$H,COUNTIF(B:D,"&gt;0")+COUNTA($K$1:K690)-1),0)</f>
        <v>0</v>
      </c>
    </row>
    <row r="692" spans="1:11" x14ac:dyDescent="0.25">
      <c r="A692" t="str">
        <f>IFERROR(IF(1+A691&lt;=Configuration!$F$9*Configuration!$F$16,1+A691,""),"")</f>
        <v/>
      </c>
      <c r="B692" s="18" t="str">
        <f>IFERROR(IF(1+B691&lt;=Configuration!$F$10*Configuration!$F$16,1+B691,""),"")</f>
        <v/>
      </c>
      <c r="C692" s="18" t="str">
        <f>IFERROR(IF(1+C691&lt;=Configuration!$F$11*Configuration!$F$16,1+C691,""),"")</f>
        <v/>
      </c>
      <c r="D692" s="18" t="str">
        <f>IFERROR(IF(1+D691&lt;=Configuration!$F$12*Configuration!$F$16,1+D691,""),"")</f>
        <v/>
      </c>
      <c r="E692" s="2">
        <f>IFERROR('QB Projections'!N692,0)</f>
        <v>0</v>
      </c>
      <c r="F692" s="2">
        <f>IFERROR('RB Projections'!N693,0)</f>
        <v>0</v>
      </c>
      <c r="G692" s="2">
        <f>IFERROR('WR Projections'!N689,0)</f>
        <v>0</v>
      </c>
      <c r="H692" s="2">
        <f>IFERROR('TE Projections'!N692,0)</f>
        <v>0</v>
      </c>
      <c r="J692" s="2">
        <f>IFERROR(LARGE($E:$H,COUNTIF(A:D,"&gt;0")+COUNTA($J$1:J691)-1),0)</f>
        <v>0</v>
      </c>
      <c r="K692" s="2">
        <f>IFERROR(LARGE($F:$H,COUNTIF(B:D,"&gt;0")+COUNTA($K$1:K691)-1),0)</f>
        <v>0</v>
      </c>
    </row>
    <row r="693" spans="1:11" x14ac:dyDescent="0.25">
      <c r="A693" t="str">
        <f>IFERROR(IF(1+A692&lt;=Configuration!$F$9*Configuration!$F$16,1+A692,""),"")</f>
        <v/>
      </c>
      <c r="B693" s="18" t="str">
        <f>IFERROR(IF(1+B692&lt;=Configuration!$F$10*Configuration!$F$16,1+B692,""),"")</f>
        <v/>
      </c>
      <c r="C693" s="18" t="str">
        <f>IFERROR(IF(1+C692&lt;=Configuration!$F$11*Configuration!$F$16,1+C692,""),"")</f>
        <v/>
      </c>
      <c r="D693" s="18" t="str">
        <f>IFERROR(IF(1+D692&lt;=Configuration!$F$12*Configuration!$F$16,1+D692,""),"")</f>
        <v/>
      </c>
      <c r="E693" s="2">
        <f>IFERROR('QB Projections'!N693,0)</f>
        <v>0</v>
      </c>
      <c r="F693" s="2">
        <f>IFERROR('RB Projections'!N694,0)</f>
        <v>0</v>
      </c>
      <c r="G693" s="2">
        <f>IFERROR('WR Projections'!N690,0)</f>
        <v>0</v>
      </c>
      <c r="H693" s="2">
        <f>IFERROR('TE Projections'!N693,0)</f>
        <v>0</v>
      </c>
      <c r="J693" s="2">
        <f>IFERROR(LARGE($E:$H,COUNTIF(A:D,"&gt;0")+COUNTA($J$1:J692)-1),0)</f>
        <v>0</v>
      </c>
      <c r="K693" s="2">
        <f>IFERROR(LARGE($F:$H,COUNTIF(B:D,"&gt;0")+COUNTA($K$1:K692)-1),0)</f>
        <v>0</v>
      </c>
    </row>
    <row r="694" spans="1:11" x14ac:dyDescent="0.25">
      <c r="A694" t="str">
        <f>IFERROR(IF(1+A693&lt;=Configuration!$F$9*Configuration!$F$16,1+A693,""),"")</f>
        <v/>
      </c>
      <c r="B694" s="18" t="str">
        <f>IFERROR(IF(1+B693&lt;=Configuration!$F$10*Configuration!$F$16,1+B693,""),"")</f>
        <v/>
      </c>
      <c r="C694" s="18" t="str">
        <f>IFERROR(IF(1+C693&lt;=Configuration!$F$11*Configuration!$F$16,1+C693,""),"")</f>
        <v/>
      </c>
      <c r="D694" s="18" t="str">
        <f>IFERROR(IF(1+D693&lt;=Configuration!$F$12*Configuration!$F$16,1+D693,""),"")</f>
        <v/>
      </c>
      <c r="E694" s="2">
        <f>IFERROR('QB Projections'!N694,0)</f>
        <v>0</v>
      </c>
      <c r="F694" s="2">
        <f>IFERROR('RB Projections'!N695,0)</f>
        <v>0</v>
      </c>
      <c r="G694" s="2">
        <f>IFERROR('WR Projections'!N691,0)</f>
        <v>0</v>
      </c>
      <c r="H694" s="2">
        <f>IFERROR('TE Projections'!N694,0)</f>
        <v>0</v>
      </c>
      <c r="J694" s="2">
        <f>IFERROR(LARGE($E:$H,COUNTIF(A:D,"&gt;0")+COUNTA($J$1:J693)-1),0)</f>
        <v>0</v>
      </c>
      <c r="K694" s="2">
        <f>IFERROR(LARGE($F:$H,COUNTIF(B:D,"&gt;0")+COUNTA($K$1:K693)-1),0)</f>
        <v>0</v>
      </c>
    </row>
    <row r="695" spans="1:11" x14ac:dyDescent="0.25">
      <c r="A695" t="str">
        <f>IFERROR(IF(1+A694&lt;=Configuration!$F$9*Configuration!$F$16,1+A694,""),"")</f>
        <v/>
      </c>
      <c r="B695" s="18" t="str">
        <f>IFERROR(IF(1+B694&lt;=Configuration!$F$10*Configuration!$F$16,1+B694,""),"")</f>
        <v/>
      </c>
      <c r="C695" s="18" t="str">
        <f>IFERROR(IF(1+C694&lt;=Configuration!$F$11*Configuration!$F$16,1+C694,""),"")</f>
        <v/>
      </c>
      <c r="D695" s="18" t="str">
        <f>IFERROR(IF(1+D694&lt;=Configuration!$F$12*Configuration!$F$16,1+D694,""),"")</f>
        <v/>
      </c>
      <c r="E695" s="2">
        <f>IFERROR('QB Projections'!N695,0)</f>
        <v>0</v>
      </c>
      <c r="F695" s="2">
        <f>IFERROR('RB Projections'!N696,0)</f>
        <v>0</v>
      </c>
      <c r="G695" s="2">
        <f>IFERROR('WR Projections'!N692,0)</f>
        <v>0</v>
      </c>
      <c r="H695" s="2">
        <f>IFERROR('TE Projections'!N695,0)</f>
        <v>0</v>
      </c>
      <c r="J695" s="2">
        <f>IFERROR(LARGE($E:$H,COUNTIF(A:D,"&gt;0")+COUNTA($J$1:J694)-1),0)</f>
        <v>0</v>
      </c>
      <c r="K695" s="2">
        <f>IFERROR(LARGE($F:$H,COUNTIF(B:D,"&gt;0")+COUNTA($K$1:K694)-1),0)</f>
        <v>0</v>
      </c>
    </row>
    <row r="696" spans="1:11" x14ac:dyDescent="0.25">
      <c r="A696" t="str">
        <f>IFERROR(IF(1+A695&lt;=Configuration!$F$9*Configuration!$F$16,1+A695,""),"")</f>
        <v/>
      </c>
      <c r="B696" s="18" t="str">
        <f>IFERROR(IF(1+B695&lt;=Configuration!$F$10*Configuration!$F$16,1+B695,""),"")</f>
        <v/>
      </c>
      <c r="C696" s="18" t="str">
        <f>IFERROR(IF(1+C695&lt;=Configuration!$F$11*Configuration!$F$16,1+C695,""),"")</f>
        <v/>
      </c>
      <c r="D696" s="18" t="str">
        <f>IFERROR(IF(1+D695&lt;=Configuration!$F$12*Configuration!$F$16,1+D695,""),"")</f>
        <v/>
      </c>
      <c r="E696" s="2">
        <f>IFERROR('QB Projections'!N696,0)</f>
        <v>0</v>
      </c>
      <c r="F696" s="2">
        <f>IFERROR('RB Projections'!N697,0)</f>
        <v>0</v>
      </c>
      <c r="G696" s="2">
        <f>IFERROR('WR Projections'!N693,0)</f>
        <v>0</v>
      </c>
      <c r="H696" s="2">
        <f>IFERROR('TE Projections'!N696,0)</f>
        <v>0</v>
      </c>
      <c r="J696" s="2">
        <f>IFERROR(LARGE($E:$H,COUNTIF(A:D,"&gt;0")+COUNTA($J$1:J695)-1),0)</f>
        <v>0</v>
      </c>
      <c r="K696" s="2">
        <f>IFERROR(LARGE($F:$H,COUNTIF(B:D,"&gt;0")+COUNTA($K$1:K695)-1),0)</f>
        <v>0</v>
      </c>
    </row>
    <row r="697" spans="1:11" x14ac:dyDescent="0.25">
      <c r="A697" t="str">
        <f>IFERROR(IF(1+A696&lt;=Configuration!$F$9*Configuration!$F$16,1+A696,""),"")</f>
        <v/>
      </c>
      <c r="B697" s="18" t="str">
        <f>IFERROR(IF(1+B696&lt;=Configuration!$F$10*Configuration!$F$16,1+B696,""),"")</f>
        <v/>
      </c>
      <c r="C697" s="18" t="str">
        <f>IFERROR(IF(1+C696&lt;=Configuration!$F$11*Configuration!$F$16,1+C696,""),"")</f>
        <v/>
      </c>
      <c r="D697" s="18" t="str">
        <f>IFERROR(IF(1+D696&lt;=Configuration!$F$12*Configuration!$F$16,1+D696,""),"")</f>
        <v/>
      </c>
      <c r="E697" s="2">
        <f>IFERROR('QB Projections'!N697,0)</f>
        <v>0</v>
      </c>
      <c r="F697" s="2">
        <f>IFERROR('RB Projections'!N698,0)</f>
        <v>0</v>
      </c>
      <c r="G697" s="2">
        <f>IFERROR('WR Projections'!N694,0)</f>
        <v>0</v>
      </c>
      <c r="H697" s="2">
        <f>IFERROR('TE Projections'!N697,0)</f>
        <v>0</v>
      </c>
      <c r="J697" s="2">
        <f>IFERROR(LARGE($E:$H,COUNTIF(A:D,"&gt;0")+COUNTA($J$1:J696)-1),0)</f>
        <v>0</v>
      </c>
      <c r="K697" s="2">
        <f>IFERROR(LARGE($F:$H,COUNTIF(B:D,"&gt;0")+COUNTA($K$1:K696)-1),0)</f>
        <v>0</v>
      </c>
    </row>
    <row r="698" spans="1:11" x14ac:dyDescent="0.25">
      <c r="A698" t="str">
        <f>IFERROR(IF(1+A697&lt;=Configuration!$F$9*Configuration!$F$16,1+A697,""),"")</f>
        <v/>
      </c>
      <c r="B698" s="18" t="str">
        <f>IFERROR(IF(1+B697&lt;=Configuration!$F$10*Configuration!$F$16,1+B697,""),"")</f>
        <v/>
      </c>
      <c r="C698" s="18" t="str">
        <f>IFERROR(IF(1+C697&lt;=Configuration!$F$11*Configuration!$F$16,1+C697,""),"")</f>
        <v/>
      </c>
      <c r="D698" s="18" t="str">
        <f>IFERROR(IF(1+D697&lt;=Configuration!$F$12*Configuration!$F$16,1+D697,""),"")</f>
        <v/>
      </c>
      <c r="E698" s="2">
        <f>IFERROR('QB Projections'!N698,0)</f>
        <v>0</v>
      </c>
      <c r="F698" s="2">
        <f>IFERROR('RB Projections'!N699,0)</f>
        <v>0</v>
      </c>
      <c r="G698" s="2">
        <f>IFERROR('WR Projections'!N695,0)</f>
        <v>0</v>
      </c>
      <c r="H698" s="2">
        <f>IFERROR('TE Projections'!N698,0)</f>
        <v>0</v>
      </c>
      <c r="J698" s="2">
        <f>IFERROR(LARGE($E:$H,COUNTIF(A:D,"&gt;0")+COUNTA($J$1:J697)-1),0)</f>
        <v>0</v>
      </c>
      <c r="K698" s="2">
        <f>IFERROR(LARGE($F:$H,COUNTIF(B:D,"&gt;0")+COUNTA($K$1:K697)-1),0)</f>
        <v>0</v>
      </c>
    </row>
    <row r="699" spans="1:11" x14ac:dyDescent="0.25">
      <c r="A699" t="str">
        <f>IFERROR(IF(1+A698&lt;=Configuration!$F$9*Configuration!$F$16,1+A698,""),"")</f>
        <v/>
      </c>
      <c r="B699" s="18" t="str">
        <f>IFERROR(IF(1+B698&lt;=Configuration!$F$10*Configuration!$F$16,1+B698,""),"")</f>
        <v/>
      </c>
      <c r="C699" s="18" t="str">
        <f>IFERROR(IF(1+C698&lt;=Configuration!$F$11*Configuration!$F$16,1+C698,""),"")</f>
        <v/>
      </c>
      <c r="D699" s="18" t="str">
        <f>IFERROR(IF(1+D698&lt;=Configuration!$F$12*Configuration!$F$16,1+D698,""),"")</f>
        <v/>
      </c>
      <c r="E699" s="2">
        <f>IFERROR('QB Projections'!N699,0)</f>
        <v>0</v>
      </c>
      <c r="F699" s="2">
        <f>IFERROR('RB Projections'!N700,0)</f>
        <v>0</v>
      </c>
      <c r="G699" s="2">
        <f>IFERROR('WR Projections'!N696,0)</f>
        <v>0</v>
      </c>
      <c r="H699" s="2">
        <f>IFERROR('TE Projections'!N699,0)</f>
        <v>0</v>
      </c>
      <c r="J699" s="2">
        <f>IFERROR(LARGE($E:$H,COUNTIF(A:D,"&gt;0")+COUNTA($J$1:J698)-1),0)</f>
        <v>0</v>
      </c>
      <c r="K699" s="2">
        <f>IFERROR(LARGE($F:$H,COUNTIF(B:D,"&gt;0")+COUNTA($K$1:K698)-1),0)</f>
        <v>0</v>
      </c>
    </row>
    <row r="700" spans="1:11" x14ac:dyDescent="0.25">
      <c r="A700" t="str">
        <f>IFERROR(IF(1+A699&lt;=Configuration!$F$9*Configuration!$F$16,1+A699,""),"")</f>
        <v/>
      </c>
      <c r="B700" s="18" t="str">
        <f>IFERROR(IF(1+B699&lt;=Configuration!$F$10*Configuration!$F$16,1+B699,""),"")</f>
        <v/>
      </c>
      <c r="C700" s="18" t="str">
        <f>IFERROR(IF(1+C699&lt;=Configuration!$F$11*Configuration!$F$16,1+C699,""),"")</f>
        <v/>
      </c>
      <c r="D700" s="18" t="str">
        <f>IFERROR(IF(1+D699&lt;=Configuration!$F$12*Configuration!$F$16,1+D699,""),"")</f>
        <v/>
      </c>
      <c r="E700" s="2">
        <f>IFERROR('QB Projections'!N700,0)</f>
        <v>0</v>
      </c>
      <c r="F700" s="2">
        <f>IFERROR('RB Projections'!N701,0)</f>
        <v>0</v>
      </c>
      <c r="G700" s="2">
        <f>IFERROR('WR Projections'!N697,0)</f>
        <v>0</v>
      </c>
      <c r="H700" s="2">
        <f>IFERROR('TE Projections'!N700,0)</f>
        <v>0</v>
      </c>
      <c r="J700" s="2">
        <f>IFERROR(LARGE($E:$H,COUNTIF(A:D,"&gt;0")+COUNTA($J$1:J699)-1),0)</f>
        <v>0</v>
      </c>
      <c r="K700" s="2">
        <f>IFERROR(LARGE($F:$H,COUNTIF(B:D,"&gt;0")+COUNTA($K$1:K699)-1),0)</f>
        <v>0</v>
      </c>
    </row>
    <row r="701" spans="1:11" x14ac:dyDescent="0.25">
      <c r="A701" t="str">
        <f>IFERROR(IF(1+A700&lt;=Configuration!$F$9*Configuration!$F$16,1+A700,""),"")</f>
        <v/>
      </c>
      <c r="B701" s="18" t="str">
        <f>IFERROR(IF(1+B700&lt;=Configuration!$F$10*Configuration!$F$16,1+B700,""),"")</f>
        <v/>
      </c>
      <c r="C701" s="18" t="str">
        <f>IFERROR(IF(1+C700&lt;=Configuration!$F$11*Configuration!$F$16,1+C700,""),"")</f>
        <v/>
      </c>
      <c r="D701" s="18" t="str">
        <f>IFERROR(IF(1+D700&lt;=Configuration!$F$12*Configuration!$F$16,1+D700,""),"")</f>
        <v/>
      </c>
      <c r="E701" s="2">
        <f>IFERROR('QB Projections'!N701,0)</f>
        <v>0</v>
      </c>
      <c r="F701" s="2">
        <f>IFERROR('RB Projections'!N702,0)</f>
        <v>0</v>
      </c>
      <c r="G701" s="2">
        <f>IFERROR('WR Projections'!N698,0)</f>
        <v>0</v>
      </c>
      <c r="H701" s="2">
        <f>IFERROR('TE Projections'!N701,0)</f>
        <v>0</v>
      </c>
      <c r="J701" s="2">
        <f>IFERROR(LARGE($E:$H,COUNTIF(A:D,"&gt;0")+COUNTA($J$1:J700)-1),0)</f>
        <v>0</v>
      </c>
      <c r="K701" s="2">
        <f>IFERROR(LARGE($F:$H,COUNTIF(B:D,"&gt;0")+COUNTA($K$1:K700)-1),0)</f>
        <v>0</v>
      </c>
    </row>
    <row r="702" spans="1:11" x14ac:dyDescent="0.25">
      <c r="A702" t="str">
        <f>IFERROR(IF(1+A701&lt;=Configuration!$F$9*Configuration!$F$16,1+A701,""),"")</f>
        <v/>
      </c>
      <c r="B702" s="18" t="str">
        <f>IFERROR(IF(1+B701&lt;=Configuration!$F$10*Configuration!$F$16,1+B701,""),"")</f>
        <v/>
      </c>
      <c r="C702" s="18" t="str">
        <f>IFERROR(IF(1+C701&lt;=Configuration!$F$11*Configuration!$F$16,1+C701,""),"")</f>
        <v/>
      </c>
      <c r="D702" s="18" t="str">
        <f>IFERROR(IF(1+D701&lt;=Configuration!$F$12*Configuration!$F$16,1+D701,""),"")</f>
        <v/>
      </c>
      <c r="E702" s="2">
        <f>IFERROR('QB Projections'!N702,0)</f>
        <v>0</v>
      </c>
      <c r="F702" s="2">
        <f>IFERROR('RB Projections'!N703,0)</f>
        <v>0</v>
      </c>
      <c r="G702" s="2">
        <f>IFERROR('WR Projections'!N699,0)</f>
        <v>0</v>
      </c>
      <c r="H702" s="2">
        <f>IFERROR('TE Projections'!N702,0)</f>
        <v>0</v>
      </c>
      <c r="J702" s="2">
        <f>IFERROR(LARGE($E:$H,COUNTIF(A:D,"&gt;0")+COUNTA($J$1:J701)-1),0)</f>
        <v>0</v>
      </c>
      <c r="K702" s="2">
        <f>IFERROR(LARGE($F:$H,COUNTIF(B:D,"&gt;0")+COUNTA($K$1:K701)-1),0)</f>
        <v>0</v>
      </c>
    </row>
    <row r="703" spans="1:11" x14ac:dyDescent="0.25">
      <c r="A703" t="str">
        <f>IFERROR(IF(1+A702&lt;=Configuration!$F$9*Configuration!$F$16,1+A702,""),"")</f>
        <v/>
      </c>
      <c r="B703" s="18" t="str">
        <f>IFERROR(IF(1+B702&lt;=Configuration!$F$10*Configuration!$F$16,1+B702,""),"")</f>
        <v/>
      </c>
      <c r="C703" s="18" t="str">
        <f>IFERROR(IF(1+C702&lt;=Configuration!$F$11*Configuration!$F$16,1+C702,""),"")</f>
        <v/>
      </c>
      <c r="D703" s="18" t="str">
        <f>IFERROR(IF(1+D702&lt;=Configuration!$F$12*Configuration!$F$16,1+D702,""),"")</f>
        <v/>
      </c>
      <c r="E703" s="2">
        <f>IFERROR('QB Projections'!N703,0)</f>
        <v>0</v>
      </c>
      <c r="F703" s="2">
        <f>IFERROR('RB Projections'!N704,0)</f>
        <v>0</v>
      </c>
      <c r="G703" s="2">
        <f>IFERROR('WR Projections'!N700,0)</f>
        <v>0</v>
      </c>
      <c r="H703" s="2">
        <f>IFERROR('TE Projections'!N703,0)</f>
        <v>0</v>
      </c>
      <c r="J703" s="2">
        <f>IFERROR(LARGE($E:$H,COUNTIF(A:D,"&gt;0")+COUNTA($J$1:J702)-1),0)</f>
        <v>0</v>
      </c>
      <c r="K703" s="2">
        <f>IFERROR(LARGE($F:$H,COUNTIF(B:D,"&gt;0")+COUNTA($K$1:K702)-1),0)</f>
        <v>0</v>
      </c>
    </row>
    <row r="704" spans="1:11" x14ac:dyDescent="0.25">
      <c r="A704" t="str">
        <f>IFERROR(IF(1+A703&lt;=Configuration!$F$9*Configuration!$F$16,1+A703,""),"")</f>
        <v/>
      </c>
      <c r="B704" s="18" t="str">
        <f>IFERROR(IF(1+B703&lt;=Configuration!$F$10*Configuration!$F$16,1+B703,""),"")</f>
        <v/>
      </c>
      <c r="C704" s="18" t="str">
        <f>IFERROR(IF(1+C703&lt;=Configuration!$F$11*Configuration!$F$16,1+C703,""),"")</f>
        <v/>
      </c>
      <c r="D704" s="18" t="str">
        <f>IFERROR(IF(1+D703&lt;=Configuration!$F$12*Configuration!$F$16,1+D703,""),"")</f>
        <v/>
      </c>
      <c r="E704" s="2">
        <f>IFERROR('QB Projections'!N704,0)</f>
        <v>0</v>
      </c>
      <c r="F704" s="2">
        <f>IFERROR('RB Projections'!N705,0)</f>
        <v>0</v>
      </c>
      <c r="G704" s="2">
        <f>IFERROR('WR Projections'!N701,0)</f>
        <v>0</v>
      </c>
      <c r="H704" s="2">
        <f>IFERROR('TE Projections'!N704,0)</f>
        <v>0</v>
      </c>
      <c r="J704" s="2">
        <f>IFERROR(LARGE($E:$H,COUNTIF(A:D,"&gt;0")+COUNTA($J$1:J703)-1),0)</f>
        <v>0</v>
      </c>
      <c r="K704" s="2">
        <f>IFERROR(LARGE($F:$H,COUNTIF(B:D,"&gt;0")+COUNTA($K$1:K703)-1),0)</f>
        <v>0</v>
      </c>
    </row>
    <row r="705" spans="1:11" x14ac:dyDescent="0.25">
      <c r="A705" t="str">
        <f>IFERROR(IF(1+A704&lt;=Configuration!$F$9*Configuration!$F$16,1+A704,""),"")</f>
        <v/>
      </c>
      <c r="B705" s="18" t="str">
        <f>IFERROR(IF(1+B704&lt;=Configuration!$F$10*Configuration!$F$16,1+B704,""),"")</f>
        <v/>
      </c>
      <c r="C705" s="18" t="str">
        <f>IFERROR(IF(1+C704&lt;=Configuration!$F$11*Configuration!$F$16,1+C704,""),"")</f>
        <v/>
      </c>
      <c r="D705" s="18" t="str">
        <f>IFERROR(IF(1+D704&lt;=Configuration!$F$12*Configuration!$F$16,1+D704,""),"")</f>
        <v/>
      </c>
      <c r="E705" s="2">
        <f>IFERROR('QB Projections'!N705,0)</f>
        <v>0</v>
      </c>
      <c r="F705" s="2">
        <f>IFERROR('RB Projections'!N706,0)</f>
        <v>0</v>
      </c>
      <c r="G705" s="2">
        <f>IFERROR('WR Projections'!N702,0)</f>
        <v>0</v>
      </c>
      <c r="H705" s="2">
        <f>IFERROR('TE Projections'!N705,0)</f>
        <v>0</v>
      </c>
      <c r="J705" s="2">
        <f>IFERROR(LARGE($E:$H,COUNTIF(A:D,"&gt;0")+COUNTA($J$1:J704)-1),0)</f>
        <v>0</v>
      </c>
      <c r="K705" s="2">
        <f>IFERROR(LARGE($F:$H,COUNTIF(B:D,"&gt;0")+COUNTA($K$1:K704)-1),0)</f>
        <v>0</v>
      </c>
    </row>
    <row r="706" spans="1:11" x14ac:dyDescent="0.25">
      <c r="A706" t="str">
        <f>IFERROR(IF(1+A705&lt;=Configuration!$F$9*Configuration!$F$16,1+A705,""),"")</f>
        <v/>
      </c>
      <c r="B706" s="18" t="str">
        <f>IFERROR(IF(1+B705&lt;=Configuration!$F$10*Configuration!$F$16,1+B705,""),"")</f>
        <v/>
      </c>
      <c r="C706" s="18" t="str">
        <f>IFERROR(IF(1+C705&lt;=Configuration!$F$11*Configuration!$F$16,1+C705,""),"")</f>
        <v/>
      </c>
      <c r="D706" s="18" t="str">
        <f>IFERROR(IF(1+D705&lt;=Configuration!$F$12*Configuration!$F$16,1+D705,""),"")</f>
        <v/>
      </c>
      <c r="E706" s="2">
        <f>IFERROR('QB Projections'!N706,0)</f>
        <v>0</v>
      </c>
      <c r="F706" s="2">
        <f>IFERROR('RB Projections'!N707,0)</f>
        <v>0</v>
      </c>
      <c r="G706" s="2">
        <f>IFERROR('WR Projections'!N703,0)</f>
        <v>0</v>
      </c>
      <c r="H706" s="2">
        <f>IFERROR('TE Projections'!N706,0)</f>
        <v>0</v>
      </c>
      <c r="J706" s="2">
        <f>IFERROR(LARGE($E:$H,COUNTIF(A:D,"&gt;0")+COUNTA($J$1:J705)-1),0)</f>
        <v>0</v>
      </c>
      <c r="K706" s="2">
        <f>IFERROR(LARGE($F:$H,COUNTIF(B:D,"&gt;0")+COUNTA($K$1:K705)-1),0)</f>
        <v>0</v>
      </c>
    </row>
    <row r="707" spans="1:11" x14ac:dyDescent="0.25">
      <c r="A707" t="str">
        <f>IFERROR(IF(1+A706&lt;=Configuration!$F$9*Configuration!$F$16,1+A706,""),"")</f>
        <v/>
      </c>
      <c r="B707" s="18" t="str">
        <f>IFERROR(IF(1+B706&lt;=Configuration!$F$10*Configuration!$F$16,1+B706,""),"")</f>
        <v/>
      </c>
      <c r="C707" s="18" t="str">
        <f>IFERROR(IF(1+C706&lt;=Configuration!$F$11*Configuration!$F$16,1+C706,""),"")</f>
        <v/>
      </c>
      <c r="D707" s="18" t="str">
        <f>IFERROR(IF(1+D706&lt;=Configuration!$F$12*Configuration!$F$16,1+D706,""),"")</f>
        <v/>
      </c>
      <c r="E707" s="2">
        <f>IFERROR('QB Projections'!N707,0)</f>
        <v>0</v>
      </c>
      <c r="F707" s="2">
        <f>IFERROR('RB Projections'!N708,0)</f>
        <v>0</v>
      </c>
      <c r="G707" s="2">
        <f>IFERROR('WR Projections'!N704,0)</f>
        <v>0</v>
      </c>
      <c r="H707" s="2">
        <f>IFERROR('TE Projections'!N707,0)</f>
        <v>0</v>
      </c>
      <c r="J707" s="2">
        <f>IFERROR(LARGE($E:$H,COUNTIF(A:D,"&gt;0")+COUNTA($J$1:J706)-1),0)</f>
        <v>0</v>
      </c>
      <c r="K707" s="2">
        <f>IFERROR(LARGE($F:$H,COUNTIF(B:D,"&gt;0")+COUNTA($K$1:K706)-1),0)</f>
        <v>0</v>
      </c>
    </row>
    <row r="708" spans="1:11" x14ac:dyDescent="0.25">
      <c r="A708" t="str">
        <f>IFERROR(IF(1+A707&lt;=Configuration!$F$9*Configuration!$F$16,1+A707,""),"")</f>
        <v/>
      </c>
      <c r="B708" s="18" t="str">
        <f>IFERROR(IF(1+B707&lt;=Configuration!$F$10*Configuration!$F$16,1+B707,""),"")</f>
        <v/>
      </c>
      <c r="C708" s="18" t="str">
        <f>IFERROR(IF(1+C707&lt;=Configuration!$F$11*Configuration!$F$16,1+C707,""),"")</f>
        <v/>
      </c>
      <c r="D708" s="18" t="str">
        <f>IFERROR(IF(1+D707&lt;=Configuration!$F$12*Configuration!$F$16,1+D707,""),"")</f>
        <v/>
      </c>
      <c r="E708" s="2">
        <f>IFERROR('QB Projections'!N708,0)</f>
        <v>0</v>
      </c>
      <c r="F708" s="2">
        <f>IFERROR('RB Projections'!N709,0)</f>
        <v>0</v>
      </c>
      <c r="G708" s="2">
        <f>IFERROR('WR Projections'!N705,0)</f>
        <v>0</v>
      </c>
      <c r="H708" s="2">
        <f>IFERROR('TE Projections'!N708,0)</f>
        <v>0</v>
      </c>
      <c r="J708" s="2">
        <f>IFERROR(LARGE($E:$H,COUNTIF(A:D,"&gt;0")+COUNTA($J$1:J707)-1),0)</f>
        <v>0</v>
      </c>
      <c r="K708" s="2">
        <f>IFERROR(LARGE($F:$H,COUNTIF(B:D,"&gt;0")+COUNTA($K$1:K707)-1),0)</f>
        <v>0</v>
      </c>
    </row>
    <row r="709" spans="1:11" x14ac:dyDescent="0.25">
      <c r="A709" t="str">
        <f>IFERROR(IF(1+A708&lt;=Configuration!$F$9*Configuration!$F$16,1+A708,""),"")</f>
        <v/>
      </c>
      <c r="B709" s="18" t="str">
        <f>IFERROR(IF(1+B708&lt;=Configuration!$F$10*Configuration!$F$16,1+B708,""),"")</f>
        <v/>
      </c>
      <c r="C709" s="18" t="str">
        <f>IFERROR(IF(1+C708&lt;=Configuration!$F$11*Configuration!$F$16,1+C708,""),"")</f>
        <v/>
      </c>
      <c r="D709" s="18" t="str">
        <f>IFERROR(IF(1+D708&lt;=Configuration!$F$12*Configuration!$F$16,1+D708,""),"")</f>
        <v/>
      </c>
      <c r="E709" s="2">
        <f>IFERROR('QB Projections'!N709,0)</f>
        <v>0</v>
      </c>
      <c r="F709" s="2">
        <f>IFERROR('RB Projections'!N710,0)</f>
        <v>0</v>
      </c>
      <c r="G709" s="2">
        <f>IFERROR('WR Projections'!N706,0)</f>
        <v>0</v>
      </c>
      <c r="H709" s="2">
        <f>IFERROR('TE Projections'!N709,0)</f>
        <v>0</v>
      </c>
      <c r="J709" s="2">
        <f>IFERROR(LARGE($E:$H,COUNTIF(A:D,"&gt;0")+COUNTA($J$1:J708)-1),0)</f>
        <v>0</v>
      </c>
      <c r="K709" s="2">
        <f>IFERROR(LARGE($F:$H,COUNTIF(B:D,"&gt;0")+COUNTA($K$1:K708)-1),0)</f>
        <v>0</v>
      </c>
    </row>
    <row r="710" spans="1:11" x14ac:dyDescent="0.25">
      <c r="A710" t="str">
        <f>IFERROR(IF(1+A709&lt;=Configuration!$F$9*Configuration!$F$16,1+A709,""),"")</f>
        <v/>
      </c>
      <c r="B710" s="18" t="str">
        <f>IFERROR(IF(1+B709&lt;=Configuration!$F$10*Configuration!$F$16,1+B709,""),"")</f>
        <v/>
      </c>
      <c r="C710" s="18" t="str">
        <f>IFERROR(IF(1+C709&lt;=Configuration!$F$11*Configuration!$F$16,1+C709,""),"")</f>
        <v/>
      </c>
      <c r="D710" s="18" t="str">
        <f>IFERROR(IF(1+D709&lt;=Configuration!$F$12*Configuration!$F$16,1+D709,""),"")</f>
        <v/>
      </c>
      <c r="E710" s="2">
        <f>IFERROR('QB Projections'!N710,0)</f>
        <v>0</v>
      </c>
      <c r="F710" s="2">
        <f>IFERROR('RB Projections'!N711,0)</f>
        <v>0</v>
      </c>
      <c r="G710" s="2">
        <f>IFERROR('WR Projections'!N707,0)</f>
        <v>0</v>
      </c>
      <c r="H710" s="2">
        <f>IFERROR('TE Projections'!N710,0)</f>
        <v>0</v>
      </c>
      <c r="J710" s="2">
        <f>IFERROR(LARGE($E:$H,COUNTIF(A:D,"&gt;0")+COUNTA($J$1:J709)-1),0)</f>
        <v>0</v>
      </c>
      <c r="K710" s="2">
        <f>IFERROR(LARGE($F:$H,COUNTIF(B:D,"&gt;0")+COUNTA($K$1:K709)-1),0)</f>
        <v>0</v>
      </c>
    </row>
    <row r="711" spans="1:11" x14ac:dyDescent="0.25">
      <c r="A711" t="str">
        <f>IFERROR(IF(1+A710&lt;=Configuration!$F$9*Configuration!$F$16,1+A710,""),"")</f>
        <v/>
      </c>
      <c r="B711" s="18" t="str">
        <f>IFERROR(IF(1+B710&lt;=Configuration!$F$10*Configuration!$F$16,1+B710,""),"")</f>
        <v/>
      </c>
      <c r="C711" s="18" t="str">
        <f>IFERROR(IF(1+C710&lt;=Configuration!$F$11*Configuration!$F$16,1+C710,""),"")</f>
        <v/>
      </c>
      <c r="D711" s="18" t="str">
        <f>IFERROR(IF(1+D710&lt;=Configuration!$F$12*Configuration!$F$16,1+D710,""),"")</f>
        <v/>
      </c>
      <c r="E711" s="2">
        <f>IFERROR('QB Projections'!N711,0)</f>
        <v>0</v>
      </c>
      <c r="F711" s="2">
        <f>IFERROR('RB Projections'!N712,0)</f>
        <v>0</v>
      </c>
      <c r="G711" s="2">
        <f>IFERROR('WR Projections'!N708,0)</f>
        <v>0</v>
      </c>
      <c r="H711" s="2">
        <f>IFERROR('TE Projections'!N711,0)</f>
        <v>0</v>
      </c>
      <c r="J711" s="2">
        <f>IFERROR(LARGE($E:$H,COUNTIF(A:D,"&gt;0")+COUNTA($J$1:J710)-1),0)</f>
        <v>0</v>
      </c>
      <c r="K711" s="2">
        <f>IFERROR(LARGE($F:$H,COUNTIF(B:D,"&gt;0")+COUNTA($K$1:K710)-1),0)</f>
        <v>0</v>
      </c>
    </row>
    <row r="712" spans="1:11" x14ac:dyDescent="0.25">
      <c r="A712" t="str">
        <f>IFERROR(IF(1+A711&lt;=Configuration!$F$9*Configuration!$F$16,1+A711,""),"")</f>
        <v/>
      </c>
      <c r="B712" s="18" t="str">
        <f>IFERROR(IF(1+B711&lt;=Configuration!$F$10*Configuration!$F$16,1+B711,""),"")</f>
        <v/>
      </c>
      <c r="C712" s="18" t="str">
        <f>IFERROR(IF(1+C711&lt;=Configuration!$F$11*Configuration!$F$16,1+C711,""),"")</f>
        <v/>
      </c>
      <c r="D712" s="18" t="str">
        <f>IFERROR(IF(1+D711&lt;=Configuration!$F$12*Configuration!$F$16,1+D711,""),"")</f>
        <v/>
      </c>
      <c r="E712" s="2">
        <f>IFERROR('QB Projections'!N712,0)</f>
        <v>0</v>
      </c>
      <c r="F712" s="2">
        <f>IFERROR('RB Projections'!N713,0)</f>
        <v>0</v>
      </c>
      <c r="G712" s="2">
        <f>IFERROR('WR Projections'!N709,0)</f>
        <v>0</v>
      </c>
      <c r="H712" s="2">
        <f>IFERROR('TE Projections'!N712,0)</f>
        <v>0</v>
      </c>
      <c r="J712" s="2">
        <f>IFERROR(LARGE($E:$H,COUNTIF(A:D,"&gt;0")+COUNTA($J$1:J711)-1),0)</f>
        <v>0</v>
      </c>
      <c r="K712" s="2">
        <f>IFERROR(LARGE($F:$H,COUNTIF(B:D,"&gt;0")+COUNTA($K$1:K711)-1),0)</f>
        <v>0</v>
      </c>
    </row>
    <row r="713" spans="1:11" x14ac:dyDescent="0.25">
      <c r="A713" t="str">
        <f>IFERROR(IF(1+A712&lt;=Configuration!$F$9*Configuration!$F$16,1+A712,""),"")</f>
        <v/>
      </c>
      <c r="B713" s="18" t="str">
        <f>IFERROR(IF(1+B712&lt;=Configuration!$F$10*Configuration!$F$16,1+B712,""),"")</f>
        <v/>
      </c>
      <c r="C713" s="18" t="str">
        <f>IFERROR(IF(1+C712&lt;=Configuration!$F$11*Configuration!$F$16,1+C712,""),"")</f>
        <v/>
      </c>
      <c r="D713" s="18" t="str">
        <f>IFERROR(IF(1+D712&lt;=Configuration!$F$12*Configuration!$F$16,1+D712,""),"")</f>
        <v/>
      </c>
      <c r="E713" s="2">
        <f>IFERROR('QB Projections'!N713,0)</f>
        <v>0</v>
      </c>
      <c r="F713" s="2">
        <f>IFERROR('RB Projections'!N714,0)</f>
        <v>0</v>
      </c>
      <c r="G713" s="2">
        <f>IFERROR('WR Projections'!N710,0)</f>
        <v>0</v>
      </c>
      <c r="H713" s="2">
        <f>IFERROR('TE Projections'!N713,0)</f>
        <v>0</v>
      </c>
      <c r="J713" s="2">
        <f>IFERROR(LARGE($E:$H,COUNTIF(A:D,"&gt;0")+COUNTA($J$1:J712)-1),0)</f>
        <v>0</v>
      </c>
      <c r="K713" s="2">
        <f>IFERROR(LARGE($F:$H,COUNTIF(B:D,"&gt;0")+COUNTA($K$1:K712)-1),0)</f>
        <v>0</v>
      </c>
    </row>
    <row r="714" spans="1:11" x14ac:dyDescent="0.25">
      <c r="A714" t="str">
        <f>IFERROR(IF(1+A713&lt;=Configuration!$F$9*Configuration!$F$16,1+A713,""),"")</f>
        <v/>
      </c>
      <c r="B714" s="18" t="str">
        <f>IFERROR(IF(1+B713&lt;=Configuration!$F$10*Configuration!$F$16,1+B713,""),"")</f>
        <v/>
      </c>
      <c r="C714" s="18" t="str">
        <f>IFERROR(IF(1+C713&lt;=Configuration!$F$11*Configuration!$F$16,1+C713,""),"")</f>
        <v/>
      </c>
      <c r="D714" s="18" t="str">
        <f>IFERROR(IF(1+D713&lt;=Configuration!$F$12*Configuration!$F$16,1+D713,""),"")</f>
        <v/>
      </c>
      <c r="E714" s="2">
        <f>IFERROR('QB Projections'!N714,0)</f>
        <v>0</v>
      </c>
      <c r="F714" s="2">
        <f>IFERROR('RB Projections'!N715,0)</f>
        <v>0</v>
      </c>
      <c r="G714" s="2">
        <f>IFERROR('WR Projections'!N711,0)</f>
        <v>0</v>
      </c>
      <c r="H714" s="2">
        <f>IFERROR('TE Projections'!N714,0)</f>
        <v>0</v>
      </c>
      <c r="J714" s="2">
        <f>IFERROR(LARGE($E:$H,COUNTIF(A:D,"&gt;0")+COUNTA($J$1:J713)-1),0)</f>
        <v>0</v>
      </c>
      <c r="K714" s="2">
        <f>IFERROR(LARGE($F:$H,COUNTIF(B:D,"&gt;0")+COUNTA($K$1:K713)-1),0)</f>
        <v>0</v>
      </c>
    </row>
    <row r="715" spans="1:11" x14ac:dyDescent="0.25">
      <c r="A715" t="str">
        <f>IFERROR(IF(1+A714&lt;=Configuration!$F$9*Configuration!$F$16,1+A714,""),"")</f>
        <v/>
      </c>
      <c r="B715" s="18" t="str">
        <f>IFERROR(IF(1+B714&lt;=Configuration!$F$10*Configuration!$F$16,1+B714,""),"")</f>
        <v/>
      </c>
      <c r="C715" s="18" t="str">
        <f>IFERROR(IF(1+C714&lt;=Configuration!$F$11*Configuration!$F$16,1+C714,""),"")</f>
        <v/>
      </c>
      <c r="D715" s="18" t="str">
        <f>IFERROR(IF(1+D714&lt;=Configuration!$F$12*Configuration!$F$16,1+D714,""),"")</f>
        <v/>
      </c>
      <c r="E715" s="2">
        <f>IFERROR('QB Projections'!N715,0)</f>
        <v>0</v>
      </c>
      <c r="F715" s="2">
        <f>IFERROR('RB Projections'!N716,0)</f>
        <v>0</v>
      </c>
      <c r="G715" s="2">
        <f>IFERROR('WR Projections'!N712,0)</f>
        <v>0</v>
      </c>
      <c r="H715" s="2">
        <f>IFERROR('TE Projections'!N715,0)</f>
        <v>0</v>
      </c>
      <c r="J715" s="2">
        <f>IFERROR(LARGE($E:$H,COUNTIF(A:D,"&gt;0")+COUNTA($J$1:J714)-1),0)</f>
        <v>0</v>
      </c>
      <c r="K715" s="2">
        <f>IFERROR(LARGE($F:$H,COUNTIF(B:D,"&gt;0")+COUNTA($K$1:K714)-1),0)</f>
        <v>0</v>
      </c>
    </row>
    <row r="716" spans="1:11" x14ac:dyDescent="0.25">
      <c r="A716" t="str">
        <f>IFERROR(IF(1+A715&lt;=Configuration!$F$9*Configuration!$F$16,1+A715,""),"")</f>
        <v/>
      </c>
      <c r="B716" s="18" t="str">
        <f>IFERROR(IF(1+B715&lt;=Configuration!$F$10*Configuration!$F$16,1+B715,""),"")</f>
        <v/>
      </c>
      <c r="C716" s="18" t="str">
        <f>IFERROR(IF(1+C715&lt;=Configuration!$F$11*Configuration!$F$16,1+C715,""),"")</f>
        <v/>
      </c>
      <c r="D716" s="18" t="str">
        <f>IFERROR(IF(1+D715&lt;=Configuration!$F$12*Configuration!$F$16,1+D715,""),"")</f>
        <v/>
      </c>
      <c r="E716" s="2">
        <f>IFERROR('QB Projections'!N716,0)</f>
        <v>0</v>
      </c>
      <c r="F716" s="2">
        <f>IFERROR('RB Projections'!N717,0)</f>
        <v>0</v>
      </c>
      <c r="G716" s="2">
        <f>IFERROR('WR Projections'!N713,0)</f>
        <v>0</v>
      </c>
      <c r="H716" s="2">
        <f>IFERROR('TE Projections'!N716,0)</f>
        <v>0</v>
      </c>
      <c r="J716" s="2">
        <f>IFERROR(LARGE($E:$H,COUNTIF(A:D,"&gt;0")+COUNTA($J$1:J715)-1),0)</f>
        <v>0</v>
      </c>
      <c r="K716" s="2">
        <f>IFERROR(LARGE($F:$H,COUNTIF(B:D,"&gt;0")+COUNTA($K$1:K715)-1),0)</f>
        <v>0</v>
      </c>
    </row>
    <row r="717" spans="1:11" x14ac:dyDescent="0.25">
      <c r="A717" t="str">
        <f>IFERROR(IF(1+A716&lt;=Configuration!$F$9*Configuration!$F$16,1+A716,""),"")</f>
        <v/>
      </c>
      <c r="B717" s="18" t="str">
        <f>IFERROR(IF(1+B716&lt;=Configuration!$F$10*Configuration!$F$16,1+B716,""),"")</f>
        <v/>
      </c>
      <c r="C717" s="18" t="str">
        <f>IFERROR(IF(1+C716&lt;=Configuration!$F$11*Configuration!$F$16,1+C716,""),"")</f>
        <v/>
      </c>
      <c r="D717" s="18" t="str">
        <f>IFERROR(IF(1+D716&lt;=Configuration!$F$12*Configuration!$F$16,1+D716,""),"")</f>
        <v/>
      </c>
      <c r="E717" s="2">
        <f>IFERROR('QB Projections'!N717,0)</f>
        <v>0</v>
      </c>
      <c r="F717" s="2">
        <f>IFERROR('RB Projections'!N718,0)</f>
        <v>0</v>
      </c>
      <c r="G717" s="2">
        <f>IFERROR('WR Projections'!N714,0)</f>
        <v>0</v>
      </c>
      <c r="H717" s="2">
        <f>IFERROR('TE Projections'!N717,0)</f>
        <v>0</v>
      </c>
      <c r="J717" s="2">
        <f>IFERROR(LARGE($E:$H,COUNTIF(A:D,"&gt;0")+COUNTA($J$1:J716)-1),0)</f>
        <v>0</v>
      </c>
      <c r="K717" s="2">
        <f>IFERROR(LARGE($F:$H,COUNTIF(B:D,"&gt;0")+COUNTA($K$1:K716)-1),0)</f>
        <v>0</v>
      </c>
    </row>
    <row r="718" spans="1:11" x14ac:dyDescent="0.25">
      <c r="A718" t="str">
        <f>IFERROR(IF(1+A717&lt;=Configuration!$F$9*Configuration!$F$16,1+A717,""),"")</f>
        <v/>
      </c>
      <c r="B718" s="18" t="str">
        <f>IFERROR(IF(1+B717&lt;=Configuration!$F$10*Configuration!$F$16,1+B717,""),"")</f>
        <v/>
      </c>
      <c r="C718" s="18" t="str">
        <f>IFERROR(IF(1+C717&lt;=Configuration!$F$11*Configuration!$F$16,1+C717,""),"")</f>
        <v/>
      </c>
      <c r="D718" s="18" t="str">
        <f>IFERROR(IF(1+D717&lt;=Configuration!$F$12*Configuration!$F$16,1+D717,""),"")</f>
        <v/>
      </c>
      <c r="E718" s="2">
        <f>IFERROR('QB Projections'!N718,0)</f>
        <v>0</v>
      </c>
      <c r="F718" s="2">
        <f>IFERROR('RB Projections'!N719,0)</f>
        <v>0</v>
      </c>
      <c r="G718" s="2">
        <f>IFERROR('WR Projections'!N715,0)</f>
        <v>0</v>
      </c>
      <c r="H718" s="2">
        <f>IFERROR('TE Projections'!N718,0)</f>
        <v>0</v>
      </c>
      <c r="J718" s="2">
        <f>IFERROR(LARGE($E:$H,COUNTIF(A:D,"&gt;0")+COUNTA($J$1:J717)-1),0)</f>
        <v>0</v>
      </c>
      <c r="K718" s="2">
        <f>IFERROR(LARGE($F:$H,COUNTIF(B:D,"&gt;0")+COUNTA($K$1:K717)-1),0)</f>
        <v>0</v>
      </c>
    </row>
    <row r="719" spans="1:11" x14ac:dyDescent="0.25">
      <c r="A719" t="str">
        <f>IFERROR(IF(1+A718&lt;=Configuration!$F$9*Configuration!$F$16,1+A718,""),"")</f>
        <v/>
      </c>
      <c r="B719" s="18" t="str">
        <f>IFERROR(IF(1+B718&lt;=Configuration!$F$10*Configuration!$F$16,1+B718,""),"")</f>
        <v/>
      </c>
      <c r="C719" s="18" t="str">
        <f>IFERROR(IF(1+C718&lt;=Configuration!$F$11*Configuration!$F$16,1+C718,""),"")</f>
        <v/>
      </c>
      <c r="D719" s="18" t="str">
        <f>IFERROR(IF(1+D718&lt;=Configuration!$F$12*Configuration!$F$16,1+D718,""),"")</f>
        <v/>
      </c>
      <c r="E719" s="2">
        <f>IFERROR('QB Projections'!N719,0)</f>
        <v>0</v>
      </c>
      <c r="F719" s="2">
        <f>IFERROR('RB Projections'!N720,0)</f>
        <v>0</v>
      </c>
      <c r="G719" s="2">
        <f>IFERROR('WR Projections'!N716,0)</f>
        <v>0</v>
      </c>
      <c r="H719" s="2">
        <f>IFERROR('TE Projections'!N719,0)</f>
        <v>0</v>
      </c>
      <c r="J719" s="2">
        <f>IFERROR(LARGE($E:$H,COUNTIF(A:D,"&gt;0")+COUNTA($J$1:J718)-1),0)</f>
        <v>0</v>
      </c>
      <c r="K719" s="2">
        <f>IFERROR(LARGE($F:$H,COUNTIF(B:D,"&gt;0")+COUNTA($K$1:K718)-1),0)</f>
        <v>0</v>
      </c>
    </row>
    <row r="720" spans="1:11" x14ac:dyDescent="0.25">
      <c r="A720" t="str">
        <f>IFERROR(IF(1+A719&lt;=Configuration!$F$9*Configuration!$F$16,1+A719,""),"")</f>
        <v/>
      </c>
      <c r="B720" s="18" t="str">
        <f>IFERROR(IF(1+B719&lt;=Configuration!$F$10*Configuration!$F$16,1+B719,""),"")</f>
        <v/>
      </c>
      <c r="C720" s="18" t="str">
        <f>IFERROR(IF(1+C719&lt;=Configuration!$F$11*Configuration!$F$16,1+C719,""),"")</f>
        <v/>
      </c>
      <c r="D720" s="18" t="str">
        <f>IFERROR(IF(1+D719&lt;=Configuration!$F$12*Configuration!$F$16,1+D719,""),"")</f>
        <v/>
      </c>
      <c r="E720" s="2">
        <f>IFERROR('QB Projections'!N720,0)</f>
        <v>0</v>
      </c>
      <c r="F720" s="2">
        <f>IFERROR('RB Projections'!N721,0)</f>
        <v>0</v>
      </c>
      <c r="G720" s="2">
        <f>IFERROR('WR Projections'!N717,0)</f>
        <v>0</v>
      </c>
      <c r="H720" s="2">
        <f>IFERROR('TE Projections'!N720,0)</f>
        <v>0</v>
      </c>
      <c r="J720" s="2">
        <f>IFERROR(LARGE($E:$H,COUNTIF(A:D,"&gt;0")+COUNTA($J$1:J719)-1),0)</f>
        <v>0</v>
      </c>
      <c r="K720" s="2">
        <f>IFERROR(LARGE($F:$H,COUNTIF(B:D,"&gt;0")+COUNTA($K$1:K719)-1),0)</f>
        <v>0</v>
      </c>
    </row>
    <row r="721" spans="1:11" x14ac:dyDescent="0.25">
      <c r="A721" t="str">
        <f>IFERROR(IF(1+A720&lt;=Configuration!$F$9*Configuration!$F$16,1+A720,""),"")</f>
        <v/>
      </c>
      <c r="B721" s="18" t="str">
        <f>IFERROR(IF(1+B720&lt;=Configuration!$F$10*Configuration!$F$16,1+B720,""),"")</f>
        <v/>
      </c>
      <c r="C721" s="18" t="str">
        <f>IFERROR(IF(1+C720&lt;=Configuration!$F$11*Configuration!$F$16,1+C720,""),"")</f>
        <v/>
      </c>
      <c r="D721" s="18" t="str">
        <f>IFERROR(IF(1+D720&lt;=Configuration!$F$12*Configuration!$F$16,1+D720,""),"")</f>
        <v/>
      </c>
      <c r="E721" s="2">
        <f>IFERROR('QB Projections'!N721,0)</f>
        <v>0</v>
      </c>
      <c r="F721" s="2">
        <f>IFERROR('RB Projections'!N722,0)</f>
        <v>0</v>
      </c>
      <c r="G721" s="2">
        <f>IFERROR('WR Projections'!N718,0)</f>
        <v>0</v>
      </c>
      <c r="H721" s="2">
        <f>IFERROR('TE Projections'!N721,0)</f>
        <v>0</v>
      </c>
      <c r="J721" s="2">
        <f>IFERROR(LARGE($E:$H,COUNTIF(A:D,"&gt;0")+COUNTA($J$1:J720)-1),0)</f>
        <v>0</v>
      </c>
      <c r="K721" s="2">
        <f>IFERROR(LARGE($F:$H,COUNTIF(B:D,"&gt;0")+COUNTA($K$1:K720)-1),0)</f>
        <v>0</v>
      </c>
    </row>
    <row r="722" spans="1:11" x14ac:dyDescent="0.25">
      <c r="A722" t="str">
        <f>IFERROR(IF(1+A721&lt;=Configuration!$F$9*Configuration!$F$16,1+A721,""),"")</f>
        <v/>
      </c>
      <c r="B722" s="18" t="str">
        <f>IFERROR(IF(1+B721&lt;=Configuration!$F$10*Configuration!$F$16,1+B721,""),"")</f>
        <v/>
      </c>
      <c r="C722" s="18" t="str">
        <f>IFERROR(IF(1+C721&lt;=Configuration!$F$11*Configuration!$F$16,1+C721,""),"")</f>
        <v/>
      </c>
      <c r="D722" s="18" t="str">
        <f>IFERROR(IF(1+D721&lt;=Configuration!$F$12*Configuration!$F$16,1+D721,""),"")</f>
        <v/>
      </c>
      <c r="E722" s="2">
        <f>IFERROR('QB Projections'!N722,0)</f>
        <v>0</v>
      </c>
      <c r="F722" s="2">
        <f>IFERROR('RB Projections'!N723,0)</f>
        <v>0</v>
      </c>
      <c r="G722" s="2">
        <f>IFERROR('WR Projections'!N719,0)</f>
        <v>0</v>
      </c>
      <c r="H722" s="2">
        <f>IFERROR('TE Projections'!N722,0)</f>
        <v>0</v>
      </c>
      <c r="J722" s="2">
        <f>IFERROR(LARGE($E:$H,COUNTIF(A:D,"&gt;0")+COUNTA($J$1:J721)-1),0)</f>
        <v>0</v>
      </c>
      <c r="K722" s="2">
        <f>IFERROR(LARGE($F:$H,COUNTIF(B:D,"&gt;0")+COUNTA($K$1:K721)-1),0)</f>
        <v>0</v>
      </c>
    </row>
    <row r="723" spans="1:11" x14ac:dyDescent="0.25">
      <c r="A723" t="str">
        <f>IFERROR(IF(1+A722&lt;=Configuration!$F$9*Configuration!$F$16,1+A722,""),"")</f>
        <v/>
      </c>
      <c r="B723" s="18" t="str">
        <f>IFERROR(IF(1+B722&lt;=Configuration!$F$10*Configuration!$F$16,1+B722,""),"")</f>
        <v/>
      </c>
      <c r="C723" s="18" t="str">
        <f>IFERROR(IF(1+C722&lt;=Configuration!$F$11*Configuration!$F$16,1+C722,""),"")</f>
        <v/>
      </c>
      <c r="D723" s="18" t="str">
        <f>IFERROR(IF(1+D722&lt;=Configuration!$F$12*Configuration!$F$16,1+D722,""),"")</f>
        <v/>
      </c>
      <c r="E723" s="2">
        <f>IFERROR('QB Projections'!N723,0)</f>
        <v>0</v>
      </c>
      <c r="F723" s="2">
        <f>IFERROR('RB Projections'!N724,0)</f>
        <v>0</v>
      </c>
      <c r="G723" s="2">
        <f>IFERROR('WR Projections'!N720,0)</f>
        <v>0</v>
      </c>
      <c r="H723" s="2">
        <f>IFERROR('TE Projections'!N723,0)</f>
        <v>0</v>
      </c>
      <c r="J723" s="2">
        <f>IFERROR(LARGE($E:$H,COUNTIF(A:D,"&gt;0")+COUNTA($J$1:J722)-1),0)</f>
        <v>0</v>
      </c>
      <c r="K723" s="2">
        <f>IFERROR(LARGE($F:$H,COUNTIF(B:D,"&gt;0")+COUNTA($K$1:K722)-1),0)</f>
        <v>0</v>
      </c>
    </row>
    <row r="724" spans="1:11" x14ac:dyDescent="0.25">
      <c r="A724" t="str">
        <f>IFERROR(IF(1+A723&lt;=Configuration!$F$9*Configuration!$F$16,1+A723,""),"")</f>
        <v/>
      </c>
      <c r="B724" s="18" t="str">
        <f>IFERROR(IF(1+B723&lt;=Configuration!$F$10*Configuration!$F$16,1+B723,""),"")</f>
        <v/>
      </c>
      <c r="C724" s="18" t="str">
        <f>IFERROR(IF(1+C723&lt;=Configuration!$F$11*Configuration!$F$16,1+C723,""),"")</f>
        <v/>
      </c>
      <c r="D724" s="18" t="str">
        <f>IFERROR(IF(1+D723&lt;=Configuration!$F$12*Configuration!$F$16,1+D723,""),"")</f>
        <v/>
      </c>
      <c r="E724" s="2">
        <f>IFERROR('QB Projections'!N724,0)</f>
        <v>0</v>
      </c>
      <c r="F724" s="2">
        <f>IFERROR('RB Projections'!N725,0)</f>
        <v>0</v>
      </c>
      <c r="G724" s="2">
        <f>IFERROR('WR Projections'!N721,0)</f>
        <v>0</v>
      </c>
      <c r="H724" s="2">
        <f>IFERROR('TE Projections'!N724,0)</f>
        <v>0</v>
      </c>
      <c r="J724" s="2">
        <f>IFERROR(LARGE($E:$H,COUNTIF(A:D,"&gt;0")+COUNTA($J$1:J723)-1),0)</f>
        <v>0</v>
      </c>
      <c r="K724" s="2">
        <f>IFERROR(LARGE($F:$H,COUNTIF(B:D,"&gt;0")+COUNTA($K$1:K723)-1),0)</f>
        <v>0</v>
      </c>
    </row>
    <row r="725" spans="1:11" x14ac:dyDescent="0.25">
      <c r="A725" t="str">
        <f>IFERROR(IF(1+A724&lt;=Configuration!$F$9*Configuration!$F$16,1+A724,""),"")</f>
        <v/>
      </c>
      <c r="B725" s="18" t="str">
        <f>IFERROR(IF(1+B724&lt;=Configuration!$F$10*Configuration!$F$16,1+B724,""),"")</f>
        <v/>
      </c>
      <c r="C725" s="18" t="str">
        <f>IFERROR(IF(1+C724&lt;=Configuration!$F$11*Configuration!$F$16,1+C724,""),"")</f>
        <v/>
      </c>
      <c r="D725" s="18" t="str">
        <f>IFERROR(IF(1+D724&lt;=Configuration!$F$12*Configuration!$F$16,1+D724,""),"")</f>
        <v/>
      </c>
      <c r="E725" s="2">
        <f>IFERROR('QB Projections'!N725,0)</f>
        <v>0</v>
      </c>
      <c r="F725" s="2">
        <f>IFERROR('RB Projections'!N726,0)</f>
        <v>0</v>
      </c>
      <c r="G725" s="2">
        <f>IFERROR('WR Projections'!N722,0)</f>
        <v>0</v>
      </c>
      <c r="H725" s="2">
        <f>IFERROR('TE Projections'!N725,0)</f>
        <v>0</v>
      </c>
      <c r="J725" s="2">
        <f>IFERROR(LARGE($E:$H,COUNTIF(A:D,"&gt;0")+COUNTA($J$1:J724)-1),0)</f>
        <v>0</v>
      </c>
      <c r="K725" s="2">
        <f>IFERROR(LARGE($F:$H,COUNTIF(B:D,"&gt;0")+COUNTA($K$1:K724)-1),0)</f>
        <v>0</v>
      </c>
    </row>
    <row r="726" spans="1:11" x14ac:dyDescent="0.25">
      <c r="A726" t="str">
        <f>IFERROR(IF(1+A725&lt;=Configuration!$F$9*Configuration!$F$16,1+A725,""),"")</f>
        <v/>
      </c>
      <c r="B726" s="18" t="str">
        <f>IFERROR(IF(1+B725&lt;=Configuration!$F$10*Configuration!$F$16,1+B725,""),"")</f>
        <v/>
      </c>
      <c r="C726" s="18" t="str">
        <f>IFERROR(IF(1+C725&lt;=Configuration!$F$11*Configuration!$F$16,1+C725,""),"")</f>
        <v/>
      </c>
      <c r="D726" s="18" t="str">
        <f>IFERROR(IF(1+D725&lt;=Configuration!$F$12*Configuration!$F$16,1+D725,""),"")</f>
        <v/>
      </c>
      <c r="E726" s="2">
        <f>IFERROR('QB Projections'!N726,0)</f>
        <v>0</v>
      </c>
      <c r="F726" s="2">
        <f>IFERROR('RB Projections'!N727,0)</f>
        <v>0</v>
      </c>
      <c r="G726" s="2">
        <f>IFERROR('WR Projections'!N723,0)</f>
        <v>0</v>
      </c>
      <c r="H726" s="2">
        <f>IFERROR('TE Projections'!N726,0)</f>
        <v>0</v>
      </c>
      <c r="J726" s="2">
        <f>IFERROR(LARGE($E:$H,COUNTIF(A:D,"&gt;0")+COUNTA($J$1:J725)-1),0)</f>
        <v>0</v>
      </c>
      <c r="K726" s="2">
        <f>IFERROR(LARGE($F:$H,COUNTIF(B:D,"&gt;0")+COUNTA($K$1:K725)-1),0)</f>
        <v>0</v>
      </c>
    </row>
    <row r="727" spans="1:11" x14ac:dyDescent="0.25">
      <c r="A727" t="str">
        <f>IFERROR(IF(1+A726&lt;=Configuration!$F$9*Configuration!$F$16,1+A726,""),"")</f>
        <v/>
      </c>
      <c r="B727" s="18" t="str">
        <f>IFERROR(IF(1+B726&lt;=Configuration!$F$10*Configuration!$F$16,1+B726,""),"")</f>
        <v/>
      </c>
      <c r="C727" s="18" t="str">
        <f>IFERROR(IF(1+C726&lt;=Configuration!$F$11*Configuration!$F$16,1+C726,""),"")</f>
        <v/>
      </c>
      <c r="D727" s="18" t="str">
        <f>IFERROR(IF(1+D726&lt;=Configuration!$F$12*Configuration!$F$16,1+D726,""),"")</f>
        <v/>
      </c>
      <c r="E727" s="2">
        <f>IFERROR('QB Projections'!N727,0)</f>
        <v>0</v>
      </c>
      <c r="F727" s="2">
        <f>IFERROR('RB Projections'!N728,0)</f>
        <v>0</v>
      </c>
      <c r="G727" s="2">
        <f>IFERROR('WR Projections'!N724,0)</f>
        <v>0</v>
      </c>
      <c r="H727" s="2">
        <f>IFERROR('TE Projections'!N727,0)</f>
        <v>0</v>
      </c>
      <c r="J727" s="2">
        <f>IFERROR(LARGE($E:$H,COUNTIF(A:D,"&gt;0")+COUNTA($J$1:J726)-1),0)</f>
        <v>0</v>
      </c>
      <c r="K727" s="2">
        <f>IFERROR(LARGE($F:$H,COUNTIF(B:D,"&gt;0")+COUNTA($K$1:K726)-1),0)</f>
        <v>0</v>
      </c>
    </row>
    <row r="728" spans="1:11" x14ac:dyDescent="0.25">
      <c r="A728" t="str">
        <f>IFERROR(IF(1+A727&lt;=Configuration!$F$9*Configuration!$F$16,1+A727,""),"")</f>
        <v/>
      </c>
      <c r="B728" s="18" t="str">
        <f>IFERROR(IF(1+B727&lt;=Configuration!$F$10*Configuration!$F$16,1+B727,""),"")</f>
        <v/>
      </c>
      <c r="C728" s="18" t="str">
        <f>IFERROR(IF(1+C727&lt;=Configuration!$F$11*Configuration!$F$16,1+C727,""),"")</f>
        <v/>
      </c>
      <c r="D728" s="18" t="str">
        <f>IFERROR(IF(1+D727&lt;=Configuration!$F$12*Configuration!$F$16,1+D727,""),"")</f>
        <v/>
      </c>
      <c r="E728" s="2">
        <f>IFERROR('QB Projections'!N728,0)</f>
        <v>0</v>
      </c>
      <c r="F728" s="2">
        <f>IFERROR('RB Projections'!N729,0)</f>
        <v>0</v>
      </c>
      <c r="G728" s="2">
        <f>IFERROR('WR Projections'!N725,0)</f>
        <v>0</v>
      </c>
      <c r="H728" s="2">
        <f>IFERROR('TE Projections'!N728,0)</f>
        <v>0</v>
      </c>
      <c r="J728" s="2">
        <f>IFERROR(LARGE($E:$H,COUNTIF(A:D,"&gt;0")+COUNTA($J$1:J727)-1),0)</f>
        <v>0</v>
      </c>
      <c r="K728" s="2">
        <f>IFERROR(LARGE($F:$H,COUNTIF(B:D,"&gt;0")+COUNTA($K$1:K727)-1),0)</f>
        <v>0</v>
      </c>
    </row>
    <row r="729" spans="1:11" x14ac:dyDescent="0.25">
      <c r="A729" t="str">
        <f>IFERROR(IF(1+A728&lt;=Configuration!$F$9*Configuration!$F$16,1+A728,""),"")</f>
        <v/>
      </c>
      <c r="B729" s="18" t="str">
        <f>IFERROR(IF(1+B728&lt;=Configuration!$F$10*Configuration!$F$16,1+B728,""),"")</f>
        <v/>
      </c>
      <c r="C729" s="18" t="str">
        <f>IFERROR(IF(1+C728&lt;=Configuration!$F$11*Configuration!$F$16,1+C728,""),"")</f>
        <v/>
      </c>
      <c r="D729" s="18" t="str">
        <f>IFERROR(IF(1+D728&lt;=Configuration!$F$12*Configuration!$F$16,1+D728,""),"")</f>
        <v/>
      </c>
      <c r="E729" s="2">
        <f>IFERROR('QB Projections'!N729,0)</f>
        <v>0</v>
      </c>
      <c r="F729" s="2">
        <f>IFERROR('RB Projections'!N730,0)</f>
        <v>0</v>
      </c>
      <c r="G729" s="2">
        <f>IFERROR('WR Projections'!N726,0)</f>
        <v>0</v>
      </c>
      <c r="H729" s="2">
        <f>IFERROR('TE Projections'!N729,0)</f>
        <v>0</v>
      </c>
      <c r="J729" s="2">
        <f>IFERROR(LARGE($E:$H,COUNTIF(A:D,"&gt;0")+COUNTA($J$1:J728)-1),0)</f>
        <v>0</v>
      </c>
      <c r="K729" s="2">
        <f>IFERROR(LARGE($F:$H,COUNTIF(B:D,"&gt;0")+COUNTA($K$1:K728)-1),0)</f>
        <v>0</v>
      </c>
    </row>
    <row r="730" spans="1:11" x14ac:dyDescent="0.25">
      <c r="A730" t="str">
        <f>IFERROR(IF(1+A729&lt;=Configuration!$F$9*Configuration!$F$16,1+A729,""),"")</f>
        <v/>
      </c>
      <c r="B730" s="18" t="str">
        <f>IFERROR(IF(1+B729&lt;=Configuration!$F$10*Configuration!$F$16,1+B729,""),"")</f>
        <v/>
      </c>
      <c r="C730" s="18" t="str">
        <f>IFERROR(IF(1+C729&lt;=Configuration!$F$11*Configuration!$F$16,1+C729,""),"")</f>
        <v/>
      </c>
      <c r="D730" s="18" t="str">
        <f>IFERROR(IF(1+D729&lt;=Configuration!$F$12*Configuration!$F$16,1+D729,""),"")</f>
        <v/>
      </c>
      <c r="E730" s="2">
        <f>IFERROR('QB Projections'!N730,0)</f>
        <v>0</v>
      </c>
      <c r="F730" s="2">
        <f>IFERROR('RB Projections'!N731,0)</f>
        <v>0</v>
      </c>
      <c r="G730" s="2">
        <f>IFERROR('WR Projections'!N727,0)</f>
        <v>0</v>
      </c>
      <c r="H730" s="2">
        <f>IFERROR('TE Projections'!N730,0)</f>
        <v>0</v>
      </c>
      <c r="J730" s="2">
        <f>IFERROR(LARGE($E:$H,COUNTIF(A:D,"&gt;0")+COUNTA($J$1:J729)-1),0)</f>
        <v>0</v>
      </c>
      <c r="K730" s="2">
        <f>IFERROR(LARGE($F:$H,COUNTIF(B:D,"&gt;0")+COUNTA($K$1:K729)-1),0)</f>
        <v>0</v>
      </c>
    </row>
    <row r="731" spans="1:11" x14ac:dyDescent="0.25">
      <c r="A731" t="str">
        <f>IFERROR(IF(1+A730&lt;=Configuration!$F$9*Configuration!$F$16,1+A730,""),"")</f>
        <v/>
      </c>
      <c r="B731" s="18" t="str">
        <f>IFERROR(IF(1+B730&lt;=Configuration!$F$10*Configuration!$F$16,1+B730,""),"")</f>
        <v/>
      </c>
      <c r="C731" s="18" t="str">
        <f>IFERROR(IF(1+C730&lt;=Configuration!$F$11*Configuration!$F$16,1+C730,""),"")</f>
        <v/>
      </c>
      <c r="D731" s="18" t="str">
        <f>IFERROR(IF(1+D730&lt;=Configuration!$F$12*Configuration!$F$16,1+D730,""),"")</f>
        <v/>
      </c>
      <c r="E731" s="2">
        <f>IFERROR('QB Projections'!N731,0)</f>
        <v>0</v>
      </c>
      <c r="F731" s="2">
        <f>IFERROR('RB Projections'!N732,0)</f>
        <v>0</v>
      </c>
      <c r="G731" s="2">
        <f>IFERROR('WR Projections'!N728,0)</f>
        <v>0</v>
      </c>
      <c r="H731" s="2">
        <f>IFERROR('TE Projections'!N731,0)</f>
        <v>0</v>
      </c>
      <c r="J731" s="2">
        <f>IFERROR(LARGE($E:$H,COUNTIF(A:D,"&gt;0")+COUNTA($J$1:J730)-1),0)</f>
        <v>0</v>
      </c>
      <c r="K731" s="2">
        <f>IFERROR(LARGE($F:$H,COUNTIF(B:D,"&gt;0")+COUNTA($K$1:K730)-1),0)</f>
        <v>0</v>
      </c>
    </row>
    <row r="732" spans="1:11" x14ac:dyDescent="0.25">
      <c r="A732" t="str">
        <f>IFERROR(IF(1+A731&lt;=Configuration!$F$9*Configuration!$F$16,1+A731,""),"")</f>
        <v/>
      </c>
      <c r="B732" s="18" t="str">
        <f>IFERROR(IF(1+B731&lt;=Configuration!$F$10*Configuration!$F$16,1+B731,""),"")</f>
        <v/>
      </c>
      <c r="C732" s="18" t="str">
        <f>IFERROR(IF(1+C731&lt;=Configuration!$F$11*Configuration!$F$16,1+C731,""),"")</f>
        <v/>
      </c>
      <c r="D732" s="18" t="str">
        <f>IFERROR(IF(1+D731&lt;=Configuration!$F$12*Configuration!$F$16,1+D731,""),"")</f>
        <v/>
      </c>
      <c r="E732" s="2">
        <f>IFERROR('QB Projections'!N732,0)</f>
        <v>0</v>
      </c>
      <c r="F732" s="2">
        <f>IFERROR('RB Projections'!N733,0)</f>
        <v>0</v>
      </c>
      <c r="G732" s="2">
        <f>IFERROR('WR Projections'!N729,0)</f>
        <v>0</v>
      </c>
      <c r="H732" s="2">
        <f>IFERROR('TE Projections'!N732,0)</f>
        <v>0</v>
      </c>
      <c r="J732" s="2">
        <f>IFERROR(LARGE($E:$H,COUNTIF(A:D,"&gt;0")+COUNTA($J$1:J731)-1),0)</f>
        <v>0</v>
      </c>
      <c r="K732" s="2">
        <f>IFERROR(LARGE($F:$H,COUNTIF(B:D,"&gt;0")+COUNTA($K$1:K731)-1),0)</f>
        <v>0</v>
      </c>
    </row>
    <row r="733" spans="1:11" x14ac:dyDescent="0.25">
      <c r="A733" t="str">
        <f>IFERROR(IF(1+A732&lt;=Configuration!$F$9*Configuration!$F$16,1+A732,""),"")</f>
        <v/>
      </c>
      <c r="B733" s="18" t="str">
        <f>IFERROR(IF(1+B732&lt;=Configuration!$F$10*Configuration!$F$16,1+B732,""),"")</f>
        <v/>
      </c>
      <c r="C733" s="18" t="str">
        <f>IFERROR(IF(1+C732&lt;=Configuration!$F$11*Configuration!$F$16,1+C732,""),"")</f>
        <v/>
      </c>
      <c r="D733" s="18" t="str">
        <f>IFERROR(IF(1+D732&lt;=Configuration!$F$12*Configuration!$F$16,1+D732,""),"")</f>
        <v/>
      </c>
      <c r="E733" s="2">
        <f>IFERROR('QB Projections'!N733,0)</f>
        <v>0</v>
      </c>
      <c r="F733" s="2">
        <f>IFERROR('RB Projections'!N734,0)</f>
        <v>0</v>
      </c>
      <c r="G733" s="2">
        <f>IFERROR('WR Projections'!N730,0)</f>
        <v>0</v>
      </c>
      <c r="H733" s="2">
        <f>IFERROR('TE Projections'!N733,0)</f>
        <v>0</v>
      </c>
      <c r="J733" s="2">
        <f>IFERROR(LARGE($E:$H,COUNTIF(A:D,"&gt;0")+COUNTA($J$1:J732)-1),0)</f>
        <v>0</v>
      </c>
      <c r="K733" s="2">
        <f>IFERROR(LARGE($F:$H,COUNTIF(B:D,"&gt;0")+COUNTA($K$1:K732)-1),0)</f>
        <v>0</v>
      </c>
    </row>
    <row r="734" spans="1:11" x14ac:dyDescent="0.25">
      <c r="A734" t="str">
        <f>IFERROR(IF(1+A733&lt;=Configuration!$F$9*Configuration!$F$16,1+A733,""),"")</f>
        <v/>
      </c>
      <c r="B734" s="18" t="str">
        <f>IFERROR(IF(1+B733&lt;=Configuration!$F$10*Configuration!$F$16,1+B733,""),"")</f>
        <v/>
      </c>
      <c r="C734" s="18" t="str">
        <f>IFERROR(IF(1+C733&lt;=Configuration!$F$11*Configuration!$F$16,1+C733,""),"")</f>
        <v/>
      </c>
      <c r="D734" s="18" t="str">
        <f>IFERROR(IF(1+D733&lt;=Configuration!$F$12*Configuration!$F$16,1+D733,""),"")</f>
        <v/>
      </c>
      <c r="E734" s="2">
        <f>IFERROR('QB Projections'!N734,0)</f>
        <v>0</v>
      </c>
      <c r="F734" s="2">
        <f>IFERROR('RB Projections'!N735,0)</f>
        <v>0</v>
      </c>
      <c r="G734" s="2">
        <f>IFERROR('WR Projections'!N731,0)</f>
        <v>0</v>
      </c>
      <c r="H734" s="2">
        <f>IFERROR('TE Projections'!N734,0)</f>
        <v>0</v>
      </c>
      <c r="J734" s="2">
        <f>IFERROR(LARGE($E:$H,COUNTIF(A:D,"&gt;0")+COUNTA($J$1:J733)-1),0)</f>
        <v>0</v>
      </c>
      <c r="K734" s="2">
        <f>IFERROR(LARGE($F:$H,COUNTIF(B:D,"&gt;0")+COUNTA($K$1:K733)-1),0)</f>
        <v>0</v>
      </c>
    </row>
    <row r="735" spans="1:11" x14ac:dyDescent="0.25">
      <c r="A735" t="str">
        <f>IFERROR(IF(1+A734&lt;=Configuration!$F$9*Configuration!$F$16,1+A734,""),"")</f>
        <v/>
      </c>
      <c r="B735" s="18" t="str">
        <f>IFERROR(IF(1+B734&lt;=Configuration!$F$10*Configuration!$F$16,1+B734,""),"")</f>
        <v/>
      </c>
      <c r="C735" s="18" t="str">
        <f>IFERROR(IF(1+C734&lt;=Configuration!$F$11*Configuration!$F$16,1+C734,""),"")</f>
        <v/>
      </c>
      <c r="D735" s="18" t="str">
        <f>IFERROR(IF(1+D734&lt;=Configuration!$F$12*Configuration!$F$16,1+D734,""),"")</f>
        <v/>
      </c>
      <c r="E735" s="2">
        <f>IFERROR('QB Projections'!N735,0)</f>
        <v>0</v>
      </c>
      <c r="F735" s="2">
        <f>IFERROR('RB Projections'!N736,0)</f>
        <v>0</v>
      </c>
      <c r="G735" s="2">
        <f>IFERROR('WR Projections'!N732,0)</f>
        <v>0</v>
      </c>
      <c r="H735" s="2">
        <f>IFERROR('TE Projections'!N735,0)</f>
        <v>0</v>
      </c>
      <c r="J735" s="2">
        <f>IFERROR(LARGE($E:$H,COUNTIF(A:D,"&gt;0")+COUNTA($J$1:J734)-1),0)</f>
        <v>0</v>
      </c>
      <c r="K735" s="2">
        <f>IFERROR(LARGE($F:$H,COUNTIF(B:D,"&gt;0")+COUNTA($K$1:K734)-1),0)</f>
        <v>0</v>
      </c>
    </row>
    <row r="736" spans="1:11" x14ac:dyDescent="0.25">
      <c r="A736" t="str">
        <f>IFERROR(IF(1+A735&lt;=Configuration!$F$9*Configuration!$F$16,1+A735,""),"")</f>
        <v/>
      </c>
      <c r="B736" s="18" t="str">
        <f>IFERROR(IF(1+B735&lt;=Configuration!$F$10*Configuration!$F$16,1+B735,""),"")</f>
        <v/>
      </c>
      <c r="C736" s="18" t="str">
        <f>IFERROR(IF(1+C735&lt;=Configuration!$F$11*Configuration!$F$16,1+C735,""),"")</f>
        <v/>
      </c>
      <c r="D736" s="18" t="str">
        <f>IFERROR(IF(1+D735&lt;=Configuration!$F$12*Configuration!$F$16,1+D735,""),"")</f>
        <v/>
      </c>
      <c r="E736" s="2">
        <f>IFERROR('QB Projections'!N736,0)</f>
        <v>0</v>
      </c>
      <c r="F736" s="2">
        <f>IFERROR('RB Projections'!N737,0)</f>
        <v>0</v>
      </c>
      <c r="G736" s="2">
        <f>IFERROR('WR Projections'!N733,0)</f>
        <v>0</v>
      </c>
      <c r="H736" s="2">
        <f>IFERROR('TE Projections'!N736,0)</f>
        <v>0</v>
      </c>
      <c r="J736" s="2">
        <f>IFERROR(LARGE($E:$H,COUNTIF(A:D,"&gt;0")+COUNTA($J$1:J735)-1),0)</f>
        <v>0</v>
      </c>
      <c r="K736" s="2">
        <f>IFERROR(LARGE($F:$H,COUNTIF(B:D,"&gt;0")+COUNTA($K$1:K735)-1),0)</f>
        <v>0</v>
      </c>
    </row>
    <row r="737" spans="1:11" x14ac:dyDescent="0.25">
      <c r="A737" t="str">
        <f>IFERROR(IF(1+A736&lt;=Configuration!$F$9*Configuration!$F$16,1+A736,""),"")</f>
        <v/>
      </c>
      <c r="B737" s="18" t="str">
        <f>IFERROR(IF(1+B736&lt;=Configuration!$F$10*Configuration!$F$16,1+B736,""),"")</f>
        <v/>
      </c>
      <c r="C737" s="18" t="str">
        <f>IFERROR(IF(1+C736&lt;=Configuration!$F$11*Configuration!$F$16,1+C736,""),"")</f>
        <v/>
      </c>
      <c r="D737" s="18" t="str">
        <f>IFERROR(IF(1+D736&lt;=Configuration!$F$12*Configuration!$F$16,1+D736,""),"")</f>
        <v/>
      </c>
      <c r="E737" s="2">
        <f>IFERROR('QB Projections'!N737,0)</f>
        <v>0</v>
      </c>
      <c r="F737" s="2">
        <f>IFERROR('RB Projections'!N738,0)</f>
        <v>0</v>
      </c>
      <c r="G737" s="2">
        <f>IFERROR('WR Projections'!N734,0)</f>
        <v>0</v>
      </c>
      <c r="H737" s="2">
        <f>IFERROR('TE Projections'!N737,0)</f>
        <v>0</v>
      </c>
      <c r="J737" s="2">
        <f>IFERROR(LARGE($E:$H,COUNTIF(A:D,"&gt;0")+COUNTA($J$1:J736)-1),0)</f>
        <v>0</v>
      </c>
      <c r="K737" s="2">
        <f>IFERROR(LARGE($F:$H,COUNTIF(B:D,"&gt;0")+COUNTA($K$1:K736)-1),0)</f>
        <v>0</v>
      </c>
    </row>
    <row r="738" spans="1:11" x14ac:dyDescent="0.25">
      <c r="A738" t="str">
        <f>IFERROR(IF(1+A737&lt;=Configuration!$F$9*Configuration!$F$16,1+A737,""),"")</f>
        <v/>
      </c>
      <c r="B738" s="18" t="str">
        <f>IFERROR(IF(1+B737&lt;=Configuration!$F$10*Configuration!$F$16,1+B737,""),"")</f>
        <v/>
      </c>
      <c r="C738" s="18" t="str">
        <f>IFERROR(IF(1+C737&lt;=Configuration!$F$11*Configuration!$F$16,1+C737,""),"")</f>
        <v/>
      </c>
      <c r="D738" s="18" t="str">
        <f>IFERROR(IF(1+D737&lt;=Configuration!$F$12*Configuration!$F$16,1+D737,""),"")</f>
        <v/>
      </c>
      <c r="E738" s="2">
        <f>IFERROR('QB Projections'!N738,0)</f>
        <v>0</v>
      </c>
      <c r="F738" s="2">
        <f>IFERROR('RB Projections'!N739,0)</f>
        <v>0</v>
      </c>
      <c r="G738" s="2">
        <f>IFERROR('WR Projections'!N735,0)</f>
        <v>0</v>
      </c>
      <c r="H738" s="2">
        <f>IFERROR('TE Projections'!N738,0)</f>
        <v>0</v>
      </c>
      <c r="J738" s="2">
        <f>IFERROR(LARGE($E:$H,COUNTIF(A:D,"&gt;0")+COUNTA($J$1:J737)-1),0)</f>
        <v>0</v>
      </c>
      <c r="K738" s="2">
        <f>IFERROR(LARGE($F:$H,COUNTIF(B:D,"&gt;0")+COUNTA($K$1:K737)-1),0)</f>
        <v>0</v>
      </c>
    </row>
    <row r="739" spans="1:11" x14ac:dyDescent="0.25">
      <c r="A739" t="str">
        <f>IFERROR(IF(1+A738&lt;=Configuration!$F$9*Configuration!$F$16,1+A738,""),"")</f>
        <v/>
      </c>
      <c r="B739" s="18" t="str">
        <f>IFERROR(IF(1+B738&lt;=Configuration!$F$10*Configuration!$F$16,1+B738,""),"")</f>
        <v/>
      </c>
      <c r="C739" s="18" t="str">
        <f>IFERROR(IF(1+C738&lt;=Configuration!$F$11*Configuration!$F$16,1+C738,""),"")</f>
        <v/>
      </c>
      <c r="D739" s="18" t="str">
        <f>IFERROR(IF(1+D738&lt;=Configuration!$F$12*Configuration!$F$16,1+D738,""),"")</f>
        <v/>
      </c>
      <c r="E739" s="2">
        <f>IFERROR('QB Projections'!N739,0)</f>
        <v>0</v>
      </c>
      <c r="F739" s="2">
        <f>IFERROR('RB Projections'!N740,0)</f>
        <v>0</v>
      </c>
      <c r="G739" s="2">
        <f>IFERROR('WR Projections'!N736,0)</f>
        <v>0</v>
      </c>
      <c r="H739" s="2">
        <f>IFERROR('TE Projections'!N739,0)</f>
        <v>0</v>
      </c>
      <c r="J739" s="2">
        <f>IFERROR(LARGE($E:$H,COUNTIF(A:D,"&gt;0")+COUNTA($J$1:J738)-1),0)</f>
        <v>0</v>
      </c>
      <c r="K739" s="2">
        <f>IFERROR(LARGE($F:$H,COUNTIF(B:D,"&gt;0")+COUNTA($K$1:K738)-1),0)</f>
        <v>0</v>
      </c>
    </row>
    <row r="740" spans="1:11" x14ac:dyDescent="0.25">
      <c r="A740" t="str">
        <f>IFERROR(IF(1+A739&lt;=Configuration!$F$9*Configuration!$F$16,1+A739,""),"")</f>
        <v/>
      </c>
      <c r="B740" s="18" t="str">
        <f>IFERROR(IF(1+B739&lt;=Configuration!$F$10*Configuration!$F$16,1+B739,""),"")</f>
        <v/>
      </c>
      <c r="C740" s="18" t="str">
        <f>IFERROR(IF(1+C739&lt;=Configuration!$F$11*Configuration!$F$16,1+C739,""),"")</f>
        <v/>
      </c>
      <c r="D740" s="18" t="str">
        <f>IFERROR(IF(1+D739&lt;=Configuration!$F$12*Configuration!$F$16,1+D739,""),"")</f>
        <v/>
      </c>
      <c r="E740" s="2">
        <f>IFERROR('QB Projections'!N740,0)</f>
        <v>0</v>
      </c>
      <c r="F740" s="2">
        <f>IFERROR('RB Projections'!N741,0)</f>
        <v>0</v>
      </c>
      <c r="G740" s="2">
        <f>IFERROR('WR Projections'!N737,0)</f>
        <v>0</v>
      </c>
      <c r="H740" s="2">
        <f>IFERROR('TE Projections'!N740,0)</f>
        <v>0</v>
      </c>
      <c r="J740" s="2">
        <f>IFERROR(LARGE($E:$H,COUNTIF(A:D,"&gt;0")+COUNTA($J$1:J739)-1),0)</f>
        <v>0</v>
      </c>
      <c r="K740" s="2">
        <f>IFERROR(LARGE($F:$H,COUNTIF(B:D,"&gt;0")+COUNTA($K$1:K739)-1),0)</f>
        <v>0</v>
      </c>
    </row>
    <row r="741" spans="1:11" x14ac:dyDescent="0.25">
      <c r="A741" t="str">
        <f>IFERROR(IF(1+A740&lt;=Configuration!$F$9*Configuration!$F$16,1+A740,""),"")</f>
        <v/>
      </c>
      <c r="B741" s="18" t="str">
        <f>IFERROR(IF(1+B740&lt;=Configuration!$F$10*Configuration!$F$16,1+B740,""),"")</f>
        <v/>
      </c>
      <c r="C741" s="18" t="str">
        <f>IFERROR(IF(1+C740&lt;=Configuration!$F$11*Configuration!$F$16,1+C740,""),"")</f>
        <v/>
      </c>
      <c r="D741" s="18" t="str">
        <f>IFERROR(IF(1+D740&lt;=Configuration!$F$12*Configuration!$F$16,1+D740,""),"")</f>
        <v/>
      </c>
      <c r="E741" s="2">
        <f>IFERROR('QB Projections'!N741,0)</f>
        <v>0</v>
      </c>
      <c r="F741" s="2">
        <f>IFERROR('RB Projections'!N742,0)</f>
        <v>0</v>
      </c>
      <c r="G741" s="2">
        <f>IFERROR('WR Projections'!N738,0)</f>
        <v>0</v>
      </c>
      <c r="H741" s="2">
        <f>IFERROR('TE Projections'!N741,0)</f>
        <v>0</v>
      </c>
      <c r="J741" s="2">
        <f>IFERROR(LARGE($E:$H,COUNTIF(A:D,"&gt;0")+COUNTA($J$1:J740)-1),0)</f>
        <v>0</v>
      </c>
      <c r="K741" s="2">
        <f>IFERROR(LARGE($F:$H,COUNTIF(B:D,"&gt;0")+COUNTA($K$1:K740)-1),0)</f>
        <v>0</v>
      </c>
    </row>
    <row r="742" spans="1:11" x14ac:dyDescent="0.25">
      <c r="A742" t="str">
        <f>IFERROR(IF(1+A741&lt;=Configuration!$F$9*Configuration!$F$16,1+A741,""),"")</f>
        <v/>
      </c>
      <c r="B742" s="18" t="str">
        <f>IFERROR(IF(1+B741&lt;=Configuration!$F$10*Configuration!$F$16,1+B741,""),"")</f>
        <v/>
      </c>
      <c r="C742" s="18" t="str">
        <f>IFERROR(IF(1+C741&lt;=Configuration!$F$11*Configuration!$F$16,1+C741,""),"")</f>
        <v/>
      </c>
      <c r="D742" s="18" t="str">
        <f>IFERROR(IF(1+D741&lt;=Configuration!$F$12*Configuration!$F$16,1+D741,""),"")</f>
        <v/>
      </c>
      <c r="E742" s="2">
        <f>IFERROR('QB Projections'!N742,0)</f>
        <v>0</v>
      </c>
      <c r="F742" s="2">
        <f>IFERROR('RB Projections'!N743,0)</f>
        <v>0</v>
      </c>
      <c r="G742" s="2">
        <f>IFERROR('WR Projections'!N739,0)</f>
        <v>0</v>
      </c>
      <c r="H742" s="2">
        <f>IFERROR('TE Projections'!N742,0)</f>
        <v>0</v>
      </c>
      <c r="J742" s="2">
        <f>IFERROR(LARGE($E:$H,COUNTIF(A:D,"&gt;0")+COUNTA($J$1:J741)-1),0)</f>
        <v>0</v>
      </c>
      <c r="K742" s="2">
        <f>IFERROR(LARGE($F:$H,COUNTIF(B:D,"&gt;0")+COUNTA($K$1:K741)-1),0)</f>
        <v>0</v>
      </c>
    </row>
    <row r="743" spans="1:11" x14ac:dyDescent="0.25">
      <c r="A743" t="str">
        <f>IFERROR(IF(1+A742&lt;=Configuration!$F$9*Configuration!$F$16,1+A742,""),"")</f>
        <v/>
      </c>
      <c r="B743" s="18" t="str">
        <f>IFERROR(IF(1+B742&lt;=Configuration!$F$10*Configuration!$F$16,1+B742,""),"")</f>
        <v/>
      </c>
      <c r="C743" s="18" t="str">
        <f>IFERROR(IF(1+C742&lt;=Configuration!$F$11*Configuration!$F$16,1+C742,""),"")</f>
        <v/>
      </c>
      <c r="D743" s="18" t="str">
        <f>IFERROR(IF(1+D742&lt;=Configuration!$F$12*Configuration!$F$16,1+D742,""),"")</f>
        <v/>
      </c>
      <c r="E743" s="2">
        <f>IFERROR('QB Projections'!N743,0)</f>
        <v>0</v>
      </c>
      <c r="F743" s="2">
        <f>IFERROR('RB Projections'!N744,0)</f>
        <v>0</v>
      </c>
      <c r="G743" s="2">
        <f>IFERROR('WR Projections'!N740,0)</f>
        <v>0</v>
      </c>
      <c r="H743" s="2">
        <f>IFERROR('TE Projections'!N743,0)</f>
        <v>0</v>
      </c>
      <c r="J743" s="2">
        <f>IFERROR(LARGE($E:$H,COUNTIF(A:D,"&gt;0")+COUNTA($J$1:J742)-1),0)</f>
        <v>0</v>
      </c>
      <c r="K743" s="2">
        <f>IFERROR(LARGE($F:$H,COUNTIF(B:D,"&gt;0")+COUNTA($K$1:K742)-1),0)</f>
        <v>0</v>
      </c>
    </row>
    <row r="744" spans="1:11" x14ac:dyDescent="0.25">
      <c r="A744" t="str">
        <f>IFERROR(IF(1+A743&lt;=Configuration!$F$9*Configuration!$F$16,1+A743,""),"")</f>
        <v/>
      </c>
      <c r="B744" s="18" t="str">
        <f>IFERROR(IF(1+B743&lt;=Configuration!$F$10*Configuration!$F$16,1+B743,""),"")</f>
        <v/>
      </c>
      <c r="C744" s="18" t="str">
        <f>IFERROR(IF(1+C743&lt;=Configuration!$F$11*Configuration!$F$16,1+C743,""),"")</f>
        <v/>
      </c>
      <c r="D744" s="18" t="str">
        <f>IFERROR(IF(1+D743&lt;=Configuration!$F$12*Configuration!$F$16,1+D743,""),"")</f>
        <v/>
      </c>
      <c r="E744" s="2">
        <f>IFERROR('QB Projections'!N744,0)</f>
        <v>0</v>
      </c>
      <c r="F744" s="2">
        <f>IFERROR('RB Projections'!N745,0)</f>
        <v>0</v>
      </c>
      <c r="G744" s="2">
        <f>IFERROR('WR Projections'!N741,0)</f>
        <v>0</v>
      </c>
      <c r="H744" s="2">
        <f>IFERROR('TE Projections'!N744,0)</f>
        <v>0</v>
      </c>
      <c r="J744" s="2">
        <f>IFERROR(LARGE($E:$H,COUNTIF(A:D,"&gt;0")+COUNTA($J$1:J743)-1),0)</f>
        <v>0</v>
      </c>
      <c r="K744" s="2">
        <f>IFERROR(LARGE($F:$H,COUNTIF(B:D,"&gt;0")+COUNTA($K$1:K743)-1),0)</f>
        <v>0</v>
      </c>
    </row>
    <row r="745" spans="1:11" x14ac:dyDescent="0.25">
      <c r="A745" t="str">
        <f>IFERROR(IF(1+A744&lt;=Configuration!$F$9*Configuration!$F$16,1+A744,""),"")</f>
        <v/>
      </c>
      <c r="B745" s="18" t="str">
        <f>IFERROR(IF(1+B744&lt;=Configuration!$F$10*Configuration!$F$16,1+B744,""),"")</f>
        <v/>
      </c>
      <c r="C745" s="18" t="str">
        <f>IFERROR(IF(1+C744&lt;=Configuration!$F$11*Configuration!$F$16,1+C744,""),"")</f>
        <v/>
      </c>
      <c r="D745" s="18" t="str">
        <f>IFERROR(IF(1+D744&lt;=Configuration!$F$12*Configuration!$F$16,1+D744,""),"")</f>
        <v/>
      </c>
      <c r="E745" s="2">
        <f>IFERROR('QB Projections'!N745,0)</f>
        <v>0</v>
      </c>
      <c r="F745" s="2">
        <f>IFERROR('RB Projections'!N746,0)</f>
        <v>0</v>
      </c>
      <c r="G745" s="2">
        <f>IFERROR('WR Projections'!N742,0)</f>
        <v>0</v>
      </c>
      <c r="H745" s="2">
        <f>IFERROR('TE Projections'!N745,0)</f>
        <v>0</v>
      </c>
      <c r="J745" s="2">
        <f>IFERROR(LARGE($E:$H,COUNTIF(A:D,"&gt;0")+COUNTA($J$1:J744)-1),0)</f>
        <v>0</v>
      </c>
      <c r="K745" s="2">
        <f>IFERROR(LARGE($F:$H,COUNTIF(B:D,"&gt;0")+COUNTA($K$1:K744)-1),0)</f>
        <v>0</v>
      </c>
    </row>
    <row r="746" spans="1:11" x14ac:dyDescent="0.25">
      <c r="A746" t="str">
        <f>IFERROR(IF(1+A745&lt;=Configuration!$F$9*Configuration!$F$16,1+A745,""),"")</f>
        <v/>
      </c>
      <c r="B746" s="18" t="str">
        <f>IFERROR(IF(1+B745&lt;=Configuration!$F$10*Configuration!$F$16,1+B745,""),"")</f>
        <v/>
      </c>
      <c r="C746" s="18" t="str">
        <f>IFERROR(IF(1+C745&lt;=Configuration!$F$11*Configuration!$F$16,1+C745,""),"")</f>
        <v/>
      </c>
      <c r="D746" s="18" t="str">
        <f>IFERROR(IF(1+D745&lt;=Configuration!$F$12*Configuration!$F$16,1+D745,""),"")</f>
        <v/>
      </c>
      <c r="E746" s="2">
        <f>IFERROR('QB Projections'!N746,0)</f>
        <v>0</v>
      </c>
      <c r="F746" s="2">
        <f>IFERROR('RB Projections'!N747,0)</f>
        <v>0</v>
      </c>
      <c r="G746" s="2">
        <f>IFERROR('WR Projections'!N743,0)</f>
        <v>0</v>
      </c>
      <c r="H746" s="2">
        <f>IFERROR('TE Projections'!N746,0)</f>
        <v>0</v>
      </c>
      <c r="J746" s="2">
        <f>IFERROR(LARGE($E:$H,COUNTIF(A:D,"&gt;0")+COUNTA($J$1:J745)-1),0)</f>
        <v>0</v>
      </c>
      <c r="K746" s="2">
        <f>IFERROR(LARGE($F:$H,COUNTIF(B:D,"&gt;0")+COUNTA($K$1:K745)-1),0)</f>
        <v>0</v>
      </c>
    </row>
    <row r="747" spans="1:11" x14ac:dyDescent="0.25">
      <c r="A747" t="str">
        <f>IFERROR(IF(1+A746&lt;=Configuration!$F$9*Configuration!$F$16,1+A746,""),"")</f>
        <v/>
      </c>
      <c r="B747" s="18" t="str">
        <f>IFERROR(IF(1+B746&lt;=Configuration!$F$10*Configuration!$F$16,1+B746,""),"")</f>
        <v/>
      </c>
      <c r="C747" s="18" t="str">
        <f>IFERROR(IF(1+C746&lt;=Configuration!$F$11*Configuration!$F$16,1+C746,""),"")</f>
        <v/>
      </c>
      <c r="D747" s="18" t="str">
        <f>IFERROR(IF(1+D746&lt;=Configuration!$F$12*Configuration!$F$16,1+D746,""),"")</f>
        <v/>
      </c>
      <c r="E747" s="2">
        <f>IFERROR('QB Projections'!N747,0)</f>
        <v>0</v>
      </c>
      <c r="F747" s="2">
        <f>IFERROR('RB Projections'!N748,0)</f>
        <v>0</v>
      </c>
      <c r="G747" s="2">
        <f>IFERROR('WR Projections'!N744,0)</f>
        <v>0</v>
      </c>
      <c r="H747" s="2">
        <f>IFERROR('TE Projections'!N747,0)</f>
        <v>0</v>
      </c>
      <c r="J747" s="2">
        <f>IFERROR(LARGE($E:$H,COUNTIF(A:D,"&gt;0")+COUNTA($J$1:J746)-1),0)</f>
        <v>0</v>
      </c>
      <c r="K747" s="2">
        <f>IFERROR(LARGE($F:$H,COUNTIF(B:D,"&gt;0")+COUNTA($K$1:K746)-1),0)</f>
        <v>0</v>
      </c>
    </row>
    <row r="748" spans="1:11" x14ac:dyDescent="0.25">
      <c r="A748" t="str">
        <f>IFERROR(IF(1+A747&lt;=Configuration!$F$9*Configuration!$F$16,1+A747,""),"")</f>
        <v/>
      </c>
      <c r="B748" s="18" t="str">
        <f>IFERROR(IF(1+B747&lt;=Configuration!$F$10*Configuration!$F$16,1+B747,""),"")</f>
        <v/>
      </c>
      <c r="C748" s="18" t="str">
        <f>IFERROR(IF(1+C747&lt;=Configuration!$F$11*Configuration!$F$16,1+C747,""),"")</f>
        <v/>
      </c>
      <c r="D748" s="18" t="str">
        <f>IFERROR(IF(1+D747&lt;=Configuration!$F$12*Configuration!$F$16,1+D747,""),"")</f>
        <v/>
      </c>
      <c r="E748" s="2">
        <f>IFERROR('QB Projections'!N748,0)</f>
        <v>0</v>
      </c>
      <c r="F748" s="2">
        <f>IFERROR('RB Projections'!N749,0)</f>
        <v>0</v>
      </c>
      <c r="G748" s="2">
        <f>IFERROR('WR Projections'!N745,0)</f>
        <v>0</v>
      </c>
      <c r="H748" s="2">
        <f>IFERROR('TE Projections'!N748,0)</f>
        <v>0</v>
      </c>
      <c r="J748" s="2">
        <f>IFERROR(LARGE($E:$H,COUNTIF(A:D,"&gt;0")+COUNTA($J$1:J747)-1),0)</f>
        <v>0</v>
      </c>
      <c r="K748" s="2">
        <f>IFERROR(LARGE($F:$H,COUNTIF(B:D,"&gt;0")+COUNTA($K$1:K747)-1),0)</f>
        <v>0</v>
      </c>
    </row>
    <row r="749" spans="1:11" x14ac:dyDescent="0.25">
      <c r="A749" t="str">
        <f>IFERROR(IF(1+A748&lt;=Configuration!$F$9*Configuration!$F$16,1+A748,""),"")</f>
        <v/>
      </c>
      <c r="B749" s="18" t="str">
        <f>IFERROR(IF(1+B748&lt;=Configuration!$F$10*Configuration!$F$16,1+B748,""),"")</f>
        <v/>
      </c>
      <c r="C749" s="18" t="str">
        <f>IFERROR(IF(1+C748&lt;=Configuration!$F$11*Configuration!$F$16,1+C748,""),"")</f>
        <v/>
      </c>
      <c r="D749" s="18" t="str">
        <f>IFERROR(IF(1+D748&lt;=Configuration!$F$12*Configuration!$F$16,1+D748,""),"")</f>
        <v/>
      </c>
      <c r="E749" s="2">
        <f>IFERROR('QB Projections'!N749,0)</f>
        <v>0</v>
      </c>
      <c r="F749" s="2">
        <f>IFERROR('RB Projections'!N750,0)</f>
        <v>0</v>
      </c>
      <c r="G749" s="2">
        <f>IFERROR('WR Projections'!N746,0)</f>
        <v>0</v>
      </c>
      <c r="H749" s="2">
        <f>IFERROR('TE Projections'!N749,0)</f>
        <v>0</v>
      </c>
      <c r="J749" s="2">
        <f>IFERROR(LARGE($E:$H,COUNTIF(A:D,"&gt;0")+COUNTA($J$1:J748)-1),0)</f>
        <v>0</v>
      </c>
      <c r="K749" s="2">
        <f>IFERROR(LARGE($F:$H,COUNTIF(B:D,"&gt;0")+COUNTA($K$1:K748)-1),0)</f>
        <v>0</v>
      </c>
    </row>
    <row r="750" spans="1:11" x14ac:dyDescent="0.25">
      <c r="A750" t="str">
        <f>IFERROR(IF(1+A749&lt;=Configuration!$F$9*Configuration!$F$16,1+A749,""),"")</f>
        <v/>
      </c>
      <c r="B750" s="18" t="str">
        <f>IFERROR(IF(1+B749&lt;=Configuration!$F$10*Configuration!$F$16,1+B749,""),"")</f>
        <v/>
      </c>
      <c r="C750" s="18" t="str">
        <f>IFERROR(IF(1+C749&lt;=Configuration!$F$11*Configuration!$F$16,1+C749,""),"")</f>
        <v/>
      </c>
      <c r="D750" s="18" t="str">
        <f>IFERROR(IF(1+D749&lt;=Configuration!$F$12*Configuration!$F$16,1+D749,""),"")</f>
        <v/>
      </c>
      <c r="E750" s="2">
        <f>IFERROR('QB Projections'!N750,0)</f>
        <v>0</v>
      </c>
      <c r="F750" s="2">
        <f>IFERROR('RB Projections'!N751,0)</f>
        <v>0</v>
      </c>
      <c r="G750" s="2">
        <f>IFERROR('WR Projections'!N747,0)</f>
        <v>0</v>
      </c>
      <c r="H750" s="2">
        <f>IFERROR('TE Projections'!N750,0)</f>
        <v>0</v>
      </c>
      <c r="J750" s="2">
        <f>IFERROR(LARGE($E:$H,COUNTIF(A:D,"&gt;0")+COUNTA($J$1:J749)-1),0)</f>
        <v>0</v>
      </c>
      <c r="K750" s="2">
        <f>IFERROR(LARGE($F:$H,COUNTIF(B:D,"&gt;0")+COUNTA($K$1:K749)-1),0)</f>
        <v>0</v>
      </c>
    </row>
    <row r="751" spans="1:11" x14ac:dyDescent="0.25">
      <c r="A751" t="str">
        <f>IFERROR(IF(1+A750&lt;=Configuration!$F$9*Configuration!$F$16,1+A750,""),"")</f>
        <v/>
      </c>
      <c r="B751" s="18" t="str">
        <f>IFERROR(IF(1+B750&lt;=Configuration!$F$10*Configuration!$F$16,1+B750,""),"")</f>
        <v/>
      </c>
      <c r="C751" s="18" t="str">
        <f>IFERROR(IF(1+C750&lt;=Configuration!$F$11*Configuration!$F$16,1+C750,""),"")</f>
        <v/>
      </c>
      <c r="D751" s="18" t="str">
        <f>IFERROR(IF(1+D750&lt;=Configuration!$F$12*Configuration!$F$16,1+D750,""),"")</f>
        <v/>
      </c>
      <c r="E751" s="2">
        <f>IFERROR('QB Projections'!N751,0)</f>
        <v>0</v>
      </c>
      <c r="F751" s="2">
        <f>IFERROR('RB Projections'!N752,0)</f>
        <v>0</v>
      </c>
      <c r="G751" s="2">
        <f>IFERROR('WR Projections'!N748,0)</f>
        <v>0</v>
      </c>
      <c r="H751" s="2">
        <f>IFERROR('TE Projections'!N751,0)</f>
        <v>0</v>
      </c>
      <c r="J751" s="2">
        <f>IFERROR(LARGE($E:$H,COUNTIF(A:D,"&gt;0")+COUNTA($J$1:J750)-1),0)</f>
        <v>0</v>
      </c>
      <c r="K751" s="2">
        <f>IFERROR(LARGE($F:$H,COUNTIF(B:D,"&gt;0")+COUNTA($K$1:K750)-1),0)</f>
        <v>0</v>
      </c>
    </row>
    <row r="752" spans="1:11" x14ac:dyDescent="0.25">
      <c r="A752" t="str">
        <f>IFERROR(IF(1+A751&lt;=Configuration!$F$9*Configuration!$F$16,1+A751,""),"")</f>
        <v/>
      </c>
      <c r="B752" s="18" t="str">
        <f>IFERROR(IF(1+B751&lt;=Configuration!$F$10*Configuration!$F$16,1+B751,""),"")</f>
        <v/>
      </c>
      <c r="C752" s="18" t="str">
        <f>IFERROR(IF(1+C751&lt;=Configuration!$F$11*Configuration!$F$16,1+C751,""),"")</f>
        <v/>
      </c>
      <c r="D752" s="18" t="str">
        <f>IFERROR(IF(1+D751&lt;=Configuration!$F$12*Configuration!$F$16,1+D751,""),"")</f>
        <v/>
      </c>
      <c r="E752" s="2">
        <f>IFERROR('QB Projections'!N752,0)</f>
        <v>0</v>
      </c>
      <c r="F752" s="2">
        <f>IFERROR('RB Projections'!N753,0)</f>
        <v>0</v>
      </c>
      <c r="G752" s="2">
        <f>IFERROR('WR Projections'!N749,0)</f>
        <v>0</v>
      </c>
      <c r="H752" s="2">
        <f>IFERROR('TE Projections'!N752,0)</f>
        <v>0</v>
      </c>
      <c r="J752" s="2">
        <f>IFERROR(LARGE($E:$H,COUNTIF(A:D,"&gt;0")+COUNTA($J$1:J751)-1),0)</f>
        <v>0</v>
      </c>
      <c r="K752" s="2">
        <f>IFERROR(LARGE($F:$H,COUNTIF(B:D,"&gt;0")+COUNTA($K$1:K751)-1),0)</f>
        <v>0</v>
      </c>
    </row>
    <row r="753" spans="1:11" x14ac:dyDescent="0.25">
      <c r="A753" t="str">
        <f>IFERROR(IF(1+A752&lt;=Configuration!$F$9*Configuration!$F$16,1+A752,""),"")</f>
        <v/>
      </c>
      <c r="B753" s="18" t="str">
        <f>IFERROR(IF(1+B752&lt;=Configuration!$F$10*Configuration!$F$16,1+B752,""),"")</f>
        <v/>
      </c>
      <c r="C753" s="18" t="str">
        <f>IFERROR(IF(1+C752&lt;=Configuration!$F$11*Configuration!$F$16,1+C752,""),"")</f>
        <v/>
      </c>
      <c r="D753" s="18" t="str">
        <f>IFERROR(IF(1+D752&lt;=Configuration!$F$12*Configuration!$F$16,1+D752,""),"")</f>
        <v/>
      </c>
      <c r="E753" s="2">
        <f>IFERROR('QB Projections'!N753,0)</f>
        <v>0</v>
      </c>
      <c r="F753" s="2">
        <f>IFERROR('RB Projections'!N754,0)</f>
        <v>0</v>
      </c>
      <c r="G753" s="2">
        <f>IFERROR('WR Projections'!N750,0)</f>
        <v>0</v>
      </c>
      <c r="H753" s="2">
        <f>IFERROR('TE Projections'!N753,0)</f>
        <v>0</v>
      </c>
      <c r="J753" s="2">
        <f>IFERROR(LARGE($E:$H,COUNTIF(A:D,"&gt;0")+COUNTA($J$1:J752)-1),0)</f>
        <v>0</v>
      </c>
      <c r="K753" s="2">
        <f>IFERROR(LARGE($F:$H,COUNTIF(B:D,"&gt;0")+COUNTA($K$1:K752)-1),0)</f>
        <v>0</v>
      </c>
    </row>
    <row r="754" spans="1:11" x14ac:dyDescent="0.25">
      <c r="A754" t="str">
        <f>IFERROR(IF(1+A753&lt;=Configuration!$F$9*Configuration!$F$16,1+A753,""),"")</f>
        <v/>
      </c>
      <c r="B754" s="18" t="str">
        <f>IFERROR(IF(1+B753&lt;=Configuration!$F$10*Configuration!$F$16,1+B753,""),"")</f>
        <v/>
      </c>
      <c r="C754" s="18" t="str">
        <f>IFERROR(IF(1+C753&lt;=Configuration!$F$11*Configuration!$F$16,1+C753,""),"")</f>
        <v/>
      </c>
      <c r="D754" s="18" t="str">
        <f>IFERROR(IF(1+D753&lt;=Configuration!$F$12*Configuration!$F$16,1+D753,""),"")</f>
        <v/>
      </c>
      <c r="E754" s="2">
        <f>IFERROR('QB Projections'!N754,0)</f>
        <v>0</v>
      </c>
      <c r="F754" s="2">
        <f>IFERROR('RB Projections'!N755,0)</f>
        <v>0</v>
      </c>
      <c r="G754" s="2">
        <f>IFERROR('WR Projections'!N751,0)</f>
        <v>0</v>
      </c>
      <c r="H754" s="2">
        <f>IFERROR('TE Projections'!N754,0)</f>
        <v>0</v>
      </c>
      <c r="J754" s="2">
        <f>IFERROR(LARGE($E:$H,COUNTIF(A:D,"&gt;0")+COUNTA($J$1:J753)-1),0)</f>
        <v>0</v>
      </c>
      <c r="K754" s="2">
        <f>IFERROR(LARGE($F:$H,COUNTIF(B:D,"&gt;0")+COUNTA($K$1:K753)-1),0)</f>
        <v>0</v>
      </c>
    </row>
    <row r="755" spans="1:11" x14ac:dyDescent="0.25">
      <c r="A755" t="str">
        <f>IFERROR(IF(1+A754&lt;=Configuration!$F$9*Configuration!$F$16,1+A754,""),"")</f>
        <v/>
      </c>
      <c r="B755" s="18" t="str">
        <f>IFERROR(IF(1+B754&lt;=Configuration!$F$10*Configuration!$F$16,1+B754,""),"")</f>
        <v/>
      </c>
      <c r="C755" s="18" t="str">
        <f>IFERROR(IF(1+C754&lt;=Configuration!$F$11*Configuration!$F$16,1+C754,""),"")</f>
        <v/>
      </c>
      <c r="D755" s="18" t="str">
        <f>IFERROR(IF(1+D754&lt;=Configuration!$F$12*Configuration!$F$16,1+D754,""),"")</f>
        <v/>
      </c>
      <c r="E755" s="2">
        <f>IFERROR('QB Projections'!N755,0)</f>
        <v>0</v>
      </c>
      <c r="F755" s="2">
        <f>IFERROR('RB Projections'!N756,0)</f>
        <v>0</v>
      </c>
      <c r="G755" s="2">
        <f>IFERROR('WR Projections'!N752,0)</f>
        <v>0</v>
      </c>
      <c r="H755" s="2">
        <f>IFERROR('TE Projections'!N755,0)</f>
        <v>0</v>
      </c>
      <c r="J755" s="2">
        <f>IFERROR(LARGE($E:$H,COUNTIF(A:D,"&gt;0")+COUNTA($J$1:J754)-1),0)</f>
        <v>0</v>
      </c>
      <c r="K755" s="2">
        <f>IFERROR(LARGE($F:$H,COUNTIF(B:D,"&gt;0")+COUNTA($K$1:K754)-1),0)</f>
        <v>0</v>
      </c>
    </row>
    <row r="756" spans="1:11" x14ac:dyDescent="0.25">
      <c r="A756" t="str">
        <f>IFERROR(IF(1+A755&lt;=Configuration!$F$9*Configuration!$F$16,1+A755,""),"")</f>
        <v/>
      </c>
      <c r="B756" s="18" t="str">
        <f>IFERROR(IF(1+B755&lt;=Configuration!$F$10*Configuration!$F$16,1+B755,""),"")</f>
        <v/>
      </c>
      <c r="C756" s="18" t="str">
        <f>IFERROR(IF(1+C755&lt;=Configuration!$F$11*Configuration!$F$16,1+C755,""),"")</f>
        <v/>
      </c>
      <c r="D756" s="18" t="str">
        <f>IFERROR(IF(1+D755&lt;=Configuration!$F$12*Configuration!$F$16,1+D755,""),"")</f>
        <v/>
      </c>
      <c r="E756" s="2">
        <f>IFERROR('QB Projections'!N756,0)</f>
        <v>0</v>
      </c>
      <c r="F756" s="2">
        <f>IFERROR('RB Projections'!N757,0)</f>
        <v>0</v>
      </c>
      <c r="G756" s="2">
        <f>IFERROR('WR Projections'!N753,0)</f>
        <v>0</v>
      </c>
      <c r="H756" s="2">
        <f>IFERROR('TE Projections'!N756,0)</f>
        <v>0</v>
      </c>
      <c r="J756" s="2">
        <f>IFERROR(LARGE($E:$H,COUNTIF(A:D,"&gt;0")+COUNTA($J$1:J755)-1),0)</f>
        <v>0</v>
      </c>
      <c r="K756" s="2">
        <f>IFERROR(LARGE($F:$H,COUNTIF(B:D,"&gt;0")+COUNTA($K$1:K755)-1),0)</f>
        <v>0</v>
      </c>
    </row>
    <row r="757" spans="1:11" x14ac:dyDescent="0.25">
      <c r="A757" t="str">
        <f>IFERROR(IF(1+A756&lt;=Configuration!$F$9*Configuration!$F$16,1+A756,""),"")</f>
        <v/>
      </c>
      <c r="B757" s="18" t="str">
        <f>IFERROR(IF(1+B756&lt;=Configuration!$F$10*Configuration!$F$16,1+B756,""),"")</f>
        <v/>
      </c>
      <c r="C757" s="18" t="str">
        <f>IFERROR(IF(1+C756&lt;=Configuration!$F$11*Configuration!$F$16,1+C756,""),"")</f>
        <v/>
      </c>
      <c r="D757" s="18" t="str">
        <f>IFERROR(IF(1+D756&lt;=Configuration!$F$12*Configuration!$F$16,1+D756,""),"")</f>
        <v/>
      </c>
      <c r="E757" s="2">
        <f>IFERROR('QB Projections'!N757,0)</f>
        <v>0</v>
      </c>
      <c r="F757" s="2">
        <f>IFERROR('RB Projections'!N758,0)</f>
        <v>0</v>
      </c>
      <c r="G757" s="2">
        <f>IFERROR('WR Projections'!N754,0)</f>
        <v>0</v>
      </c>
      <c r="H757" s="2">
        <f>IFERROR('TE Projections'!N757,0)</f>
        <v>0</v>
      </c>
      <c r="J757" s="2">
        <f>IFERROR(LARGE($E:$H,COUNTIF(A:D,"&gt;0")+COUNTA($J$1:J756)-1),0)</f>
        <v>0</v>
      </c>
      <c r="K757" s="2">
        <f>IFERROR(LARGE($F:$H,COUNTIF(B:D,"&gt;0")+COUNTA($K$1:K756)-1),0)</f>
        <v>0</v>
      </c>
    </row>
    <row r="758" spans="1:11" x14ac:dyDescent="0.25">
      <c r="A758" t="str">
        <f>IFERROR(IF(1+A757&lt;=Configuration!$F$9*Configuration!$F$16,1+A757,""),"")</f>
        <v/>
      </c>
      <c r="B758" s="18" t="str">
        <f>IFERROR(IF(1+B757&lt;=Configuration!$F$10*Configuration!$F$16,1+B757,""),"")</f>
        <v/>
      </c>
      <c r="C758" s="18" t="str">
        <f>IFERROR(IF(1+C757&lt;=Configuration!$F$11*Configuration!$F$16,1+C757,""),"")</f>
        <v/>
      </c>
      <c r="D758" s="18" t="str">
        <f>IFERROR(IF(1+D757&lt;=Configuration!$F$12*Configuration!$F$16,1+D757,""),"")</f>
        <v/>
      </c>
      <c r="E758" s="2">
        <f>IFERROR('QB Projections'!N758,0)</f>
        <v>0</v>
      </c>
      <c r="F758" s="2">
        <f>IFERROR('RB Projections'!N759,0)</f>
        <v>0</v>
      </c>
      <c r="G758" s="2">
        <f>IFERROR('WR Projections'!N755,0)</f>
        <v>0</v>
      </c>
      <c r="H758" s="2">
        <f>IFERROR('TE Projections'!N758,0)</f>
        <v>0</v>
      </c>
      <c r="J758" s="2">
        <f>IFERROR(LARGE($E:$H,COUNTIF(A:D,"&gt;0")+COUNTA($J$1:J757)-1),0)</f>
        <v>0</v>
      </c>
      <c r="K758" s="2">
        <f>IFERROR(LARGE($F:$H,COUNTIF(B:D,"&gt;0")+COUNTA($K$1:K757)-1),0)</f>
        <v>0</v>
      </c>
    </row>
    <row r="759" spans="1:11" x14ac:dyDescent="0.25">
      <c r="A759" t="str">
        <f>IFERROR(IF(1+A758&lt;=Configuration!$F$9*Configuration!$F$16,1+A758,""),"")</f>
        <v/>
      </c>
      <c r="B759" s="18" t="str">
        <f>IFERROR(IF(1+B758&lt;=Configuration!$F$10*Configuration!$F$16,1+B758,""),"")</f>
        <v/>
      </c>
      <c r="C759" s="18" t="str">
        <f>IFERROR(IF(1+C758&lt;=Configuration!$F$11*Configuration!$F$16,1+C758,""),"")</f>
        <v/>
      </c>
      <c r="D759" s="18" t="str">
        <f>IFERROR(IF(1+D758&lt;=Configuration!$F$12*Configuration!$F$16,1+D758,""),"")</f>
        <v/>
      </c>
      <c r="E759" s="2">
        <f>IFERROR('QB Projections'!N759,0)</f>
        <v>0</v>
      </c>
      <c r="F759" s="2">
        <f>IFERROR('RB Projections'!N760,0)</f>
        <v>0</v>
      </c>
      <c r="G759" s="2">
        <f>IFERROR('WR Projections'!N756,0)</f>
        <v>0</v>
      </c>
      <c r="H759" s="2">
        <f>IFERROR('TE Projections'!N759,0)</f>
        <v>0</v>
      </c>
      <c r="J759" s="2">
        <f>IFERROR(LARGE($E:$H,COUNTIF(A:D,"&gt;0")+COUNTA($J$1:J758)-1),0)</f>
        <v>0</v>
      </c>
      <c r="K759" s="2">
        <f>IFERROR(LARGE($F:$H,COUNTIF(B:D,"&gt;0")+COUNTA($K$1:K758)-1),0)</f>
        <v>0</v>
      </c>
    </row>
    <row r="760" spans="1:11" x14ac:dyDescent="0.25">
      <c r="A760" t="str">
        <f>IFERROR(IF(1+A759&lt;=Configuration!$F$9*Configuration!$F$16,1+A759,""),"")</f>
        <v/>
      </c>
      <c r="B760" s="18" t="str">
        <f>IFERROR(IF(1+B759&lt;=Configuration!$F$10*Configuration!$F$16,1+B759,""),"")</f>
        <v/>
      </c>
      <c r="C760" s="18" t="str">
        <f>IFERROR(IF(1+C759&lt;=Configuration!$F$11*Configuration!$F$16,1+C759,""),"")</f>
        <v/>
      </c>
      <c r="D760" s="18" t="str">
        <f>IFERROR(IF(1+D759&lt;=Configuration!$F$12*Configuration!$F$16,1+D759,""),"")</f>
        <v/>
      </c>
      <c r="E760" s="2">
        <f>IFERROR('QB Projections'!N760,0)</f>
        <v>0</v>
      </c>
      <c r="F760" s="2">
        <f>IFERROR('RB Projections'!N761,0)</f>
        <v>0</v>
      </c>
      <c r="G760" s="2">
        <f>IFERROR('WR Projections'!N757,0)</f>
        <v>0</v>
      </c>
      <c r="H760" s="2">
        <f>IFERROR('TE Projections'!N760,0)</f>
        <v>0</v>
      </c>
      <c r="J760" s="2">
        <f>IFERROR(LARGE($E:$H,COUNTIF(A:D,"&gt;0")+COUNTA($J$1:J759)-1),0)</f>
        <v>0</v>
      </c>
      <c r="K760" s="2">
        <f>IFERROR(LARGE($F:$H,COUNTIF(B:D,"&gt;0")+COUNTA($K$1:K759)-1),0)</f>
        <v>0</v>
      </c>
    </row>
    <row r="761" spans="1:11" x14ac:dyDescent="0.25">
      <c r="A761" t="str">
        <f>IFERROR(IF(1+A760&lt;=Configuration!$F$9*Configuration!$F$16,1+A760,""),"")</f>
        <v/>
      </c>
      <c r="B761" s="18" t="str">
        <f>IFERROR(IF(1+B760&lt;=Configuration!$F$10*Configuration!$F$16,1+B760,""),"")</f>
        <v/>
      </c>
      <c r="C761" s="18" t="str">
        <f>IFERROR(IF(1+C760&lt;=Configuration!$F$11*Configuration!$F$16,1+C760,""),"")</f>
        <v/>
      </c>
      <c r="D761" s="18" t="str">
        <f>IFERROR(IF(1+D760&lt;=Configuration!$F$12*Configuration!$F$16,1+D760,""),"")</f>
        <v/>
      </c>
      <c r="E761" s="2">
        <f>IFERROR('QB Projections'!N761,0)</f>
        <v>0</v>
      </c>
      <c r="F761" s="2">
        <f>IFERROR('RB Projections'!N762,0)</f>
        <v>0</v>
      </c>
      <c r="G761" s="2">
        <f>IFERROR('WR Projections'!N758,0)</f>
        <v>0</v>
      </c>
      <c r="H761" s="2">
        <f>IFERROR('TE Projections'!N761,0)</f>
        <v>0</v>
      </c>
      <c r="J761" s="2">
        <f>IFERROR(LARGE($E:$H,COUNTIF(A:D,"&gt;0")+COUNTA($J$1:J760)-1),0)</f>
        <v>0</v>
      </c>
      <c r="K761" s="2">
        <f>IFERROR(LARGE($F:$H,COUNTIF(B:D,"&gt;0")+COUNTA($K$1:K760)-1),0)</f>
        <v>0</v>
      </c>
    </row>
    <row r="762" spans="1:11" x14ac:dyDescent="0.25">
      <c r="A762" t="str">
        <f>IFERROR(IF(1+A761&lt;=Configuration!$F$9*Configuration!$F$16,1+A761,""),"")</f>
        <v/>
      </c>
      <c r="B762" s="18" t="str">
        <f>IFERROR(IF(1+B761&lt;=Configuration!$F$10*Configuration!$F$16,1+B761,""),"")</f>
        <v/>
      </c>
      <c r="C762" s="18" t="str">
        <f>IFERROR(IF(1+C761&lt;=Configuration!$F$11*Configuration!$F$16,1+C761,""),"")</f>
        <v/>
      </c>
      <c r="D762" s="18" t="str">
        <f>IFERROR(IF(1+D761&lt;=Configuration!$F$12*Configuration!$F$16,1+D761,""),"")</f>
        <v/>
      </c>
      <c r="E762" s="2">
        <f>IFERROR('QB Projections'!N762,0)</f>
        <v>0</v>
      </c>
      <c r="F762" s="2">
        <f>IFERROR('RB Projections'!N763,0)</f>
        <v>0</v>
      </c>
      <c r="G762" s="2">
        <f>IFERROR('WR Projections'!N759,0)</f>
        <v>0</v>
      </c>
      <c r="H762" s="2">
        <f>IFERROR('TE Projections'!N762,0)</f>
        <v>0</v>
      </c>
      <c r="J762" s="2">
        <f>IFERROR(LARGE($E:$H,COUNTIF(A:D,"&gt;0")+COUNTA($J$1:J761)-1),0)</f>
        <v>0</v>
      </c>
      <c r="K762" s="2">
        <f>IFERROR(LARGE($F:$H,COUNTIF(B:D,"&gt;0")+COUNTA($K$1:K761)-1),0)</f>
        <v>0</v>
      </c>
    </row>
    <row r="763" spans="1:11" x14ac:dyDescent="0.25">
      <c r="A763" t="str">
        <f>IFERROR(IF(1+A762&lt;=Configuration!$F$9*Configuration!$F$16,1+A762,""),"")</f>
        <v/>
      </c>
      <c r="B763" s="18" t="str">
        <f>IFERROR(IF(1+B762&lt;=Configuration!$F$10*Configuration!$F$16,1+B762,""),"")</f>
        <v/>
      </c>
      <c r="C763" s="18" t="str">
        <f>IFERROR(IF(1+C762&lt;=Configuration!$F$11*Configuration!$F$16,1+C762,""),"")</f>
        <v/>
      </c>
      <c r="D763" s="18" t="str">
        <f>IFERROR(IF(1+D762&lt;=Configuration!$F$12*Configuration!$F$16,1+D762,""),"")</f>
        <v/>
      </c>
      <c r="E763" s="2">
        <f>IFERROR('QB Projections'!N763,0)</f>
        <v>0</v>
      </c>
      <c r="F763" s="2">
        <f>IFERROR('RB Projections'!N764,0)</f>
        <v>0</v>
      </c>
      <c r="G763" s="2">
        <f>IFERROR('WR Projections'!N760,0)</f>
        <v>0</v>
      </c>
      <c r="H763" s="2">
        <f>IFERROR('TE Projections'!N763,0)</f>
        <v>0</v>
      </c>
      <c r="J763" s="2">
        <f>IFERROR(LARGE($E:$H,COUNTIF(A:D,"&gt;0")+COUNTA($J$1:J762)-1),0)</f>
        <v>0</v>
      </c>
      <c r="K763" s="2">
        <f>IFERROR(LARGE($F:$H,COUNTIF(B:D,"&gt;0")+COUNTA($K$1:K762)-1),0)</f>
        <v>0</v>
      </c>
    </row>
    <row r="764" spans="1:11" x14ac:dyDescent="0.25">
      <c r="A764" t="str">
        <f>IFERROR(IF(1+A763&lt;=Configuration!$F$9*Configuration!$F$16,1+A763,""),"")</f>
        <v/>
      </c>
      <c r="B764" s="18" t="str">
        <f>IFERROR(IF(1+B763&lt;=Configuration!$F$10*Configuration!$F$16,1+B763,""),"")</f>
        <v/>
      </c>
      <c r="C764" s="18" t="str">
        <f>IFERROR(IF(1+C763&lt;=Configuration!$F$11*Configuration!$F$16,1+C763,""),"")</f>
        <v/>
      </c>
      <c r="D764" s="18" t="str">
        <f>IFERROR(IF(1+D763&lt;=Configuration!$F$12*Configuration!$F$16,1+D763,""),"")</f>
        <v/>
      </c>
      <c r="E764" s="2">
        <f>IFERROR('QB Projections'!N764,0)</f>
        <v>0</v>
      </c>
      <c r="F764" s="2">
        <f>IFERROR('RB Projections'!N765,0)</f>
        <v>0</v>
      </c>
      <c r="G764" s="2">
        <f>IFERROR('WR Projections'!N761,0)</f>
        <v>0</v>
      </c>
      <c r="H764" s="2">
        <f>IFERROR('TE Projections'!N764,0)</f>
        <v>0</v>
      </c>
      <c r="J764" s="2">
        <f>IFERROR(LARGE($E:$H,COUNTIF(A:D,"&gt;0")+COUNTA($J$1:J763)-1),0)</f>
        <v>0</v>
      </c>
      <c r="K764" s="2">
        <f>IFERROR(LARGE($F:$H,COUNTIF(B:D,"&gt;0")+COUNTA($K$1:K763)-1),0)</f>
        <v>0</v>
      </c>
    </row>
    <row r="765" spans="1:11" x14ac:dyDescent="0.25">
      <c r="A765" t="str">
        <f>IFERROR(IF(1+A764&lt;=Configuration!$F$9*Configuration!$F$16,1+A764,""),"")</f>
        <v/>
      </c>
      <c r="B765" s="18" t="str">
        <f>IFERROR(IF(1+B764&lt;=Configuration!$F$10*Configuration!$F$16,1+B764,""),"")</f>
        <v/>
      </c>
      <c r="C765" s="18" t="str">
        <f>IFERROR(IF(1+C764&lt;=Configuration!$F$11*Configuration!$F$16,1+C764,""),"")</f>
        <v/>
      </c>
      <c r="D765" s="18" t="str">
        <f>IFERROR(IF(1+D764&lt;=Configuration!$F$12*Configuration!$F$16,1+D764,""),"")</f>
        <v/>
      </c>
      <c r="E765" s="2">
        <f>IFERROR('QB Projections'!N765,0)</f>
        <v>0</v>
      </c>
      <c r="F765" s="2">
        <f>IFERROR('RB Projections'!N766,0)</f>
        <v>0</v>
      </c>
      <c r="G765" s="2">
        <f>IFERROR('WR Projections'!N762,0)</f>
        <v>0</v>
      </c>
      <c r="H765" s="2">
        <f>IFERROR('TE Projections'!N765,0)</f>
        <v>0</v>
      </c>
      <c r="J765" s="2">
        <f>IFERROR(LARGE($E:$H,COUNTIF(A:D,"&gt;0")+COUNTA($J$1:J764)-1),0)</f>
        <v>0</v>
      </c>
      <c r="K765" s="2">
        <f>IFERROR(LARGE($F:$H,COUNTIF(B:D,"&gt;0")+COUNTA($K$1:K764)-1),0)</f>
        <v>0</v>
      </c>
    </row>
    <row r="766" spans="1:11" x14ac:dyDescent="0.25">
      <c r="A766" t="str">
        <f>IFERROR(IF(1+A765&lt;=Configuration!$F$9*Configuration!$F$16,1+A765,""),"")</f>
        <v/>
      </c>
      <c r="B766" s="18" t="str">
        <f>IFERROR(IF(1+B765&lt;=Configuration!$F$10*Configuration!$F$16,1+B765,""),"")</f>
        <v/>
      </c>
      <c r="C766" s="18" t="str">
        <f>IFERROR(IF(1+C765&lt;=Configuration!$F$11*Configuration!$F$16,1+C765,""),"")</f>
        <v/>
      </c>
      <c r="D766" s="18" t="str">
        <f>IFERROR(IF(1+D765&lt;=Configuration!$F$12*Configuration!$F$16,1+D765,""),"")</f>
        <v/>
      </c>
      <c r="E766" s="2">
        <f>IFERROR('QB Projections'!N766,0)</f>
        <v>0</v>
      </c>
      <c r="F766" s="2">
        <f>IFERROR('RB Projections'!N767,0)</f>
        <v>0</v>
      </c>
      <c r="G766" s="2">
        <f>IFERROR('WR Projections'!N763,0)</f>
        <v>0</v>
      </c>
      <c r="H766" s="2">
        <f>IFERROR('TE Projections'!N766,0)</f>
        <v>0</v>
      </c>
      <c r="J766" s="2">
        <f>IFERROR(LARGE($E:$H,COUNTIF(A:D,"&gt;0")+COUNTA($J$1:J765)-1),0)</f>
        <v>0</v>
      </c>
      <c r="K766" s="2">
        <f>IFERROR(LARGE($F:$H,COUNTIF(B:D,"&gt;0")+COUNTA($K$1:K765)-1),0)</f>
        <v>0</v>
      </c>
    </row>
    <row r="767" spans="1:11" x14ac:dyDescent="0.25">
      <c r="A767" t="str">
        <f>IFERROR(IF(1+A766&lt;=Configuration!$F$9*Configuration!$F$16,1+A766,""),"")</f>
        <v/>
      </c>
      <c r="B767" s="18" t="str">
        <f>IFERROR(IF(1+B766&lt;=Configuration!$F$10*Configuration!$F$16,1+B766,""),"")</f>
        <v/>
      </c>
      <c r="C767" s="18" t="str">
        <f>IFERROR(IF(1+C766&lt;=Configuration!$F$11*Configuration!$F$16,1+C766,""),"")</f>
        <v/>
      </c>
      <c r="D767" s="18" t="str">
        <f>IFERROR(IF(1+D766&lt;=Configuration!$F$12*Configuration!$F$16,1+D766,""),"")</f>
        <v/>
      </c>
      <c r="E767" s="2">
        <f>IFERROR('QB Projections'!N767,0)</f>
        <v>0</v>
      </c>
      <c r="F767" s="2">
        <f>IFERROR('RB Projections'!N768,0)</f>
        <v>0</v>
      </c>
      <c r="G767" s="2">
        <f>IFERROR('WR Projections'!N764,0)</f>
        <v>0</v>
      </c>
      <c r="H767" s="2">
        <f>IFERROR('TE Projections'!N767,0)</f>
        <v>0</v>
      </c>
      <c r="J767" s="2">
        <f>IFERROR(LARGE($E:$H,COUNTIF(A:D,"&gt;0")+COUNTA($J$1:J766)-1),0)</f>
        <v>0</v>
      </c>
      <c r="K767" s="2">
        <f>IFERROR(LARGE($F:$H,COUNTIF(B:D,"&gt;0")+COUNTA($K$1:K766)-1),0)</f>
        <v>0</v>
      </c>
    </row>
    <row r="768" spans="1:11" x14ac:dyDescent="0.25">
      <c r="A768" t="str">
        <f>IFERROR(IF(1+A767&lt;=Configuration!$F$9*Configuration!$F$16,1+A767,""),"")</f>
        <v/>
      </c>
      <c r="B768" s="18" t="str">
        <f>IFERROR(IF(1+B767&lt;=Configuration!$F$10*Configuration!$F$16,1+B767,""),"")</f>
        <v/>
      </c>
      <c r="C768" s="18" t="str">
        <f>IFERROR(IF(1+C767&lt;=Configuration!$F$11*Configuration!$F$16,1+C767,""),"")</f>
        <v/>
      </c>
      <c r="D768" s="18" t="str">
        <f>IFERROR(IF(1+D767&lt;=Configuration!$F$12*Configuration!$F$16,1+D767,""),"")</f>
        <v/>
      </c>
      <c r="E768" s="2">
        <f>IFERROR('QB Projections'!N768,0)</f>
        <v>0</v>
      </c>
      <c r="F768" s="2">
        <f>IFERROR('RB Projections'!N769,0)</f>
        <v>0</v>
      </c>
      <c r="G768" s="2">
        <f>IFERROR('WR Projections'!N765,0)</f>
        <v>0</v>
      </c>
      <c r="H768" s="2">
        <f>IFERROR('TE Projections'!N768,0)</f>
        <v>0</v>
      </c>
      <c r="J768" s="2">
        <f>IFERROR(LARGE($E:$H,COUNTIF(A:D,"&gt;0")+COUNTA($J$1:J767)-1),0)</f>
        <v>0</v>
      </c>
      <c r="K768" s="2">
        <f>IFERROR(LARGE($F:$H,COUNTIF(B:D,"&gt;0")+COUNTA($K$1:K767)-1),0)</f>
        <v>0</v>
      </c>
    </row>
    <row r="769" spans="1:11" x14ac:dyDescent="0.25">
      <c r="A769" t="str">
        <f>IFERROR(IF(1+A768&lt;=Configuration!$F$9*Configuration!$F$16,1+A768,""),"")</f>
        <v/>
      </c>
      <c r="B769" s="18" t="str">
        <f>IFERROR(IF(1+B768&lt;=Configuration!$F$10*Configuration!$F$16,1+B768,""),"")</f>
        <v/>
      </c>
      <c r="C769" s="18" t="str">
        <f>IFERROR(IF(1+C768&lt;=Configuration!$F$11*Configuration!$F$16,1+C768,""),"")</f>
        <v/>
      </c>
      <c r="D769" s="18" t="str">
        <f>IFERROR(IF(1+D768&lt;=Configuration!$F$12*Configuration!$F$16,1+D768,""),"")</f>
        <v/>
      </c>
      <c r="E769" s="2">
        <f>IFERROR('QB Projections'!N769,0)</f>
        <v>0</v>
      </c>
      <c r="F769" s="2">
        <f>IFERROR('RB Projections'!N770,0)</f>
        <v>0</v>
      </c>
      <c r="G769" s="2">
        <f>IFERROR('WR Projections'!N766,0)</f>
        <v>0</v>
      </c>
      <c r="H769" s="2">
        <f>IFERROR('TE Projections'!N769,0)</f>
        <v>0</v>
      </c>
      <c r="J769" s="2">
        <f>IFERROR(LARGE($E:$H,COUNTIF(A:D,"&gt;0")+COUNTA($J$1:J768)-1),0)</f>
        <v>0</v>
      </c>
      <c r="K769" s="2">
        <f>IFERROR(LARGE($F:$H,COUNTIF(B:D,"&gt;0")+COUNTA($K$1:K768)-1),0)</f>
        <v>0</v>
      </c>
    </row>
    <row r="770" spans="1:11" x14ac:dyDescent="0.25">
      <c r="A770" t="str">
        <f>IFERROR(IF(1+A769&lt;=Configuration!$F$9*Configuration!$F$16,1+A769,""),"")</f>
        <v/>
      </c>
      <c r="B770" s="18" t="str">
        <f>IFERROR(IF(1+B769&lt;=Configuration!$F$10*Configuration!$F$16,1+B769,""),"")</f>
        <v/>
      </c>
      <c r="C770" s="18" t="str">
        <f>IFERROR(IF(1+C769&lt;=Configuration!$F$11*Configuration!$F$16,1+C769,""),"")</f>
        <v/>
      </c>
      <c r="D770" s="18" t="str">
        <f>IFERROR(IF(1+D769&lt;=Configuration!$F$12*Configuration!$F$16,1+D769,""),"")</f>
        <v/>
      </c>
      <c r="E770" s="2">
        <f>IFERROR('QB Projections'!N770,0)</f>
        <v>0</v>
      </c>
      <c r="F770" s="2">
        <f>IFERROR('RB Projections'!N771,0)</f>
        <v>0</v>
      </c>
      <c r="G770" s="2">
        <f>IFERROR('WR Projections'!N767,0)</f>
        <v>0</v>
      </c>
      <c r="H770" s="2">
        <f>IFERROR('TE Projections'!N770,0)</f>
        <v>0</v>
      </c>
      <c r="J770" s="2">
        <f>IFERROR(LARGE($E:$H,COUNTIF(A:D,"&gt;0")+COUNTA($J$1:J769)-1),0)</f>
        <v>0</v>
      </c>
      <c r="K770" s="2">
        <f>IFERROR(LARGE($F:$H,COUNTIF(B:D,"&gt;0")+COUNTA($K$1:K769)-1),0)</f>
        <v>0</v>
      </c>
    </row>
    <row r="771" spans="1:11" x14ac:dyDescent="0.25">
      <c r="A771" t="str">
        <f>IFERROR(IF(1+A770&lt;=Configuration!$F$9*Configuration!$F$16,1+A770,""),"")</f>
        <v/>
      </c>
      <c r="B771" s="18" t="str">
        <f>IFERROR(IF(1+B770&lt;=Configuration!$F$10*Configuration!$F$16,1+B770,""),"")</f>
        <v/>
      </c>
      <c r="C771" s="18" t="str">
        <f>IFERROR(IF(1+C770&lt;=Configuration!$F$11*Configuration!$F$16,1+C770,""),"")</f>
        <v/>
      </c>
      <c r="D771" s="18" t="str">
        <f>IFERROR(IF(1+D770&lt;=Configuration!$F$12*Configuration!$F$16,1+D770,""),"")</f>
        <v/>
      </c>
      <c r="E771" s="2">
        <f>IFERROR('QB Projections'!N771,0)</f>
        <v>0</v>
      </c>
      <c r="F771" s="2">
        <f>IFERROR('RB Projections'!N772,0)</f>
        <v>0</v>
      </c>
      <c r="G771" s="2">
        <f>IFERROR('WR Projections'!N768,0)</f>
        <v>0</v>
      </c>
      <c r="H771" s="2">
        <f>IFERROR('TE Projections'!N771,0)</f>
        <v>0</v>
      </c>
      <c r="J771" s="2">
        <f>IFERROR(LARGE($E:$H,COUNTIF(A:D,"&gt;0")+COUNTA($J$1:J770)-1),0)</f>
        <v>0</v>
      </c>
      <c r="K771" s="2">
        <f>IFERROR(LARGE($F:$H,COUNTIF(B:D,"&gt;0")+COUNTA($K$1:K770)-1),0)</f>
        <v>0</v>
      </c>
    </row>
    <row r="772" spans="1:11" x14ac:dyDescent="0.25">
      <c r="A772" t="str">
        <f>IFERROR(IF(1+A771&lt;=Configuration!$F$9*Configuration!$F$16,1+A771,""),"")</f>
        <v/>
      </c>
      <c r="B772" s="18" t="str">
        <f>IFERROR(IF(1+B771&lt;=Configuration!$F$10*Configuration!$F$16,1+B771,""),"")</f>
        <v/>
      </c>
      <c r="C772" s="18" t="str">
        <f>IFERROR(IF(1+C771&lt;=Configuration!$F$11*Configuration!$F$16,1+C771,""),"")</f>
        <v/>
      </c>
      <c r="D772" s="18" t="str">
        <f>IFERROR(IF(1+D771&lt;=Configuration!$F$12*Configuration!$F$16,1+D771,""),"")</f>
        <v/>
      </c>
      <c r="E772" s="2">
        <f>IFERROR('QB Projections'!N772,0)</f>
        <v>0</v>
      </c>
      <c r="F772" s="2">
        <f>IFERROR('RB Projections'!N773,0)</f>
        <v>0</v>
      </c>
      <c r="G772" s="2">
        <f>IFERROR('WR Projections'!N769,0)</f>
        <v>0</v>
      </c>
      <c r="H772" s="2">
        <f>IFERROR('TE Projections'!N772,0)</f>
        <v>0</v>
      </c>
      <c r="J772" s="2">
        <f>IFERROR(LARGE($E:$H,COUNTIF(A:D,"&gt;0")+COUNTA($J$1:J771)-1),0)</f>
        <v>0</v>
      </c>
      <c r="K772" s="2">
        <f>IFERROR(LARGE($F:$H,COUNTIF(B:D,"&gt;0")+COUNTA($K$1:K771)-1),0)</f>
        <v>0</v>
      </c>
    </row>
    <row r="773" spans="1:11" x14ac:dyDescent="0.25">
      <c r="A773" t="str">
        <f>IFERROR(IF(1+A772&lt;=Configuration!$F$9*Configuration!$F$16,1+A772,""),"")</f>
        <v/>
      </c>
      <c r="B773" s="18" t="str">
        <f>IFERROR(IF(1+B772&lt;=Configuration!$F$10*Configuration!$F$16,1+B772,""),"")</f>
        <v/>
      </c>
      <c r="C773" s="18" t="str">
        <f>IFERROR(IF(1+C772&lt;=Configuration!$F$11*Configuration!$F$16,1+C772,""),"")</f>
        <v/>
      </c>
      <c r="D773" s="18" t="str">
        <f>IFERROR(IF(1+D772&lt;=Configuration!$F$12*Configuration!$F$16,1+D772,""),"")</f>
        <v/>
      </c>
      <c r="E773" s="2">
        <f>IFERROR('QB Projections'!N773,0)</f>
        <v>0</v>
      </c>
      <c r="F773" s="2">
        <f>IFERROR('RB Projections'!N774,0)</f>
        <v>0</v>
      </c>
      <c r="G773" s="2">
        <f>IFERROR('WR Projections'!N770,0)</f>
        <v>0</v>
      </c>
      <c r="H773" s="2">
        <f>IFERROR('TE Projections'!N773,0)</f>
        <v>0</v>
      </c>
      <c r="J773" s="2">
        <f>IFERROR(LARGE($E:$H,COUNTIF(A:D,"&gt;0")+COUNTA($J$1:J772)-1),0)</f>
        <v>0</v>
      </c>
      <c r="K773" s="2">
        <f>IFERROR(LARGE($F:$H,COUNTIF(B:D,"&gt;0")+COUNTA($K$1:K772)-1),0)</f>
        <v>0</v>
      </c>
    </row>
    <row r="774" spans="1:11" x14ac:dyDescent="0.25">
      <c r="A774" t="str">
        <f>IFERROR(IF(1+A773&lt;=Configuration!$F$9*Configuration!$F$16,1+A773,""),"")</f>
        <v/>
      </c>
      <c r="B774" s="18" t="str">
        <f>IFERROR(IF(1+B773&lt;=Configuration!$F$10*Configuration!$F$16,1+B773,""),"")</f>
        <v/>
      </c>
      <c r="C774" s="18" t="str">
        <f>IFERROR(IF(1+C773&lt;=Configuration!$F$11*Configuration!$F$16,1+C773,""),"")</f>
        <v/>
      </c>
      <c r="D774" s="18" t="str">
        <f>IFERROR(IF(1+D773&lt;=Configuration!$F$12*Configuration!$F$16,1+D773,""),"")</f>
        <v/>
      </c>
      <c r="E774" s="2">
        <f>IFERROR('QB Projections'!N774,0)</f>
        <v>0</v>
      </c>
      <c r="F774" s="2">
        <f>IFERROR('RB Projections'!N775,0)</f>
        <v>0</v>
      </c>
      <c r="G774" s="2">
        <f>IFERROR('WR Projections'!N771,0)</f>
        <v>0</v>
      </c>
      <c r="H774" s="2">
        <f>IFERROR('TE Projections'!N774,0)</f>
        <v>0</v>
      </c>
      <c r="J774" s="2">
        <f>IFERROR(LARGE($E:$H,COUNTIF(A:D,"&gt;0")+COUNTA($J$1:J773)-1),0)</f>
        <v>0</v>
      </c>
      <c r="K774" s="2">
        <f>IFERROR(LARGE($F:$H,COUNTIF(B:D,"&gt;0")+COUNTA($K$1:K773)-1),0)</f>
        <v>0</v>
      </c>
    </row>
    <row r="775" spans="1:11" x14ac:dyDescent="0.25">
      <c r="A775" t="str">
        <f>IFERROR(IF(1+A774&lt;=Configuration!$F$9*Configuration!$F$16,1+A774,""),"")</f>
        <v/>
      </c>
      <c r="B775" s="18" t="str">
        <f>IFERROR(IF(1+B774&lt;=Configuration!$F$10*Configuration!$F$16,1+B774,""),"")</f>
        <v/>
      </c>
      <c r="C775" s="18" t="str">
        <f>IFERROR(IF(1+C774&lt;=Configuration!$F$11*Configuration!$F$16,1+C774,""),"")</f>
        <v/>
      </c>
      <c r="D775" s="18" t="str">
        <f>IFERROR(IF(1+D774&lt;=Configuration!$F$12*Configuration!$F$16,1+D774,""),"")</f>
        <v/>
      </c>
      <c r="E775" s="2">
        <f>IFERROR('QB Projections'!N775,0)</f>
        <v>0</v>
      </c>
      <c r="F775" s="2">
        <f>IFERROR('RB Projections'!N776,0)</f>
        <v>0</v>
      </c>
      <c r="G775" s="2">
        <f>IFERROR('WR Projections'!N772,0)</f>
        <v>0</v>
      </c>
      <c r="H775" s="2">
        <f>IFERROR('TE Projections'!N775,0)</f>
        <v>0</v>
      </c>
      <c r="J775" s="2">
        <f>IFERROR(LARGE($E:$H,COUNTIF(A:D,"&gt;0")+COUNTA($J$1:J774)-1),0)</f>
        <v>0</v>
      </c>
      <c r="K775" s="2">
        <f>IFERROR(LARGE($F:$H,COUNTIF(B:D,"&gt;0")+COUNTA($K$1:K774)-1),0)</f>
        <v>0</v>
      </c>
    </row>
    <row r="776" spans="1:11" x14ac:dyDescent="0.25">
      <c r="A776" t="str">
        <f>IFERROR(IF(1+A775&lt;=Configuration!$F$9*Configuration!$F$16,1+A775,""),"")</f>
        <v/>
      </c>
      <c r="B776" s="18" t="str">
        <f>IFERROR(IF(1+B775&lt;=Configuration!$F$10*Configuration!$F$16,1+B775,""),"")</f>
        <v/>
      </c>
      <c r="C776" s="18" t="str">
        <f>IFERROR(IF(1+C775&lt;=Configuration!$F$11*Configuration!$F$16,1+C775,""),"")</f>
        <v/>
      </c>
      <c r="D776" s="18" t="str">
        <f>IFERROR(IF(1+D775&lt;=Configuration!$F$12*Configuration!$F$16,1+D775,""),"")</f>
        <v/>
      </c>
      <c r="E776" s="2">
        <f>IFERROR('QB Projections'!N776,0)</f>
        <v>0</v>
      </c>
      <c r="F776" s="2">
        <f>IFERROR('RB Projections'!N777,0)</f>
        <v>0</v>
      </c>
      <c r="G776" s="2">
        <f>IFERROR('WR Projections'!N773,0)</f>
        <v>0</v>
      </c>
      <c r="H776" s="2">
        <f>IFERROR('TE Projections'!N776,0)</f>
        <v>0</v>
      </c>
      <c r="J776" s="2">
        <f>IFERROR(LARGE($E:$H,COUNTIF(A:D,"&gt;0")+COUNTA($J$1:J775)-1),0)</f>
        <v>0</v>
      </c>
      <c r="K776" s="2">
        <f>IFERROR(LARGE($F:$H,COUNTIF(B:D,"&gt;0")+COUNTA($K$1:K775)-1),0)</f>
        <v>0</v>
      </c>
    </row>
    <row r="777" spans="1:11" x14ac:dyDescent="0.25">
      <c r="A777" t="str">
        <f>IFERROR(IF(1+A776&lt;=Configuration!$F$9*Configuration!$F$16,1+A776,""),"")</f>
        <v/>
      </c>
      <c r="B777" s="18" t="str">
        <f>IFERROR(IF(1+B776&lt;=Configuration!$F$10*Configuration!$F$16,1+B776,""),"")</f>
        <v/>
      </c>
      <c r="C777" s="18" t="str">
        <f>IFERROR(IF(1+C776&lt;=Configuration!$F$11*Configuration!$F$16,1+C776,""),"")</f>
        <v/>
      </c>
      <c r="D777" s="18" t="str">
        <f>IFERROR(IF(1+D776&lt;=Configuration!$F$12*Configuration!$F$16,1+D776,""),"")</f>
        <v/>
      </c>
      <c r="E777" s="2">
        <f>IFERROR('QB Projections'!N777,0)</f>
        <v>0</v>
      </c>
      <c r="F777" s="2">
        <f>IFERROR('RB Projections'!N778,0)</f>
        <v>0</v>
      </c>
      <c r="G777" s="2">
        <f>IFERROR('WR Projections'!N774,0)</f>
        <v>0</v>
      </c>
      <c r="H777" s="2">
        <f>IFERROR('TE Projections'!N777,0)</f>
        <v>0</v>
      </c>
      <c r="J777" s="2">
        <f>IFERROR(LARGE($E:$H,COUNTIF(A:D,"&gt;0")+COUNTA($J$1:J776)-1),0)</f>
        <v>0</v>
      </c>
      <c r="K777" s="2">
        <f>IFERROR(LARGE($F:$H,COUNTIF(B:D,"&gt;0")+COUNTA($K$1:K776)-1),0)</f>
        <v>0</v>
      </c>
    </row>
    <row r="778" spans="1:11" x14ac:dyDescent="0.25">
      <c r="A778" t="str">
        <f>IFERROR(IF(1+A777&lt;=Configuration!$F$9*Configuration!$F$16,1+A777,""),"")</f>
        <v/>
      </c>
      <c r="B778" s="18" t="str">
        <f>IFERROR(IF(1+B777&lt;=Configuration!$F$10*Configuration!$F$16,1+B777,""),"")</f>
        <v/>
      </c>
      <c r="C778" s="18" t="str">
        <f>IFERROR(IF(1+C777&lt;=Configuration!$F$11*Configuration!$F$16,1+C777,""),"")</f>
        <v/>
      </c>
      <c r="D778" s="18" t="str">
        <f>IFERROR(IF(1+D777&lt;=Configuration!$F$12*Configuration!$F$16,1+D777,""),"")</f>
        <v/>
      </c>
      <c r="E778" s="2">
        <f>IFERROR('QB Projections'!N778,0)</f>
        <v>0</v>
      </c>
      <c r="F778" s="2">
        <f>IFERROR('RB Projections'!N779,0)</f>
        <v>0</v>
      </c>
      <c r="G778" s="2">
        <f>IFERROR('WR Projections'!N775,0)</f>
        <v>0</v>
      </c>
      <c r="H778" s="2">
        <f>IFERROR('TE Projections'!N778,0)</f>
        <v>0</v>
      </c>
      <c r="J778" s="2">
        <f>IFERROR(LARGE($E:$H,COUNTIF(A:D,"&gt;0")+COUNTA($J$1:J777)-1),0)</f>
        <v>0</v>
      </c>
      <c r="K778" s="2">
        <f>IFERROR(LARGE($F:$H,COUNTIF(B:D,"&gt;0")+COUNTA($K$1:K777)-1),0)</f>
        <v>0</v>
      </c>
    </row>
    <row r="779" spans="1:11" x14ac:dyDescent="0.25">
      <c r="A779" t="str">
        <f>IFERROR(IF(1+A778&lt;=Configuration!$F$9*Configuration!$F$16,1+A778,""),"")</f>
        <v/>
      </c>
      <c r="B779" s="18" t="str">
        <f>IFERROR(IF(1+B778&lt;=Configuration!$F$10*Configuration!$F$16,1+B778,""),"")</f>
        <v/>
      </c>
      <c r="C779" s="18" t="str">
        <f>IFERROR(IF(1+C778&lt;=Configuration!$F$11*Configuration!$F$16,1+C778,""),"")</f>
        <v/>
      </c>
      <c r="D779" s="18" t="str">
        <f>IFERROR(IF(1+D778&lt;=Configuration!$F$12*Configuration!$F$16,1+D778,""),"")</f>
        <v/>
      </c>
      <c r="E779" s="2">
        <f>IFERROR('QB Projections'!N779,0)</f>
        <v>0</v>
      </c>
      <c r="F779" s="2">
        <f>IFERROR('RB Projections'!N780,0)</f>
        <v>0</v>
      </c>
      <c r="G779" s="2">
        <f>IFERROR('WR Projections'!N776,0)</f>
        <v>0</v>
      </c>
      <c r="H779" s="2">
        <f>IFERROR('TE Projections'!N779,0)</f>
        <v>0</v>
      </c>
      <c r="J779" s="2">
        <f>IFERROR(LARGE($E:$H,COUNTIF(A:D,"&gt;0")+COUNTA($J$1:J778)-1),0)</f>
        <v>0</v>
      </c>
      <c r="K779" s="2">
        <f>IFERROR(LARGE($F:$H,COUNTIF(B:D,"&gt;0")+COUNTA($K$1:K778)-1),0)</f>
        <v>0</v>
      </c>
    </row>
    <row r="780" spans="1:11" x14ac:dyDescent="0.25">
      <c r="A780" t="str">
        <f>IFERROR(IF(1+A779&lt;=Configuration!$F$9*Configuration!$F$16,1+A779,""),"")</f>
        <v/>
      </c>
      <c r="B780" s="18" t="str">
        <f>IFERROR(IF(1+B779&lt;=Configuration!$F$10*Configuration!$F$16,1+B779,""),"")</f>
        <v/>
      </c>
      <c r="C780" s="18" t="str">
        <f>IFERROR(IF(1+C779&lt;=Configuration!$F$11*Configuration!$F$16,1+C779,""),"")</f>
        <v/>
      </c>
      <c r="D780" s="18" t="str">
        <f>IFERROR(IF(1+D779&lt;=Configuration!$F$12*Configuration!$F$16,1+D779,""),"")</f>
        <v/>
      </c>
      <c r="E780" s="2">
        <f>IFERROR('QB Projections'!N780,0)</f>
        <v>0</v>
      </c>
      <c r="F780" s="2">
        <f>IFERROR('RB Projections'!N781,0)</f>
        <v>0</v>
      </c>
      <c r="G780" s="2">
        <f>IFERROR('WR Projections'!N777,0)</f>
        <v>0</v>
      </c>
      <c r="H780" s="2">
        <f>IFERROR('TE Projections'!N780,0)</f>
        <v>0</v>
      </c>
      <c r="J780" s="2">
        <f>IFERROR(LARGE($E:$H,COUNTIF(A:D,"&gt;0")+COUNTA($J$1:J779)-1),0)</f>
        <v>0</v>
      </c>
      <c r="K780" s="2">
        <f>IFERROR(LARGE($F:$H,COUNTIF(B:D,"&gt;0")+COUNTA($K$1:K779)-1),0)</f>
        <v>0</v>
      </c>
    </row>
    <row r="781" spans="1:11" x14ac:dyDescent="0.25">
      <c r="A781" t="str">
        <f>IFERROR(IF(1+A780&lt;=Configuration!$F$9*Configuration!$F$16,1+A780,""),"")</f>
        <v/>
      </c>
      <c r="B781" s="18" t="str">
        <f>IFERROR(IF(1+B780&lt;=Configuration!$F$10*Configuration!$F$16,1+B780,""),"")</f>
        <v/>
      </c>
      <c r="C781" s="18" t="str">
        <f>IFERROR(IF(1+C780&lt;=Configuration!$F$11*Configuration!$F$16,1+C780,""),"")</f>
        <v/>
      </c>
      <c r="D781" s="18" t="str">
        <f>IFERROR(IF(1+D780&lt;=Configuration!$F$12*Configuration!$F$16,1+D780,""),"")</f>
        <v/>
      </c>
      <c r="E781" s="2">
        <f>IFERROR('QB Projections'!N781,0)</f>
        <v>0</v>
      </c>
      <c r="F781" s="2">
        <f>IFERROR('RB Projections'!N782,0)</f>
        <v>0</v>
      </c>
      <c r="G781" s="2">
        <f>IFERROR('WR Projections'!N778,0)</f>
        <v>0</v>
      </c>
      <c r="H781" s="2">
        <f>IFERROR('TE Projections'!N781,0)</f>
        <v>0</v>
      </c>
      <c r="J781" s="2">
        <f>IFERROR(LARGE($E:$H,COUNTIF(A:D,"&gt;0")+COUNTA($J$1:J780)-1),0)</f>
        <v>0</v>
      </c>
      <c r="K781" s="2">
        <f>IFERROR(LARGE($F:$H,COUNTIF(B:D,"&gt;0")+COUNTA($K$1:K780)-1),0)</f>
        <v>0</v>
      </c>
    </row>
    <row r="782" spans="1:11" x14ac:dyDescent="0.25">
      <c r="A782" t="str">
        <f>IFERROR(IF(1+A781&lt;=Configuration!$F$9*Configuration!$F$16,1+A781,""),"")</f>
        <v/>
      </c>
      <c r="B782" s="18" t="str">
        <f>IFERROR(IF(1+B781&lt;=Configuration!$F$10*Configuration!$F$16,1+B781,""),"")</f>
        <v/>
      </c>
      <c r="C782" s="18" t="str">
        <f>IFERROR(IF(1+C781&lt;=Configuration!$F$11*Configuration!$F$16,1+C781,""),"")</f>
        <v/>
      </c>
      <c r="D782" s="18" t="str">
        <f>IFERROR(IF(1+D781&lt;=Configuration!$F$12*Configuration!$F$16,1+D781,""),"")</f>
        <v/>
      </c>
      <c r="E782" s="2">
        <f>IFERROR('QB Projections'!N782,0)</f>
        <v>0</v>
      </c>
      <c r="F782" s="2">
        <f>IFERROR('RB Projections'!N783,0)</f>
        <v>0</v>
      </c>
      <c r="G782" s="2">
        <f>IFERROR('WR Projections'!N779,0)</f>
        <v>0</v>
      </c>
      <c r="H782" s="2">
        <f>IFERROR('TE Projections'!N782,0)</f>
        <v>0</v>
      </c>
      <c r="J782" s="2">
        <f>IFERROR(LARGE($E:$H,COUNTIF(A:D,"&gt;0")+COUNTA($J$1:J781)-1),0)</f>
        <v>0</v>
      </c>
      <c r="K782" s="2">
        <f>IFERROR(LARGE($F:$H,COUNTIF(B:D,"&gt;0")+COUNTA($K$1:K781)-1),0)</f>
        <v>0</v>
      </c>
    </row>
    <row r="783" spans="1:11" x14ac:dyDescent="0.25">
      <c r="A783" t="str">
        <f>IFERROR(IF(1+A782&lt;=Configuration!$F$9*Configuration!$F$16,1+A782,""),"")</f>
        <v/>
      </c>
      <c r="B783" s="18" t="str">
        <f>IFERROR(IF(1+B782&lt;=Configuration!$F$10*Configuration!$F$16,1+B782,""),"")</f>
        <v/>
      </c>
      <c r="C783" s="18" t="str">
        <f>IFERROR(IF(1+C782&lt;=Configuration!$F$11*Configuration!$F$16,1+C782,""),"")</f>
        <v/>
      </c>
      <c r="D783" s="18" t="str">
        <f>IFERROR(IF(1+D782&lt;=Configuration!$F$12*Configuration!$F$16,1+D782,""),"")</f>
        <v/>
      </c>
      <c r="E783" s="2">
        <f>IFERROR('QB Projections'!N783,0)</f>
        <v>0</v>
      </c>
      <c r="F783" s="2">
        <f>IFERROR('RB Projections'!N784,0)</f>
        <v>0</v>
      </c>
      <c r="G783" s="2">
        <f>IFERROR('WR Projections'!N780,0)</f>
        <v>0</v>
      </c>
      <c r="H783" s="2">
        <f>IFERROR('TE Projections'!N783,0)</f>
        <v>0</v>
      </c>
      <c r="J783" s="2">
        <f>IFERROR(LARGE($E:$H,COUNTIF(A:D,"&gt;0")+COUNTA($J$1:J782)-1),0)</f>
        <v>0</v>
      </c>
      <c r="K783" s="2">
        <f>IFERROR(LARGE($F:$H,COUNTIF(B:D,"&gt;0")+COUNTA($K$1:K782)-1),0)</f>
        <v>0</v>
      </c>
    </row>
    <row r="784" spans="1:11" x14ac:dyDescent="0.25">
      <c r="A784" t="str">
        <f>IFERROR(IF(1+A783&lt;=Configuration!$F$9*Configuration!$F$16,1+A783,""),"")</f>
        <v/>
      </c>
      <c r="B784" s="18" t="str">
        <f>IFERROR(IF(1+B783&lt;=Configuration!$F$10*Configuration!$F$16,1+B783,""),"")</f>
        <v/>
      </c>
      <c r="C784" s="18" t="str">
        <f>IFERROR(IF(1+C783&lt;=Configuration!$F$11*Configuration!$F$16,1+C783,""),"")</f>
        <v/>
      </c>
      <c r="D784" s="18" t="str">
        <f>IFERROR(IF(1+D783&lt;=Configuration!$F$12*Configuration!$F$16,1+D783,""),"")</f>
        <v/>
      </c>
      <c r="E784" s="2">
        <f>IFERROR('QB Projections'!N784,0)</f>
        <v>0</v>
      </c>
      <c r="F784" s="2">
        <f>IFERROR('RB Projections'!N785,0)</f>
        <v>0</v>
      </c>
      <c r="G784" s="2">
        <f>IFERROR('WR Projections'!N781,0)</f>
        <v>0</v>
      </c>
      <c r="H784" s="2">
        <f>IFERROR('TE Projections'!N784,0)</f>
        <v>0</v>
      </c>
      <c r="J784" s="2">
        <f>IFERROR(LARGE($E:$H,COUNTIF(A:D,"&gt;0")+COUNTA($J$1:J783)-1),0)</f>
        <v>0</v>
      </c>
      <c r="K784" s="2">
        <f>IFERROR(LARGE($F:$H,COUNTIF(B:D,"&gt;0")+COUNTA($K$1:K783)-1),0)</f>
        <v>0</v>
      </c>
    </row>
    <row r="785" spans="1:11" x14ac:dyDescent="0.25">
      <c r="A785" t="str">
        <f>IFERROR(IF(1+A784&lt;=Configuration!$F$9*Configuration!$F$16,1+A784,""),"")</f>
        <v/>
      </c>
      <c r="B785" s="18" t="str">
        <f>IFERROR(IF(1+B784&lt;=Configuration!$F$10*Configuration!$F$16,1+B784,""),"")</f>
        <v/>
      </c>
      <c r="C785" s="18" t="str">
        <f>IFERROR(IF(1+C784&lt;=Configuration!$F$11*Configuration!$F$16,1+C784,""),"")</f>
        <v/>
      </c>
      <c r="D785" s="18" t="str">
        <f>IFERROR(IF(1+D784&lt;=Configuration!$F$12*Configuration!$F$16,1+D784,""),"")</f>
        <v/>
      </c>
      <c r="E785" s="2">
        <f>IFERROR('QB Projections'!N785,0)</f>
        <v>0</v>
      </c>
      <c r="F785" s="2">
        <f>IFERROR('RB Projections'!N786,0)</f>
        <v>0</v>
      </c>
      <c r="G785" s="2">
        <f>IFERROR('WR Projections'!N782,0)</f>
        <v>0</v>
      </c>
      <c r="H785" s="2">
        <f>IFERROR('TE Projections'!N785,0)</f>
        <v>0</v>
      </c>
      <c r="J785" s="2">
        <f>IFERROR(LARGE($E:$H,COUNTIF(A:D,"&gt;0")+COUNTA($J$1:J784)-1),0)</f>
        <v>0</v>
      </c>
      <c r="K785" s="2">
        <f>IFERROR(LARGE($F:$H,COUNTIF(B:D,"&gt;0")+COUNTA($K$1:K784)-1),0)</f>
        <v>0</v>
      </c>
    </row>
    <row r="786" spans="1:11" x14ac:dyDescent="0.25">
      <c r="A786" t="str">
        <f>IFERROR(IF(1+A785&lt;=Configuration!$F$9*Configuration!$F$16,1+A785,""),"")</f>
        <v/>
      </c>
      <c r="B786" s="18" t="str">
        <f>IFERROR(IF(1+B785&lt;=Configuration!$F$10*Configuration!$F$16,1+B785,""),"")</f>
        <v/>
      </c>
      <c r="C786" s="18" t="str">
        <f>IFERROR(IF(1+C785&lt;=Configuration!$F$11*Configuration!$F$16,1+C785,""),"")</f>
        <v/>
      </c>
      <c r="D786" s="18" t="str">
        <f>IFERROR(IF(1+D785&lt;=Configuration!$F$12*Configuration!$F$16,1+D785,""),"")</f>
        <v/>
      </c>
      <c r="E786" s="2">
        <f>IFERROR('QB Projections'!N786,0)</f>
        <v>0</v>
      </c>
      <c r="F786" s="2">
        <f>IFERROR('RB Projections'!N787,0)</f>
        <v>0</v>
      </c>
      <c r="G786" s="2">
        <f>IFERROR('WR Projections'!N783,0)</f>
        <v>0</v>
      </c>
      <c r="H786" s="2">
        <f>IFERROR('TE Projections'!N786,0)</f>
        <v>0</v>
      </c>
      <c r="J786" s="2">
        <f>IFERROR(LARGE($E:$H,COUNTIF(A:D,"&gt;0")+COUNTA($J$1:J785)-1),0)</f>
        <v>0</v>
      </c>
      <c r="K786" s="2">
        <f>IFERROR(LARGE($F:$H,COUNTIF(B:D,"&gt;0")+COUNTA($K$1:K785)-1),0)</f>
        <v>0</v>
      </c>
    </row>
    <row r="787" spans="1:11" x14ac:dyDescent="0.25">
      <c r="A787" t="str">
        <f>IFERROR(IF(1+A786&lt;=Configuration!$F$9*Configuration!$F$16,1+A786,""),"")</f>
        <v/>
      </c>
      <c r="B787" s="18" t="str">
        <f>IFERROR(IF(1+B786&lt;=Configuration!$F$10*Configuration!$F$16,1+B786,""),"")</f>
        <v/>
      </c>
      <c r="C787" s="18" t="str">
        <f>IFERROR(IF(1+C786&lt;=Configuration!$F$11*Configuration!$F$16,1+C786,""),"")</f>
        <v/>
      </c>
      <c r="D787" s="18" t="str">
        <f>IFERROR(IF(1+D786&lt;=Configuration!$F$12*Configuration!$F$16,1+D786,""),"")</f>
        <v/>
      </c>
      <c r="E787" s="2">
        <f>IFERROR('QB Projections'!N787,0)</f>
        <v>0</v>
      </c>
      <c r="F787" s="2">
        <f>IFERROR('RB Projections'!N788,0)</f>
        <v>0</v>
      </c>
      <c r="G787" s="2">
        <f>IFERROR('WR Projections'!N784,0)</f>
        <v>0</v>
      </c>
      <c r="H787" s="2">
        <f>IFERROR('TE Projections'!N787,0)</f>
        <v>0</v>
      </c>
      <c r="J787" s="2">
        <f>IFERROR(LARGE($E:$H,COUNTIF(A:D,"&gt;0")+COUNTA($J$1:J786)-1),0)</f>
        <v>0</v>
      </c>
      <c r="K787" s="2">
        <f>IFERROR(LARGE($F:$H,COUNTIF(B:D,"&gt;0")+COUNTA($K$1:K786)-1),0)</f>
        <v>0</v>
      </c>
    </row>
    <row r="788" spans="1:11" x14ac:dyDescent="0.25">
      <c r="A788" t="str">
        <f>IFERROR(IF(1+A787&lt;=Configuration!$F$9*Configuration!$F$16,1+A787,""),"")</f>
        <v/>
      </c>
      <c r="B788" s="18" t="str">
        <f>IFERROR(IF(1+B787&lt;=Configuration!$F$10*Configuration!$F$16,1+B787,""),"")</f>
        <v/>
      </c>
      <c r="C788" s="18" t="str">
        <f>IFERROR(IF(1+C787&lt;=Configuration!$F$11*Configuration!$F$16,1+C787,""),"")</f>
        <v/>
      </c>
      <c r="D788" s="18" t="str">
        <f>IFERROR(IF(1+D787&lt;=Configuration!$F$12*Configuration!$F$16,1+D787,""),"")</f>
        <v/>
      </c>
      <c r="E788" s="2">
        <f>IFERROR('QB Projections'!N788,0)</f>
        <v>0</v>
      </c>
      <c r="F788" s="2">
        <f>IFERROR('RB Projections'!N789,0)</f>
        <v>0</v>
      </c>
      <c r="G788" s="2">
        <f>IFERROR('WR Projections'!N785,0)</f>
        <v>0</v>
      </c>
      <c r="H788" s="2">
        <f>IFERROR('TE Projections'!N788,0)</f>
        <v>0</v>
      </c>
      <c r="J788" s="2">
        <f>IFERROR(LARGE($E:$H,COUNTIF(A:D,"&gt;0")+COUNTA($J$1:J787)-1),0)</f>
        <v>0</v>
      </c>
      <c r="K788" s="2">
        <f>IFERROR(LARGE($F:$H,COUNTIF(B:D,"&gt;0")+COUNTA($K$1:K787)-1),0)</f>
        <v>0</v>
      </c>
    </row>
    <row r="789" spans="1:11" x14ac:dyDescent="0.25">
      <c r="A789" t="str">
        <f>IFERROR(IF(1+A788&lt;=Configuration!$F$9*Configuration!$F$16,1+A788,""),"")</f>
        <v/>
      </c>
      <c r="B789" s="18" t="str">
        <f>IFERROR(IF(1+B788&lt;=Configuration!$F$10*Configuration!$F$16,1+B788,""),"")</f>
        <v/>
      </c>
      <c r="C789" s="18" t="str">
        <f>IFERROR(IF(1+C788&lt;=Configuration!$F$11*Configuration!$F$16,1+C788,""),"")</f>
        <v/>
      </c>
      <c r="D789" s="18" t="str">
        <f>IFERROR(IF(1+D788&lt;=Configuration!$F$12*Configuration!$F$16,1+D788,""),"")</f>
        <v/>
      </c>
      <c r="E789" s="2">
        <f>IFERROR('QB Projections'!N789,0)</f>
        <v>0</v>
      </c>
      <c r="F789" s="2">
        <f>IFERROR('RB Projections'!N790,0)</f>
        <v>0</v>
      </c>
      <c r="G789" s="2">
        <f>IFERROR('WR Projections'!N786,0)</f>
        <v>0</v>
      </c>
      <c r="H789" s="2">
        <f>IFERROR('TE Projections'!N789,0)</f>
        <v>0</v>
      </c>
      <c r="J789" s="2">
        <f>IFERROR(LARGE($E:$H,COUNTIF(A:D,"&gt;0")+COUNTA($J$1:J788)-1),0)</f>
        <v>0</v>
      </c>
      <c r="K789" s="2">
        <f>IFERROR(LARGE($F:$H,COUNTIF(B:D,"&gt;0")+COUNTA($K$1:K788)-1),0)</f>
        <v>0</v>
      </c>
    </row>
    <row r="790" spans="1:11" x14ac:dyDescent="0.25">
      <c r="A790" t="str">
        <f>IFERROR(IF(1+A789&lt;=Configuration!$F$9*Configuration!$F$16,1+A789,""),"")</f>
        <v/>
      </c>
      <c r="B790" s="18" t="str">
        <f>IFERROR(IF(1+B789&lt;=Configuration!$F$10*Configuration!$F$16,1+B789,""),"")</f>
        <v/>
      </c>
      <c r="C790" s="18" t="str">
        <f>IFERROR(IF(1+C789&lt;=Configuration!$F$11*Configuration!$F$16,1+C789,""),"")</f>
        <v/>
      </c>
      <c r="D790" s="18" t="str">
        <f>IFERROR(IF(1+D789&lt;=Configuration!$F$12*Configuration!$F$16,1+D789,""),"")</f>
        <v/>
      </c>
      <c r="E790" s="2">
        <f>IFERROR('QB Projections'!N790,0)</f>
        <v>0</v>
      </c>
      <c r="F790" s="2">
        <f>IFERROR('RB Projections'!N791,0)</f>
        <v>0</v>
      </c>
      <c r="G790" s="2">
        <f>IFERROR('WR Projections'!N787,0)</f>
        <v>0</v>
      </c>
      <c r="H790" s="2">
        <f>IFERROR('TE Projections'!N790,0)</f>
        <v>0</v>
      </c>
      <c r="J790" s="2">
        <f>IFERROR(LARGE($E:$H,COUNTIF(A:D,"&gt;0")+COUNTA($J$1:J789)-1),0)</f>
        <v>0</v>
      </c>
      <c r="K790" s="2">
        <f>IFERROR(LARGE($F:$H,COUNTIF(B:D,"&gt;0")+COUNTA($K$1:K789)-1),0)</f>
        <v>0</v>
      </c>
    </row>
    <row r="791" spans="1:11" x14ac:dyDescent="0.25">
      <c r="A791" t="str">
        <f>IFERROR(IF(1+A790&lt;=Configuration!$F$9*Configuration!$F$16,1+A790,""),"")</f>
        <v/>
      </c>
      <c r="B791" s="18" t="str">
        <f>IFERROR(IF(1+B790&lt;=Configuration!$F$10*Configuration!$F$16,1+B790,""),"")</f>
        <v/>
      </c>
      <c r="C791" s="18" t="str">
        <f>IFERROR(IF(1+C790&lt;=Configuration!$F$11*Configuration!$F$16,1+C790,""),"")</f>
        <v/>
      </c>
      <c r="D791" s="18" t="str">
        <f>IFERROR(IF(1+D790&lt;=Configuration!$F$12*Configuration!$F$16,1+D790,""),"")</f>
        <v/>
      </c>
      <c r="E791" s="2">
        <f>IFERROR('QB Projections'!N791,0)</f>
        <v>0</v>
      </c>
      <c r="F791" s="2">
        <f>IFERROR('RB Projections'!N792,0)</f>
        <v>0</v>
      </c>
      <c r="G791" s="2">
        <f>IFERROR('WR Projections'!N788,0)</f>
        <v>0</v>
      </c>
      <c r="H791" s="2">
        <f>IFERROR('TE Projections'!N791,0)</f>
        <v>0</v>
      </c>
      <c r="J791" s="2">
        <f>IFERROR(LARGE($E:$H,COUNTIF(A:D,"&gt;0")+COUNTA($J$1:J790)-1),0)</f>
        <v>0</v>
      </c>
      <c r="K791" s="2">
        <f>IFERROR(LARGE($F:$H,COUNTIF(B:D,"&gt;0")+COUNTA($K$1:K790)-1),0)</f>
        <v>0</v>
      </c>
    </row>
    <row r="792" spans="1:11" x14ac:dyDescent="0.25">
      <c r="A792" t="str">
        <f>IFERROR(IF(1+A791&lt;=Configuration!$F$9*Configuration!$F$16,1+A791,""),"")</f>
        <v/>
      </c>
      <c r="B792" s="18" t="str">
        <f>IFERROR(IF(1+B791&lt;=Configuration!$F$10*Configuration!$F$16,1+B791,""),"")</f>
        <v/>
      </c>
      <c r="C792" s="18" t="str">
        <f>IFERROR(IF(1+C791&lt;=Configuration!$F$11*Configuration!$F$16,1+C791,""),"")</f>
        <v/>
      </c>
      <c r="D792" s="18" t="str">
        <f>IFERROR(IF(1+D791&lt;=Configuration!$F$12*Configuration!$F$16,1+D791,""),"")</f>
        <v/>
      </c>
      <c r="E792" s="2">
        <f>IFERROR('QB Projections'!N792,0)</f>
        <v>0</v>
      </c>
      <c r="F792" s="2">
        <f>IFERROR('RB Projections'!N793,0)</f>
        <v>0</v>
      </c>
      <c r="G792" s="2">
        <f>IFERROR('WR Projections'!N789,0)</f>
        <v>0</v>
      </c>
      <c r="H792" s="2">
        <f>IFERROR('TE Projections'!N792,0)</f>
        <v>0</v>
      </c>
      <c r="J792" s="2">
        <f>IFERROR(LARGE($E:$H,COUNTIF(A:D,"&gt;0")+COUNTA($J$1:J791)-1),0)</f>
        <v>0</v>
      </c>
      <c r="K792" s="2">
        <f>IFERROR(LARGE($F:$H,COUNTIF(B:D,"&gt;0")+COUNTA($K$1:K791)-1),0)</f>
        <v>0</v>
      </c>
    </row>
    <row r="793" spans="1:11" x14ac:dyDescent="0.25">
      <c r="A793" t="str">
        <f>IFERROR(IF(1+A792&lt;=Configuration!$F$9*Configuration!$F$16,1+A792,""),"")</f>
        <v/>
      </c>
      <c r="B793" s="18" t="str">
        <f>IFERROR(IF(1+B792&lt;=Configuration!$F$10*Configuration!$F$16,1+B792,""),"")</f>
        <v/>
      </c>
      <c r="C793" s="18" t="str">
        <f>IFERROR(IF(1+C792&lt;=Configuration!$F$11*Configuration!$F$16,1+C792,""),"")</f>
        <v/>
      </c>
      <c r="D793" s="18" t="str">
        <f>IFERROR(IF(1+D792&lt;=Configuration!$F$12*Configuration!$F$16,1+D792,""),"")</f>
        <v/>
      </c>
      <c r="E793" s="2">
        <f>IFERROR('QB Projections'!N793,0)</f>
        <v>0</v>
      </c>
      <c r="F793" s="2">
        <f>IFERROR('RB Projections'!N794,0)</f>
        <v>0</v>
      </c>
      <c r="G793" s="2">
        <f>IFERROR('WR Projections'!N790,0)</f>
        <v>0</v>
      </c>
      <c r="H793" s="2">
        <f>IFERROR('TE Projections'!N793,0)</f>
        <v>0</v>
      </c>
      <c r="J793" s="2">
        <f>IFERROR(LARGE($E:$H,COUNTIF(A:D,"&gt;0")+COUNTA($J$1:J792)-1),0)</f>
        <v>0</v>
      </c>
      <c r="K793" s="2">
        <f>IFERROR(LARGE($F:$H,COUNTIF(B:D,"&gt;0")+COUNTA($K$1:K792)-1),0)</f>
        <v>0</v>
      </c>
    </row>
    <row r="794" spans="1:11" x14ac:dyDescent="0.25">
      <c r="A794" t="str">
        <f>IFERROR(IF(1+A793&lt;=Configuration!$F$9*Configuration!$F$16,1+A793,""),"")</f>
        <v/>
      </c>
      <c r="B794" s="18" t="str">
        <f>IFERROR(IF(1+B793&lt;=Configuration!$F$10*Configuration!$F$16,1+B793,""),"")</f>
        <v/>
      </c>
      <c r="C794" s="18" t="str">
        <f>IFERROR(IF(1+C793&lt;=Configuration!$F$11*Configuration!$F$16,1+C793,""),"")</f>
        <v/>
      </c>
      <c r="D794" s="18" t="str">
        <f>IFERROR(IF(1+D793&lt;=Configuration!$F$12*Configuration!$F$16,1+D793,""),"")</f>
        <v/>
      </c>
      <c r="E794" s="2">
        <f>IFERROR('QB Projections'!N794,0)</f>
        <v>0</v>
      </c>
      <c r="F794" s="2">
        <f>IFERROR('RB Projections'!N795,0)</f>
        <v>0</v>
      </c>
      <c r="G794" s="2">
        <f>IFERROR('WR Projections'!N791,0)</f>
        <v>0</v>
      </c>
      <c r="H794" s="2">
        <f>IFERROR('TE Projections'!N794,0)</f>
        <v>0</v>
      </c>
      <c r="J794" s="2">
        <f>IFERROR(LARGE($E:$H,COUNTIF(A:D,"&gt;0")+COUNTA($J$1:J793)-1),0)</f>
        <v>0</v>
      </c>
      <c r="K794" s="2">
        <f>IFERROR(LARGE($F:$H,COUNTIF(B:D,"&gt;0")+COUNTA($K$1:K793)-1),0)</f>
        <v>0</v>
      </c>
    </row>
    <row r="795" spans="1:11" x14ac:dyDescent="0.25">
      <c r="A795" t="str">
        <f>IFERROR(IF(1+A794&lt;=Configuration!$F$9*Configuration!$F$16,1+A794,""),"")</f>
        <v/>
      </c>
      <c r="B795" s="18" t="str">
        <f>IFERROR(IF(1+B794&lt;=Configuration!$F$10*Configuration!$F$16,1+B794,""),"")</f>
        <v/>
      </c>
      <c r="C795" s="18" t="str">
        <f>IFERROR(IF(1+C794&lt;=Configuration!$F$11*Configuration!$F$16,1+C794,""),"")</f>
        <v/>
      </c>
      <c r="D795" s="18" t="str">
        <f>IFERROR(IF(1+D794&lt;=Configuration!$F$12*Configuration!$F$16,1+D794,""),"")</f>
        <v/>
      </c>
      <c r="E795" s="2">
        <f>IFERROR('QB Projections'!N795,0)</f>
        <v>0</v>
      </c>
      <c r="F795" s="2">
        <f>IFERROR('RB Projections'!N796,0)</f>
        <v>0</v>
      </c>
      <c r="G795" s="2">
        <f>IFERROR('WR Projections'!N792,0)</f>
        <v>0</v>
      </c>
      <c r="H795" s="2">
        <f>IFERROR('TE Projections'!N795,0)</f>
        <v>0</v>
      </c>
      <c r="J795" s="2">
        <f>IFERROR(LARGE($E:$H,COUNTIF(A:D,"&gt;0")+COUNTA($J$1:J794)-1),0)</f>
        <v>0</v>
      </c>
      <c r="K795" s="2">
        <f>IFERROR(LARGE($F:$H,COUNTIF(B:D,"&gt;0")+COUNTA($K$1:K794)-1),0)</f>
        <v>0</v>
      </c>
    </row>
    <row r="796" spans="1:11" x14ac:dyDescent="0.25">
      <c r="A796" t="str">
        <f>IFERROR(IF(1+A795&lt;=Configuration!$F$9*Configuration!$F$16,1+A795,""),"")</f>
        <v/>
      </c>
      <c r="B796" s="18" t="str">
        <f>IFERROR(IF(1+B795&lt;=Configuration!$F$10*Configuration!$F$16,1+B795,""),"")</f>
        <v/>
      </c>
      <c r="C796" s="18" t="str">
        <f>IFERROR(IF(1+C795&lt;=Configuration!$F$11*Configuration!$F$16,1+C795,""),"")</f>
        <v/>
      </c>
      <c r="D796" s="18" t="str">
        <f>IFERROR(IF(1+D795&lt;=Configuration!$F$12*Configuration!$F$16,1+D795,""),"")</f>
        <v/>
      </c>
      <c r="E796" s="2">
        <f>IFERROR('QB Projections'!N796,0)</f>
        <v>0</v>
      </c>
      <c r="F796" s="2">
        <f>IFERROR('RB Projections'!N797,0)</f>
        <v>0</v>
      </c>
      <c r="G796" s="2">
        <f>IFERROR('WR Projections'!N793,0)</f>
        <v>0</v>
      </c>
      <c r="H796" s="2">
        <f>IFERROR('TE Projections'!N796,0)</f>
        <v>0</v>
      </c>
      <c r="J796" s="2">
        <f>IFERROR(LARGE($E:$H,COUNTIF(A:D,"&gt;0")+COUNTA($J$1:J795)-1),0)</f>
        <v>0</v>
      </c>
      <c r="K796" s="2">
        <f>IFERROR(LARGE($F:$H,COUNTIF(B:D,"&gt;0")+COUNTA($K$1:K795)-1),0)</f>
        <v>0</v>
      </c>
    </row>
    <row r="797" spans="1:11" x14ac:dyDescent="0.25">
      <c r="A797" t="str">
        <f>IFERROR(IF(1+A796&lt;=Configuration!$F$9*Configuration!$F$16,1+A796,""),"")</f>
        <v/>
      </c>
      <c r="B797" s="18" t="str">
        <f>IFERROR(IF(1+B796&lt;=Configuration!$F$10*Configuration!$F$16,1+B796,""),"")</f>
        <v/>
      </c>
      <c r="C797" s="18" t="str">
        <f>IFERROR(IF(1+C796&lt;=Configuration!$F$11*Configuration!$F$16,1+C796,""),"")</f>
        <v/>
      </c>
      <c r="D797" s="18" t="str">
        <f>IFERROR(IF(1+D796&lt;=Configuration!$F$12*Configuration!$F$16,1+D796,""),"")</f>
        <v/>
      </c>
      <c r="E797" s="2">
        <f>IFERROR('QB Projections'!N797,0)</f>
        <v>0</v>
      </c>
      <c r="F797" s="2">
        <f>IFERROR('RB Projections'!N798,0)</f>
        <v>0</v>
      </c>
      <c r="G797" s="2">
        <f>IFERROR('WR Projections'!N794,0)</f>
        <v>0</v>
      </c>
      <c r="H797" s="2">
        <f>IFERROR('TE Projections'!N797,0)</f>
        <v>0</v>
      </c>
      <c r="J797" s="2">
        <f>IFERROR(LARGE($E:$H,COUNTIF(A:D,"&gt;0")+COUNTA($J$1:J796)-1),0)</f>
        <v>0</v>
      </c>
      <c r="K797" s="2">
        <f>IFERROR(LARGE($F:$H,COUNTIF(B:D,"&gt;0")+COUNTA($K$1:K796)-1),0)</f>
        <v>0</v>
      </c>
    </row>
    <row r="798" spans="1:11" x14ac:dyDescent="0.25">
      <c r="A798" t="str">
        <f>IFERROR(IF(1+A797&lt;=Configuration!$F$9*Configuration!$F$16,1+A797,""),"")</f>
        <v/>
      </c>
      <c r="B798" s="18" t="str">
        <f>IFERROR(IF(1+B797&lt;=Configuration!$F$10*Configuration!$F$16,1+B797,""),"")</f>
        <v/>
      </c>
      <c r="C798" s="18" t="str">
        <f>IFERROR(IF(1+C797&lt;=Configuration!$F$11*Configuration!$F$16,1+C797,""),"")</f>
        <v/>
      </c>
      <c r="D798" s="18" t="str">
        <f>IFERROR(IF(1+D797&lt;=Configuration!$F$12*Configuration!$F$16,1+D797,""),"")</f>
        <v/>
      </c>
      <c r="E798" s="2">
        <f>IFERROR('QB Projections'!N798,0)</f>
        <v>0</v>
      </c>
      <c r="F798" s="2">
        <f>IFERROR('RB Projections'!N799,0)</f>
        <v>0</v>
      </c>
      <c r="G798" s="2">
        <f>IFERROR('WR Projections'!N795,0)</f>
        <v>0</v>
      </c>
      <c r="H798" s="2">
        <f>IFERROR('TE Projections'!N798,0)</f>
        <v>0</v>
      </c>
      <c r="J798" s="2">
        <f>IFERROR(LARGE($E:$H,COUNTIF(A:D,"&gt;0")+COUNTA($J$1:J797)-1),0)</f>
        <v>0</v>
      </c>
      <c r="K798" s="2">
        <f>IFERROR(LARGE($F:$H,COUNTIF(B:D,"&gt;0")+COUNTA($K$1:K797)-1),0)</f>
        <v>0</v>
      </c>
    </row>
    <row r="799" spans="1:11" x14ac:dyDescent="0.25">
      <c r="A799" t="str">
        <f>IFERROR(IF(1+A798&lt;=Configuration!$F$9*Configuration!$F$16,1+A798,""),"")</f>
        <v/>
      </c>
      <c r="B799" s="18" t="str">
        <f>IFERROR(IF(1+B798&lt;=Configuration!$F$10*Configuration!$F$16,1+B798,""),"")</f>
        <v/>
      </c>
      <c r="C799" s="18" t="str">
        <f>IFERROR(IF(1+C798&lt;=Configuration!$F$11*Configuration!$F$16,1+C798,""),"")</f>
        <v/>
      </c>
      <c r="D799" s="18" t="str">
        <f>IFERROR(IF(1+D798&lt;=Configuration!$F$12*Configuration!$F$16,1+D798,""),"")</f>
        <v/>
      </c>
      <c r="E799" s="2">
        <f>IFERROR('QB Projections'!N799,0)</f>
        <v>0</v>
      </c>
      <c r="F799" s="2">
        <f>IFERROR('RB Projections'!N800,0)</f>
        <v>0</v>
      </c>
      <c r="G799" s="2">
        <f>IFERROR('WR Projections'!N796,0)</f>
        <v>0</v>
      </c>
      <c r="H799" s="2">
        <f>IFERROR('TE Projections'!N799,0)</f>
        <v>0</v>
      </c>
      <c r="J799" s="2">
        <f>IFERROR(LARGE($E:$H,COUNTIF(A:D,"&gt;0")+COUNTA($J$1:J798)-1),0)</f>
        <v>0</v>
      </c>
      <c r="K799" s="2">
        <f>IFERROR(LARGE($F:$H,COUNTIF(B:D,"&gt;0")+COUNTA($K$1:K798)-1),0)</f>
        <v>0</v>
      </c>
    </row>
    <row r="800" spans="1:11" x14ac:dyDescent="0.25">
      <c r="A800" t="str">
        <f>IFERROR(IF(1+A799&lt;=Configuration!$F$9*Configuration!$F$16,1+A799,""),"")</f>
        <v/>
      </c>
      <c r="B800" s="18" t="str">
        <f>IFERROR(IF(1+B799&lt;=Configuration!$F$10*Configuration!$F$16,1+B799,""),"")</f>
        <v/>
      </c>
      <c r="C800" s="18" t="str">
        <f>IFERROR(IF(1+C799&lt;=Configuration!$F$11*Configuration!$F$16,1+C799,""),"")</f>
        <v/>
      </c>
      <c r="D800" s="18" t="str">
        <f>IFERROR(IF(1+D799&lt;=Configuration!$F$12*Configuration!$F$16,1+D799,""),"")</f>
        <v/>
      </c>
      <c r="E800" s="2">
        <f>IFERROR('QB Projections'!N800,0)</f>
        <v>0</v>
      </c>
      <c r="F800" s="2">
        <f>IFERROR('RB Projections'!N801,0)</f>
        <v>0</v>
      </c>
      <c r="G800" s="2">
        <f>IFERROR('WR Projections'!N797,0)</f>
        <v>0</v>
      </c>
      <c r="H800" s="2">
        <f>IFERROR('TE Projections'!N800,0)</f>
        <v>0</v>
      </c>
      <c r="J800" s="2">
        <f>IFERROR(LARGE($E:$H,COUNTIF(A:D,"&gt;0")+COUNTA($J$1:J799)-1),0)</f>
        <v>0</v>
      </c>
      <c r="K800" s="2">
        <f>IFERROR(LARGE($F:$H,COUNTIF(B:D,"&gt;0")+COUNTA($K$1:K799)-1),0)</f>
        <v>0</v>
      </c>
    </row>
    <row r="801" spans="1:11" x14ac:dyDescent="0.25">
      <c r="A801" t="str">
        <f>IFERROR(IF(1+A800&lt;=Configuration!$F$9*Configuration!$F$16,1+A800,""),"")</f>
        <v/>
      </c>
      <c r="B801" s="18" t="str">
        <f>IFERROR(IF(1+B800&lt;=Configuration!$F$10*Configuration!$F$16,1+B800,""),"")</f>
        <v/>
      </c>
      <c r="C801" s="18" t="str">
        <f>IFERROR(IF(1+C800&lt;=Configuration!$F$11*Configuration!$F$16,1+C800,""),"")</f>
        <v/>
      </c>
      <c r="D801" s="18" t="str">
        <f>IFERROR(IF(1+D800&lt;=Configuration!$F$12*Configuration!$F$16,1+D800,""),"")</f>
        <v/>
      </c>
      <c r="E801" s="2">
        <f>IFERROR('QB Projections'!N801,0)</f>
        <v>0</v>
      </c>
      <c r="F801" s="2">
        <f>IFERROR('RB Projections'!N802,0)</f>
        <v>0</v>
      </c>
      <c r="G801" s="2">
        <f>IFERROR('WR Projections'!N798,0)</f>
        <v>0</v>
      </c>
      <c r="H801" s="2">
        <f>IFERROR('TE Projections'!N801,0)</f>
        <v>0</v>
      </c>
      <c r="J801" s="2">
        <f>IFERROR(LARGE($E:$H,COUNTIF(A:D,"&gt;0")+COUNTA($J$1:J800)-1),0)</f>
        <v>0</v>
      </c>
      <c r="K801" s="2">
        <f>IFERROR(LARGE($F:$H,COUNTIF(B:D,"&gt;0")+COUNTA($K$1:K800)-1),0)</f>
        <v>0</v>
      </c>
    </row>
    <row r="802" spans="1:11" x14ac:dyDescent="0.25">
      <c r="A802" t="str">
        <f>IFERROR(IF(1+A801&lt;=Configuration!$F$9*Configuration!$F$16,1+A801,""),"")</f>
        <v/>
      </c>
      <c r="B802" s="18" t="str">
        <f>IFERROR(IF(1+B801&lt;=Configuration!$F$10*Configuration!$F$16,1+B801,""),"")</f>
        <v/>
      </c>
      <c r="C802" s="18" t="str">
        <f>IFERROR(IF(1+C801&lt;=Configuration!$F$11*Configuration!$F$16,1+C801,""),"")</f>
        <v/>
      </c>
      <c r="D802" s="18" t="str">
        <f>IFERROR(IF(1+D801&lt;=Configuration!$F$12*Configuration!$F$16,1+D801,""),"")</f>
        <v/>
      </c>
      <c r="E802" s="2">
        <f>IFERROR('QB Projections'!N802,0)</f>
        <v>0</v>
      </c>
      <c r="F802" s="2">
        <f>IFERROR('RB Projections'!N803,0)</f>
        <v>0</v>
      </c>
      <c r="G802" s="2">
        <f>IFERROR('WR Projections'!N799,0)</f>
        <v>0</v>
      </c>
      <c r="H802" s="2">
        <f>IFERROR('TE Projections'!N802,0)</f>
        <v>0</v>
      </c>
      <c r="J802" s="2">
        <f>IFERROR(LARGE($E:$H,COUNTIF(A:D,"&gt;0")+COUNTA($J$1:J801)-1),0)</f>
        <v>0</v>
      </c>
      <c r="K802" s="2">
        <f>IFERROR(LARGE($F:$H,COUNTIF(B:D,"&gt;0")+COUNTA($K$1:K801)-1),0)</f>
        <v>0</v>
      </c>
    </row>
    <row r="803" spans="1:11" x14ac:dyDescent="0.25">
      <c r="A803" t="str">
        <f>IFERROR(IF(1+A802&lt;=Configuration!$F$9*Configuration!$F$16,1+A802,""),"")</f>
        <v/>
      </c>
      <c r="B803" s="18" t="str">
        <f>IFERROR(IF(1+B802&lt;=Configuration!$F$10*Configuration!$F$16,1+B802,""),"")</f>
        <v/>
      </c>
      <c r="C803" s="18" t="str">
        <f>IFERROR(IF(1+C802&lt;=Configuration!$F$11*Configuration!$F$16,1+C802,""),"")</f>
        <v/>
      </c>
      <c r="D803" s="18" t="str">
        <f>IFERROR(IF(1+D802&lt;=Configuration!$F$12*Configuration!$F$16,1+D802,""),"")</f>
        <v/>
      </c>
      <c r="E803" s="2">
        <f>IFERROR('QB Projections'!N803,0)</f>
        <v>0</v>
      </c>
      <c r="F803" s="2">
        <f>IFERROR('RB Projections'!N804,0)</f>
        <v>0</v>
      </c>
      <c r="G803" s="2">
        <f>IFERROR('WR Projections'!N800,0)</f>
        <v>0</v>
      </c>
      <c r="H803" s="2">
        <f>IFERROR('TE Projections'!N803,0)</f>
        <v>0</v>
      </c>
      <c r="J803" s="2">
        <f>IFERROR(LARGE($E:$H,COUNTIF(A:D,"&gt;0")+COUNTA($J$1:J802)-1),0)</f>
        <v>0</v>
      </c>
      <c r="K803" s="2">
        <f>IFERROR(LARGE($F:$H,COUNTIF(B:D,"&gt;0")+COUNTA($K$1:K802)-1),0)</f>
        <v>0</v>
      </c>
    </row>
    <row r="804" spans="1:11" x14ac:dyDescent="0.25">
      <c r="A804" t="str">
        <f>IFERROR(IF(1+A803&lt;=Configuration!$F$9*Configuration!$F$16,1+A803,""),"")</f>
        <v/>
      </c>
      <c r="B804" s="18" t="str">
        <f>IFERROR(IF(1+B803&lt;=Configuration!$F$10*Configuration!$F$16,1+B803,""),"")</f>
        <v/>
      </c>
      <c r="C804" s="18" t="str">
        <f>IFERROR(IF(1+C803&lt;=Configuration!$F$11*Configuration!$F$16,1+C803,""),"")</f>
        <v/>
      </c>
      <c r="D804" s="18" t="str">
        <f>IFERROR(IF(1+D803&lt;=Configuration!$F$12*Configuration!$F$16,1+D803,""),"")</f>
        <v/>
      </c>
      <c r="E804" s="2">
        <f>IFERROR('QB Projections'!N804,0)</f>
        <v>0</v>
      </c>
      <c r="F804" s="2">
        <f>IFERROR('RB Projections'!N805,0)</f>
        <v>0</v>
      </c>
      <c r="G804" s="2">
        <f>IFERROR('WR Projections'!N801,0)</f>
        <v>0</v>
      </c>
      <c r="H804" s="2">
        <f>IFERROR('TE Projections'!N804,0)</f>
        <v>0</v>
      </c>
      <c r="J804" s="2">
        <f>IFERROR(LARGE($E:$H,COUNTIF(A:D,"&gt;0")+COUNTA($J$1:J803)-1),0)</f>
        <v>0</v>
      </c>
      <c r="K804" s="2">
        <f>IFERROR(LARGE($F:$H,COUNTIF(B:D,"&gt;0")+COUNTA($K$1:K803)-1),0)</f>
        <v>0</v>
      </c>
    </row>
    <row r="805" spans="1:11" x14ac:dyDescent="0.25">
      <c r="A805" t="str">
        <f>IFERROR(IF(1+A804&lt;=Configuration!$F$9*Configuration!$F$16,1+A804,""),"")</f>
        <v/>
      </c>
      <c r="B805" s="18" t="str">
        <f>IFERROR(IF(1+B804&lt;=Configuration!$F$10*Configuration!$F$16,1+B804,""),"")</f>
        <v/>
      </c>
      <c r="C805" s="18" t="str">
        <f>IFERROR(IF(1+C804&lt;=Configuration!$F$11*Configuration!$F$16,1+C804,""),"")</f>
        <v/>
      </c>
      <c r="D805" s="18" t="str">
        <f>IFERROR(IF(1+D804&lt;=Configuration!$F$12*Configuration!$F$16,1+D804,""),"")</f>
        <v/>
      </c>
      <c r="E805" s="2">
        <f>IFERROR('QB Projections'!N805,0)</f>
        <v>0</v>
      </c>
      <c r="F805" s="2">
        <f>IFERROR('RB Projections'!N806,0)</f>
        <v>0</v>
      </c>
      <c r="G805" s="2">
        <f>IFERROR('WR Projections'!N802,0)</f>
        <v>0</v>
      </c>
      <c r="H805" s="2">
        <f>IFERROR('TE Projections'!N805,0)</f>
        <v>0</v>
      </c>
      <c r="J805" s="2">
        <f>IFERROR(LARGE($E:$H,COUNTIF(A:D,"&gt;0")+COUNTA($J$1:J804)-1),0)</f>
        <v>0</v>
      </c>
      <c r="K805" s="2">
        <f>IFERROR(LARGE($F:$H,COUNTIF(B:D,"&gt;0")+COUNTA($K$1:K804)-1),0)</f>
        <v>0</v>
      </c>
    </row>
    <row r="806" spans="1:11" x14ac:dyDescent="0.25">
      <c r="A806" t="str">
        <f>IFERROR(IF(1+A805&lt;=Configuration!$F$9*Configuration!$F$16,1+A805,""),"")</f>
        <v/>
      </c>
      <c r="B806" s="18" t="str">
        <f>IFERROR(IF(1+B805&lt;=Configuration!$F$10*Configuration!$F$16,1+B805,""),"")</f>
        <v/>
      </c>
      <c r="C806" s="18" t="str">
        <f>IFERROR(IF(1+C805&lt;=Configuration!$F$11*Configuration!$F$16,1+C805,""),"")</f>
        <v/>
      </c>
      <c r="D806" s="18" t="str">
        <f>IFERROR(IF(1+D805&lt;=Configuration!$F$12*Configuration!$F$16,1+D805,""),"")</f>
        <v/>
      </c>
      <c r="E806" s="2">
        <f>IFERROR('QB Projections'!N806,0)</f>
        <v>0</v>
      </c>
      <c r="F806" s="2">
        <f>IFERROR('RB Projections'!N807,0)</f>
        <v>0</v>
      </c>
      <c r="G806" s="2">
        <f>IFERROR('WR Projections'!N803,0)</f>
        <v>0</v>
      </c>
      <c r="H806" s="2">
        <f>IFERROR('TE Projections'!N806,0)</f>
        <v>0</v>
      </c>
      <c r="J806" s="2">
        <f>IFERROR(LARGE($E:$H,COUNTIF(A:D,"&gt;0")+COUNTA($J$1:J805)-1),0)</f>
        <v>0</v>
      </c>
      <c r="K806" s="2">
        <f>IFERROR(LARGE($F:$H,COUNTIF(B:D,"&gt;0")+COUNTA($K$1:K805)-1),0)</f>
        <v>0</v>
      </c>
    </row>
    <row r="807" spans="1:11" x14ac:dyDescent="0.25">
      <c r="A807" t="str">
        <f>IFERROR(IF(1+A806&lt;=Configuration!$F$9*Configuration!$F$16,1+A806,""),"")</f>
        <v/>
      </c>
      <c r="B807" s="18" t="str">
        <f>IFERROR(IF(1+B806&lt;=Configuration!$F$10*Configuration!$F$16,1+B806,""),"")</f>
        <v/>
      </c>
      <c r="C807" s="18" t="str">
        <f>IFERROR(IF(1+C806&lt;=Configuration!$F$11*Configuration!$F$16,1+C806,""),"")</f>
        <v/>
      </c>
      <c r="D807" s="18" t="str">
        <f>IFERROR(IF(1+D806&lt;=Configuration!$F$12*Configuration!$F$16,1+D806,""),"")</f>
        <v/>
      </c>
      <c r="E807" s="2">
        <f>IFERROR('QB Projections'!N807,0)</f>
        <v>0</v>
      </c>
      <c r="F807" s="2">
        <f>IFERROR('RB Projections'!N808,0)</f>
        <v>0</v>
      </c>
      <c r="G807" s="2">
        <f>IFERROR('WR Projections'!N804,0)</f>
        <v>0</v>
      </c>
      <c r="H807" s="2">
        <f>IFERROR('TE Projections'!N807,0)</f>
        <v>0</v>
      </c>
      <c r="J807" s="2">
        <f>IFERROR(LARGE($E:$H,COUNTIF(A:D,"&gt;0")+COUNTA($J$1:J806)-1),0)</f>
        <v>0</v>
      </c>
      <c r="K807" s="2">
        <f>IFERROR(LARGE($F:$H,COUNTIF(B:D,"&gt;0")+COUNTA($K$1:K806)-1),0)</f>
        <v>0</v>
      </c>
    </row>
    <row r="808" spans="1:11" x14ac:dyDescent="0.25">
      <c r="A808" t="str">
        <f>IFERROR(IF(1+A807&lt;=Configuration!$F$9*Configuration!$F$16,1+A807,""),"")</f>
        <v/>
      </c>
      <c r="B808" s="18" t="str">
        <f>IFERROR(IF(1+B807&lt;=Configuration!$F$10*Configuration!$F$16,1+B807,""),"")</f>
        <v/>
      </c>
      <c r="C808" s="18" t="str">
        <f>IFERROR(IF(1+C807&lt;=Configuration!$F$11*Configuration!$F$16,1+C807,""),"")</f>
        <v/>
      </c>
      <c r="D808" s="18" t="str">
        <f>IFERROR(IF(1+D807&lt;=Configuration!$F$12*Configuration!$F$16,1+D807,""),"")</f>
        <v/>
      </c>
      <c r="E808" s="2">
        <f>IFERROR('QB Projections'!N808,0)</f>
        <v>0</v>
      </c>
      <c r="F808" s="2">
        <f>IFERROR('RB Projections'!N809,0)</f>
        <v>0</v>
      </c>
      <c r="G808" s="2">
        <f>IFERROR('WR Projections'!N805,0)</f>
        <v>0</v>
      </c>
      <c r="H808" s="2">
        <f>IFERROR('TE Projections'!N808,0)</f>
        <v>0</v>
      </c>
      <c r="J808" s="2">
        <f>IFERROR(LARGE($E:$H,COUNTIF(A:D,"&gt;0")+COUNTA($J$1:J807)-1),0)</f>
        <v>0</v>
      </c>
      <c r="K808" s="2">
        <f>IFERROR(LARGE($F:$H,COUNTIF(B:D,"&gt;0")+COUNTA($K$1:K807)-1),0)</f>
        <v>0</v>
      </c>
    </row>
    <row r="809" spans="1:11" x14ac:dyDescent="0.25">
      <c r="A809" t="str">
        <f>IFERROR(IF(1+A808&lt;=Configuration!$F$9*Configuration!$F$16,1+A808,""),"")</f>
        <v/>
      </c>
      <c r="B809" s="18" t="str">
        <f>IFERROR(IF(1+B808&lt;=Configuration!$F$10*Configuration!$F$16,1+B808,""),"")</f>
        <v/>
      </c>
      <c r="C809" s="18" t="str">
        <f>IFERROR(IF(1+C808&lt;=Configuration!$F$11*Configuration!$F$16,1+C808,""),"")</f>
        <v/>
      </c>
      <c r="D809" s="18" t="str">
        <f>IFERROR(IF(1+D808&lt;=Configuration!$F$12*Configuration!$F$16,1+D808,""),"")</f>
        <v/>
      </c>
      <c r="E809" s="2">
        <f>IFERROR('QB Projections'!N809,0)</f>
        <v>0</v>
      </c>
      <c r="F809" s="2">
        <f>IFERROR('RB Projections'!N810,0)</f>
        <v>0</v>
      </c>
      <c r="G809" s="2">
        <f>IFERROR('WR Projections'!N806,0)</f>
        <v>0</v>
      </c>
      <c r="H809" s="2">
        <f>IFERROR('TE Projections'!N809,0)</f>
        <v>0</v>
      </c>
      <c r="J809" s="2">
        <f>IFERROR(LARGE($E:$H,COUNTIF(A:D,"&gt;0")+COUNTA($J$1:J808)-1),0)</f>
        <v>0</v>
      </c>
      <c r="K809" s="2">
        <f>IFERROR(LARGE($F:$H,COUNTIF(B:D,"&gt;0")+COUNTA($K$1:K808)-1),0)</f>
        <v>0</v>
      </c>
    </row>
    <row r="810" spans="1:11" x14ac:dyDescent="0.25">
      <c r="A810" t="str">
        <f>IFERROR(IF(1+A809&lt;=Configuration!$F$9*Configuration!$F$16,1+A809,""),"")</f>
        <v/>
      </c>
      <c r="B810" s="18" t="str">
        <f>IFERROR(IF(1+B809&lt;=Configuration!$F$10*Configuration!$F$16,1+B809,""),"")</f>
        <v/>
      </c>
      <c r="C810" s="18" t="str">
        <f>IFERROR(IF(1+C809&lt;=Configuration!$F$11*Configuration!$F$16,1+C809,""),"")</f>
        <v/>
      </c>
      <c r="D810" s="18" t="str">
        <f>IFERROR(IF(1+D809&lt;=Configuration!$F$12*Configuration!$F$16,1+D809,""),"")</f>
        <v/>
      </c>
      <c r="E810" s="2">
        <f>IFERROR('QB Projections'!N810,0)</f>
        <v>0</v>
      </c>
      <c r="F810" s="2">
        <f>IFERROR('RB Projections'!N811,0)</f>
        <v>0</v>
      </c>
      <c r="G810" s="2">
        <f>IFERROR('WR Projections'!N807,0)</f>
        <v>0</v>
      </c>
      <c r="H810" s="2">
        <f>IFERROR('TE Projections'!N810,0)</f>
        <v>0</v>
      </c>
      <c r="J810" s="2">
        <f>IFERROR(LARGE($E:$H,COUNTIF(A:D,"&gt;0")+COUNTA($J$1:J809)-1),0)</f>
        <v>0</v>
      </c>
      <c r="K810" s="2">
        <f>IFERROR(LARGE($F:$H,COUNTIF(B:D,"&gt;0")+COUNTA($K$1:K809)-1),0)</f>
        <v>0</v>
      </c>
    </row>
    <row r="811" spans="1:11" x14ac:dyDescent="0.25">
      <c r="A811" t="str">
        <f>IFERROR(IF(1+A810&lt;=Configuration!$F$9*Configuration!$F$16,1+A810,""),"")</f>
        <v/>
      </c>
      <c r="B811" s="18" t="str">
        <f>IFERROR(IF(1+B810&lt;=Configuration!$F$10*Configuration!$F$16,1+B810,""),"")</f>
        <v/>
      </c>
      <c r="C811" s="18" t="str">
        <f>IFERROR(IF(1+C810&lt;=Configuration!$F$11*Configuration!$F$16,1+C810,""),"")</f>
        <v/>
      </c>
      <c r="D811" s="18" t="str">
        <f>IFERROR(IF(1+D810&lt;=Configuration!$F$12*Configuration!$F$16,1+D810,""),"")</f>
        <v/>
      </c>
      <c r="E811" s="2">
        <f>IFERROR('QB Projections'!N811,0)</f>
        <v>0</v>
      </c>
      <c r="F811" s="2">
        <f>IFERROR('RB Projections'!N812,0)</f>
        <v>0</v>
      </c>
      <c r="G811" s="2">
        <f>IFERROR('WR Projections'!N808,0)</f>
        <v>0</v>
      </c>
      <c r="H811" s="2">
        <f>IFERROR('TE Projections'!N811,0)</f>
        <v>0</v>
      </c>
      <c r="J811" s="2">
        <f>IFERROR(LARGE($E:$H,COUNTIF(A:D,"&gt;0")+COUNTA($J$1:J810)-1),0)</f>
        <v>0</v>
      </c>
      <c r="K811" s="2">
        <f>IFERROR(LARGE($F:$H,COUNTIF(B:D,"&gt;0")+COUNTA($K$1:K810)-1),0)</f>
        <v>0</v>
      </c>
    </row>
    <row r="812" spans="1:11" x14ac:dyDescent="0.25">
      <c r="A812" t="str">
        <f>IFERROR(IF(1+A811&lt;=Configuration!$F$9*Configuration!$F$16,1+A811,""),"")</f>
        <v/>
      </c>
      <c r="B812" s="18" t="str">
        <f>IFERROR(IF(1+B811&lt;=Configuration!$F$10*Configuration!$F$16,1+B811,""),"")</f>
        <v/>
      </c>
      <c r="C812" s="18" t="str">
        <f>IFERROR(IF(1+C811&lt;=Configuration!$F$11*Configuration!$F$16,1+C811,""),"")</f>
        <v/>
      </c>
      <c r="D812" s="18" t="str">
        <f>IFERROR(IF(1+D811&lt;=Configuration!$F$12*Configuration!$F$16,1+D811,""),"")</f>
        <v/>
      </c>
      <c r="E812" s="2">
        <f>IFERROR('QB Projections'!N812,0)</f>
        <v>0</v>
      </c>
      <c r="F812" s="2">
        <f>IFERROR('RB Projections'!N813,0)</f>
        <v>0</v>
      </c>
      <c r="G812" s="2">
        <f>IFERROR('WR Projections'!N809,0)</f>
        <v>0</v>
      </c>
      <c r="H812" s="2">
        <f>IFERROR('TE Projections'!N812,0)</f>
        <v>0</v>
      </c>
      <c r="J812" s="2">
        <f>IFERROR(LARGE($E:$H,COUNTIF(A:D,"&gt;0")+COUNTA($J$1:J811)-1),0)</f>
        <v>0</v>
      </c>
      <c r="K812" s="2">
        <f>IFERROR(LARGE($F:$H,COUNTIF(B:D,"&gt;0")+COUNTA($K$1:K811)-1),0)</f>
        <v>0</v>
      </c>
    </row>
    <row r="813" spans="1:11" x14ac:dyDescent="0.25">
      <c r="A813" t="str">
        <f>IFERROR(IF(1+A812&lt;=Configuration!$F$9*Configuration!$F$16,1+A812,""),"")</f>
        <v/>
      </c>
      <c r="B813" s="18" t="str">
        <f>IFERROR(IF(1+B812&lt;=Configuration!$F$10*Configuration!$F$16,1+B812,""),"")</f>
        <v/>
      </c>
      <c r="C813" s="18" t="str">
        <f>IFERROR(IF(1+C812&lt;=Configuration!$F$11*Configuration!$F$16,1+C812,""),"")</f>
        <v/>
      </c>
      <c r="D813" s="18" t="str">
        <f>IFERROR(IF(1+D812&lt;=Configuration!$F$12*Configuration!$F$16,1+D812,""),"")</f>
        <v/>
      </c>
      <c r="E813" s="2">
        <f>IFERROR('QB Projections'!N813,0)</f>
        <v>0</v>
      </c>
      <c r="F813" s="2">
        <f>IFERROR('RB Projections'!N814,0)</f>
        <v>0</v>
      </c>
      <c r="G813" s="2">
        <f>IFERROR('WR Projections'!N810,0)</f>
        <v>0</v>
      </c>
      <c r="H813" s="2">
        <f>IFERROR('TE Projections'!N813,0)</f>
        <v>0</v>
      </c>
      <c r="J813" s="2">
        <f>IFERROR(LARGE($E:$H,COUNTIF(A:D,"&gt;0")+COUNTA($J$1:J812)-1),0)</f>
        <v>0</v>
      </c>
      <c r="K813" s="2">
        <f>IFERROR(LARGE($F:$H,COUNTIF(B:D,"&gt;0")+COUNTA($K$1:K812)-1),0)</f>
        <v>0</v>
      </c>
    </row>
    <row r="814" spans="1:11" x14ac:dyDescent="0.25">
      <c r="A814" t="str">
        <f>IFERROR(IF(1+A813&lt;=Configuration!$F$9*Configuration!$F$16,1+A813,""),"")</f>
        <v/>
      </c>
      <c r="B814" s="18" t="str">
        <f>IFERROR(IF(1+B813&lt;=Configuration!$F$10*Configuration!$F$16,1+B813,""),"")</f>
        <v/>
      </c>
      <c r="C814" s="18" t="str">
        <f>IFERROR(IF(1+C813&lt;=Configuration!$F$11*Configuration!$F$16,1+C813,""),"")</f>
        <v/>
      </c>
      <c r="D814" s="18" t="str">
        <f>IFERROR(IF(1+D813&lt;=Configuration!$F$12*Configuration!$F$16,1+D813,""),"")</f>
        <v/>
      </c>
      <c r="E814" s="2">
        <f>IFERROR('QB Projections'!N814,0)</f>
        <v>0</v>
      </c>
      <c r="F814" s="2">
        <f>IFERROR('RB Projections'!N815,0)</f>
        <v>0</v>
      </c>
      <c r="G814" s="2">
        <f>IFERROR('WR Projections'!N811,0)</f>
        <v>0</v>
      </c>
      <c r="H814" s="2">
        <f>IFERROR('TE Projections'!N814,0)</f>
        <v>0</v>
      </c>
      <c r="J814" s="2">
        <f>IFERROR(LARGE($E:$H,COUNTIF(A:D,"&gt;0")+COUNTA($J$1:J813)-1),0)</f>
        <v>0</v>
      </c>
      <c r="K814" s="2">
        <f>IFERROR(LARGE($F:$H,COUNTIF(B:D,"&gt;0")+COUNTA($K$1:K813)-1),0)</f>
        <v>0</v>
      </c>
    </row>
    <row r="815" spans="1:11" x14ac:dyDescent="0.25">
      <c r="A815" t="str">
        <f>IFERROR(IF(1+A814&lt;=Configuration!$F$9*Configuration!$F$16,1+A814,""),"")</f>
        <v/>
      </c>
      <c r="B815" s="18" t="str">
        <f>IFERROR(IF(1+B814&lt;=Configuration!$F$10*Configuration!$F$16,1+B814,""),"")</f>
        <v/>
      </c>
      <c r="C815" s="18" t="str">
        <f>IFERROR(IF(1+C814&lt;=Configuration!$F$11*Configuration!$F$16,1+C814,""),"")</f>
        <v/>
      </c>
      <c r="D815" s="18" t="str">
        <f>IFERROR(IF(1+D814&lt;=Configuration!$F$12*Configuration!$F$16,1+D814,""),"")</f>
        <v/>
      </c>
      <c r="E815" s="2">
        <f>IFERROR('QB Projections'!N815,0)</f>
        <v>0</v>
      </c>
      <c r="F815" s="2">
        <f>IFERROR('RB Projections'!N816,0)</f>
        <v>0</v>
      </c>
      <c r="G815" s="2">
        <f>IFERROR('WR Projections'!N812,0)</f>
        <v>0</v>
      </c>
      <c r="H815" s="2">
        <f>IFERROR('TE Projections'!N815,0)</f>
        <v>0</v>
      </c>
      <c r="J815" s="2">
        <f>IFERROR(LARGE($E:$H,COUNTIF(A:D,"&gt;0")+COUNTA($J$1:J814)-1),0)</f>
        <v>0</v>
      </c>
      <c r="K815" s="2">
        <f>IFERROR(LARGE($F:$H,COUNTIF(B:D,"&gt;0")+COUNTA($K$1:K814)-1),0)</f>
        <v>0</v>
      </c>
    </row>
    <row r="816" spans="1:11" x14ac:dyDescent="0.25">
      <c r="A816" t="str">
        <f>IFERROR(IF(1+A815&lt;=Configuration!$F$9*Configuration!$F$16,1+A815,""),"")</f>
        <v/>
      </c>
      <c r="B816" s="18" t="str">
        <f>IFERROR(IF(1+B815&lt;=Configuration!$F$10*Configuration!$F$16,1+B815,""),"")</f>
        <v/>
      </c>
      <c r="C816" s="18" t="str">
        <f>IFERROR(IF(1+C815&lt;=Configuration!$F$11*Configuration!$F$16,1+C815,""),"")</f>
        <v/>
      </c>
      <c r="D816" s="18" t="str">
        <f>IFERROR(IF(1+D815&lt;=Configuration!$F$12*Configuration!$F$16,1+D815,""),"")</f>
        <v/>
      </c>
      <c r="E816" s="2">
        <f>IFERROR('QB Projections'!N816,0)</f>
        <v>0</v>
      </c>
      <c r="F816" s="2">
        <f>IFERROR('RB Projections'!N817,0)</f>
        <v>0</v>
      </c>
      <c r="G816" s="2">
        <f>IFERROR('WR Projections'!N813,0)</f>
        <v>0</v>
      </c>
      <c r="H816" s="2">
        <f>IFERROR('TE Projections'!N816,0)</f>
        <v>0</v>
      </c>
      <c r="J816" s="2">
        <f>IFERROR(LARGE($E:$H,COUNTIF(A:D,"&gt;0")+COUNTA($J$1:J815)-1),0)</f>
        <v>0</v>
      </c>
      <c r="K816" s="2">
        <f>IFERROR(LARGE($F:$H,COUNTIF(B:D,"&gt;0")+COUNTA($K$1:K815)-1),0)</f>
        <v>0</v>
      </c>
    </row>
    <row r="817" spans="1:11" x14ac:dyDescent="0.25">
      <c r="A817" t="str">
        <f>IFERROR(IF(1+A816&lt;=Configuration!$F$9*Configuration!$F$16,1+A816,""),"")</f>
        <v/>
      </c>
      <c r="B817" s="18" t="str">
        <f>IFERROR(IF(1+B816&lt;=Configuration!$F$10*Configuration!$F$16,1+B816,""),"")</f>
        <v/>
      </c>
      <c r="C817" s="18" t="str">
        <f>IFERROR(IF(1+C816&lt;=Configuration!$F$11*Configuration!$F$16,1+C816,""),"")</f>
        <v/>
      </c>
      <c r="D817" s="18" t="str">
        <f>IFERROR(IF(1+D816&lt;=Configuration!$F$12*Configuration!$F$16,1+D816,""),"")</f>
        <v/>
      </c>
      <c r="E817" s="2">
        <f>IFERROR('QB Projections'!N817,0)</f>
        <v>0</v>
      </c>
      <c r="F817" s="2">
        <f>IFERROR('RB Projections'!N818,0)</f>
        <v>0</v>
      </c>
      <c r="G817" s="2">
        <f>IFERROR('WR Projections'!N814,0)</f>
        <v>0</v>
      </c>
      <c r="H817" s="2">
        <f>IFERROR('TE Projections'!N817,0)</f>
        <v>0</v>
      </c>
      <c r="J817" s="2">
        <f>IFERROR(LARGE($E:$H,COUNTIF(A:D,"&gt;0")+COUNTA($J$1:J816)-1),0)</f>
        <v>0</v>
      </c>
      <c r="K817" s="2">
        <f>IFERROR(LARGE($F:$H,COUNTIF(B:D,"&gt;0")+COUNTA($K$1:K816)-1),0)</f>
        <v>0</v>
      </c>
    </row>
    <row r="818" spans="1:11" x14ac:dyDescent="0.25">
      <c r="A818" t="str">
        <f>IFERROR(IF(1+A817&lt;=Configuration!$F$9*Configuration!$F$16,1+A817,""),"")</f>
        <v/>
      </c>
      <c r="B818" s="18" t="str">
        <f>IFERROR(IF(1+B817&lt;=Configuration!$F$10*Configuration!$F$16,1+B817,""),"")</f>
        <v/>
      </c>
      <c r="C818" s="18" t="str">
        <f>IFERROR(IF(1+C817&lt;=Configuration!$F$11*Configuration!$F$16,1+C817,""),"")</f>
        <v/>
      </c>
      <c r="D818" s="18" t="str">
        <f>IFERROR(IF(1+D817&lt;=Configuration!$F$12*Configuration!$F$16,1+D817,""),"")</f>
        <v/>
      </c>
      <c r="E818" s="2">
        <f>IFERROR('QB Projections'!N818,0)</f>
        <v>0</v>
      </c>
      <c r="F818" s="2">
        <f>IFERROR('RB Projections'!N819,0)</f>
        <v>0</v>
      </c>
      <c r="G818" s="2">
        <f>IFERROR('WR Projections'!N815,0)</f>
        <v>0</v>
      </c>
      <c r="H818" s="2">
        <f>IFERROR('TE Projections'!N818,0)</f>
        <v>0</v>
      </c>
      <c r="J818" s="2">
        <f>IFERROR(LARGE($E:$H,COUNTIF(A:D,"&gt;0")+COUNTA($J$1:J817)-1),0)</f>
        <v>0</v>
      </c>
      <c r="K818" s="2">
        <f>IFERROR(LARGE($F:$H,COUNTIF(B:D,"&gt;0")+COUNTA($K$1:K817)-1),0)</f>
        <v>0</v>
      </c>
    </row>
    <row r="819" spans="1:11" x14ac:dyDescent="0.25">
      <c r="A819" t="str">
        <f>IFERROR(IF(1+A818&lt;=Configuration!$F$9*Configuration!$F$16,1+A818,""),"")</f>
        <v/>
      </c>
      <c r="B819" s="18" t="str">
        <f>IFERROR(IF(1+B818&lt;=Configuration!$F$10*Configuration!$F$16,1+B818,""),"")</f>
        <v/>
      </c>
      <c r="C819" s="18" t="str">
        <f>IFERROR(IF(1+C818&lt;=Configuration!$F$11*Configuration!$F$16,1+C818,""),"")</f>
        <v/>
      </c>
      <c r="D819" s="18" t="str">
        <f>IFERROR(IF(1+D818&lt;=Configuration!$F$12*Configuration!$F$16,1+D818,""),"")</f>
        <v/>
      </c>
      <c r="E819" s="2">
        <f>IFERROR('QB Projections'!N819,0)</f>
        <v>0</v>
      </c>
      <c r="F819" s="2">
        <f>IFERROR('RB Projections'!N820,0)</f>
        <v>0</v>
      </c>
      <c r="G819" s="2">
        <f>IFERROR('WR Projections'!N816,0)</f>
        <v>0</v>
      </c>
      <c r="H819" s="2">
        <f>IFERROR('TE Projections'!N819,0)</f>
        <v>0</v>
      </c>
      <c r="J819" s="2">
        <f>IFERROR(LARGE($E:$H,COUNTIF(A:D,"&gt;0")+COUNTA($J$1:J818)-1),0)</f>
        <v>0</v>
      </c>
      <c r="K819" s="2">
        <f>IFERROR(LARGE($F:$H,COUNTIF(B:D,"&gt;0")+COUNTA($K$1:K818)-1),0)</f>
        <v>0</v>
      </c>
    </row>
    <row r="820" spans="1:11" x14ac:dyDescent="0.25">
      <c r="A820" t="str">
        <f>IFERROR(IF(1+A819&lt;=Configuration!$F$9*Configuration!$F$16,1+A819,""),"")</f>
        <v/>
      </c>
      <c r="B820" s="18" t="str">
        <f>IFERROR(IF(1+B819&lt;=Configuration!$F$10*Configuration!$F$16,1+B819,""),"")</f>
        <v/>
      </c>
      <c r="C820" s="18" t="str">
        <f>IFERROR(IF(1+C819&lt;=Configuration!$F$11*Configuration!$F$16,1+C819,""),"")</f>
        <v/>
      </c>
      <c r="D820" s="18" t="str">
        <f>IFERROR(IF(1+D819&lt;=Configuration!$F$12*Configuration!$F$16,1+D819,""),"")</f>
        <v/>
      </c>
      <c r="E820" s="2">
        <f>IFERROR('QB Projections'!N820,0)</f>
        <v>0</v>
      </c>
      <c r="F820" s="2">
        <f>IFERROR('RB Projections'!N821,0)</f>
        <v>0</v>
      </c>
      <c r="G820" s="2">
        <f>IFERROR('WR Projections'!N817,0)</f>
        <v>0</v>
      </c>
      <c r="H820" s="2">
        <f>IFERROR('TE Projections'!N820,0)</f>
        <v>0</v>
      </c>
      <c r="J820" s="2">
        <f>IFERROR(LARGE($E:$H,COUNTIF(A:D,"&gt;0")+COUNTA($J$1:J819)-1),0)</f>
        <v>0</v>
      </c>
      <c r="K820" s="2">
        <f>IFERROR(LARGE($F:$H,COUNTIF(B:D,"&gt;0")+COUNTA($K$1:K819)-1),0)</f>
        <v>0</v>
      </c>
    </row>
    <row r="821" spans="1:11" x14ac:dyDescent="0.25">
      <c r="A821" t="str">
        <f>IFERROR(IF(1+A820&lt;=Configuration!$F$9*Configuration!$F$16,1+A820,""),"")</f>
        <v/>
      </c>
      <c r="B821" s="18" t="str">
        <f>IFERROR(IF(1+B820&lt;=Configuration!$F$10*Configuration!$F$16,1+B820,""),"")</f>
        <v/>
      </c>
      <c r="C821" s="18" t="str">
        <f>IFERROR(IF(1+C820&lt;=Configuration!$F$11*Configuration!$F$16,1+C820,""),"")</f>
        <v/>
      </c>
      <c r="D821" s="18" t="str">
        <f>IFERROR(IF(1+D820&lt;=Configuration!$F$12*Configuration!$F$16,1+D820,""),"")</f>
        <v/>
      </c>
      <c r="E821" s="2">
        <f>IFERROR('QB Projections'!N821,0)</f>
        <v>0</v>
      </c>
      <c r="F821" s="2">
        <f>IFERROR('RB Projections'!N822,0)</f>
        <v>0</v>
      </c>
      <c r="G821" s="2">
        <f>IFERROR('WR Projections'!N818,0)</f>
        <v>0</v>
      </c>
      <c r="H821" s="2">
        <f>IFERROR('TE Projections'!N821,0)</f>
        <v>0</v>
      </c>
      <c r="J821" s="2">
        <f>IFERROR(LARGE($E:$H,COUNTIF(A:D,"&gt;0")+COUNTA($J$1:J820)-1),0)</f>
        <v>0</v>
      </c>
      <c r="K821" s="2">
        <f>IFERROR(LARGE($F:$H,COUNTIF(B:D,"&gt;0")+COUNTA($K$1:K820)-1),0)</f>
        <v>0</v>
      </c>
    </row>
    <row r="822" spans="1:11" x14ac:dyDescent="0.25">
      <c r="A822" t="str">
        <f>IFERROR(IF(1+A821&lt;=Configuration!$F$9*Configuration!$F$16,1+A821,""),"")</f>
        <v/>
      </c>
      <c r="B822" s="18" t="str">
        <f>IFERROR(IF(1+B821&lt;=Configuration!$F$10*Configuration!$F$16,1+B821,""),"")</f>
        <v/>
      </c>
      <c r="C822" s="18" t="str">
        <f>IFERROR(IF(1+C821&lt;=Configuration!$F$11*Configuration!$F$16,1+C821,""),"")</f>
        <v/>
      </c>
      <c r="D822" s="18" t="str">
        <f>IFERROR(IF(1+D821&lt;=Configuration!$F$12*Configuration!$F$16,1+D821,""),"")</f>
        <v/>
      </c>
      <c r="E822" s="2">
        <f>IFERROR('QB Projections'!N822,0)</f>
        <v>0</v>
      </c>
      <c r="F822" s="2">
        <f>IFERROR('RB Projections'!N823,0)</f>
        <v>0</v>
      </c>
      <c r="G822" s="2">
        <f>IFERROR('WR Projections'!N819,0)</f>
        <v>0</v>
      </c>
      <c r="H822" s="2">
        <f>IFERROR('TE Projections'!N822,0)</f>
        <v>0</v>
      </c>
      <c r="J822" s="2">
        <f>IFERROR(LARGE($E:$H,COUNTIF(A:D,"&gt;0")+COUNTA($J$1:J821)-1),0)</f>
        <v>0</v>
      </c>
      <c r="K822" s="2">
        <f>IFERROR(LARGE($F:$H,COUNTIF(B:D,"&gt;0")+COUNTA($K$1:K821)-1),0)</f>
        <v>0</v>
      </c>
    </row>
    <row r="823" spans="1:11" x14ac:dyDescent="0.25">
      <c r="A823" t="str">
        <f>IFERROR(IF(1+A822&lt;=Configuration!$F$9*Configuration!$F$16,1+A822,""),"")</f>
        <v/>
      </c>
      <c r="B823" s="18" t="str">
        <f>IFERROR(IF(1+B822&lt;=Configuration!$F$10*Configuration!$F$16,1+B822,""),"")</f>
        <v/>
      </c>
      <c r="C823" s="18" t="str">
        <f>IFERROR(IF(1+C822&lt;=Configuration!$F$11*Configuration!$F$16,1+C822,""),"")</f>
        <v/>
      </c>
      <c r="D823" s="18" t="str">
        <f>IFERROR(IF(1+D822&lt;=Configuration!$F$12*Configuration!$F$16,1+D822,""),"")</f>
        <v/>
      </c>
      <c r="E823" s="2">
        <f>IFERROR('QB Projections'!N823,0)</f>
        <v>0</v>
      </c>
      <c r="F823" s="2">
        <f>IFERROR('RB Projections'!N824,0)</f>
        <v>0</v>
      </c>
      <c r="G823" s="2">
        <f>IFERROR('WR Projections'!N820,0)</f>
        <v>0</v>
      </c>
      <c r="H823" s="2">
        <f>IFERROR('TE Projections'!N823,0)</f>
        <v>0</v>
      </c>
      <c r="J823" s="2">
        <f>IFERROR(LARGE($E:$H,COUNTIF(A:D,"&gt;0")+COUNTA($J$1:J822)-1),0)</f>
        <v>0</v>
      </c>
      <c r="K823" s="2">
        <f>IFERROR(LARGE($F:$H,COUNTIF(B:D,"&gt;0")+COUNTA($K$1:K822)-1),0)</f>
        <v>0</v>
      </c>
    </row>
    <row r="824" spans="1:11" x14ac:dyDescent="0.25">
      <c r="A824" t="str">
        <f>IFERROR(IF(1+A823&lt;=Configuration!$F$9*Configuration!$F$16,1+A823,""),"")</f>
        <v/>
      </c>
      <c r="B824" s="18" t="str">
        <f>IFERROR(IF(1+B823&lt;=Configuration!$F$10*Configuration!$F$16,1+B823,""),"")</f>
        <v/>
      </c>
      <c r="C824" s="18" t="str">
        <f>IFERROR(IF(1+C823&lt;=Configuration!$F$11*Configuration!$F$16,1+C823,""),"")</f>
        <v/>
      </c>
      <c r="D824" s="18" t="str">
        <f>IFERROR(IF(1+D823&lt;=Configuration!$F$12*Configuration!$F$16,1+D823,""),"")</f>
        <v/>
      </c>
      <c r="E824" s="2">
        <f>IFERROR('QB Projections'!N824,0)</f>
        <v>0</v>
      </c>
      <c r="F824" s="2">
        <f>IFERROR('RB Projections'!N825,0)</f>
        <v>0</v>
      </c>
      <c r="G824" s="2">
        <f>IFERROR('WR Projections'!N821,0)</f>
        <v>0</v>
      </c>
      <c r="H824" s="2">
        <f>IFERROR('TE Projections'!N824,0)</f>
        <v>0</v>
      </c>
      <c r="J824" s="2">
        <f>IFERROR(LARGE($E:$H,COUNTIF(A:D,"&gt;0")+COUNTA($J$1:J823)-1),0)</f>
        <v>0</v>
      </c>
      <c r="K824" s="2">
        <f>IFERROR(LARGE($F:$H,COUNTIF(B:D,"&gt;0")+COUNTA($K$1:K823)-1),0)</f>
        <v>0</v>
      </c>
    </row>
    <row r="825" spans="1:11" x14ac:dyDescent="0.25">
      <c r="A825" t="str">
        <f>IFERROR(IF(1+A824&lt;=Configuration!$F$9*Configuration!$F$16,1+A824,""),"")</f>
        <v/>
      </c>
      <c r="B825" s="18" t="str">
        <f>IFERROR(IF(1+B824&lt;=Configuration!$F$10*Configuration!$F$16,1+B824,""),"")</f>
        <v/>
      </c>
      <c r="C825" s="18" t="str">
        <f>IFERROR(IF(1+C824&lt;=Configuration!$F$11*Configuration!$F$16,1+C824,""),"")</f>
        <v/>
      </c>
      <c r="D825" s="18" t="str">
        <f>IFERROR(IF(1+D824&lt;=Configuration!$F$12*Configuration!$F$16,1+D824,""),"")</f>
        <v/>
      </c>
      <c r="E825" s="2">
        <f>IFERROR('QB Projections'!N825,0)</f>
        <v>0</v>
      </c>
      <c r="F825" s="2">
        <f>IFERROR('RB Projections'!N826,0)</f>
        <v>0</v>
      </c>
      <c r="G825" s="2">
        <f>IFERROR('WR Projections'!N822,0)</f>
        <v>0</v>
      </c>
      <c r="H825" s="2">
        <f>IFERROR('TE Projections'!N825,0)</f>
        <v>0</v>
      </c>
      <c r="J825" s="2">
        <f>IFERROR(LARGE($E:$H,COUNTIF(A:D,"&gt;0")+COUNTA($J$1:J824)-1),0)</f>
        <v>0</v>
      </c>
      <c r="K825" s="2">
        <f>IFERROR(LARGE($F:$H,COUNTIF(B:D,"&gt;0")+COUNTA($K$1:K824)-1),0)</f>
        <v>0</v>
      </c>
    </row>
    <row r="826" spans="1:11" x14ac:dyDescent="0.25">
      <c r="A826" t="str">
        <f>IFERROR(IF(1+A825&lt;=Configuration!$F$9*Configuration!$F$16,1+A825,""),"")</f>
        <v/>
      </c>
      <c r="B826" s="18" t="str">
        <f>IFERROR(IF(1+B825&lt;=Configuration!$F$10*Configuration!$F$16,1+B825,""),"")</f>
        <v/>
      </c>
      <c r="C826" s="18" t="str">
        <f>IFERROR(IF(1+C825&lt;=Configuration!$F$11*Configuration!$F$16,1+C825,""),"")</f>
        <v/>
      </c>
      <c r="D826" s="18" t="str">
        <f>IFERROR(IF(1+D825&lt;=Configuration!$F$12*Configuration!$F$16,1+D825,""),"")</f>
        <v/>
      </c>
      <c r="E826" s="2">
        <f>IFERROR('QB Projections'!N826,0)</f>
        <v>0</v>
      </c>
      <c r="F826" s="2">
        <f>IFERROR('RB Projections'!N827,0)</f>
        <v>0</v>
      </c>
      <c r="G826" s="2">
        <f>IFERROR('WR Projections'!N823,0)</f>
        <v>0</v>
      </c>
      <c r="H826" s="2">
        <f>IFERROR('TE Projections'!N826,0)</f>
        <v>0</v>
      </c>
      <c r="J826" s="2">
        <f>IFERROR(LARGE($E:$H,COUNTIF(A:D,"&gt;0")+COUNTA($J$1:J825)-1),0)</f>
        <v>0</v>
      </c>
      <c r="K826" s="2">
        <f>IFERROR(LARGE($F:$H,COUNTIF(B:D,"&gt;0")+COUNTA($K$1:K825)-1),0)</f>
        <v>0</v>
      </c>
    </row>
    <row r="827" spans="1:11" x14ac:dyDescent="0.25">
      <c r="A827" t="str">
        <f>IFERROR(IF(1+A826&lt;=Configuration!$F$9*Configuration!$F$16,1+A826,""),"")</f>
        <v/>
      </c>
      <c r="B827" s="18" t="str">
        <f>IFERROR(IF(1+B826&lt;=Configuration!$F$10*Configuration!$F$16,1+B826,""),"")</f>
        <v/>
      </c>
      <c r="C827" s="18" t="str">
        <f>IFERROR(IF(1+C826&lt;=Configuration!$F$11*Configuration!$F$16,1+C826,""),"")</f>
        <v/>
      </c>
      <c r="D827" s="18" t="str">
        <f>IFERROR(IF(1+D826&lt;=Configuration!$F$12*Configuration!$F$16,1+D826,""),"")</f>
        <v/>
      </c>
      <c r="E827" s="2">
        <f>IFERROR('QB Projections'!N827,0)</f>
        <v>0</v>
      </c>
      <c r="F827" s="2">
        <f>IFERROR('RB Projections'!N828,0)</f>
        <v>0</v>
      </c>
      <c r="G827" s="2">
        <f>IFERROR('WR Projections'!N824,0)</f>
        <v>0</v>
      </c>
      <c r="H827" s="2">
        <f>IFERROR('TE Projections'!N827,0)</f>
        <v>0</v>
      </c>
      <c r="J827" s="2">
        <f>IFERROR(LARGE($E:$H,COUNTIF(A:D,"&gt;0")+COUNTA($J$1:J826)-1),0)</f>
        <v>0</v>
      </c>
      <c r="K827" s="2">
        <f>IFERROR(LARGE($F:$H,COUNTIF(B:D,"&gt;0")+COUNTA($K$1:K826)-1),0)</f>
        <v>0</v>
      </c>
    </row>
    <row r="828" spans="1:11" x14ac:dyDescent="0.25">
      <c r="A828" t="str">
        <f>IFERROR(IF(1+A827&lt;=Configuration!$F$9*Configuration!$F$16,1+A827,""),"")</f>
        <v/>
      </c>
      <c r="B828" s="18" t="str">
        <f>IFERROR(IF(1+B827&lt;=Configuration!$F$10*Configuration!$F$16,1+B827,""),"")</f>
        <v/>
      </c>
      <c r="C828" s="18" t="str">
        <f>IFERROR(IF(1+C827&lt;=Configuration!$F$11*Configuration!$F$16,1+C827,""),"")</f>
        <v/>
      </c>
      <c r="D828" s="18" t="str">
        <f>IFERROR(IF(1+D827&lt;=Configuration!$F$12*Configuration!$F$16,1+D827,""),"")</f>
        <v/>
      </c>
      <c r="E828" s="2">
        <f>IFERROR('QB Projections'!N828,0)</f>
        <v>0</v>
      </c>
      <c r="F828" s="2">
        <f>IFERROR('RB Projections'!N829,0)</f>
        <v>0</v>
      </c>
      <c r="G828" s="2">
        <f>IFERROR('WR Projections'!N825,0)</f>
        <v>0</v>
      </c>
      <c r="H828" s="2">
        <f>IFERROR('TE Projections'!N828,0)</f>
        <v>0</v>
      </c>
      <c r="J828" s="2">
        <f>IFERROR(LARGE($E:$H,COUNTIF(A:D,"&gt;0")+COUNTA($J$1:J827)-1),0)</f>
        <v>0</v>
      </c>
      <c r="K828" s="2">
        <f>IFERROR(LARGE($F:$H,COUNTIF(B:D,"&gt;0")+COUNTA($K$1:K827)-1),0)</f>
        <v>0</v>
      </c>
    </row>
    <row r="829" spans="1:11" x14ac:dyDescent="0.25">
      <c r="A829" t="str">
        <f>IFERROR(IF(1+A828&lt;=Configuration!$F$9*Configuration!$F$16,1+A828,""),"")</f>
        <v/>
      </c>
      <c r="B829" s="18" t="str">
        <f>IFERROR(IF(1+B828&lt;=Configuration!$F$10*Configuration!$F$16,1+B828,""),"")</f>
        <v/>
      </c>
      <c r="C829" s="18" t="str">
        <f>IFERROR(IF(1+C828&lt;=Configuration!$F$11*Configuration!$F$16,1+C828,""),"")</f>
        <v/>
      </c>
      <c r="D829" s="18" t="str">
        <f>IFERROR(IF(1+D828&lt;=Configuration!$F$12*Configuration!$F$16,1+D828,""),"")</f>
        <v/>
      </c>
      <c r="E829" s="2">
        <f>IFERROR('QB Projections'!N829,0)</f>
        <v>0</v>
      </c>
      <c r="F829" s="2">
        <f>IFERROR('RB Projections'!N830,0)</f>
        <v>0</v>
      </c>
      <c r="G829" s="2">
        <f>IFERROR('WR Projections'!N826,0)</f>
        <v>0</v>
      </c>
      <c r="H829" s="2">
        <f>IFERROR('TE Projections'!N829,0)</f>
        <v>0</v>
      </c>
      <c r="J829" s="2">
        <f>IFERROR(LARGE($E:$H,COUNTIF(A:D,"&gt;0")+COUNTA($J$1:J828)-1),0)</f>
        <v>0</v>
      </c>
      <c r="K829" s="2">
        <f>IFERROR(LARGE($F:$H,COUNTIF(B:D,"&gt;0")+COUNTA($K$1:K828)-1),0)</f>
        <v>0</v>
      </c>
    </row>
    <row r="830" spans="1:11" x14ac:dyDescent="0.25">
      <c r="A830" t="str">
        <f>IFERROR(IF(1+A829&lt;=Configuration!$F$9*Configuration!$F$16,1+A829,""),"")</f>
        <v/>
      </c>
      <c r="B830" s="18" t="str">
        <f>IFERROR(IF(1+B829&lt;=Configuration!$F$10*Configuration!$F$16,1+B829,""),"")</f>
        <v/>
      </c>
      <c r="C830" s="18" t="str">
        <f>IFERROR(IF(1+C829&lt;=Configuration!$F$11*Configuration!$F$16,1+C829,""),"")</f>
        <v/>
      </c>
      <c r="D830" s="18" t="str">
        <f>IFERROR(IF(1+D829&lt;=Configuration!$F$12*Configuration!$F$16,1+D829,""),"")</f>
        <v/>
      </c>
      <c r="E830" s="2">
        <f>IFERROR('QB Projections'!N830,0)</f>
        <v>0</v>
      </c>
      <c r="F830" s="2">
        <f>IFERROR('RB Projections'!N831,0)</f>
        <v>0</v>
      </c>
      <c r="G830" s="2">
        <f>IFERROR('WR Projections'!N827,0)</f>
        <v>0</v>
      </c>
      <c r="H830" s="2">
        <f>IFERROR('TE Projections'!N830,0)</f>
        <v>0</v>
      </c>
      <c r="J830" s="2">
        <f>IFERROR(LARGE($E:$H,COUNTIF(A:D,"&gt;0")+COUNTA($J$1:J829)-1),0)</f>
        <v>0</v>
      </c>
      <c r="K830" s="2">
        <f>IFERROR(LARGE($F:$H,COUNTIF(B:D,"&gt;0")+COUNTA($K$1:K829)-1),0)</f>
        <v>0</v>
      </c>
    </row>
    <row r="831" spans="1:11" x14ac:dyDescent="0.25">
      <c r="A831" t="str">
        <f>IFERROR(IF(1+A830&lt;=Configuration!$F$9*Configuration!$F$16,1+A830,""),"")</f>
        <v/>
      </c>
      <c r="B831" s="18" t="str">
        <f>IFERROR(IF(1+B830&lt;=Configuration!$F$10*Configuration!$F$16,1+B830,""),"")</f>
        <v/>
      </c>
      <c r="C831" s="18" t="str">
        <f>IFERROR(IF(1+C830&lt;=Configuration!$F$11*Configuration!$F$16,1+C830,""),"")</f>
        <v/>
      </c>
      <c r="D831" s="18" t="str">
        <f>IFERROR(IF(1+D830&lt;=Configuration!$F$12*Configuration!$F$16,1+D830,""),"")</f>
        <v/>
      </c>
      <c r="E831" s="2">
        <f>IFERROR('QB Projections'!N831,0)</f>
        <v>0</v>
      </c>
      <c r="F831" s="2">
        <f>IFERROR('RB Projections'!N832,0)</f>
        <v>0</v>
      </c>
      <c r="G831" s="2">
        <f>IFERROR('WR Projections'!N828,0)</f>
        <v>0</v>
      </c>
      <c r="H831" s="2">
        <f>IFERROR('TE Projections'!N831,0)</f>
        <v>0</v>
      </c>
      <c r="J831" s="2">
        <f>IFERROR(LARGE($E:$H,COUNTIF(A:D,"&gt;0")+COUNTA($J$1:J830)-1),0)</f>
        <v>0</v>
      </c>
      <c r="K831" s="2">
        <f>IFERROR(LARGE($F:$H,COUNTIF(B:D,"&gt;0")+COUNTA($K$1:K830)-1),0)</f>
        <v>0</v>
      </c>
    </row>
    <row r="832" spans="1:11" x14ac:dyDescent="0.25">
      <c r="A832" t="str">
        <f>IFERROR(IF(1+A831&lt;=Configuration!$F$9*Configuration!$F$16,1+A831,""),"")</f>
        <v/>
      </c>
      <c r="B832" s="18" t="str">
        <f>IFERROR(IF(1+B831&lt;=Configuration!$F$10*Configuration!$F$16,1+B831,""),"")</f>
        <v/>
      </c>
      <c r="C832" s="18" t="str">
        <f>IFERROR(IF(1+C831&lt;=Configuration!$F$11*Configuration!$F$16,1+C831,""),"")</f>
        <v/>
      </c>
      <c r="D832" s="18" t="str">
        <f>IFERROR(IF(1+D831&lt;=Configuration!$F$12*Configuration!$F$16,1+D831,""),"")</f>
        <v/>
      </c>
      <c r="E832" s="2">
        <f>IFERROR('QB Projections'!N832,0)</f>
        <v>0</v>
      </c>
      <c r="F832" s="2">
        <f>IFERROR('RB Projections'!N833,0)</f>
        <v>0</v>
      </c>
      <c r="G832" s="2">
        <f>IFERROR('WR Projections'!N829,0)</f>
        <v>0</v>
      </c>
      <c r="H832" s="2">
        <f>IFERROR('TE Projections'!N832,0)</f>
        <v>0</v>
      </c>
      <c r="J832" s="2">
        <f>IFERROR(LARGE($E:$H,COUNTIF(A:D,"&gt;0")+COUNTA($J$1:J831)-1),0)</f>
        <v>0</v>
      </c>
      <c r="K832" s="2">
        <f>IFERROR(LARGE($F:$H,COUNTIF(B:D,"&gt;0")+COUNTA($K$1:K831)-1),0)</f>
        <v>0</v>
      </c>
    </row>
    <row r="833" spans="1:11" x14ac:dyDescent="0.25">
      <c r="A833" t="str">
        <f>IFERROR(IF(1+A832&lt;=Configuration!$F$9*Configuration!$F$16,1+A832,""),"")</f>
        <v/>
      </c>
      <c r="B833" s="18" t="str">
        <f>IFERROR(IF(1+B832&lt;=Configuration!$F$10*Configuration!$F$16,1+B832,""),"")</f>
        <v/>
      </c>
      <c r="C833" s="18" t="str">
        <f>IFERROR(IF(1+C832&lt;=Configuration!$F$11*Configuration!$F$16,1+C832,""),"")</f>
        <v/>
      </c>
      <c r="D833" s="18" t="str">
        <f>IFERROR(IF(1+D832&lt;=Configuration!$F$12*Configuration!$F$16,1+D832,""),"")</f>
        <v/>
      </c>
      <c r="E833" s="2">
        <f>IFERROR('QB Projections'!N833,0)</f>
        <v>0</v>
      </c>
      <c r="F833" s="2">
        <f>IFERROR('RB Projections'!N834,0)</f>
        <v>0</v>
      </c>
      <c r="G833" s="2">
        <f>IFERROR('WR Projections'!N830,0)</f>
        <v>0</v>
      </c>
      <c r="H833" s="2">
        <f>IFERROR('TE Projections'!N833,0)</f>
        <v>0</v>
      </c>
      <c r="J833" s="2">
        <f>IFERROR(LARGE($E:$H,COUNTIF(A:D,"&gt;0")+COUNTA($J$1:J832)-1),0)</f>
        <v>0</v>
      </c>
      <c r="K833" s="2">
        <f>IFERROR(LARGE($F:$H,COUNTIF(B:D,"&gt;0")+COUNTA($K$1:K832)-1),0)</f>
        <v>0</v>
      </c>
    </row>
    <row r="834" spans="1:11" x14ac:dyDescent="0.25">
      <c r="A834" t="str">
        <f>IFERROR(IF(1+A833&lt;=Configuration!$F$9*Configuration!$F$16,1+A833,""),"")</f>
        <v/>
      </c>
      <c r="B834" s="18" t="str">
        <f>IFERROR(IF(1+B833&lt;=Configuration!$F$10*Configuration!$F$16,1+B833,""),"")</f>
        <v/>
      </c>
      <c r="C834" s="18" t="str">
        <f>IFERROR(IF(1+C833&lt;=Configuration!$F$11*Configuration!$F$16,1+C833,""),"")</f>
        <v/>
      </c>
      <c r="D834" s="18" t="str">
        <f>IFERROR(IF(1+D833&lt;=Configuration!$F$12*Configuration!$F$16,1+D833,""),"")</f>
        <v/>
      </c>
      <c r="E834" s="2">
        <f>IFERROR('QB Projections'!N834,0)</f>
        <v>0</v>
      </c>
      <c r="F834" s="2">
        <f>IFERROR('RB Projections'!N835,0)</f>
        <v>0</v>
      </c>
      <c r="G834" s="2">
        <f>IFERROR('WR Projections'!N831,0)</f>
        <v>0</v>
      </c>
      <c r="H834" s="2">
        <f>IFERROR('TE Projections'!N834,0)</f>
        <v>0</v>
      </c>
      <c r="J834" s="2">
        <f>IFERROR(LARGE($E:$H,COUNTIF(A:D,"&gt;0")+COUNTA($J$1:J833)-1),0)</f>
        <v>0</v>
      </c>
      <c r="K834" s="2">
        <f>IFERROR(LARGE($F:$H,COUNTIF(B:D,"&gt;0")+COUNTA($K$1:K833)-1),0)</f>
        <v>0</v>
      </c>
    </row>
    <row r="835" spans="1:11" x14ac:dyDescent="0.25">
      <c r="A835" t="str">
        <f>IFERROR(IF(1+A834&lt;=Configuration!$F$9*Configuration!$F$16,1+A834,""),"")</f>
        <v/>
      </c>
      <c r="B835" s="18" t="str">
        <f>IFERROR(IF(1+B834&lt;=Configuration!$F$10*Configuration!$F$16,1+B834,""),"")</f>
        <v/>
      </c>
      <c r="C835" s="18" t="str">
        <f>IFERROR(IF(1+C834&lt;=Configuration!$F$11*Configuration!$F$16,1+C834,""),"")</f>
        <v/>
      </c>
      <c r="D835" s="18" t="str">
        <f>IFERROR(IF(1+D834&lt;=Configuration!$F$12*Configuration!$F$16,1+D834,""),"")</f>
        <v/>
      </c>
      <c r="E835" s="2">
        <f>IFERROR('QB Projections'!N835,0)</f>
        <v>0</v>
      </c>
      <c r="F835" s="2">
        <f>IFERROR('RB Projections'!N836,0)</f>
        <v>0</v>
      </c>
      <c r="G835" s="2">
        <f>IFERROR('WR Projections'!N832,0)</f>
        <v>0</v>
      </c>
      <c r="H835" s="2">
        <f>IFERROR('TE Projections'!N835,0)</f>
        <v>0</v>
      </c>
      <c r="J835" s="2">
        <f>IFERROR(LARGE($E:$H,COUNTIF(A:D,"&gt;0")+COUNTA($J$1:J834)-1),0)</f>
        <v>0</v>
      </c>
      <c r="K835" s="2">
        <f>IFERROR(LARGE($F:$H,COUNTIF(B:D,"&gt;0")+COUNTA($K$1:K834)-1),0)</f>
        <v>0</v>
      </c>
    </row>
    <row r="836" spans="1:11" x14ac:dyDescent="0.25">
      <c r="A836" t="str">
        <f>IFERROR(IF(1+A835&lt;=Configuration!$F$9*Configuration!$F$16,1+A835,""),"")</f>
        <v/>
      </c>
      <c r="B836" s="18" t="str">
        <f>IFERROR(IF(1+B835&lt;=Configuration!$F$10*Configuration!$F$16,1+B835,""),"")</f>
        <v/>
      </c>
      <c r="C836" s="18" t="str">
        <f>IFERROR(IF(1+C835&lt;=Configuration!$F$11*Configuration!$F$16,1+C835,""),"")</f>
        <v/>
      </c>
      <c r="D836" s="18" t="str">
        <f>IFERROR(IF(1+D835&lt;=Configuration!$F$12*Configuration!$F$16,1+D835,""),"")</f>
        <v/>
      </c>
      <c r="E836" s="2">
        <f>IFERROR('QB Projections'!N836,0)</f>
        <v>0</v>
      </c>
      <c r="F836" s="2">
        <f>IFERROR('RB Projections'!N837,0)</f>
        <v>0</v>
      </c>
      <c r="G836" s="2">
        <f>IFERROR('WR Projections'!N833,0)</f>
        <v>0</v>
      </c>
      <c r="H836" s="2">
        <f>IFERROR('TE Projections'!N836,0)</f>
        <v>0</v>
      </c>
      <c r="J836" s="2">
        <f>IFERROR(LARGE($E:$H,COUNTIF(A:D,"&gt;0")+COUNTA($J$1:J835)-1),0)</f>
        <v>0</v>
      </c>
      <c r="K836" s="2">
        <f>IFERROR(LARGE($F:$H,COUNTIF(B:D,"&gt;0")+COUNTA($K$1:K835)-1),0)</f>
        <v>0</v>
      </c>
    </row>
    <row r="837" spans="1:11" x14ac:dyDescent="0.25">
      <c r="A837" t="str">
        <f>IFERROR(IF(1+A836&lt;=Configuration!$F$9*Configuration!$F$16,1+A836,""),"")</f>
        <v/>
      </c>
      <c r="B837" s="18" t="str">
        <f>IFERROR(IF(1+B836&lt;=Configuration!$F$10*Configuration!$F$16,1+B836,""),"")</f>
        <v/>
      </c>
      <c r="C837" s="18" t="str">
        <f>IFERROR(IF(1+C836&lt;=Configuration!$F$11*Configuration!$F$16,1+C836,""),"")</f>
        <v/>
      </c>
      <c r="D837" s="18" t="str">
        <f>IFERROR(IF(1+D836&lt;=Configuration!$F$12*Configuration!$F$16,1+D836,""),"")</f>
        <v/>
      </c>
      <c r="E837" s="2">
        <f>IFERROR('QB Projections'!N837,0)</f>
        <v>0</v>
      </c>
      <c r="F837" s="2">
        <f>IFERROR('RB Projections'!N838,0)</f>
        <v>0</v>
      </c>
      <c r="G837" s="2">
        <f>IFERROR('WR Projections'!N834,0)</f>
        <v>0</v>
      </c>
      <c r="H837" s="2">
        <f>IFERROR('TE Projections'!N837,0)</f>
        <v>0</v>
      </c>
      <c r="J837" s="2">
        <f>IFERROR(LARGE($E:$H,COUNTIF(A:D,"&gt;0")+COUNTA($J$1:J836)-1),0)</f>
        <v>0</v>
      </c>
      <c r="K837" s="2">
        <f>IFERROR(LARGE($F:$H,COUNTIF(B:D,"&gt;0")+COUNTA($K$1:K836)-1),0)</f>
        <v>0</v>
      </c>
    </row>
    <row r="838" spans="1:11" x14ac:dyDescent="0.25">
      <c r="A838" t="str">
        <f>IFERROR(IF(1+A837&lt;=Configuration!$F$9*Configuration!$F$16,1+A837,""),"")</f>
        <v/>
      </c>
      <c r="B838" s="18" t="str">
        <f>IFERROR(IF(1+B837&lt;=Configuration!$F$10*Configuration!$F$16,1+B837,""),"")</f>
        <v/>
      </c>
      <c r="C838" s="18" t="str">
        <f>IFERROR(IF(1+C837&lt;=Configuration!$F$11*Configuration!$F$16,1+C837,""),"")</f>
        <v/>
      </c>
      <c r="D838" s="18" t="str">
        <f>IFERROR(IF(1+D837&lt;=Configuration!$F$12*Configuration!$F$16,1+D837,""),"")</f>
        <v/>
      </c>
      <c r="E838" s="2">
        <f>IFERROR('QB Projections'!N838,0)</f>
        <v>0</v>
      </c>
      <c r="F838" s="2">
        <f>IFERROR('RB Projections'!N839,0)</f>
        <v>0</v>
      </c>
      <c r="G838" s="2">
        <f>IFERROR('WR Projections'!N835,0)</f>
        <v>0</v>
      </c>
      <c r="H838" s="2">
        <f>IFERROR('TE Projections'!N838,0)</f>
        <v>0</v>
      </c>
      <c r="J838" s="2">
        <f>IFERROR(LARGE($E:$H,COUNTIF(A:D,"&gt;0")+COUNTA($J$1:J837)-1),0)</f>
        <v>0</v>
      </c>
      <c r="K838" s="2">
        <f>IFERROR(LARGE($F:$H,COUNTIF(B:D,"&gt;0")+COUNTA($K$1:K837)-1),0)</f>
        <v>0</v>
      </c>
    </row>
    <row r="839" spans="1:11" x14ac:dyDescent="0.25">
      <c r="A839" t="str">
        <f>IFERROR(IF(1+A838&lt;=Configuration!$F$9*Configuration!$F$16,1+A838,""),"")</f>
        <v/>
      </c>
      <c r="B839" s="18" t="str">
        <f>IFERROR(IF(1+B838&lt;=Configuration!$F$10*Configuration!$F$16,1+B838,""),"")</f>
        <v/>
      </c>
      <c r="C839" s="18" t="str">
        <f>IFERROR(IF(1+C838&lt;=Configuration!$F$11*Configuration!$F$16,1+C838,""),"")</f>
        <v/>
      </c>
      <c r="D839" s="18" t="str">
        <f>IFERROR(IF(1+D838&lt;=Configuration!$F$12*Configuration!$F$16,1+D838,""),"")</f>
        <v/>
      </c>
      <c r="E839" s="2">
        <f>IFERROR('QB Projections'!N839,0)</f>
        <v>0</v>
      </c>
      <c r="F839" s="2">
        <f>IFERROR('RB Projections'!N840,0)</f>
        <v>0</v>
      </c>
      <c r="G839" s="2">
        <f>IFERROR('WR Projections'!N836,0)</f>
        <v>0</v>
      </c>
      <c r="H839" s="2">
        <f>IFERROR('TE Projections'!N839,0)</f>
        <v>0</v>
      </c>
      <c r="J839" s="2">
        <f>IFERROR(LARGE($E:$H,COUNTIF(A:D,"&gt;0")+COUNTA($J$1:J838)-1),0)</f>
        <v>0</v>
      </c>
      <c r="K839" s="2">
        <f>IFERROR(LARGE($F:$H,COUNTIF(B:D,"&gt;0")+COUNTA($K$1:K838)-1),0)</f>
        <v>0</v>
      </c>
    </row>
    <row r="840" spans="1:11" x14ac:dyDescent="0.25">
      <c r="A840" t="str">
        <f>IFERROR(IF(1+A839&lt;=Configuration!$F$9*Configuration!$F$16,1+A839,""),"")</f>
        <v/>
      </c>
      <c r="B840" s="18" t="str">
        <f>IFERROR(IF(1+B839&lt;=Configuration!$F$10*Configuration!$F$16,1+B839,""),"")</f>
        <v/>
      </c>
      <c r="C840" s="18" t="str">
        <f>IFERROR(IF(1+C839&lt;=Configuration!$F$11*Configuration!$F$16,1+C839,""),"")</f>
        <v/>
      </c>
      <c r="D840" s="18" t="str">
        <f>IFERROR(IF(1+D839&lt;=Configuration!$F$12*Configuration!$F$16,1+D839,""),"")</f>
        <v/>
      </c>
      <c r="E840" s="2">
        <f>IFERROR('QB Projections'!N840,0)</f>
        <v>0</v>
      </c>
      <c r="F840" s="2">
        <f>IFERROR('RB Projections'!N841,0)</f>
        <v>0</v>
      </c>
      <c r="G840" s="2">
        <f>IFERROR('WR Projections'!N837,0)</f>
        <v>0</v>
      </c>
      <c r="H840" s="2">
        <f>IFERROR('TE Projections'!N840,0)</f>
        <v>0</v>
      </c>
      <c r="J840" s="2">
        <f>IFERROR(LARGE($E:$H,COUNTIF(A:D,"&gt;0")+COUNTA($J$1:J839)-1),0)</f>
        <v>0</v>
      </c>
      <c r="K840" s="2">
        <f>IFERROR(LARGE($F:$H,COUNTIF(B:D,"&gt;0")+COUNTA($K$1:K839)-1),0)</f>
        <v>0</v>
      </c>
    </row>
    <row r="841" spans="1:11" x14ac:dyDescent="0.25">
      <c r="A841" t="str">
        <f>IFERROR(IF(1+A840&lt;=Configuration!$F$9*Configuration!$F$16,1+A840,""),"")</f>
        <v/>
      </c>
      <c r="B841" s="18" t="str">
        <f>IFERROR(IF(1+B840&lt;=Configuration!$F$10*Configuration!$F$16,1+B840,""),"")</f>
        <v/>
      </c>
      <c r="C841" s="18" t="str">
        <f>IFERROR(IF(1+C840&lt;=Configuration!$F$11*Configuration!$F$16,1+C840,""),"")</f>
        <v/>
      </c>
      <c r="D841" s="18" t="str">
        <f>IFERROR(IF(1+D840&lt;=Configuration!$F$12*Configuration!$F$16,1+D840,""),"")</f>
        <v/>
      </c>
      <c r="E841" s="2">
        <f>IFERROR('QB Projections'!N841,0)</f>
        <v>0</v>
      </c>
      <c r="F841" s="2">
        <f>IFERROR('RB Projections'!N842,0)</f>
        <v>0</v>
      </c>
      <c r="G841" s="2">
        <f>IFERROR('WR Projections'!N838,0)</f>
        <v>0</v>
      </c>
      <c r="H841" s="2">
        <f>IFERROR('TE Projections'!N841,0)</f>
        <v>0</v>
      </c>
      <c r="J841" s="2">
        <f>IFERROR(LARGE($E:$H,COUNTIF(A:D,"&gt;0")+COUNTA($J$1:J840)-1),0)</f>
        <v>0</v>
      </c>
      <c r="K841" s="2">
        <f>IFERROR(LARGE($F:$H,COUNTIF(B:D,"&gt;0")+COUNTA($K$1:K840)-1),0)</f>
        <v>0</v>
      </c>
    </row>
    <row r="842" spans="1:11" x14ac:dyDescent="0.25">
      <c r="A842" t="str">
        <f>IFERROR(IF(1+A841&lt;=Configuration!$F$9*Configuration!$F$16,1+A841,""),"")</f>
        <v/>
      </c>
      <c r="B842" s="18" t="str">
        <f>IFERROR(IF(1+B841&lt;=Configuration!$F$10*Configuration!$F$16,1+B841,""),"")</f>
        <v/>
      </c>
      <c r="C842" s="18" t="str">
        <f>IFERROR(IF(1+C841&lt;=Configuration!$F$11*Configuration!$F$16,1+C841,""),"")</f>
        <v/>
      </c>
      <c r="D842" s="18" t="str">
        <f>IFERROR(IF(1+D841&lt;=Configuration!$F$12*Configuration!$F$16,1+D841,""),"")</f>
        <v/>
      </c>
      <c r="E842" s="2">
        <f>IFERROR('QB Projections'!N842,0)</f>
        <v>0</v>
      </c>
      <c r="F842" s="2">
        <f>IFERROR('RB Projections'!N843,0)</f>
        <v>0</v>
      </c>
      <c r="G842" s="2">
        <f>IFERROR('WR Projections'!N839,0)</f>
        <v>0</v>
      </c>
      <c r="H842" s="2">
        <f>IFERROR('TE Projections'!N842,0)</f>
        <v>0</v>
      </c>
      <c r="J842" s="2">
        <f>IFERROR(LARGE($E:$H,COUNTIF(A:D,"&gt;0")+COUNTA($J$1:J841)-1),0)</f>
        <v>0</v>
      </c>
      <c r="K842" s="2">
        <f>IFERROR(LARGE($F:$H,COUNTIF(B:D,"&gt;0")+COUNTA($K$1:K841)-1),0)</f>
        <v>0</v>
      </c>
    </row>
    <row r="843" spans="1:11" x14ac:dyDescent="0.25">
      <c r="A843" t="str">
        <f>IFERROR(IF(1+A842&lt;=Configuration!$F$9*Configuration!$F$16,1+A842,""),"")</f>
        <v/>
      </c>
      <c r="B843" s="18" t="str">
        <f>IFERROR(IF(1+B842&lt;=Configuration!$F$10*Configuration!$F$16,1+B842,""),"")</f>
        <v/>
      </c>
      <c r="C843" s="18" t="str">
        <f>IFERROR(IF(1+C842&lt;=Configuration!$F$11*Configuration!$F$16,1+C842,""),"")</f>
        <v/>
      </c>
      <c r="D843" s="18" t="str">
        <f>IFERROR(IF(1+D842&lt;=Configuration!$F$12*Configuration!$F$16,1+D842,""),"")</f>
        <v/>
      </c>
      <c r="E843" s="2">
        <f>IFERROR('QB Projections'!N843,0)</f>
        <v>0</v>
      </c>
      <c r="F843" s="2">
        <f>IFERROR('RB Projections'!N844,0)</f>
        <v>0</v>
      </c>
      <c r="G843" s="2">
        <f>IFERROR('WR Projections'!N840,0)</f>
        <v>0</v>
      </c>
      <c r="H843" s="2">
        <f>IFERROR('TE Projections'!N843,0)</f>
        <v>0</v>
      </c>
      <c r="J843" s="2">
        <f>IFERROR(LARGE($E:$H,COUNTIF(A:D,"&gt;0")+COUNTA($J$1:J842)-1),0)</f>
        <v>0</v>
      </c>
      <c r="K843" s="2">
        <f>IFERROR(LARGE($F:$H,COUNTIF(B:D,"&gt;0")+COUNTA($K$1:K842)-1),0)</f>
        <v>0</v>
      </c>
    </row>
    <row r="844" spans="1:11" x14ac:dyDescent="0.25">
      <c r="A844" t="str">
        <f>IFERROR(IF(1+A843&lt;=Configuration!$F$9*Configuration!$F$16,1+A843,""),"")</f>
        <v/>
      </c>
      <c r="B844" s="18" t="str">
        <f>IFERROR(IF(1+B843&lt;=Configuration!$F$10*Configuration!$F$16,1+B843,""),"")</f>
        <v/>
      </c>
      <c r="C844" s="18" t="str">
        <f>IFERROR(IF(1+C843&lt;=Configuration!$F$11*Configuration!$F$16,1+C843,""),"")</f>
        <v/>
      </c>
      <c r="D844" s="18" t="str">
        <f>IFERROR(IF(1+D843&lt;=Configuration!$F$12*Configuration!$F$16,1+D843,""),"")</f>
        <v/>
      </c>
      <c r="E844" s="2">
        <f>IFERROR('QB Projections'!N844,0)</f>
        <v>0</v>
      </c>
      <c r="F844" s="2">
        <f>IFERROR('RB Projections'!N845,0)</f>
        <v>0</v>
      </c>
      <c r="G844" s="2">
        <f>IFERROR('WR Projections'!N841,0)</f>
        <v>0</v>
      </c>
      <c r="H844" s="2">
        <f>IFERROR('TE Projections'!N844,0)</f>
        <v>0</v>
      </c>
      <c r="J844" s="2">
        <f>IFERROR(LARGE($E:$H,COUNTIF(A:D,"&gt;0")+COUNTA($J$1:J843)-1),0)</f>
        <v>0</v>
      </c>
      <c r="K844" s="2">
        <f>IFERROR(LARGE($F:$H,COUNTIF(B:D,"&gt;0")+COUNTA($K$1:K843)-1),0)</f>
        <v>0</v>
      </c>
    </row>
    <row r="845" spans="1:11" x14ac:dyDescent="0.25">
      <c r="A845" t="str">
        <f>IFERROR(IF(1+A844&lt;=Configuration!$F$9*Configuration!$F$16,1+A844,""),"")</f>
        <v/>
      </c>
      <c r="B845" s="18" t="str">
        <f>IFERROR(IF(1+B844&lt;=Configuration!$F$10*Configuration!$F$16,1+B844,""),"")</f>
        <v/>
      </c>
      <c r="C845" s="18" t="str">
        <f>IFERROR(IF(1+C844&lt;=Configuration!$F$11*Configuration!$F$16,1+C844,""),"")</f>
        <v/>
      </c>
      <c r="D845" s="18" t="str">
        <f>IFERROR(IF(1+D844&lt;=Configuration!$F$12*Configuration!$F$16,1+D844,""),"")</f>
        <v/>
      </c>
      <c r="E845" s="2">
        <f>IFERROR('QB Projections'!N845,0)</f>
        <v>0</v>
      </c>
      <c r="F845" s="2">
        <f>IFERROR('RB Projections'!N846,0)</f>
        <v>0</v>
      </c>
      <c r="G845" s="2">
        <f>IFERROR('WR Projections'!N842,0)</f>
        <v>0</v>
      </c>
      <c r="H845" s="2">
        <f>IFERROR('TE Projections'!N845,0)</f>
        <v>0</v>
      </c>
      <c r="J845" s="2">
        <f>IFERROR(LARGE($E:$H,COUNTIF(A:D,"&gt;0")+COUNTA($J$1:J844)-1),0)</f>
        <v>0</v>
      </c>
      <c r="K845" s="2">
        <f>IFERROR(LARGE($F:$H,COUNTIF(B:D,"&gt;0")+COUNTA($K$1:K844)-1),0)</f>
        <v>0</v>
      </c>
    </row>
    <row r="846" spans="1:11" x14ac:dyDescent="0.25">
      <c r="A846" t="str">
        <f>IFERROR(IF(1+A845&lt;=Configuration!$F$9*Configuration!$F$16,1+A845,""),"")</f>
        <v/>
      </c>
      <c r="B846" s="18" t="str">
        <f>IFERROR(IF(1+B845&lt;=Configuration!$F$10*Configuration!$F$16,1+B845,""),"")</f>
        <v/>
      </c>
      <c r="C846" s="18" t="str">
        <f>IFERROR(IF(1+C845&lt;=Configuration!$F$11*Configuration!$F$16,1+C845,""),"")</f>
        <v/>
      </c>
      <c r="D846" s="18" t="str">
        <f>IFERROR(IF(1+D845&lt;=Configuration!$F$12*Configuration!$F$16,1+D845,""),"")</f>
        <v/>
      </c>
      <c r="E846" s="2">
        <f>IFERROR('QB Projections'!N846,0)</f>
        <v>0</v>
      </c>
      <c r="F846" s="2">
        <f>IFERROR('RB Projections'!N847,0)</f>
        <v>0</v>
      </c>
      <c r="G846" s="2">
        <f>IFERROR('WR Projections'!N843,0)</f>
        <v>0</v>
      </c>
      <c r="H846" s="2">
        <f>IFERROR('TE Projections'!N846,0)</f>
        <v>0</v>
      </c>
      <c r="J846" s="2">
        <f>IFERROR(LARGE($E:$H,COUNTIF(A:D,"&gt;0")+COUNTA($J$1:J845)-1),0)</f>
        <v>0</v>
      </c>
      <c r="K846" s="2">
        <f>IFERROR(LARGE($F:$H,COUNTIF(B:D,"&gt;0")+COUNTA($K$1:K845)-1),0)</f>
        <v>0</v>
      </c>
    </row>
    <row r="847" spans="1:11" x14ac:dyDescent="0.25">
      <c r="A847" t="str">
        <f>IFERROR(IF(1+A846&lt;=Configuration!$F$9*Configuration!$F$16,1+A846,""),"")</f>
        <v/>
      </c>
      <c r="B847" s="18" t="str">
        <f>IFERROR(IF(1+B846&lt;=Configuration!$F$10*Configuration!$F$16,1+B846,""),"")</f>
        <v/>
      </c>
      <c r="C847" s="18" t="str">
        <f>IFERROR(IF(1+C846&lt;=Configuration!$F$11*Configuration!$F$16,1+C846,""),"")</f>
        <v/>
      </c>
      <c r="D847" s="18" t="str">
        <f>IFERROR(IF(1+D846&lt;=Configuration!$F$12*Configuration!$F$16,1+D846,""),"")</f>
        <v/>
      </c>
      <c r="E847" s="2">
        <f>IFERROR('QB Projections'!N847,0)</f>
        <v>0</v>
      </c>
      <c r="F847" s="2">
        <f>IFERROR('RB Projections'!N848,0)</f>
        <v>0</v>
      </c>
      <c r="G847" s="2">
        <f>IFERROR('WR Projections'!N844,0)</f>
        <v>0</v>
      </c>
      <c r="H847" s="2">
        <f>IFERROR('TE Projections'!N847,0)</f>
        <v>0</v>
      </c>
      <c r="J847" s="2">
        <f>IFERROR(LARGE($E:$H,COUNTIF(A:D,"&gt;0")+COUNTA($J$1:J846)-1),0)</f>
        <v>0</v>
      </c>
      <c r="K847" s="2">
        <f>IFERROR(LARGE($F:$H,COUNTIF(B:D,"&gt;0")+COUNTA($K$1:K846)-1),0)</f>
        <v>0</v>
      </c>
    </row>
    <row r="848" spans="1:11" x14ac:dyDescent="0.25">
      <c r="A848" t="str">
        <f>IFERROR(IF(1+A847&lt;=Configuration!$F$9*Configuration!$F$16,1+A847,""),"")</f>
        <v/>
      </c>
      <c r="B848" s="18" t="str">
        <f>IFERROR(IF(1+B847&lt;=Configuration!$F$10*Configuration!$F$16,1+B847,""),"")</f>
        <v/>
      </c>
      <c r="C848" s="18" t="str">
        <f>IFERROR(IF(1+C847&lt;=Configuration!$F$11*Configuration!$F$16,1+C847,""),"")</f>
        <v/>
      </c>
      <c r="D848" s="18" t="str">
        <f>IFERROR(IF(1+D847&lt;=Configuration!$F$12*Configuration!$F$16,1+D847,""),"")</f>
        <v/>
      </c>
      <c r="E848" s="2">
        <f>IFERROR('QB Projections'!N848,0)</f>
        <v>0</v>
      </c>
      <c r="F848" s="2">
        <f>IFERROR('RB Projections'!N849,0)</f>
        <v>0</v>
      </c>
      <c r="G848" s="2">
        <f>IFERROR('WR Projections'!N845,0)</f>
        <v>0</v>
      </c>
      <c r="H848" s="2">
        <f>IFERROR('TE Projections'!N848,0)</f>
        <v>0</v>
      </c>
      <c r="J848" s="2">
        <f>IFERROR(LARGE($E:$H,COUNTIF(A:D,"&gt;0")+COUNTA($J$1:J847)-1),0)</f>
        <v>0</v>
      </c>
      <c r="K848" s="2">
        <f>IFERROR(LARGE($F:$H,COUNTIF(B:D,"&gt;0")+COUNTA($K$1:K847)-1),0)</f>
        <v>0</v>
      </c>
    </row>
    <row r="849" spans="1:11" x14ac:dyDescent="0.25">
      <c r="A849" t="str">
        <f>IFERROR(IF(1+A848&lt;=Configuration!$F$9*Configuration!$F$16,1+A848,""),"")</f>
        <v/>
      </c>
      <c r="B849" s="18" t="str">
        <f>IFERROR(IF(1+B848&lt;=Configuration!$F$10*Configuration!$F$16,1+B848,""),"")</f>
        <v/>
      </c>
      <c r="C849" s="18" t="str">
        <f>IFERROR(IF(1+C848&lt;=Configuration!$F$11*Configuration!$F$16,1+C848,""),"")</f>
        <v/>
      </c>
      <c r="D849" s="18" t="str">
        <f>IFERROR(IF(1+D848&lt;=Configuration!$F$12*Configuration!$F$16,1+D848,""),"")</f>
        <v/>
      </c>
      <c r="E849" s="2">
        <f>IFERROR('QB Projections'!N849,0)</f>
        <v>0</v>
      </c>
      <c r="F849" s="2">
        <f>IFERROR('RB Projections'!N850,0)</f>
        <v>0</v>
      </c>
      <c r="G849" s="2">
        <f>IFERROR('WR Projections'!N846,0)</f>
        <v>0</v>
      </c>
      <c r="H849" s="2">
        <f>IFERROR('TE Projections'!N849,0)</f>
        <v>0</v>
      </c>
      <c r="J849" s="2">
        <f>IFERROR(LARGE($E:$H,COUNTIF(A:D,"&gt;0")+COUNTA($J$1:J848)-1),0)</f>
        <v>0</v>
      </c>
      <c r="K849" s="2">
        <f>IFERROR(LARGE($F:$H,COUNTIF(B:D,"&gt;0")+COUNTA($K$1:K848)-1),0)</f>
        <v>0</v>
      </c>
    </row>
    <row r="850" spans="1:11" x14ac:dyDescent="0.25">
      <c r="A850" t="str">
        <f>IFERROR(IF(1+A849&lt;=Configuration!$F$9*Configuration!$F$16,1+A849,""),"")</f>
        <v/>
      </c>
      <c r="B850" s="18" t="str">
        <f>IFERROR(IF(1+B849&lt;=Configuration!$F$10*Configuration!$F$16,1+B849,""),"")</f>
        <v/>
      </c>
      <c r="C850" s="18" t="str">
        <f>IFERROR(IF(1+C849&lt;=Configuration!$F$11*Configuration!$F$16,1+C849,""),"")</f>
        <v/>
      </c>
      <c r="D850" s="18" t="str">
        <f>IFERROR(IF(1+D849&lt;=Configuration!$F$12*Configuration!$F$16,1+D849,""),"")</f>
        <v/>
      </c>
      <c r="E850" s="2">
        <f>IFERROR('QB Projections'!N850,0)</f>
        <v>0</v>
      </c>
      <c r="F850" s="2">
        <f>IFERROR('RB Projections'!N851,0)</f>
        <v>0</v>
      </c>
      <c r="G850" s="2">
        <f>IFERROR('WR Projections'!N847,0)</f>
        <v>0</v>
      </c>
      <c r="H850" s="2">
        <f>IFERROR('TE Projections'!N850,0)</f>
        <v>0</v>
      </c>
      <c r="J850" s="2">
        <f>IFERROR(LARGE($E:$H,COUNTIF(A:D,"&gt;0")+COUNTA($J$1:J849)-1),0)</f>
        <v>0</v>
      </c>
      <c r="K850" s="2">
        <f>IFERROR(LARGE($F:$H,COUNTIF(B:D,"&gt;0")+COUNTA($K$1:K849)-1),0)</f>
        <v>0</v>
      </c>
    </row>
    <row r="851" spans="1:11" x14ac:dyDescent="0.25">
      <c r="A851" t="str">
        <f>IFERROR(IF(1+A850&lt;=Configuration!$F$9*Configuration!$F$16,1+A850,""),"")</f>
        <v/>
      </c>
      <c r="B851" s="18" t="str">
        <f>IFERROR(IF(1+B850&lt;=Configuration!$F$10*Configuration!$F$16,1+B850,""),"")</f>
        <v/>
      </c>
      <c r="C851" s="18" t="str">
        <f>IFERROR(IF(1+C850&lt;=Configuration!$F$11*Configuration!$F$16,1+C850,""),"")</f>
        <v/>
      </c>
      <c r="D851" s="18" t="str">
        <f>IFERROR(IF(1+D850&lt;=Configuration!$F$12*Configuration!$F$16,1+D850,""),"")</f>
        <v/>
      </c>
      <c r="E851" s="2">
        <f>IFERROR('QB Projections'!N851,0)</f>
        <v>0</v>
      </c>
      <c r="F851" s="2">
        <f>IFERROR('RB Projections'!N852,0)</f>
        <v>0</v>
      </c>
      <c r="G851" s="2">
        <f>IFERROR('WR Projections'!N848,0)</f>
        <v>0</v>
      </c>
      <c r="H851" s="2">
        <f>IFERROR('TE Projections'!N851,0)</f>
        <v>0</v>
      </c>
      <c r="J851" s="2">
        <f>IFERROR(LARGE($E:$H,COUNTIF(A:D,"&gt;0")+COUNTA($J$1:J850)-1),0)</f>
        <v>0</v>
      </c>
      <c r="K851" s="2">
        <f>IFERROR(LARGE($F:$H,COUNTIF(B:D,"&gt;0")+COUNTA($K$1:K850)-1),0)</f>
        <v>0</v>
      </c>
    </row>
    <row r="852" spans="1:11" x14ac:dyDescent="0.25">
      <c r="A852" t="str">
        <f>IFERROR(IF(1+A851&lt;=Configuration!$F$9*Configuration!$F$16,1+A851,""),"")</f>
        <v/>
      </c>
      <c r="B852" s="18" t="str">
        <f>IFERROR(IF(1+B851&lt;=Configuration!$F$10*Configuration!$F$16,1+B851,""),"")</f>
        <v/>
      </c>
      <c r="C852" s="18" t="str">
        <f>IFERROR(IF(1+C851&lt;=Configuration!$F$11*Configuration!$F$16,1+C851,""),"")</f>
        <v/>
      </c>
      <c r="D852" s="18" t="str">
        <f>IFERROR(IF(1+D851&lt;=Configuration!$F$12*Configuration!$F$16,1+D851,""),"")</f>
        <v/>
      </c>
      <c r="E852" s="2">
        <f>IFERROR('QB Projections'!N852,0)</f>
        <v>0</v>
      </c>
      <c r="F852" s="2">
        <f>IFERROR('RB Projections'!N853,0)</f>
        <v>0</v>
      </c>
      <c r="G852" s="2">
        <f>IFERROR('WR Projections'!N849,0)</f>
        <v>0</v>
      </c>
      <c r="H852" s="2">
        <f>IFERROR('TE Projections'!N852,0)</f>
        <v>0</v>
      </c>
      <c r="J852" s="2">
        <f>IFERROR(LARGE($E:$H,COUNTIF(A:D,"&gt;0")+COUNTA($J$1:J851)-1),0)</f>
        <v>0</v>
      </c>
      <c r="K852" s="2">
        <f>IFERROR(LARGE($F:$H,COUNTIF(B:D,"&gt;0")+COUNTA($K$1:K851)-1),0)</f>
        <v>0</v>
      </c>
    </row>
    <row r="853" spans="1:11" x14ac:dyDescent="0.25">
      <c r="A853" t="str">
        <f>IFERROR(IF(1+A852&lt;=Configuration!$F$9*Configuration!$F$16,1+A852,""),"")</f>
        <v/>
      </c>
      <c r="B853" s="18" t="str">
        <f>IFERROR(IF(1+B852&lt;=Configuration!$F$10*Configuration!$F$16,1+B852,""),"")</f>
        <v/>
      </c>
      <c r="C853" s="18" t="str">
        <f>IFERROR(IF(1+C852&lt;=Configuration!$F$11*Configuration!$F$16,1+C852,""),"")</f>
        <v/>
      </c>
      <c r="D853" s="18" t="str">
        <f>IFERROR(IF(1+D852&lt;=Configuration!$F$12*Configuration!$F$16,1+D852,""),"")</f>
        <v/>
      </c>
      <c r="E853" s="2">
        <f>IFERROR('QB Projections'!N853,0)</f>
        <v>0</v>
      </c>
      <c r="F853" s="2">
        <f>IFERROR('RB Projections'!N854,0)</f>
        <v>0</v>
      </c>
      <c r="G853" s="2">
        <f>IFERROR('WR Projections'!N850,0)</f>
        <v>0</v>
      </c>
      <c r="H853" s="2">
        <f>IFERROR('TE Projections'!N853,0)</f>
        <v>0</v>
      </c>
      <c r="J853" s="2">
        <f>IFERROR(LARGE($E:$H,COUNTIF(A:D,"&gt;0")+COUNTA($J$1:J852)-1),0)</f>
        <v>0</v>
      </c>
      <c r="K853" s="2">
        <f>IFERROR(LARGE($F:$H,COUNTIF(B:D,"&gt;0")+COUNTA($K$1:K852)-1),0)</f>
        <v>0</v>
      </c>
    </row>
    <row r="854" spans="1:11" x14ac:dyDescent="0.25">
      <c r="A854" t="str">
        <f>IFERROR(IF(1+A853&lt;=Configuration!$F$9*Configuration!$F$16,1+A853,""),"")</f>
        <v/>
      </c>
      <c r="B854" s="18" t="str">
        <f>IFERROR(IF(1+B853&lt;=Configuration!$F$10*Configuration!$F$16,1+B853,""),"")</f>
        <v/>
      </c>
      <c r="C854" s="18" t="str">
        <f>IFERROR(IF(1+C853&lt;=Configuration!$F$11*Configuration!$F$16,1+C853,""),"")</f>
        <v/>
      </c>
      <c r="D854" s="18" t="str">
        <f>IFERROR(IF(1+D853&lt;=Configuration!$F$12*Configuration!$F$16,1+D853,""),"")</f>
        <v/>
      </c>
      <c r="E854" s="2">
        <f>IFERROR('QB Projections'!N854,0)</f>
        <v>0</v>
      </c>
      <c r="F854" s="2">
        <f>IFERROR('RB Projections'!N855,0)</f>
        <v>0</v>
      </c>
      <c r="G854" s="2">
        <f>IFERROR('WR Projections'!N851,0)</f>
        <v>0</v>
      </c>
      <c r="H854" s="2">
        <f>IFERROR('TE Projections'!N854,0)</f>
        <v>0</v>
      </c>
      <c r="J854" s="2">
        <f>IFERROR(LARGE($E:$H,COUNTIF(A:D,"&gt;0")+COUNTA($J$1:J853)-1),0)</f>
        <v>0</v>
      </c>
      <c r="K854" s="2">
        <f>IFERROR(LARGE($F:$H,COUNTIF(B:D,"&gt;0")+COUNTA($K$1:K853)-1),0)</f>
        <v>0</v>
      </c>
    </row>
    <row r="855" spans="1:11" x14ac:dyDescent="0.25">
      <c r="A855" t="str">
        <f>IFERROR(IF(1+A854&lt;=Configuration!$F$9*Configuration!$F$16,1+A854,""),"")</f>
        <v/>
      </c>
      <c r="B855" s="18" t="str">
        <f>IFERROR(IF(1+B854&lt;=Configuration!$F$10*Configuration!$F$16,1+B854,""),"")</f>
        <v/>
      </c>
      <c r="C855" s="18" t="str">
        <f>IFERROR(IF(1+C854&lt;=Configuration!$F$11*Configuration!$F$16,1+C854,""),"")</f>
        <v/>
      </c>
      <c r="D855" s="18" t="str">
        <f>IFERROR(IF(1+D854&lt;=Configuration!$F$12*Configuration!$F$16,1+D854,""),"")</f>
        <v/>
      </c>
      <c r="E855" s="2">
        <f>IFERROR('QB Projections'!N855,0)</f>
        <v>0</v>
      </c>
      <c r="F855" s="2">
        <f>IFERROR('RB Projections'!N856,0)</f>
        <v>0</v>
      </c>
      <c r="G855" s="2">
        <f>IFERROR('WR Projections'!N852,0)</f>
        <v>0</v>
      </c>
      <c r="H855" s="2">
        <f>IFERROR('TE Projections'!N855,0)</f>
        <v>0</v>
      </c>
      <c r="J855" s="2">
        <f>IFERROR(LARGE($E:$H,COUNTIF(A:D,"&gt;0")+COUNTA($J$1:J854)-1),0)</f>
        <v>0</v>
      </c>
      <c r="K855" s="2">
        <f>IFERROR(LARGE($F:$H,COUNTIF(B:D,"&gt;0")+COUNTA($K$1:K854)-1),0)</f>
        <v>0</v>
      </c>
    </row>
    <row r="856" spans="1:11" x14ac:dyDescent="0.25">
      <c r="A856" t="str">
        <f>IFERROR(IF(1+A855&lt;=Configuration!$F$9*Configuration!$F$16,1+A855,""),"")</f>
        <v/>
      </c>
      <c r="B856" s="18" t="str">
        <f>IFERROR(IF(1+B855&lt;=Configuration!$F$10*Configuration!$F$16,1+B855,""),"")</f>
        <v/>
      </c>
      <c r="C856" s="18" t="str">
        <f>IFERROR(IF(1+C855&lt;=Configuration!$F$11*Configuration!$F$16,1+C855,""),"")</f>
        <v/>
      </c>
      <c r="D856" s="18" t="str">
        <f>IFERROR(IF(1+D855&lt;=Configuration!$F$12*Configuration!$F$16,1+D855,""),"")</f>
        <v/>
      </c>
      <c r="E856" s="2">
        <f>IFERROR('QB Projections'!N856,0)</f>
        <v>0</v>
      </c>
      <c r="F856" s="2">
        <f>IFERROR('RB Projections'!N857,0)</f>
        <v>0</v>
      </c>
      <c r="G856" s="2">
        <f>IFERROR('WR Projections'!N853,0)</f>
        <v>0</v>
      </c>
      <c r="H856" s="2">
        <f>IFERROR('TE Projections'!N856,0)</f>
        <v>0</v>
      </c>
      <c r="J856" s="2">
        <f>IFERROR(LARGE($E:$H,COUNTIF(A:D,"&gt;0")+COUNTA($J$1:J855)-1),0)</f>
        <v>0</v>
      </c>
      <c r="K856" s="2">
        <f>IFERROR(LARGE($F:$H,COUNTIF(B:D,"&gt;0")+COUNTA($K$1:K855)-1),0)</f>
        <v>0</v>
      </c>
    </row>
    <row r="857" spans="1:11" x14ac:dyDescent="0.25">
      <c r="A857" t="str">
        <f>IFERROR(IF(1+A856&lt;=Configuration!$F$9*Configuration!$F$16,1+A856,""),"")</f>
        <v/>
      </c>
      <c r="B857" s="18" t="str">
        <f>IFERROR(IF(1+B856&lt;=Configuration!$F$10*Configuration!$F$16,1+B856,""),"")</f>
        <v/>
      </c>
      <c r="C857" s="18" t="str">
        <f>IFERROR(IF(1+C856&lt;=Configuration!$F$11*Configuration!$F$16,1+C856,""),"")</f>
        <v/>
      </c>
      <c r="D857" s="18" t="str">
        <f>IFERROR(IF(1+D856&lt;=Configuration!$F$12*Configuration!$F$16,1+D856,""),"")</f>
        <v/>
      </c>
      <c r="E857" s="2">
        <f>IFERROR('QB Projections'!N857,0)</f>
        <v>0</v>
      </c>
      <c r="F857" s="2">
        <f>IFERROR('RB Projections'!N858,0)</f>
        <v>0</v>
      </c>
      <c r="G857" s="2">
        <f>IFERROR('WR Projections'!N854,0)</f>
        <v>0</v>
      </c>
      <c r="H857" s="2">
        <f>IFERROR('TE Projections'!N857,0)</f>
        <v>0</v>
      </c>
      <c r="J857" s="2">
        <f>IFERROR(LARGE($E:$H,COUNTIF(A:D,"&gt;0")+COUNTA($J$1:J856)-1),0)</f>
        <v>0</v>
      </c>
      <c r="K857" s="2">
        <f>IFERROR(LARGE($F:$H,COUNTIF(B:D,"&gt;0")+COUNTA($K$1:K856)-1),0)</f>
        <v>0</v>
      </c>
    </row>
    <row r="858" spans="1:11" x14ac:dyDescent="0.25">
      <c r="A858" t="str">
        <f>IFERROR(IF(1+A857&lt;=Configuration!$F$9*Configuration!$F$16,1+A857,""),"")</f>
        <v/>
      </c>
      <c r="B858" s="18" t="str">
        <f>IFERROR(IF(1+B857&lt;=Configuration!$F$10*Configuration!$F$16,1+B857,""),"")</f>
        <v/>
      </c>
      <c r="C858" s="18" t="str">
        <f>IFERROR(IF(1+C857&lt;=Configuration!$F$11*Configuration!$F$16,1+C857,""),"")</f>
        <v/>
      </c>
      <c r="D858" s="18" t="str">
        <f>IFERROR(IF(1+D857&lt;=Configuration!$F$12*Configuration!$F$16,1+D857,""),"")</f>
        <v/>
      </c>
      <c r="E858" s="2">
        <f>IFERROR('QB Projections'!N858,0)</f>
        <v>0</v>
      </c>
      <c r="F858" s="2">
        <f>IFERROR('RB Projections'!N859,0)</f>
        <v>0</v>
      </c>
      <c r="G858" s="2">
        <f>IFERROR('WR Projections'!N855,0)</f>
        <v>0</v>
      </c>
      <c r="H858" s="2">
        <f>IFERROR('TE Projections'!N858,0)</f>
        <v>0</v>
      </c>
      <c r="J858" s="2">
        <f>IFERROR(LARGE($E:$H,COUNTIF(A:D,"&gt;0")+COUNTA($J$1:J857)-1),0)</f>
        <v>0</v>
      </c>
      <c r="K858" s="2">
        <f>IFERROR(LARGE($F:$H,COUNTIF(B:D,"&gt;0")+COUNTA($K$1:K857)-1),0)</f>
        <v>0</v>
      </c>
    </row>
    <row r="859" spans="1:11" x14ac:dyDescent="0.25">
      <c r="A859" t="str">
        <f>IFERROR(IF(1+A858&lt;=Configuration!$F$9*Configuration!$F$16,1+A858,""),"")</f>
        <v/>
      </c>
      <c r="B859" s="18" t="str">
        <f>IFERROR(IF(1+B858&lt;=Configuration!$F$10*Configuration!$F$16,1+B858,""),"")</f>
        <v/>
      </c>
      <c r="C859" s="18" t="str">
        <f>IFERROR(IF(1+C858&lt;=Configuration!$F$11*Configuration!$F$16,1+C858,""),"")</f>
        <v/>
      </c>
      <c r="D859" s="18" t="str">
        <f>IFERROR(IF(1+D858&lt;=Configuration!$F$12*Configuration!$F$16,1+D858,""),"")</f>
        <v/>
      </c>
      <c r="E859" s="2">
        <f>IFERROR('QB Projections'!N859,0)</f>
        <v>0</v>
      </c>
      <c r="F859" s="2">
        <f>IFERROR('RB Projections'!N860,0)</f>
        <v>0</v>
      </c>
      <c r="G859" s="2">
        <f>IFERROR('WR Projections'!N856,0)</f>
        <v>0</v>
      </c>
      <c r="H859" s="2">
        <f>IFERROR('TE Projections'!N859,0)</f>
        <v>0</v>
      </c>
      <c r="J859" s="2">
        <f>IFERROR(LARGE($E:$H,COUNTIF(A:D,"&gt;0")+COUNTA($J$1:J858)-1),0)</f>
        <v>0</v>
      </c>
      <c r="K859" s="2">
        <f>IFERROR(LARGE($F:$H,COUNTIF(B:D,"&gt;0")+COUNTA($K$1:K858)-1),0)</f>
        <v>0</v>
      </c>
    </row>
    <row r="860" spans="1:11" x14ac:dyDescent="0.25">
      <c r="A860" t="str">
        <f>IFERROR(IF(1+A859&lt;=Configuration!$F$9*Configuration!$F$16,1+A859,""),"")</f>
        <v/>
      </c>
      <c r="B860" s="18" t="str">
        <f>IFERROR(IF(1+B859&lt;=Configuration!$F$10*Configuration!$F$16,1+B859,""),"")</f>
        <v/>
      </c>
      <c r="C860" s="18" t="str">
        <f>IFERROR(IF(1+C859&lt;=Configuration!$F$11*Configuration!$F$16,1+C859,""),"")</f>
        <v/>
      </c>
      <c r="D860" s="18" t="str">
        <f>IFERROR(IF(1+D859&lt;=Configuration!$F$12*Configuration!$F$16,1+D859,""),"")</f>
        <v/>
      </c>
      <c r="E860" s="2">
        <f>IFERROR('QB Projections'!N860,0)</f>
        <v>0</v>
      </c>
      <c r="F860" s="2">
        <f>IFERROR('RB Projections'!N861,0)</f>
        <v>0</v>
      </c>
      <c r="G860" s="2">
        <f>IFERROR('WR Projections'!N857,0)</f>
        <v>0</v>
      </c>
      <c r="H860" s="2">
        <f>IFERROR('TE Projections'!N860,0)</f>
        <v>0</v>
      </c>
      <c r="J860" s="2">
        <f>IFERROR(LARGE($E:$H,COUNTIF(A:D,"&gt;0")+COUNTA($J$1:J859)-1),0)</f>
        <v>0</v>
      </c>
      <c r="K860" s="2">
        <f>IFERROR(LARGE($F:$H,COUNTIF(B:D,"&gt;0")+COUNTA($K$1:K859)-1),0)</f>
        <v>0</v>
      </c>
    </row>
    <row r="861" spans="1:11" x14ac:dyDescent="0.25">
      <c r="A861" t="str">
        <f>IFERROR(IF(1+A860&lt;=Configuration!$F$9*Configuration!$F$16,1+A860,""),"")</f>
        <v/>
      </c>
      <c r="B861" s="18" t="str">
        <f>IFERROR(IF(1+B860&lt;=Configuration!$F$10*Configuration!$F$16,1+B860,""),"")</f>
        <v/>
      </c>
      <c r="C861" s="18" t="str">
        <f>IFERROR(IF(1+C860&lt;=Configuration!$F$11*Configuration!$F$16,1+C860,""),"")</f>
        <v/>
      </c>
      <c r="D861" s="18" t="str">
        <f>IFERROR(IF(1+D860&lt;=Configuration!$F$12*Configuration!$F$16,1+D860,""),"")</f>
        <v/>
      </c>
      <c r="E861" s="2">
        <f>IFERROR('QB Projections'!N861,0)</f>
        <v>0</v>
      </c>
      <c r="F861" s="2">
        <f>IFERROR('RB Projections'!N862,0)</f>
        <v>0</v>
      </c>
      <c r="G861" s="2">
        <f>IFERROR('WR Projections'!N858,0)</f>
        <v>0</v>
      </c>
      <c r="H861" s="2">
        <f>IFERROR('TE Projections'!N861,0)</f>
        <v>0</v>
      </c>
      <c r="J861" s="2">
        <f>IFERROR(LARGE($E:$H,COUNTIF(A:D,"&gt;0")+COUNTA($J$1:J860)-1),0)</f>
        <v>0</v>
      </c>
      <c r="K861" s="2">
        <f>IFERROR(LARGE($F:$H,COUNTIF(B:D,"&gt;0")+COUNTA($K$1:K860)-1),0)</f>
        <v>0</v>
      </c>
    </row>
    <row r="862" spans="1:11" x14ac:dyDescent="0.25">
      <c r="A862" t="str">
        <f>IFERROR(IF(1+A861&lt;=Configuration!$F$9*Configuration!$F$16,1+A861,""),"")</f>
        <v/>
      </c>
      <c r="B862" s="18" t="str">
        <f>IFERROR(IF(1+B861&lt;=Configuration!$F$10*Configuration!$F$16,1+B861,""),"")</f>
        <v/>
      </c>
      <c r="C862" s="18" t="str">
        <f>IFERROR(IF(1+C861&lt;=Configuration!$F$11*Configuration!$F$16,1+C861,""),"")</f>
        <v/>
      </c>
      <c r="D862" s="18" t="str">
        <f>IFERROR(IF(1+D861&lt;=Configuration!$F$12*Configuration!$F$16,1+D861,""),"")</f>
        <v/>
      </c>
      <c r="E862" s="2">
        <f>IFERROR('QB Projections'!N862,0)</f>
        <v>0</v>
      </c>
      <c r="F862" s="2">
        <f>IFERROR('RB Projections'!N863,0)</f>
        <v>0</v>
      </c>
      <c r="G862" s="2">
        <f>IFERROR('WR Projections'!N859,0)</f>
        <v>0</v>
      </c>
      <c r="H862" s="2">
        <f>IFERROR('TE Projections'!N862,0)</f>
        <v>0</v>
      </c>
      <c r="J862" s="2">
        <f>IFERROR(LARGE($E:$H,COUNTIF(A:D,"&gt;0")+COUNTA($J$1:J861)-1),0)</f>
        <v>0</v>
      </c>
      <c r="K862" s="2">
        <f>IFERROR(LARGE($F:$H,COUNTIF(B:D,"&gt;0")+COUNTA($K$1:K861)-1),0)</f>
        <v>0</v>
      </c>
    </row>
    <row r="863" spans="1:11" x14ac:dyDescent="0.25">
      <c r="A863" t="str">
        <f>IFERROR(IF(1+A862&lt;=Configuration!$F$9*Configuration!$F$16,1+A862,""),"")</f>
        <v/>
      </c>
      <c r="B863" s="18" t="str">
        <f>IFERROR(IF(1+B862&lt;=Configuration!$F$10*Configuration!$F$16,1+B862,""),"")</f>
        <v/>
      </c>
      <c r="C863" s="18" t="str">
        <f>IFERROR(IF(1+C862&lt;=Configuration!$F$11*Configuration!$F$16,1+C862,""),"")</f>
        <v/>
      </c>
      <c r="D863" s="18" t="str">
        <f>IFERROR(IF(1+D862&lt;=Configuration!$F$12*Configuration!$F$16,1+D862,""),"")</f>
        <v/>
      </c>
      <c r="E863" s="2">
        <f>IFERROR('QB Projections'!N863,0)</f>
        <v>0</v>
      </c>
      <c r="F863" s="2">
        <f>IFERROR('RB Projections'!N864,0)</f>
        <v>0</v>
      </c>
      <c r="G863" s="2">
        <f>IFERROR('WR Projections'!N860,0)</f>
        <v>0</v>
      </c>
      <c r="H863" s="2">
        <f>IFERROR('TE Projections'!N863,0)</f>
        <v>0</v>
      </c>
      <c r="J863" s="2">
        <f>IFERROR(LARGE($E:$H,COUNTIF(A:D,"&gt;0")+COUNTA($J$1:J862)-1),0)</f>
        <v>0</v>
      </c>
      <c r="K863" s="2">
        <f>IFERROR(LARGE($F:$H,COUNTIF(B:D,"&gt;0")+COUNTA($K$1:K862)-1),0)</f>
        <v>0</v>
      </c>
    </row>
    <row r="864" spans="1:11" x14ac:dyDescent="0.25">
      <c r="A864" t="str">
        <f>IFERROR(IF(1+A863&lt;=Configuration!$F$9*Configuration!$F$16,1+A863,""),"")</f>
        <v/>
      </c>
      <c r="B864" s="18" t="str">
        <f>IFERROR(IF(1+B863&lt;=Configuration!$F$10*Configuration!$F$16,1+B863,""),"")</f>
        <v/>
      </c>
      <c r="C864" s="18" t="str">
        <f>IFERROR(IF(1+C863&lt;=Configuration!$F$11*Configuration!$F$16,1+C863,""),"")</f>
        <v/>
      </c>
      <c r="D864" s="18" t="str">
        <f>IFERROR(IF(1+D863&lt;=Configuration!$F$12*Configuration!$F$16,1+D863,""),"")</f>
        <v/>
      </c>
      <c r="E864" s="2">
        <f>IFERROR('QB Projections'!N864,0)</f>
        <v>0</v>
      </c>
      <c r="F864" s="2">
        <f>IFERROR('RB Projections'!N865,0)</f>
        <v>0</v>
      </c>
      <c r="G864" s="2">
        <f>IFERROR('WR Projections'!N861,0)</f>
        <v>0</v>
      </c>
      <c r="H864" s="2">
        <f>IFERROR('TE Projections'!N864,0)</f>
        <v>0</v>
      </c>
      <c r="J864" s="2">
        <f>IFERROR(LARGE($E:$H,COUNTIF(A:D,"&gt;0")+COUNTA($J$1:J863)-1),0)</f>
        <v>0</v>
      </c>
      <c r="K864" s="2">
        <f>IFERROR(LARGE($F:$H,COUNTIF(B:D,"&gt;0")+COUNTA($K$1:K863)-1),0)</f>
        <v>0</v>
      </c>
    </row>
    <row r="865" spans="1:11" x14ac:dyDescent="0.25">
      <c r="A865" t="str">
        <f>IFERROR(IF(1+A864&lt;=Configuration!$F$9*Configuration!$F$16,1+A864,""),"")</f>
        <v/>
      </c>
      <c r="B865" s="18" t="str">
        <f>IFERROR(IF(1+B864&lt;=Configuration!$F$10*Configuration!$F$16,1+B864,""),"")</f>
        <v/>
      </c>
      <c r="C865" s="18" t="str">
        <f>IFERROR(IF(1+C864&lt;=Configuration!$F$11*Configuration!$F$16,1+C864,""),"")</f>
        <v/>
      </c>
      <c r="D865" s="18" t="str">
        <f>IFERROR(IF(1+D864&lt;=Configuration!$F$12*Configuration!$F$16,1+D864,""),"")</f>
        <v/>
      </c>
      <c r="E865" s="2">
        <f>IFERROR('QB Projections'!N865,0)</f>
        <v>0</v>
      </c>
      <c r="F865" s="2">
        <f>IFERROR('RB Projections'!N866,0)</f>
        <v>0</v>
      </c>
      <c r="G865" s="2">
        <f>IFERROR('WR Projections'!N862,0)</f>
        <v>0</v>
      </c>
      <c r="H865" s="2">
        <f>IFERROR('TE Projections'!N865,0)</f>
        <v>0</v>
      </c>
      <c r="J865" s="2">
        <f>IFERROR(LARGE($E:$H,COUNTIF(A:D,"&gt;0")+COUNTA($J$1:J864)-1),0)</f>
        <v>0</v>
      </c>
      <c r="K865" s="2">
        <f>IFERROR(LARGE($F:$H,COUNTIF(B:D,"&gt;0")+COUNTA($K$1:K864)-1),0)</f>
        <v>0</v>
      </c>
    </row>
    <row r="866" spans="1:11" x14ac:dyDescent="0.25">
      <c r="A866" t="str">
        <f>IFERROR(IF(1+A865&lt;=Configuration!$F$9*Configuration!$F$16,1+A865,""),"")</f>
        <v/>
      </c>
      <c r="B866" s="18" t="str">
        <f>IFERROR(IF(1+B865&lt;=Configuration!$F$10*Configuration!$F$16,1+B865,""),"")</f>
        <v/>
      </c>
      <c r="C866" s="18" t="str">
        <f>IFERROR(IF(1+C865&lt;=Configuration!$F$11*Configuration!$F$16,1+C865,""),"")</f>
        <v/>
      </c>
      <c r="D866" s="18" t="str">
        <f>IFERROR(IF(1+D865&lt;=Configuration!$F$12*Configuration!$F$16,1+D865,""),"")</f>
        <v/>
      </c>
      <c r="E866" s="2">
        <f>IFERROR('QB Projections'!N866,0)</f>
        <v>0</v>
      </c>
      <c r="F866" s="2">
        <f>IFERROR('RB Projections'!N867,0)</f>
        <v>0</v>
      </c>
      <c r="G866" s="2">
        <f>IFERROR('WR Projections'!N863,0)</f>
        <v>0</v>
      </c>
      <c r="H866" s="2">
        <f>IFERROR('TE Projections'!N866,0)</f>
        <v>0</v>
      </c>
      <c r="J866" s="2">
        <f>IFERROR(LARGE($E:$H,COUNTIF(A:D,"&gt;0")+COUNTA($J$1:J865)-1),0)</f>
        <v>0</v>
      </c>
      <c r="K866" s="2">
        <f>IFERROR(LARGE($F:$H,COUNTIF(B:D,"&gt;0")+COUNTA($K$1:K865)-1),0)</f>
        <v>0</v>
      </c>
    </row>
    <row r="867" spans="1:11" x14ac:dyDescent="0.25">
      <c r="A867" t="str">
        <f>IFERROR(IF(1+A866&lt;=Configuration!$F$9*Configuration!$F$16,1+A866,""),"")</f>
        <v/>
      </c>
      <c r="B867" s="18" t="str">
        <f>IFERROR(IF(1+B866&lt;=Configuration!$F$10*Configuration!$F$16,1+B866,""),"")</f>
        <v/>
      </c>
      <c r="C867" s="18" t="str">
        <f>IFERROR(IF(1+C866&lt;=Configuration!$F$11*Configuration!$F$16,1+C866,""),"")</f>
        <v/>
      </c>
      <c r="D867" s="18" t="str">
        <f>IFERROR(IF(1+D866&lt;=Configuration!$F$12*Configuration!$F$16,1+D866,""),"")</f>
        <v/>
      </c>
      <c r="E867" s="2">
        <f>IFERROR('QB Projections'!N867,0)</f>
        <v>0</v>
      </c>
      <c r="F867" s="2">
        <f>IFERROR('RB Projections'!N868,0)</f>
        <v>0</v>
      </c>
      <c r="G867" s="2">
        <f>IFERROR('WR Projections'!N864,0)</f>
        <v>0</v>
      </c>
      <c r="H867" s="2">
        <f>IFERROR('TE Projections'!N867,0)</f>
        <v>0</v>
      </c>
      <c r="J867" s="2">
        <f>IFERROR(LARGE($E:$H,COUNTIF(A:D,"&gt;0")+COUNTA($J$1:J866)-1),0)</f>
        <v>0</v>
      </c>
      <c r="K867" s="2">
        <f>IFERROR(LARGE($F:$H,COUNTIF(B:D,"&gt;0")+COUNTA($K$1:K866)-1),0)</f>
        <v>0</v>
      </c>
    </row>
    <row r="868" spans="1:11" x14ac:dyDescent="0.25">
      <c r="A868" t="str">
        <f>IFERROR(IF(1+A867&lt;=Configuration!$F$9*Configuration!$F$16,1+A867,""),"")</f>
        <v/>
      </c>
      <c r="B868" s="18" t="str">
        <f>IFERROR(IF(1+B867&lt;=Configuration!$F$10*Configuration!$F$16,1+B867,""),"")</f>
        <v/>
      </c>
      <c r="C868" s="18" t="str">
        <f>IFERROR(IF(1+C867&lt;=Configuration!$F$11*Configuration!$F$16,1+C867,""),"")</f>
        <v/>
      </c>
      <c r="D868" s="18" t="str">
        <f>IFERROR(IF(1+D867&lt;=Configuration!$F$12*Configuration!$F$16,1+D867,""),"")</f>
        <v/>
      </c>
      <c r="E868" s="2">
        <f>IFERROR('QB Projections'!N868,0)</f>
        <v>0</v>
      </c>
      <c r="F868" s="2">
        <f>IFERROR('RB Projections'!N869,0)</f>
        <v>0</v>
      </c>
      <c r="G868" s="2">
        <f>IFERROR('WR Projections'!N865,0)</f>
        <v>0</v>
      </c>
      <c r="H868" s="2">
        <f>IFERROR('TE Projections'!N868,0)</f>
        <v>0</v>
      </c>
      <c r="J868" s="2">
        <f>IFERROR(LARGE($E:$H,COUNTIF(A:D,"&gt;0")+COUNTA($J$1:J867)-1),0)</f>
        <v>0</v>
      </c>
      <c r="K868" s="2">
        <f>IFERROR(LARGE($F:$H,COUNTIF(B:D,"&gt;0")+COUNTA($K$1:K867)-1),0)</f>
        <v>0</v>
      </c>
    </row>
    <row r="869" spans="1:11" x14ac:dyDescent="0.25">
      <c r="A869" t="str">
        <f>IFERROR(IF(1+A868&lt;=Configuration!$F$9*Configuration!$F$16,1+A868,""),"")</f>
        <v/>
      </c>
      <c r="B869" s="18" t="str">
        <f>IFERROR(IF(1+B868&lt;=Configuration!$F$10*Configuration!$F$16,1+B868,""),"")</f>
        <v/>
      </c>
      <c r="C869" s="18" t="str">
        <f>IFERROR(IF(1+C868&lt;=Configuration!$F$11*Configuration!$F$16,1+C868,""),"")</f>
        <v/>
      </c>
      <c r="D869" s="18" t="str">
        <f>IFERROR(IF(1+D868&lt;=Configuration!$F$12*Configuration!$F$16,1+D868,""),"")</f>
        <v/>
      </c>
      <c r="E869" s="2">
        <f>IFERROR('QB Projections'!N869,0)</f>
        <v>0</v>
      </c>
      <c r="F869" s="2">
        <f>IFERROR('RB Projections'!N870,0)</f>
        <v>0</v>
      </c>
      <c r="G869" s="2">
        <f>IFERROR('WR Projections'!N866,0)</f>
        <v>0</v>
      </c>
      <c r="H869" s="2">
        <f>IFERROR('TE Projections'!N869,0)</f>
        <v>0</v>
      </c>
      <c r="J869" s="2">
        <f>IFERROR(LARGE($E:$H,COUNTIF(A:D,"&gt;0")+COUNTA($J$1:J868)-1),0)</f>
        <v>0</v>
      </c>
      <c r="K869" s="2">
        <f>IFERROR(LARGE($F:$H,COUNTIF(B:D,"&gt;0")+COUNTA($K$1:K868)-1),0)</f>
        <v>0</v>
      </c>
    </row>
    <row r="870" spans="1:11" x14ac:dyDescent="0.25">
      <c r="A870" t="str">
        <f>IFERROR(IF(1+A869&lt;=Configuration!$F$9*Configuration!$F$16,1+A869,""),"")</f>
        <v/>
      </c>
      <c r="B870" s="18" t="str">
        <f>IFERROR(IF(1+B869&lt;=Configuration!$F$10*Configuration!$F$16,1+B869,""),"")</f>
        <v/>
      </c>
      <c r="C870" s="18" t="str">
        <f>IFERROR(IF(1+C869&lt;=Configuration!$F$11*Configuration!$F$16,1+C869,""),"")</f>
        <v/>
      </c>
      <c r="D870" s="18" t="str">
        <f>IFERROR(IF(1+D869&lt;=Configuration!$F$12*Configuration!$F$16,1+D869,""),"")</f>
        <v/>
      </c>
      <c r="E870" s="2">
        <f>IFERROR('QB Projections'!N870,0)</f>
        <v>0</v>
      </c>
      <c r="F870" s="2">
        <f>IFERROR('RB Projections'!N871,0)</f>
        <v>0</v>
      </c>
      <c r="G870" s="2">
        <f>IFERROR('WR Projections'!N867,0)</f>
        <v>0</v>
      </c>
      <c r="H870" s="2">
        <f>IFERROR('TE Projections'!N870,0)</f>
        <v>0</v>
      </c>
      <c r="J870" s="2">
        <f>IFERROR(LARGE($E:$H,COUNTIF(A:D,"&gt;0")+COUNTA($J$1:J869)-1),0)</f>
        <v>0</v>
      </c>
      <c r="K870" s="2">
        <f>IFERROR(LARGE($F:$H,COUNTIF(B:D,"&gt;0")+COUNTA($K$1:K869)-1),0)</f>
        <v>0</v>
      </c>
    </row>
    <row r="871" spans="1:11" x14ac:dyDescent="0.25">
      <c r="A871" t="str">
        <f>IFERROR(IF(1+A870&lt;=Configuration!$F$9*Configuration!$F$16,1+A870,""),"")</f>
        <v/>
      </c>
      <c r="B871" s="18" t="str">
        <f>IFERROR(IF(1+B870&lt;=Configuration!$F$10*Configuration!$F$16,1+B870,""),"")</f>
        <v/>
      </c>
      <c r="C871" s="18" t="str">
        <f>IFERROR(IF(1+C870&lt;=Configuration!$F$11*Configuration!$F$16,1+C870,""),"")</f>
        <v/>
      </c>
      <c r="D871" s="18" t="str">
        <f>IFERROR(IF(1+D870&lt;=Configuration!$F$12*Configuration!$F$16,1+D870,""),"")</f>
        <v/>
      </c>
      <c r="E871" s="2">
        <f>IFERROR('QB Projections'!N871,0)</f>
        <v>0</v>
      </c>
      <c r="F871" s="2">
        <f>IFERROR('RB Projections'!N872,0)</f>
        <v>0</v>
      </c>
      <c r="G871" s="2">
        <f>IFERROR('WR Projections'!N868,0)</f>
        <v>0</v>
      </c>
      <c r="H871" s="2">
        <f>IFERROR('TE Projections'!N871,0)</f>
        <v>0</v>
      </c>
      <c r="J871" s="2">
        <f>IFERROR(LARGE($E:$H,COUNTIF(A:D,"&gt;0")+COUNTA($J$1:J870)-1),0)</f>
        <v>0</v>
      </c>
      <c r="K871" s="2">
        <f>IFERROR(LARGE($F:$H,COUNTIF(B:D,"&gt;0")+COUNTA($K$1:K870)-1),0)</f>
        <v>0</v>
      </c>
    </row>
    <row r="872" spans="1:11" x14ac:dyDescent="0.25">
      <c r="A872" t="str">
        <f>IFERROR(IF(1+A871&lt;=Configuration!$F$9*Configuration!$F$16,1+A871,""),"")</f>
        <v/>
      </c>
      <c r="B872" s="18" t="str">
        <f>IFERROR(IF(1+B871&lt;=Configuration!$F$10*Configuration!$F$16,1+B871,""),"")</f>
        <v/>
      </c>
      <c r="C872" s="18" t="str">
        <f>IFERROR(IF(1+C871&lt;=Configuration!$F$11*Configuration!$F$16,1+C871,""),"")</f>
        <v/>
      </c>
      <c r="D872" s="18" t="str">
        <f>IFERROR(IF(1+D871&lt;=Configuration!$F$12*Configuration!$F$16,1+D871,""),"")</f>
        <v/>
      </c>
      <c r="E872" s="2">
        <f>IFERROR('QB Projections'!N872,0)</f>
        <v>0</v>
      </c>
      <c r="F872" s="2">
        <f>IFERROR('RB Projections'!N873,0)</f>
        <v>0</v>
      </c>
      <c r="G872" s="2">
        <f>IFERROR('WR Projections'!N869,0)</f>
        <v>0</v>
      </c>
      <c r="H872" s="2">
        <f>IFERROR('TE Projections'!N872,0)</f>
        <v>0</v>
      </c>
      <c r="J872" s="2">
        <f>IFERROR(LARGE($E:$H,COUNTIF(A:D,"&gt;0")+COUNTA($J$1:J871)-1),0)</f>
        <v>0</v>
      </c>
      <c r="K872" s="2">
        <f>IFERROR(LARGE($F:$H,COUNTIF(B:D,"&gt;0")+COUNTA($K$1:K871)-1),0)</f>
        <v>0</v>
      </c>
    </row>
    <row r="873" spans="1:11" x14ac:dyDescent="0.25">
      <c r="A873" t="str">
        <f>IFERROR(IF(1+A872&lt;=Configuration!$F$9*Configuration!$F$16,1+A872,""),"")</f>
        <v/>
      </c>
      <c r="B873" s="18" t="str">
        <f>IFERROR(IF(1+B872&lt;=Configuration!$F$10*Configuration!$F$16,1+B872,""),"")</f>
        <v/>
      </c>
      <c r="C873" s="18" t="str">
        <f>IFERROR(IF(1+C872&lt;=Configuration!$F$11*Configuration!$F$16,1+C872,""),"")</f>
        <v/>
      </c>
      <c r="D873" s="18" t="str">
        <f>IFERROR(IF(1+D872&lt;=Configuration!$F$12*Configuration!$F$16,1+D872,""),"")</f>
        <v/>
      </c>
      <c r="E873" s="2">
        <f>IFERROR('QB Projections'!N873,0)</f>
        <v>0</v>
      </c>
      <c r="F873" s="2">
        <f>IFERROR('RB Projections'!N874,0)</f>
        <v>0</v>
      </c>
      <c r="G873" s="2">
        <f>IFERROR('WR Projections'!N870,0)</f>
        <v>0</v>
      </c>
      <c r="H873" s="2">
        <f>IFERROR('TE Projections'!N873,0)</f>
        <v>0</v>
      </c>
      <c r="J873" s="2">
        <f>IFERROR(LARGE($E:$H,COUNTIF(A:D,"&gt;0")+COUNTA($J$1:J872)-1),0)</f>
        <v>0</v>
      </c>
      <c r="K873" s="2">
        <f>IFERROR(LARGE($F:$H,COUNTIF(B:D,"&gt;0")+COUNTA($K$1:K872)-1),0)</f>
        <v>0</v>
      </c>
    </row>
    <row r="874" spans="1:11" x14ac:dyDescent="0.25">
      <c r="A874" t="str">
        <f>IFERROR(IF(1+A873&lt;=Configuration!$F$9*Configuration!$F$16,1+A873,""),"")</f>
        <v/>
      </c>
      <c r="B874" s="18" t="str">
        <f>IFERROR(IF(1+B873&lt;=Configuration!$F$10*Configuration!$F$16,1+B873,""),"")</f>
        <v/>
      </c>
      <c r="C874" s="18" t="str">
        <f>IFERROR(IF(1+C873&lt;=Configuration!$F$11*Configuration!$F$16,1+C873,""),"")</f>
        <v/>
      </c>
      <c r="D874" s="18" t="str">
        <f>IFERROR(IF(1+D873&lt;=Configuration!$F$12*Configuration!$F$16,1+D873,""),"")</f>
        <v/>
      </c>
      <c r="E874" s="2">
        <f>IFERROR('QB Projections'!N874,0)</f>
        <v>0</v>
      </c>
      <c r="F874" s="2">
        <f>IFERROR('RB Projections'!N875,0)</f>
        <v>0</v>
      </c>
      <c r="G874" s="2">
        <f>IFERROR('WR Projections'!N871,0)</f>
        <v>0</v>
      </c>
      <c r="H874" s="2">
        <f>IFERROR('TE Projections'!N874,0)</f>
        <v>0</v>
      </c>
      <c r="J874" s="2">
        <f>IFERROR(LARGE($E:$H,COUNTIF(A:D,"&gt;0")+COUNTA($J$1:J873)-1),0)</f>
        <v>0</v>
      </c>
      <c r="K874" s="2">
        <f>IFERROR(LARGE($F:$H,COUNTIF(B:D,"&gt;0")+COUNTA($K$1:K873)-1),0)</f>
        <v>0</v>
      </c>
    </row>
    <row r="875" spans="1:11" x14ac:dyDescent="0.25">
      <c r="A875" t="str">
        <f>IFERROR(IF(1+A874&lt;=Configuration!$F$9*Configuration!$F$16,1+A874,""),"")</f>
        <v/>
      </c>
      <c r="B875" s="18" t="str">
        <f>IFERROR(IF(1+B874&lt;=Configuration!$F$10*Configuration!$F$16,1+B874,""),"")</f>
        <v/>
      </c>
      <c r="C875" s="18" t="str">
        <f>IFERROR(IF(1+C874&lt;=Configuration!$F$11*Configuration!$F$16,1+C874,""),"")</f>
        <v/>
      </c>
      <c r="D875" s="18" t="str">
        <f>IFERROR(IF(1+D874&lt;=Configuration!$F$12*Configuration!$F$16,1+D874,""),"")</f>
        <v/>
      </c>
      <c r="E875" s="2">
        <f>IFERROR('QB Projections'!N875,0)</f>
        <v>0</v>
      </c>
      <c r="F875" s="2">
        <f>IFERROR('RB Projections'!N876,0)</f>
        <v>0</v>
      </c>
      <c r="G875" s="2">
        <f>IFERROR('WR Projections'!N872,0)</f>
        <v>0</v>
      </c>
      <c r="H875" s="2">
        <f>IFERROR('TE Projections'!N875,0)</f>
        <v>0</v>
      </c>
      <c r="J875" s="2">
        <f>IFERROR(LARGE($E:$H,COUNTIF(A:D,"&gt;0")+COUNTA($J$1:J874)-1),0)</f>
        <v>0</v>
      </c>
      <c r="K875" s="2">
        <f>IFERROR(LARGE($F:$H,COUNTIF(B:D,"&gt;0")+COUNTA($K$1:K874)-1),0)</f>
        <v>0</v>
      </c>
    </row>
    <row r="876" spans="1:11" x14ac:dyDescent="0.25">
      <c r="A876" t="str">
        <f>IFERROR(IF(1+A875&lt;=Configuration!$F$9*Configuration!$F$16,1+A875,""),"")</f>
        <v/>
      </c>
      <c r="B876" s="18" t="str">
        <f>IFERROR(IF(1+B875&lt;=Configuration!$F$10*Configuration!$F$16,1+B875,""),"")</f>
        <v/>
      </c>
      <c r="C876" s="18" t="str">
        <f>IFERROR(IF(1+C875&lt;=Configuration!$F$11*Configuration!$F$16,1+C875,""),"")</f>
        <v/>
      </c>
      <c r="D876" s="18" t="str">
        <f>IFERROR(IF(1+D875&lt;=Configuration!$F$12*Configuration!$F$16,1+D875,""),"")</f>
        <v/>
      </c>
      <c r="E876" s="2">
        <f>IFERROR('QB Projections'!N876,0)</f>
        <v>0</v>
      </c>
      <c r="F876" s="2">
        <f>IFERROR('RB Projections'!N877,0)</f>
        <v>0</v>
      </c>
      <c r="G876" s="2">
        <f>IFERROR('WR Projections'!N873,0)</f>
        <v>0</v>
      </c>
      <c r="H876" s="2">
        <f>IFERROR('TE Projections'!N876,0)</f>
        <v>0</v>
      </c>
      <c r="J876" s="2">
        <f>IFERROR(LARGE($E:$H,COUNTIF(A:D,"&gt;0")+COUNTA($J$1:J875)-1),0)</f>
        <v>0</v>
      </c>
      <c r="K876" s="2">
        <f>IFERROR(LARGE($F:$H,COUNTIF(B:D,"&gt;0")+COUNTA($K$1:K875)-1),0)</f>
        <v>0</v>
      </c>
    </row>
    <row r="877" spans="1:11" x14ac:dyDescent="0.25">
      <c r="A877" t="str">
        <f>IFERROR(IF(1+A876&lt;=Configuration!$F$9*Configuration!$F$16,1+A876,""),"")</f>
        <v/>
      </c>
      <c r="B877" s="18" t="str">
        <f>IFERROR(IF(1+B876&lt;=Configuration!$F$10*Configuration!$F$16,1+B876,""),"")</f>
        <v/>
      </c>
      <c r="C877" s="18" t="str">
        <f>IFERROR(IF(1+C876&lt;=Configuration!$F$11*Configuration!$F$16,1+C876,""),"")</f>
        <v/>
      </c>
      <c r="D877" s="18" t="str">
        <f>IFERROR(IF(1+D876&lt;=Configuration!$F$12*Configuration!$F$16,1+D876,""),"")</f>
        <v/>
      </c>
      <c r="E877" s="2">
        <f>IFERROR('QB Projections'!N877,0)</f>
        <v>0</v>
      </c>
      <c r="F877" s="2">
        <f>IFERROR('RB Projections'!N878,0)</f>
        <v>0</v>
      </c>
      <c r="G877" s="2">
        <f>IFERROR('WR Projections'!N874,0)</f>
        <v>0</v>
      </c>
      <c r="H877" s="2">
        <f>IFERROR('TE Projections'!N877,0)</f>
        <v>0</v>
      </c>
      <c r="J877" s="2">
        <f>IFERROR(LARGE($E:$H,COUNTIF(A:D,"&gt;0")+COUNTA($J$1:J876)-1),0)</f>
        <v>0</v>
      </c>
      <c r="K877" s="2">
        <f>IFERROR(LARGE($F:$H,COUNTIF(B:D,"&gt;0")+COUNTA($K$1:K876)-1),0)</f>
        <v>0</v>
      </c>
    </row>
    <row r="878" spans="1:11" x14ac:dyDescent="0.25">
      <c r="A878" t="str">
        <f>IFERROR(IF(1+A877&lt;=Configuration!$F$9*Configuration!$F$16,1+A877,""),"")</f>
        <v/>
      </c>
      <c r="B878" s="18" t="str">
        <f>IFERROR(IF(1+B877&lt;=Configuration!$F$10*Configuration!$F$16,1+B877,""),"")</f>
        <v/>
      </c>
      <c r="C878" s="18" t="str">
        <f>IFERROR(IF(1+C877&lt;=Configuration!$F$11*Configuration!$F$16,1+C877,""),"")</f>
        <v/>
      </c>
      <c r="D878" s="18" t="str">
        <f>IFERROR(IF(1+D877&lt;=Configuration!$F$12*Configuration!$F$16,1+D877,""),"")</f>
        <v/>
      </c>
      <c r="E878" s="2">
        <f>IFERROR('QB Projections'!N878,0)</f>
        <v>0</v>
      </c>
      <c r="F878" s="2">
        <f>IFERROR('RB Projections'!N879,0)</f>
        <v>0</v>
      </c>
      <c r="G878" s="2">
        <f>IFERROR('WR Projections'!N875,0)</f>
        <v>0</v>
      </c>
      <c r="H878" s="2">
        <f>IFERROR('TE Projections'!N878,0)</f>
        <v>0</v>
      </c>
      <c r="J878" s="2">
        <f>IFERROR(LARGE($E:$H,COUNTIF(A:D,"&gt;0")+COUNTA($J$1:J877)-1),0)</f>
        <v>0</v>
      </c>
      <c r="K878" s="2">
        <f>IFERROR(LARGE($F:$H,COUNTIF(B:D,"&gt;0")+COUNTA($K$1:K877)-1),0)</f>
        <v>0</v>
      </c>
    </row>
    <row r="879" spans="1:11" x14ac:dyDescent="0.25">
      <c r="A879" t="str">
        <f>IFERROR(IF(1+A878&lt;=Configuration!$F$9*Configuration!$F$16,1+A878,""),"")</f>
        <v/>
      </c>
      <c r="B879" s="18" t="str">
        <f>IFERROR(IF(1+B878&lt;=Configuration!$F$10*Configuration!$F$16,1+B878,""),"")</f>
        <v/>
      </c>
      <c r="C879" s="18" t="str">
        <f>IFERROR(IF(1+C878&lt;=Configuration!$F$11*Configuration!$F$16,1+C878,""),"")</f>
        <v/>
      </c>
      <c r="D879" s="18" t="str">
        <f>IFERROR(IF(1+D878&lt;=Configuration!$F$12*Configuration!$F$16,1+D878,""),"")</f>
        <v/>
      </c>
      <c r="E879" s="2">
        <f>IFERROR('QB Projections'!N879,0)</f>
        <v>0</v>
      </c>
      <c r="F879" s="2">
        <f>IFERROR('RB Projections'!N880,0)</f>
        <v>0</v>
      </c>
      <c r="G879" s="2">
        <f>IFERROR('WR Projections'!N876,0)</f>
        <v>0</v>
      </c>
      <c r="H879" s="2">
        <f>IFERROR('TE Projections'!N879,0)</f>
        <v>0</v>
      </c>
      <c r="J879" s="2">
        <f>IFERROR(LARGE($E:$H,COUNTIF(A:D,"&gt;0")+COUNTA($J$1:J878)-1),0)</f>
        <v>0</v>
      </c>
      <c r="K879" s="2">
        <f>IFERROR(LARGE($F:$H,COUNTIF(B:D,"&gt;0")+COUNTA($K$1:K878)-1),0)</f>
        <v>0</v>
      </c>
    </row>
    <row r="880" spans="1:11" x14ac:dyDescent="0.25">
      <c r="A880" t="str">
        <f>IFERROR(IF(1+A879&lt;=Configuration!$F$9*Configuration!$F$16,1+A879,""),"")</f>
        <v/>
      </c>
      <c r="B880" s="18" t="str">
        <f>IFERROR(IF(1+B879&lt;=Configuration!$F$10*Configuration!$F$16,1+B879,""),"")</f>
        <v/>
      </c>
      <c r="C880" s="18" t="str">
        <f>IFERROR(IF(1+C879&lt;=Configuration!$F$11*Configuration!$F$16,1+C879,""),"")</f>
        <v/>
      </c>
      <c r="D880" s="18" t="str">
        <f>IFERROR(IF(1+D879&lt;=Configuration!$F$12*Configuration!$F$16,1+D879,""),"")</f>
        <v/>
      </c>
      <c r="E880" s="2">
        <f>IFERROR('QB Projections'!N880,0)</f>
        <v>0</v>
      </c>
      <c r="F880" s="2">
        <f>IFERROR('RB Projections'!N881,0)</f>
        <v>0</v>
      </c>
      <c r="G880" s="2">
        <f>IFERROR('WR Projections'!N877,0)</f>
        <v>0</v>
      </c>
      <c r="H880" s="2">
        <f>IFERROR('TE Projections'!N880,0)</f>
        <v>0</v>
      </c>
      <c r="J880" s="2">
        <f>IFERROR(LARGE($E:$H,COUNTIF(A:D,"&gt;0")+COUNTA($J$1:J879)-1),0)</f>
        <v>0</v>
      </c>
      <c r="K880" s="2">
        <f>IFERROR(LARGE($F:$H,COUNTIF(B:D,"&gt;0")+COUNTA($K$1:K879)-1),0)</f>
        <v>0</v>
      </c>
    </row>
    <row r="881" spans="1:11" x14ac:dyDescent="0.25">
      <c r="A881" t="str">
        <f>IFERROR(IF(1+A880&lt;=Configuration!$F$9*Configuration!$F$16,1+A880,""),"")</f>
        <v/>
      </c>
      <c r="B881" s="18" t="str">
        <f>IFERROR(IF(1+B880&lt;=Configuration!$F$10*Configuration!$F$16,1+B880,""),"")</f>
        <v/>
      </c>
      <c r="C881" s="18" t="str">
        <f>IFERROR(IF(1+C880&lt;=Configuration!$F$11*Configuration!$F$16,1+C880,""),"")</f>
        <v/>
      </c>
      <c r="D881" s="18" t="str">
        <f>IFERROR(IF(1+D880&lt;=Configuration!$F$12*Configuration!$F$16,1+D880,""),"")</f>
        <v/>
      </c>
      <c r="E881" s="2">
        <f>IFERROR('QB Projections'!N881,0)</f>
        <v>0</v>
      </c>
      <c r="F881" s="2">
        <f>IFERROR('RB Projections'!N882,0)</f>
        <v>0</v>
      </c>
      <c r="G881" s="2">
        <f>IFERROR('WR Projections'!N878,0)</f>
        <v>0</v>
      </c>
      <c r="H881" s="2">
        <f>IFERROR('TE Projections'!N881,0)</f>
        <v>0</v>
      </c>
      <c r="J881" s="2">
        <f>IFERROR(LARGE($E:$H,COUNTIF(A:D,"&gt;0")+COUNTA($J$1:J880)-1),0)</f>
        <v>0</v>
      </c>
      <c r="K881" s="2">
        <f>IFERROR(LARGE($F:$H,COUNTIF(B:D,"&gt;0")+COUNTA($K$1:K880)-1),0)</f>
        <v>0</v>
      </c>
    </row>
    <row r="882" spans="1:11" x14ac:dyDescent="0.25">
      <c r="A882" t="str">
        <f>IFERROR(IF(1+A881&lt;=Configuration!$F$9*Configuration!$F$16,1+A881,""),"")</f>
        <v/>
      </c>
      <c r="B882" s="18" t="str">
        <f>IFERROR(IF(1+B881&lt;=Configuration!$F$10*Configuration!$F$16,1+B881,""),"")</f>
        <v/>
      </c>
      <c r="C882" s="18" t="str">
        <f>IFERROR(IF(1+C881&lt;=Configuration!$F$11*Configuration!$F$16,1+C881,""),"")</f>
        <v/>
      </c>
      <c r="D882" s="18" t="str">
        <f>IFERROR(IF(1+D881&lt;=Configuration!$F$12*Configuration!$F$16,1+D881,""),"")</f>
        <v/>
      </c>
      <c r="E882" s="2">
        <f>IFERROR('QB Projections'!N882,0)</f>
        <v>0</v>
      </c>
      <c r="F882" s="2">
        <f>IFERROR('RB Projections'!N883,0)</f>
        <v>0</v>
      </c>
      <c r="G882" s="2">
        <f>IFERROR('WR Projections'!N879,0)</f>
        <v>0</v>
      </c>
      <c r="H882" s="2">
        <f>IFERROR('TE Projections'!N882,0)</f>
        <v>0</v>
      </c>
      <c r="J882" s="2">
        <f>IFERROR(LARGE($E:$H,COUNTIF(A:D,"&gt;0")+COUNTA($J$1:J881)-1),0)</f>
        <v>0</v>
      </c>
      <c r="K882" s="2">
        <f>IFERROR(LARGE($F:$H,COUNTIF(B:D,"&gt;0")+COUNTA($K$1:K881)-1),0)</f>
        <v>0</v>
      </c>
    </row>
    <row r="883" spans="1:11" x14ac:dyDescent="0.25">
      <c r="A883" t="str">
        <f>IFERROR(IF(1+A882&lt;=Configuration!$F$9*Configuration!$F$16,1+A882,""),"")</f>
        <v/>
      </c>
      <c r="B883" s="18" t="str">
        <f>IFERROR(IF(1+B882&lt;=Configuration!$F$10*Configuration!$F$16,1+B882,""),"")</f>
        <v/>
      </c>
      <c r="C883" s="18" t="str">
        <f>IFERROR(IF(1+C882&lt;=Configuration!$F$11*Configuration!$F$16,1+C882,""),"")</f>
        <v/>
      </c>
      <c r="D883" s="18" t="str">
        <f>IFERROR(IF(1+D882&lt;=Configuration!$F$12*Configuration!$F$16,1+D882,""),"")</f>
        <v/>
      </c>
      <c r="E883" s="2">
        <f>IFERROR('QB Projections'!N883,0)</f>
        <v>0</v>
      </c>
      <c r="F883" s="2">
        <f>IFERROR('RB Projections'!N884,0)</f>
        <v>0</v>
      </c>
      <c r="G883" s="2">
        <f>IFERROR('WR Projections'!N880,0)</f>
        <v>0</v>
      </c>
      <c r="H883" s="2">
        <f>IFERROR('TE Projections'!N883,0)</f>
        <v>0</v>
      </c>
      <c r="J883" s="2">
        <f>IFERROR(LARGE($E:$H,COUNTIF(A:D,"&gt;0")+COUNTA($J$1:J882)-1),0)</f>
        <v>0</v>
      </c>
      <c r="K883" s="2">
        <f>IFERROR(LARGE($F:$H,COUNTIF(B:D,"&gt;0")+COUNTA($K$1:K882)-1),0)</f>
        <v>0</v>
      </c>
    </row>
    <row r="884" spans="1:11" x14ac:dyDescent="0.25">
      <c r="A884" t="str">
        <f>IFERROR(IF(1+A883&lt;=Configuration!$F$9*Configuration!$F$16,1+A883,""),"")</f>
        <v/>
      </c>
      <c r="B884" s="18" t="str">
        <f>IFERROR(IF(1+B883&lt;=Configuration!$F$10*Configuration!$F$16,1+B883,""),"")</f>
        <v/>
      </c>
      <c r="C884" s="18" t="str">
        <f>IFERROR(IF(1+C883&lt;=Configuration!$F$11*Configuration!$F$16,1+C883,""),"")</f>
        <v/>
      </c>
      <c r="D884" s="18" t="str">
        <f>IFERROR(IF(1+D883&lt;=Configuration!$F$12*Configuration!$F$16,1+D883,""),"")</f>
        <v/>
      </c>
      <c r="E884" s="2">
        <f>IFERROR('QB Projections'!N884,0)</f>
        <v>0</v>
      </c>
      <c r="F884" s="2">
        <f>IFERROR('RB Projections'!N885,0)</f>
        <v>0</v>
      </c>
      <c r="G884" s="2">
        <f>IFERROR('WR Projections'!N881,0)</f>
        <v>0</v>
      </c>
      <c r="H884" s="2">
        <f>IFERROR('TE Projections'!N884,0)</f>
        <v>0</v>
      </c>
      <c r="J884" s="2">
        <f>IFERROR(LARGE($E:$H,COUNTIF(A:D,"&gt;0")+COUNTA($J$1:J883)-1),0)</f>
        <v>0</v>
      </c>
      <c r="K884" s="2">
        <f>IFERROR(LARGE($F:$H,COUNTIF(B:D,"&gt;0")+COUNTA($K$1:K883)-1),0)</f>
        <v>0</v>
      </c>
    </row>
    <row r="885" spans="1:11" x14ac:dyDescent="0.25">
      <c r="A885" t="str">
        <f>IFERROR(IF(1+A884&lt;=Configuration!$F$9*Configuration!$F$16,1+A884,""),"")</f>
        <v/>
      </c>
      <c r="B885" s="18" t="str">
        <f>IFERROR(IF(1+B884&lt;=Configuration!$F$10*Configuration!$F$16,1+B884,""),"")</f>
        <v/>
      </c>
      <c r="C885" s="18" t="str">
        <f>IFERROR(IF(1+C884&lt;=Configuration!$F$11*Configuration!$F$16,1+C884,""),"")</f>
        <v/>
      </c>
      <c r="D885" s="18" t="str">
        <f>IFERROR(IF(1+D884&lt;=Configuration!$F$12*Configuration!$F$16,1+D884,""),"")</f>
        <v/>
      </c>
      <c r="E885" s="2">
        <f>IFERROR('QB Projections'!N885,0)</f>
        <v>0</v>
      </c>
      <c r="F885" s="2">
        <f>IFERROR('RB Projections'!N886,0)</f>
        <v>0</v>
      </c>
      <c r="G885" s="2">
        <f>IFERROR('WR Projections'!N882,0)</f>
        <v>0</v>
      </c>
      <c r="H885" s="2">
        <f>IFERROR('TE Projections'!N885,0)</f>
        <v>0</v>
      </c>
      <c r="J885" s="2">
        <f>IFERROR(LARGE($E:$H,COUNTIF(A:D,"&gt;0")+COUNTA($J$1:J884)-1),0)</f>
        <v>0</v>
      </c>
      <c r="K885" s="2">
        <f>IFERROR(LARGE($F:$H,COUNTIF(B:D,"&gt;0")+COUNTA($K$1:K884)-1),0)</f>
        <v>0</v>
      </c>
    </row>
    <row r="886" spans="1:11" x14ac:dyDescent="0.25">
      <c r="A886" t="str">
        <f>IFERROR(IF(1+A885&lt;=Configuration!$F$9*Configuration!$F$16,1+A885,""),"")</f>
        <v/>
      </c>
      <c r="B886" s="18" t="str">
        <f>IFERROR(IF(1+B885&lt;=Configuration!$F$10*Configuration!$F$16,1+B885,""),"")</f>
        <v/>
      </c>
      <c r="C886" s="18" t="str">
        <f>IFERROR(IF(1+C885&lt;=Configuration!$F$11*Configuration!$F$16,1+C885,""),"")</f>
        <v/>
      </c>
      <c r="D886" s="18" t="str">
        <f>IFERROR(IF(1+D885&lt;=Configuration!$F$12*Configuration!$F$16,1+D885,""),"")</f>
        <v/>
      </c>
      <c r="E886" s="2">
        <f>IFERROR('QB Projections'!N886,0)</f>
        <v>0</v>
      </c>
      <c r="F886" s="2">
        <f>IFERROR('RB Projections'!N887,0)</f>
        <v>0</v>
      </c>
      <c r="G886" s="2">
        <f>IFERROR('WR Projections'!N883,0)</f>
        <v>0</v>
      </c>
      <c r="H886" s="2">
        <f>IFERROR('TE Projections'!N886,0)</f>
        <v>0</v>
      </c>
      <c r="J886" s="2">
        <f>IFERROR(LARGE($E:$H,COUNTIF(A:D,"&gt;0")+COUNTA($J$1:J885)-1),0)</f>
        <v>0</v>
      </c>
      <c r="K886" s="2">
        <f>IFERROR(LARGE($F:$H,COUNTIF(B:D,"&gt;0")+COUNTA($K$1:K885)-1),0)</f>
        <v>0</v>
      </c>
    </row>
    <row r="887" spans="1:11" x14ac:dyDescent="0.25">
      <c r="A887" t="str">
        <f>IFERROR(IF(1+A886&lt;=Configuration!$F$9*Configuration!$F$16,1+A886,""),"")</f>
        <v/>
      </c>
      <c r="B887" s="18" t="str">
        <f>IFERROR(IF(1+B886&lt;=Configuration!$F$10*Configuration!$F$16,1+B886,""),"")</f>
        <v/>
      </c>
      <c r="C887" s="18" t="str">
        <f>IFERROR(IF(1+C886&lt;=Configuration!$F$11*Configuration!$F$16,1+C886,""),"")</f>
        <v/>
      </c>
      <c r="D887" s="18" t="str">
        <f>IFERROR(IF(1+D886&lt;=Configuration!$F$12*Configuration!$F$16,1+D886,""),"")</f>
        <v/>
      </c>
      <c r="E887" s="2">
        <f>IFERROR('QB Projections'!N887,0)</f>
        <v>0</v>
      </c>
      <c r="F887" s="2">
        <f>IFERROR('RB Projections'!N888,0)</f>
        <v>0</v>
      </c>
      <c r="G887" s="2">
        <f>IFERROR('WR Projections'!N884,0)</f>
        <v>0</v>
      </c>
      <c r="H887" s="2">
        <f>IFERROR('TE Projections'!N887,0)</f>
        <v>0</v>
      </c>
      <c r="J887" s="2">
        <f>IFERROR(LARGE($E:$H,COUNTIF(A:D,"&gt;0")+COUNTA($J$1:J886)-1),0)</f>
        <v>0</v>
      </c>
      <c r="K887" s="2">
        <f>IFERROR(LARGE($F:$H,COUNTIF(B:D,"&gt;0")+COUNTA($K$1:K886)-1),0)</f>
        <v>0</v>
      </c>
    </row>
    <row r="888" spans="1:11" x14ac:dyDescent="0.25">
      <c r="A888" t="str">
        <f>IFERROR(IF(1+A887&lt;=Configuration!$F$9*Configuration!$F$16,1+A887,""),"")</f>
        <v/>
      </c>
      <c r="B888" s="18" t="str">
        <f>IFERROR(IF(1+B887&lt;=Configuration!$F$10*Configuration!$F$16,1+B887,""),"")</f>
        <v/>
      </c>
      <c r="C888" s="18" t="str">
        <f>IFERROR(IF(1+C887&lt;=Configuration!$F$11*Configuration!$F$16,1+C887,""),"")</f>
        <v/>
      </c>
      <c r="D888" s="18" t="str">
        <f>IFERROR(IF(1+D887&lt;=Configuration!$F$12*Configuration!$F$16,1+D887,""),"")</f>
        <v/>
      </c>
      <c r="E888" s="2">
        <f>IFERROR('QB Projections'!N888,0)</f>
        <v>0</v>
      </c>
      <c r="F888" s="2">
        <f>IFERROR('RB Projections'!N889,0)</f>
        <v>0</v>
      </c>
      <c r="G888" s="2">
        <f>IFERROR('WR Projections'!N885,0)</f>
        <v>0</v>
      </c>
      <c r="H888" s="2">
        <f>IFERROR('TE Projections'!N888,0)</f>
        <v>0</v>
      </c>
      <c r="J888" s="2">
        <f>IFERROR(LARGE($E:$H,COUNTIF(A:D,"&gt;0")+COUNTA($J$1:J887)-1),0)</f>
        <v>0</v>
      </c>
      <c r="K888" s="2">
        <f>IFERROR(LARGE($F:$H,COUNTIF(B:D,"&gt;0")+COUNTA($K$1:K887)-1),0)</f>
        <v>0</v>
      </c>
    </row>
    <row r="889" spans="1:11" x14ac:dyDescent="0.25">
      <c r="A889" t="str">
        <f>IFERROR(IF(1+A888&lt;=Configuration!$F$9*Configuration!$F$16,1+A888,""),"")</f>
        <v/>
      </c>
      <c r="B889" s="18" t="str">
        <f>IFERROR(IF(1+B888&lt;=Configuration!$F$10*Configuration!$F$16,1+B888,""),"")</f>
        <v/>
      </c>
      <c r="C889" s="18" t="str">
        <f>IFERROR(IF(1+C888&lt;=Configuration!$F$11*Configuration!$F$16,1+C888,""),"")</f>
        <v/>
      </c>
      <c r="D889" s="18" t="str">
        <f>IFERROR(IF(1+D888&lt;=Configuration!$F$12*Configuration!$F$16,1+D888,""),"")</f>
        <v/>
      </c>
      <c r="E889" s="2">
        <f>IFERROR('QB Projections'!N889,0)</f>
        <v>0</v>
      </c>
      <c r="F889" s="2">
        <f>IFERROR('RB Projections'!N890,0)</f>
        <v>0</v>
      </c>
      <c r="G889" s="2">
        <f>IFERROR('WR Projections'!N886,0)</f>
        <v>0</v>
      </c>
      <c r="H889" s="2">
        <f>IFERROR('TE Projections'!N889,0)</f>
        <v>0</v>
      </c>
      <c r="J889" s="2">
        <f>IFERROR(LARGE($E:$H,COUNTIF(A:D,"&gt;0")+COUNTA($J$1:J888)-1),0)</f>
        <v>0</v>
      </c>
      <c r="K889" s="2">
        <f>IFERROR(LARGE($F:$H,COUNTIF(B:D,"&gt;0")+COUNTA($K$1:K888)-1),0)</f>
        <v>0</v>
      </c>
    </row>
    <row r="890" spans="1:11" x14ac:dyDescent="0.25">
      <c r="A890" t="str">
        <f>IFERROR(IF(1+A889&lt;=Configuration!$F$9*Configuration!$F$16,1+A889,""),"")</f>
        <v/>
      </c>
      <c r="B890" s="18" t="str">
        <f>IFERROR(IF(1+B889&lt;=Configuration!$F$10*Configuration!$F$16,1+B889,""),"")</f>
        <v/>
      </c>
      <c r="C890" s="18" t="str">
        <f>IFERROR(IF(1+C889&lt;=Configuration!$F$11*Configuration!$F$16,1+C889,""),"")</f>
        <v/>
      </c>
      <c r="D890" s="18" t="str">
        <f>IFERROR(IF(1+D889&lt;=Configuration!$F$12*Configuration!$F$16,1+D889,""),"")</f>
        <v/>
      </c>
      <c r="E890" s="2">
        <f>IFERROR('QB Projections'!N890,0)</f>
        <v>0</v>
      </c>
      <c r="F890" s="2">
        <f>IFERROR('RB Projections'!N891,0)</f>
        <v>0</v>
      </c>
      <c r="G890" s="2">
        <f>IFERROR('WR Projections'!N887,0)</f>
        <v>0</v>
      </c>
      <c r="H890" s="2">
        <f>IFERROR('TE Projections'!N890,0)</f>
        <v>0</v>
      </c>
      <c r="J890" s="2">
        <f>IFERROR(LARGE($E:$H,COUNTIF(A:D,"&gt;0")+COUNTA($J$1:J889)-1),0)</f>
        <v>0</v>
      </c>
      <c r="K890" s="2">
        <f>IFERROR(LARGE($F:$H,COUNTIF(B:D,"&gt;0")+COUNTA($K$1:K889)-1),0)</f>
        <v>0</v>
      </c>
    </row>
    <row r="891" spans="1:11" x14ac:dyDescent="0.25">
      <c r="A891" t="str">
        <f>IFERROR(IF(1+A890&lt;=Configuration!$F$9*Configuration!$F$16,1+A890,""),"")</f>
        <v/>
      </c>
      <c r="B891" s="18" t="str">
        <f>IFERROR(IF(1+B890&lt;=Configuration!$F$10*Configuration!$F$16,1+B890,""),"")</f>
        <v/>
      </c>
      <c r="C891" s="18" t="str">
        <f>IFERROR(IF(1+C890&lt;=Configuration!$F$11*Configuration!$F$16,1+C890,""),"")</f>
        <v/>
      </c>
      <c r="D891" s="18" t="str">
        <f>IFERROR(IF(1+D890&lt;=Configuration!$F$12*Configuration!$F$16,1+D890,""),"")</f>
        <v/>
      </c>
      <c r="E891" s="2">
        <f>IFERROR('QB Projections'!N891,0)</f>
        <v>0</v>
      </c>
      <c r="F891" s="2">
        <f>IFERROR('RB Projections'!N892,0)</f>
        <v>0</v>
      </c>
      <c r="G891" s="2">
        <f>IFERROR('WR Projections'!N888,0)</f>
        <v>0</v>
      </c>
      <c r="H891" s="2">
        <f>IFERROR('TE Projections'!N891,0)</f>
        <v>0</v>
      </c>
      <c r="J891" s="2">
        <f>IFERROR(LARGE($E:$H,COUNTIF(A:D,"&gt;0")+COUNTA($J$1:J890)-1),0)</f>
        <v>0</v>
      </c>
      <c r="K891" s="2">
        <f>IFERROR(LARGE($F:$H,COUNTIF(B:D,"&gt;0")+COUNTA($K$1:K890)-1),0)</f>
        <v>0</v>
      </c>
    </row>
    <row r="892" spans="1:11" x14ac:dyDescent="0.25">
      <c r="A892" t="str">
        <f>IFERROR(IF(1+A891&lt;=Configuration!$F$9*Configuration!$F$16,1+A891,""),"")</f>
        <v/>
      </c>
      <c r="B892" s="18" t="str">
        <f>IFERROR(IF(1+B891&lt;=Configuration!$F$10*Configuration!$F$16,1+B891,""),"")</f>
        <v/>
      </c>
      <c r="C892" s="18" t="str">
        <f>IFERROR(IF(1+C891&lt;=Configuration!$F$11*Configuration!$F$16,1+C891,""),"")</f>
        <v/>
      </c>
      <c r="D892" s="18" t="str">
        <f>IFERROR(IF(1+D891&lt;=Configuration!$F$12*Configuration!$F$16,1+D891,""),"")</f>
        <v/>
      </c>
      <c r="E892" s="2">
        <f>IFERROR('QB Projections'!N892,0)</f>
        <v>0</v>
      </c>
      <c r="F892" s="2">
        <f>IFERROR('RB Projections'!N893,0)</f>
        <v>0</v>
      </c>
      <c r="G892" s="2">
        <f>IFERROR('WR Projections'!N889,0)</f>
        <v>0</v>
      </c>
      <c r="H892" s="2">
        <f>IFERROR('TE Projections'!N892,0)</f>
        <v>0</v>
      </c>
      <c r="J892" s="2">
        <f>IFERROR(LARGE($E:$H,COUNTIF(A:D,"&gt;0")+COUNTA($J$1:J891)-1),0)</f>
        <v>0</v>
      </c>
      <c r="K892" s="2">
        <f>IFERROR(LARGE($F:$H,COUNTIF(B:D,"&gt;0")+COUNTA($K$1:K891)-1),0)</f>
        <v>0</v>
      </c>
    </row>
    <row r="893" spans="1:11" x14ac:dyDescent="0.25">
      <c r="J893" s="2">
        <f>IFERROR(LARGE($E:$H,COUNTIF(A:D,"&gt;0")+COUNTA($J$1:J892)-1),0)</f>
        <v>0</v>
      </c>
      <c r="K893" s="2">
        <f>IFERROR(LARGE($F:$H,COUNTIF(B:D,"&gt;0")+COUNTA($K$1:K892)-1),0)</f>
        <v>0</v>
      </c>
    </row>
    <row r="894" spans="1:11" x14ac:dyDescent="0.25">
      <c r="J894" s="2">
        <f>IFERROR(LARGE($E:$H,COUNTIF(A:D,"&gt;0")+COUNTA($J$1:J893)-1),0)</f>
        <v>0</v>
      </c>
      <c r="K894" s="2">
        <f>IFERROR(LARGE($F:$H,COUNTIF(B:D,"&gt;0")+COUNTA($K$1:K893)-1),0)</f>
        <v>0</v>
      </c>
    </row>
    <row r="895" spans="1:11" x14ac:dyDescent="0.25">
      <c r="J895" s="2">
        <f>IFERROR(LARGE($E:$H,COUNTIF(A:D,"&gt;0")+COUNTA($J$1:J894)-1),0)</f>
        <v>0</v>
      </c>
      <c r="K895" s="2">
        <f>IFERROR(LARGE($F:$H,COUNTIF(B:D,"&gt;0")+COUNTA($K$1:K894)-1),0)</f>
        <v>0</v>
      </c>
    </row>
    <row r="896" spans="1:11" x14ac:dyDescent="0.25">
      <c r="J896" s="2">
        <f>IFERROR(LARGE($E:$H,COUNTIF(A:D,"&gt;0")+COUNTA($J$1:J895)-1),0)</f>
        <v>0</v>
      </c>
      <c r="K896" s="2">
        <f>IFERROR(LARGE($F:$H,COUNTIF(B:D,"&gt;0")+COUNTA($K$1:K895)-1),0)</f>
        <v>0</v>
      </c>
    </row>
    <row r="897" spans="10:11" x14ac:dyDescent="0.25">
      <c r="J897" s="2">
        <f>IFERROR(LARGE($E:$H,COUNTIF(A:D,"&gt;0")+COUNTA($J$1:J896)-1),0)</f>
        <v>0</v>
      </c>
      <c r="K897" s="2">
        <f>IFERROR(LARGE($F:$H,COUNTIF(B:D,"&gt;0")+COUNTA($K$1:K896)-1),0)</f>
        <v>0</v>
      </c>
    </row>
    <row r="898" spans="10:11" x14ac:dyDescent="0.25">
      <c r="J898" s="2">
        <f>IFERROR(LARGE($E:$H,COUNTIF(A:D,"&gt;0")+COUNTA($J$1:J897)-1),0)</f>
        <v>0</v>
      </c>
      <c r="K898" s="2">
        <f>IFERROR(LARGE($F:$H,COUNTIF(B:D,"&gt;0")+COUNTA($K$1:K897)-1),0)</f>
        <v>0</v>
      </c>
    </row>
    <row r="899" spans="10:11" x14ac:dyDescent="0.25">
      <c r="J899" s="2">
        <f>IFERROR(LARGE($E:$H,COUNTIF(A:D,"&gt;0")+COUNTA($J$1:J898)-1),0)</f>
        <v>0</v>
      </c>
      <c r="K899" s="2">
        <f>IFERROR(LARGE($F:$H,COUNTIF(B:D,"&gt;0")+COUNTA($K$1:K898)-1),0)</f>
        <v>0</v>
      </c>
    </row>
    <row r="900" spans="10:11" x14ac:dyDescent="0.25">
      <c r="J900" s="2">
        <f>IFERROR(LARGE($E:$H,COUNTIF(A:D,"&gt;0")+COUNTA($J$1:J899)-1),0)</f>
        <v>0</v>
      </c>
      <c r="K900" s="2">
        <f>IFERROR(LARGE($F:$H,COUNTIF(B:D,"&gt;0")+COUNTA($K$1:K899)-1),0)</f>
        <v>0</v>
      </c>
    </row>
    <row r="901" spans="10:11" x14ac:dyDescent="0.25">
      <c r="J901" s="2">
        <f>IFERROR(LARGE($E:$H,COUNTIF(A:D,"&gt;0")+COUNTA($J$1:J900)-1),0)</f>
        <v>0</v>
      </c>
      <c r="K901" s="2">
        <f>IFERROR(LARGE($F:$H,COUNTIF(B:D,"&gt;0")+COUNTA($K$1:K900)-1),0)</f>
        <v>0</v>
      </c>
    </row>
    <row r="902" spans="10:11" x14ac:dyDescent="0.25">
      <c r="J902" s="2">
        <f>IFERROR(LARGE($E:$H,COUNTIF(A:D,"&gt;0")+COUNTA($J$1:J901)-1),0)</f>
        <v>0</v>
      </c>
      <c r="K902" s="2">
        <f>IFERROR(LARGE($F:$H,COUNTIF(B:D,"&gt;0")+COUNTA($K$1:K901)-1),0)</f>
        <v>0</v>
      </c>
    </row>
    <row r="903" spans="10:11" x14ac:dyDescent="0.25">
      <c r="J903" s="2">
        <f>IFERROR(LARGE($E:$H,COUNTIF(A:D,"&gt;0")+COUNTA($J$1:J902)-1),0)</f>
        <v>0</v>
      </c>
      <c r="K903" s="2">
        <f>IFERROR(LARGE($F:$H,COUNTIF(B:D,"&gt;0")+COUNTA($K$1:K902)-1),0)</f>
        <v>0</v>
      </c>
    </row>
    <row r="904" spans="10:11" x14ac:dyDescent="0.25">
      <c r="J904" s="2">
        <f>IFERROR(LARGE($E:$H,COUNTIF(A:D,"&gt;0")+COUNTA($J$1:J903)-1),0)</f>
        <v>0</v>
      </c>
      <c r="K904" s="2">
        <f>IFERROR(LARGE($F:$H,COUNTIF(B:D,"&gt;0")+COUNTA($K$1:K903)-1),0)</f>
        <v>0</v>
      </c>
    </row>
    <row r="905" spans="10:11" x14ac:dyDescent="0.25">
      <c r="J905" s="2">
        <f>IFERROR(LARGE($E:$H,COUNTIF(A:D,"&gt;0")+COUNTA($J$1:J904)-1),0)</f>
        <v>0</v>
      </c>
      <c r="K905" s="2">
        <f>IFERROR(LARGE($F:$H,COUNTIF(B:D,"&gt;0")+COUNTA($K$1:K904)-1),0)</f>
        <v>0</v>
      </c>
    </row>
    <row r="906" spans="10:11" x14ac:dyDescent="0.25">
      <c r="J906" s="2">
        <f>IFERROR(LARGE($E:$H,COUNTIF(A:D,"&gt;0")+COUNTA($J$1:J905)-1),0)</f>
        <v>0</v>
      </c>
      <c r="K906" s="2">
        <f>IFERROR(LARGE($F:$H,COUNTIF(B:D,"&gt;0")+COUNTA($K$1:K905)-1),0)</f>
        <v>0</v>
      </c>
    </row>
    <row r="907" spans="10:11" x14ac:dyDescent="0.25">
      <c r="J907" s="2">
        <f>IFERROR(LARGE($E:$H,COUNTIF(A:D,"&gt;0")+COUNTA($J$1:J906)-1),0)</f>
        <v>0</v>
      </c>
      <c r="K907" s="2">
        <f>IFERROR(LARGE($F:$H,COUNTIF(B:D,"&gt;0")+COUNTA($K$1:K906)-1),0)</f>
        <v>0</v>
      </c>
    </row>
    <row r="908" spans="10:11" x14ac:dyDescent="0.25">
      <c r="J908" s="2">
        <f>IFERROR(LARGE($E:$H,COUNTIF(A:D,"&gt;0")+COUNTA($J$1:J907)-1),0)</f>
        <v>0</v>
      </c>
      <c r="K908" s="2">
        <f>IFERROR(LARGE($F:$H,COUNTIF(B:D,"&gt;0")+COUNTA($K$1:K907)-1),0)</f>
        <v>0</v>
      </c>
    </row>
    <row r="909" spans="10:11" x14ac:dyDescent="0.25">
      <c r="J909" s="2">
        <f>IFERROR(LARGE($E:$H,COUNTIF(A:D,"&gt;0")+COUNTA($J$1:J908)-1),0)</f>
        <v>0</v>
      </c>
      <c r="K909" s="2">
        <f>IFERROR(LARGE($F:$H,COUNTIF(B:D,"&gt;0")+COUNTA($K$1:K908)-1),0)</f>
        <v>0</v>
      </c>
    </row>
    <row r="910" spans="10:11" x14ac:dyDescent="0.25">
      <c r="J910" s="2">
        <f>IFERROR(LARGE($E:$H,COUNTIF(A:D,"&gt;0")+COUNTA($J$1:J909)-1),0)</f>
        <v>0</v>
      </c>
      <c r="K910" s="2">
        <f>IFERROR(LARGE($F:$H,COUNTIF(B:D,"&gt;0")+COUNTA($K$1:K909)-1),0)</f>
        <v>0</v>
      </c>
    </row>
    <row r="911" spans="10:11" x14ac:dyDescent="0.25">
      <c r="J911" s="2">
        <f>IFERROR(LARGE($E:$H,COUNTIF(A:D,"&gt;0")+COUNTA($J$1:J910)-1),0)</f>
        <v>0</v>
      </c>
      <c r="K911" s="2">
        <f>IFERROR(LARGE($F:$H,COUNTIF(B:D,"&gt;0")+COUNTA($K$1:K910)-1),0)</f>
        <v>0</v>
      </c>
    </row>
    <row r="912" spans="10:11" x14ac:dyDescent="0.25">
      <c r="J912" s="2">
        <f>IFERROR(LARGE($E:$H,COUNTIF(A:D,"&gt;0")+COUNTA($J$1:J911)-1),0)</f>
        <v>0</v>
      </c>
      <c r="K912" s="2">
        <f>IFERROR(LARGE($F:$H,COUNTIF(B:D,"&gt;0")+COUNTA($K$1:K911)-1),0)</f>
        <v>0</v>
      </c>
    </row>
    <row r="913" spans="10:11" x14ac:dyDescent="0.25">
      <c r="J913" s="2">
        <f>IFERROR(LARGE($E:$H,COUNTIF(A:D,"&gt;0")+COUNTA($J$1:J912)-1),0)</f>
        <v>0</v>
      </c>
      <c r="K913" s="2">
        <f>IFERROR(LARGE($F:$H,COUNTIF(B:D,"&gt;0")+COUNTA($K$1:K912)-1),0)</f>
        <v>0</v>
      </c>
    </row>
    <row r="914" spans="10:11" x14ac:dyDescent="0.25">
      <c r="J914" s="2">
        <f>IFERROR(LARGE($E:$H,COUNTIF(A:D,"&gt;0")+COUNTA($J$1:J913)-1),0)</f>
        <v>0</v>
      </c>
      <c r="K914" s="2">
        <f>IFERROR(LARGE($F:$H,COUNTIF(B:D,"&gt;0")+COUNTA($K$1:K913)-1),0)</f>
        <v>0</v>
      </c>
    </row>
    <row r="915" spans="10:11" x14ac:dyDescent="0.25">
      <c r="J915" s="2">
        <f>IFERROR(LARGE($E:$H,COUNTIF(A:D,"&gt;0")+COUNTA($J$1:J914)-1),0)</f>
        <v>0</v>
      </c>
      <c r="K915" s="2">
        <f>IFERROR(LARGE($F:$H,COUNTIF(B:D,"&gt;0")+COUNTA($K$1:K914)-1),0)</f>
        <v>0</v>
      </c>
    </row>
    <row r="916" spans="10:11" x14ac:dyDescent="0.25">
      <c r="J916" s="2">
        <f>IFERROR(LARGE($E:$H,COUNTIF(A:D,"&gt;0")+COUNTA($J$1:J915)-1),0)</f>
        <v>0</v>
      </c>
      <c r="K916" s="2">
        <f>IFERROR(LARGE($F:$H,COUNTIF(B:D,"&gt;0")+COUNTA($K$1:K915)-1),0)</f>
        <v>0</v>
      </c>
    </row>
    <row r="917" spans="10:11" x14ac:dyDescent="0.25">
      <c r="J917" s="2">
        <f>IFERROR(LARGE($E:$H,COUNTIF(A:D,"&gt;0")+COUNTA($J$1:J916)-1),0)</f>
        <v>0</v>
      </c>
      <c r="K917" s="2">
        <f>IFERROR(LARGE($F:$H,COUNTIF(B:D,"&gt;0")+COUNTA($K$1:K916)-1),0)</f>
        <v>0</v>
      </c>
    </row>
    <row r="918" spans="10:11" x14ac:dyDescent="0.25">
      <c r="J918" s="2">
        <f>IFERROR(LARGE($E:$H,COUNTIF(A:D,"&gt;0")+COUNTA($J$1:J917)-1),0)</f>
        <v>0</v>
      </c>
      <c r="K918" s="2">
        <f>IFERROR(LARGE($F:$H,COUNTIF(B:D,"&gt;0")+COUNTA($K$1:K917)-1),0)</f>
        <v>0</v>
      </c>
    </row>
    <row r="919" spans="10:11" x14ac:dyDescent="0.25">
      <c r="J919" s="2">
        <f>IFERROR(LARGE($E:$H,COUNTIF(A:D,"&gt;0")+COUNTA($J$1:J918)-1),0)</f>
        <v>0</v>
      </c>
      <c r="K919" s="2">
        <f>IFERROR(LARGE($F:$H,COUNTIF(B:D,"&gt;0")+COUNTA($K$1:K918)-1),0)</f>
        <v>0</v>
      </c>
    </row>
    <row r="920" spans="10:11" x14ac:dyDescent="0.25">
      <c r="J920" s="2">
        <f>IFERROR(LARGE($E:$H,COUNTIF(A:D,"&gt;0")+COUNTA($J$1:J919)-1),0)</f>
        <v>0</v>
      </c>
      <c r="K920" s="2">
        <f>IFERROR(LARGE($F:$H,COUNTIF(B:D,"&gt;0")+COUNTA($K$1:K919)-1),0)</f>
        <v>0</v>
      </c>
    </row>
    <row r="921" spans="10:11" x14ac:dyDescent="0.25">
      <c r="J921" s="2">
        <f>IFERROR(LARGE($E:$H,COUNTIF(A:D,"&gt;0")+COUNTA($J$1:J920)-1),0)</f>
        <v>0</v>
      </c>
      <c r="K921" s="2">
        <f>IFERROR(LARGE($F:$H,COUNTIF(B:D,"&gt;0")+COUNTA($K$1:K920)-1),0)</f>
        <v>0</v>
      </c>
    </row>
    <row r="922" spans="10:11" x14ac:dyDescent="0.25">
      <c r="J922" s="2">
        <f>IFERROR(LARGE($E:$H,COUNTIF(A:D,"&gt;0")+COUNTA($J$1:J921)-1),0)</f>
        <v>0</v>
      </c>
      <c r="K922" s="2">
        <f>IFERROR(LARGE($F:$H,COUNTIF(B:D,"&gt;0")+COUNTA($K$1:K921)-1),0)</f>
        <v>0</v>
      </c>
    </row>
    <row r="923" spans="10:11" x14ac:dyDescent="0.25">
      <c r="J923" s="2">
        <f>IFERROR(LARGE($E:$H,COUNTIF(A:D,"&gt;0")+COUNTA($J$1:J922)-1),0)</f>
        <v>0</v>
      </c>
      <c r="K923" s="2">
        <f>IFERROR(LARGE($F:$H,COUNTIF(B:D,"&gt;0")+COUNTA($K$1:K922)-1),0)</f>
        <v>0</v>
      </c>
    </row>
    <row r="924" spans="10:11" x14ac:dyDescent="0.25">
      <c r="J924" s="2">
        <f>IFERROR(LARGE($E:$H,COUNTIF(A:D,"&gt;0")+COUNTA($J$1:J923)-1),0)</f>
        <v>0</v>
      </c>
      <c r="K924" s="2">
        <f>IFERROR(LARGE($F:$H,COUNTIF(B:D,"&gt;0")+COUNTA($K$1:K923)-1),0)</f>
        <v>0</v>
      </c>
    </row>
    <row r="925" spans="10:11" x14ac:dyDescent="0.25">
      <c r="J925" s="2">
        <f>IFERROR(LARGE($E:$H,COUNTIF(A:D,"&gt;0")+COUNTA($J$1:J924)-1),0)</f>
        <v>0</v>
      </c>
      <c r="K925" s="2">
        <f>IFERROR(LARGE($F:$H,COUNTIF(B:D,"&gt;0")+COUNTA($K$1:K924)-1),0)</f>
        <v>0</v>
      </c>
    </row>
    <row r="926" spans="10:11" x14ac:dyDescent="0.25">
      <c r="J926" s="2">
        <f>IFERROR(LARGE($E:$H,COUNTIF(A:D,"&gt;0")+COUNTA($J$1:J925)-1),0)</f>
        <v>0</v>
      </c>
      <c r="K926" s="2">
        <f>IFERROR(LARGE($F:$H,COUNTIF(B:D,"&gt;0")+COUNTA($K$1:K925)-1),0)</f>
        <v>0</v>
      </c>
    </row>
    <row r="927" spans="10:11" x14ac:dyDescent="0.25">
      <c r="J927" s="2">
        <f>IFERROR(LARGE($E:$H,COUNTIF(A:D,"&gt;0")+COUNTA($J$1:J926)-1),0)</f>
        <v>0</v>
      </c>
      <c r="K927" s="2">
        <f>IFERROR(LARGE($F:$H,COUNTIF(B:D,"&gt;0")+COUNTA($K$1:K926)-1),0)</f>
        <v>0</v>
      </c>
    </row>
    <row r="928" spans="10:11" x14ac:dyDescent="0.25">
      <c r="J928" s="2">
        <f>IFERROR(LARGE($E:$H,COUNTIF(A:D,"&gt;0")+COUNTA($J$1:J927)-1),0)</f>
        <v>0</v>
      </c>
      <c r="K928" s="2">
        <f>IFERROR(LARGE($F:$H,COUNTIF(B:D,"&gt;0")+COUNTA($K$1:K927)-1),0)</f>
        <v>0</v>
      </c>
    </row>
    <row r="929" spans="10:11" x14ac:dyDescent="0.25">
      <c r="J929" s="2">
        <f>IFERROR(LARGE($E:$H,COUNTIF(A:D,"&gt;0")+COUNTA($J$1:J928)-1),0)</f>
        <v>0</v>
      </c>
      <c r="K929" s="2">
        <f>IFERROR(LARGE($F:$H,COUNTIF(B:D,"&gt;0")+COUNTA($K$1:K928)-1),0)</f>
        <v>0</v>
      </c>
    </row>
    <row r="930" spans="10:11" x14ac:dyDescent="0.25">
      <c r="J930" s="2">
        <f>IFERROR(LARGE($E:$H,COUNTIF(A:D,"&gt;0")+COUNTA($J$1:J929)-1),0)</f>
        <v>0</v>
      </c>
      <c r="K930" s="2">
        <f>IFERROR(LARGE($F:$H,COUNTIF(B:D,"&gt;0")+COUNTA($K$1:K929)-1),0)</f>
        <v>0</v>
      </c>
    </row>
    <row r="931" spans="10:11" x14ac:dyDescent="0.25">
      <c r="J931" s="2">
        <f>IFERROR(LARGE($E:$H,COUNTIF(A:D,"&gt;0")+COUNTA($J$1:J930)-1),0)</f>
        <v>0</v>
      </c>
      <c r="K931" s="2">
        <f>IFERROR(LARGE($F:$H,COUNTIF(B:D,"&gt;0")+COUNTA($K$1:K930)-1),0)</f>
        <v>0</v>
      </c>
    </row>
    <row r="932" spans="10:11" x14ac:dyDescent="0.25">
      <c r="J932" s="2">
        <f>IFERROR(LARGE($E:$H,COUNTIF(A:D,"&gt;0")+COUNTA($J$1:J931)-1),0)</f>
        <v>0</v>
      </c>
      <c r="K932" s="2">
        <f>IFERROR(LARGE($F:$H,COUNTIF(B:D,"&gt;0")+COUNTA($K$1:K931)-1),0)</f>
        <v>0</v>
      </c>
    </row>
    <row r="933" spans="10:11" x14ac:dyDescent="0.25">
      <c r="J933" s="2">
        <f>IFERROR(LARGE($E:$H,COUNTIF(A:D,"&gt;0")+COUNTA($J$1:J932)-1),0)</f>
        <v>0</v>
      </c>
      <c r="K933" s="2">
        <f>IFERROR(LARGE($F:$H,COUNTIF(B:D,"&gt;0")+COUNTA($K$1:K932)-1),0)</f>
        <v>0</v>
      </c>
    </row>
    <row r="934" spans="10:11" x14ac:dyDescent="0.25">
      <c r="J934" s="2">
        <f>IFERROR(LARGE($E:$H,COUNTIF(A:D,"&gt;0")+COUNTA($J$1:J933)-1),0)</f>
        <v>0</v>
      </c>
      <c r="K934" s="2">
        <f>IFERROR(LARGE($F:$H,COUNTIF(B:D,"&gt;0")+COUNTA($K$1:K933)-1),0)</f>
        <v>0</v>
      </c>
    </row>
    <row r="935" spans="10:11" x14ac:dyDescent="0.25">
      <c r="J935" s="2">
        <f>IFERROR(LARGE($E:$H,COUNTIF(A:D,"&gt;0")+COUNTA($J$1:J934)-1),0)</f>
        <v>0</v>
      </c>
      <c r="K935" s="2">
        <f>IFERROR(LARGE($F:$H,COUNTIF(B:D,"&gt;0")+COUNTA($K$1:K934)-1),0)</f>
        <v>0</v>
      </c>
    </row>
    <row r="936" spans="10:11" x14ac:dyDescent="0.25">
      <c r="J936" s="2">
        <f>IFERROR(LARGE($E:$H,COUNTIF(A:D,"&gt;0")+COUNTA($J$1:J935)-1),0)</f>
        <v>0</v>
      </c>
      <c r="K936" s="2">
        <f>IFERROR(LARGE($F:$H,COUNTIF(B:D,"&gt;0")+COUNTA($K$1:K935)-1),0)</f>
        <v>0</v>
      </c>
    </row>
    <row r="937" spans="10:11" x14ac:dyDescent="0.25">
      <c r="J937" s="2">
        <f>IFERROR(LARGE($E:$H,COUNTIF(A:D,"&gt;0")+COUNTA($J$1:J936)-1),0)</f>
        <v>0</v>
      </c>
      <c r="K937" s="2">
        <f>IFERROR(LARGE($F:$H,COUNTIF(B:D,"&gt;0")+COUNTA($K$1:K936)-1),0)</f>
        <v>0</v>
      </c>
    </row>
    <row r="938" spans="10:11" x14ac:dyDescent="0.25">
      <c r="J938" s="2">
        <f>IFERROR(LARGE($E:$H,COUNTIF(A:D,"&gt;0")+COUNTA($J$1:J937)-1),0)</f>
        <v>0</v>
      </c>
      <c r="K938" s="2">
        <f>IFERROR(LARGE($F:$H,COUNTIF(B:D,"&gt;0")+COUNTA($K$1:K937)-1),0)</f>
        <v>0</v>
      </c>
    </row>
    <row r="939" spans="10:11" x14ac:dyDescent="0.25">
      <c r="J939" s="2">
        <f>IFERROR(LARGE($E:$H,COUNTIF(A:D,"&gt;0")+COUNTA($J$1:J938)-1),0)</f>
        <v>0</v>
      </c>
      <c r="K939" s="2">
        <f>IFERROR(LARGE($F:$H,COUNTIF(B:D,"&gt;0")+COUNTA($K$1:K938)-1),0)</f>
        <v>0</v>
      </c>
    </row>
    <row r="940" spans="10:11" x14ac:dyDescent="0.25">
      <c r="J940" s="2">
        <f>IFERROR(LARGE($E:$H,COUNTIF(A:D,"&gt;0")+COUNTA($J$1:J939)-1),0)</f>
        <v>0</v>
      </c>
      <c r="K940" s="2">
        <f>IFERROR(LARGE($F:$H,COUNTIF(B:D,"&gt;0")+COUNTA($K$1:K939)-1),0)</f>
        <v>0</v>
      </c>
    </row>
    <row r="941" spans="10:11" x14ac:dyDescent="0.25">
      <c r="J941" s="2">
        <f>IFERROR(LARGE($E:$H,COUNTIF(A:D,"&gt;0")+COUNTA($J$1:J940)-1),0)</f>
        <v>0</v>
      </c>
      <c r="K941" s="2">
        <f>IFERROR(LARGE($F:$H,COUNTIF(B:D,"&gt;0")+COUNTA($K$1:K940)-1),0)</f>
        <v>0</v>
      </c>
    </row>
    <row r="942" spans="10:11" x14ac:dyDescent="0.25">
      <c r="J942" s="2">
        <f>IFERROR(LARGE($E:$H,COUNTIF(A:D,"&gt;0")+COUNTA($J$1:J941)-1),0)</f>
        <v>0</v>
      </c>
      <c r="K942" s="2">
        <f>IFERROR(LARGE($F:$H,COUNTIF(B:D,"&gt;0")+COUNTA($K$1:K941)-1),0)</f>
        <v>0</v>
      </c>
    </row>
    <row r="943" spans="10:11" x14ac:dyDescent="0.25">
      <c r="J943" s="2">
        <f>IFERROR(LARGE($E:$H,COUNTIF(A:D,"&gt;0")+COUNTA($J$1:J942)-1),0)</f>
        <v>0</v>
      </c>
      <c r="K943" s="2">
        <f>IFERROR(LARGE($F:$H,COUNTIF(B:D,"&gt;0")+COUNTA($K$1:K942)-1),0)</f>
        <v>0</v>
      </c>
    </row>
    <row r="944" spans="10:11" x14ac:dyDescent="0.25">
      <c r="J944" s="2">
        <f>IFERROR(LARGE($E:$H,COUNTIF(A:D,"&gt;0")+COUNTA($J$1:J943)-1),0)</f>
        <v>0</v>
      </c>
      <c r="K944" s="2">
        <f>IFERROR(LARGE($F:$H,COUNTIF(B:D,"&gt;0")+COUNTA($K$1:K943)-1),0)</f>
        <v>0</v>
      </c>
    </row>
    <row r="945" spans="10:11" x14ac:dyDescent="0.25">
      <c r="J945" s="2">
        <f>IFERROR(LARGE($E:$H,COUNTIF(A:D,"&gt;0")+COUNTA($J$1:J944)-1),0)</f>
        <v>0</v>
      </c>
      <c r="K945" s="2">
        <f>IFERROR(LARGE($F:$H,COUNTIF(B:D,"&gt;0")+COUNTA($K$1:K944)-1),0)</f>
        <v>0</v>
      </c>
    </row>
    <row r="946" spans="10:11" x14ac:dyDescent="0.25">
      <c r="J946" s="2">
        <f>IFERROR(LARGE($E:$H,COUNTIF(A:D,"&gt;0")+COUNTA($J$1:J945)-1),0)</f>
        <v>0</v>
      </c>
      <c r="K946" s="2">
        <f>IFERROR(LARGE($F:$H,COUNTIF(B:D,"&gt;0")+COUNTA($K$1:K945)-1),0)</f>
        <v>0</v>
      </c>
    </row>
    <row r="947" spans="10:11" x14ac:dyDescent="0.25">
      <c r="J947" s="2">
        <f>IFERROR(LARGE($E:$H,COUNTIF(A:D,"&gt;0")+COUNTA($J$1:J946)-1),0)</f>
        <v>0</v>
      </c>
      <c r="K947" s="2">
        <f>IFERROR(LARGE($F:$H,COUNTIF(B:D,"&gt;0")+COUNTA($K$1:K946)-1),0)</f>
        <v>0</v>
      </c>
    </row>
    <row r="948" spans="10:11" x14ac:dyDescent="0.25">
      <c r="J948" s="2">
        <f>IFERROR(LARGE($E:$H,COUNTIF(A:D,"&gt;0")+COUNTA($J$1:J947)-1),0)</f>
        <v>0</v>
      </c>
      <c r="K948" s="2">
        <f>IFERROR(LARGE($F:$H,COUNTIF(B:D,"&gt;0")+COUNTA($K$1:K947)-1),0)</f>
        <v>0</v>
      </c>
    </row>
    <row r="949" spans="10:11" x14ac:dyDescent="0.25">
      <c r="J949" s="2">
        <f>IFERROR(LARGE($E:$H,COUNTIF(A:D,"&gt;0")+COUNTA($J$1:J948)-1),0)</f>
        <v>0</v>
      </c>
      <c r="K949" s="2">
        <f>IFERROR(LARGE($F:$H,COUNTIF(B:D,"&gt;0")+COUNTA($K$1:K948)-1),0)</f>
        <v>0</v>
      </c>
    </row>
    <row r="950" spans="10:11" x14ac:dyDescent="0.25">
      <c r="J950" s="2">
        <f>IFERROR(LARGE($E:$H,COUNTIF(A:D,"&gt;0")+COUNTA($J$1:J949)-1),0)</f>
        <v>0</v>
      </c>
      <c r="K950" s="2">
        <f>IFERROR(LARGE($F:$H,COUNTIF(B:D,"&gt;0")+COUNTA($K$1:K949)-1),0)</f>
        <v>0</v>
      </c>
    </row>
    <row r="951" spans="10:11" x14ac:dyDescent="0.25">
      <c r="J951" s="2">
        <f>IFERROR(LARGE($E:$H,COUNTIF(A:D,"&gt;0")+COUNTA($J$1:J950)-1),0)</f>
        <v>0</v>
      </c>
      <c r="K951" s="2">
        <f>IFERROR(LARGE($F:$H,COUNTIF(B:D,"&gt;0")+COUNTA($K$1:K950)-1),0)</f>
        <v>0</v>
      </c>
    </row>
    <row r="952" spans="10:11" x14ac:dyDescent="0.25">
      <c r="J952" s="2">
        <f>IFERROR(LARGE($E:$H,COUNTIF(A:D,"&gt;0")+COUNTA($J$1:J951)-1),0)</f>
        <v>0</v>
      </c>
      <c r="K952" s="2">
        <f>IFERROR(LARGE($F:$H,COUNTIF(B:D,"&gt;0")+COUNTA($K$1:K951)-1),0)</f>
        <v>0</v>
      </c>
    </row>
    <row r="953" spans="10:11" x14ac:dyDescent="0.25">
      <c r="J953" s="2">
        <f>IFERROR(LARGE($E:$H,COUNTIF(A:D,"&gt;0")+COUNTA($J$1:J952)-1),0)</f>
        <v>0</v>
      </c>
      <c r="K953" s="2">
        <f>IFERROR(LARGE($F:$H,COUNTIF(B:D,"&gt;0")+COUNTA($K$1:K952)-1),0)</f>
        <v>0</v>
      </c>
    </row>
    <row r="954" spans="10:11" x14ac:dyDescent="0.25">
      <c r="J954" s="2">
        <f>IFERROR(LARGE($E:$H,COUNTIF(A:D,"&gt;0")+COUNTA($J$1:J953)-1),0)</f>
        <v>0</v>
      </c>
      <c r="K954" s="2">
        <f>IFERROR(LARGE($F:$H,COUNTIF(B:D,"&gt;0")+COUNTA($K$1:K953)-1),0)</f>
        <v>0</v>
      </c>
    </row>
    <row r="955" spans="10:11" x14ac:dyDescent="0.25">
      <c r="J955" s="2">
        <f>IFERROR(LARGE($E:$H,COUNTIF(A:D,"&gt;0")+COUNTA($J$1:J954)-1),0)</f>
        <v>0</v>
      </c>
      <c r="K955" s="2">
        <f>IFERROR(LARGE($F:$H,COUNTIF(B:D,"&gt;0")+COUNTA($K$1:K954)-1),0)</f>
        <v>0</v>
      </c>
    </row>
    <row r="956" spans="10:11" x14ac:dyDescent="0.25">
      <c r="J956" s="2">
        <f>IFERROR(LARGE($E:$H,COUNTIF(A:D,"&gt;0")+COUNTA($J$1:J955)-1),0)</f>
        <v>0</v>
      </c>
      <c r="K956" s="2">
        <f>IFERROR(LARGE($F:$H,COUNTIF(B:D,"&gt;0")+COUNTA($K$1:K955)-1),0)</f>
        <v>0</v>
      </c>
    </row>
    <row r="957" spans="10:11" x14ac:dyDescent="0.25">
      <c r="J957" s="2">
        <f>IFERROR(LARGE($E:$H,COUNTIF(A:D,"&gt;0")+COUNTA($J$1:J956)-1),0)</f>
        <v>0</v>
      </c>
      <c r="K957" s="2">
        <f>IFERROR(LARGE($F:$H,COUNTIF(B:D,"&gt;0")+COUNTA($K$1:K956)-1),0)</f>
        <v>0</v>
      </c>
    </row>
    <row r="958" spans="10:11" x14ac:dyDescent="0.25">
      <c r="J958" s="2">
        <f>IFERROR(LARGE($E:$H,COUNTIF(A:D,"&gt;0")+COUNTA($J$1:J957)-1),0)</f>
        <v>0</v>
      </c>
      <c r="K958" s="2">
        <f>IFERROR(LARGE($F:$H,COUNTIF(B:D,"&gt;0")+COUNTA($K$1:K957)-1),0)</f>
        <v>0</v>
      </c>
    </row>
    <row r="959" spans="10:11" x14ac:dyDescent="0.25">
      <c r="J959" s="2">
        <f>IFERROR(LARGE($E:$H,COUNTIF(A:D,"&gt;0")+COUNTA($J$1:J958)-1),0)</f>
        <v>0</v>
      </c>
      <c r="K959" s="2">
        <f>IFERROR(LARGE($F:$H,COUNTIF(B:D,"&gt;0")+COUNTA($K$1:K958)-1),0)</f>
        <v>0</v>
      </c>
    </row>
    <row r="960" spans="10:11" x14ac:dyDescent="0.25">
      <c r="J960" s="2">
        <f>IFERROR(LARGE($E:$H,COUNTIF(A:D,"&gt;0")+COUNTA($J$1:J959)-1),0)</f>
        <v>0</v>
      </c>
      <c r="K960" s="2">
        <f>IFERROR(LARGE($F:$H,COUNTIF(B:D,"&gt;0")+COUNTA($K$1:K959)-1),0)</f>
        <v>0</v>
      </c>
    </row>
    <row r="961" spans="10:11" x14ac:dyDescent="0.25">
      <c r="J961" s="2">
        <f>IFERROR(LARGE($E:$H,COUNTIF(A:D,"&gt;0")+COUNTA($J$1:J960)-1),0)</f>
        <v>0</v>
      </c>
      <c r="K961" s="2">
        <f>IFERROR(LARGE($F:$H,COUNTIF(B:D,"&gt;0")+COUNTA($K$1:K960)-1),0)</f>
        <v>0</v>
      </c>
    </row>
    <row r="962" spans="10:11" x14ac:dyDescent="0.25">
      <c r="J962" s="2">
        <f>IFERROR(LARGE($E:$H,COUNTIF(A:D,"&gt;0")+COUNTA($J$1:J961)-1),0)</f>
        <v>0</v>
      </c>
      <c r="K962" s="2">
        <f>IFERROR(LARGE($F:$H,COUNTIF(B:D,"&gt;0")+COUNTA($K$1:K961)-1),0)</f>
        <v>0</v>
      </c>
    </row>
    <row r="963" spans="10:11" x14ac:dyDescent="0.25">
      <c r="J963" s="2">
        <f>IFERROR(LARGE($E:$H,COUNTIF(A:D,"&gt;0")+COUNTA($J$1:J962)-1),0)</f>
        <v>0</v>
      </c>
      <c r="K963" s="2">
        <f>IFERROR(LARGE($F:$H,COUNTIF(B:D,"&gt;0")+COUNTA($K$1:K962)-1),0)</f>
        <v>0</v>
      </c>
    </row>
    <row r="964" spans="10:11" x14ac:dyDescent="0.25">
      <c r="J964" s="2">
        <f>IFERROR(LARGE($E:$H,COUNTIF(A:D,"&gt;0")+COUNTA($J$1:J963)-1),0)</f>
        <v>0</v>
      </c>
      <c r="K964" s="2">
        <f>IFERROR(LARGE($F:$H,COUNTIF(B:D,"&gt;0")+COUNTA($K$1:K963)-1),0)</f>
        <v>0</v>
      </c>
    </row>
    <row r="965" spans="10:11" x14ac:dyDescent="0.25">
      <c r="J965" s="2">
        <f>IFERROR(LARGE($E:$H,COUNTIF(A:D,"&gt;0")+COUNTA($J$1:J964)-1),0)</f>
        <v>0</v>
      </c>
      <c r="K965" s="2">
        <f>IFERROR(LARGE($F:$H,COUNTIF(B:D,"&gt;0")+COUNTA($K$1:K964)-1),0)</f>
        <v>0</v>
      </c>
    </row>
    <row r="966" spans="10:11" x14ac:dyDescent="0.25">
      <c r="J966" s="2">
        <f>IFERROR(LARGE($E:$H,COUNTIF(A:D,"&gt;0")+COUNTA($J$1:J965)-1),0)</f>
        <v>0</v>
      </c>
      <c r="K966" s="2">
        <f>IFERROR(LARGE($F:$H,COUNTIF(B:D,"&gt;0")+COUNTA($K$1:K965)-1),0)</f>
        <v>0</v>
      </c>
    </row>
    <row r="967" spans="10:11" x14ac:dyDescent="0.25">
      <c r="J967" s="2">
        <f>IFERROR(LARGE($E:$H,COUNTIF(A:D,"&gt;0")+COUNTA($J$1:J966)-1),0)</f>
        <v>0</v>
      </c>
      <c r="K967" s="2">
        <f>IFERROR(LARGE($F:$H,COUNTIF(B:D,"&gt;0")+COUNTA($K$1:K966)-1),0)</f>
        <v>0</v>
      </c>
    </row>
    <row r="968" spans="10:11" x14ac:dyDescent="0.25">
      <c r="J968" s="2">
        <f>IFERROR(LARGE($E:$H,COUNTIF(A:D,"&gt;0")+COUNTA($J$1:J967)-1),0)</f>
        <v>0</v>
      </c>
      <c r="K968" s="2">
        <f>IFERROR(LARGE($F:$H,COUNTIF(B:D,"&gt;0")+COUNTA($K$1:K967)-1),0)</f>
        <v>0</v>
      </c>
    </row>
    <row r="969" spans="10:11" x14ac:dyDescent="0.25">
      <c r="J969" s="2">
        <f>IFERROR(LARGE($E:$H,COUNTIF(A:D,"&gt;0")+COUNTA($J$1:J968)-1),0)</f>
        <v>0</v>
      </c>
      <c r="K969" s="2">
        <f>IFERROR(LARGE($F:$H,COUNTIF(B:D,"&gt;0")+COUNTA($K$1:K968)-1),0)</f>
        <v>0</v>
      </c>
    </row>
    <row r="970" spans="10:11" x14ac:dyDescent="0.25">
      <c r="J970" s="2">
        <f>IFERROR(LARGE($E:$H,COUNTIF(A:D,"&gt;0")+COUNTA($J$1:J969)-1),0)</f>
        <v>0</v>
      </c>
      <c r="K970" s="2">
        <f>IFERROR(LARGE($F:$H,COUNTIF(B:D,"&gt;0")+COUNTA($K$1:K969)-1),0)</f>
        <v>0</v>
      </c>
    </row>
    <row r="971" spans="10:11" x14ac:dyDescent="0.25">
      <c r="J971" s="2">
        <f>IFERROR(LARGE($E:$H,COUNTIF(A:D,"&gt;0")+COUNTA($J$1:J970)-1),0)</f>
        <v>0</v>
      </c>
      <c r="K971" s="2">
        <f>IFERROR(LARGE($F:$H,COUNTIF(B:D,"&gt;0")+COUNTA($K$1:K970)-1),0)</f>
        <v>0</v>
      </c>
    </row>
    <row r="972" spans="10:11" x14ac:dyDescent="0.25">
      <c r="J972" s="2">
        <f>IFERROR(LARGE($E:$H,COUNTIF(A:D,"&gt;0")+COUNTA($J$1:J971)-1),0)</f>
        <v>0</v>
      </c>
      <c r="K972" s="2">
        <f>IFERROR(LARGE($F:$H,COUNTIF(B:D,"&gt;0")+COUNTA($K$1:K971)-1),0)</f>
        <v>0</v>
      </c>
    </row>
    <row r="973" spans="10:11" x14ac:dyDescent="0.25">
      <c r="J973" s="2">
        <f>IFERROR(LARGE($E:$H,COUNTIF(A:D,"&gt;0")+COUNTA($J$1:J972)-1),0)</f>
        <v>0</v>
      </c>
      <c r="K973" s="2">
        <f>IFERROR(LARGE($F:$H,COUNTIF(B:D,"&gt;0")+COUNTA($K$1:K972)-1),0)</f>
        <v>0</v>
      </c>
    </row>
    <row r="974" spans="10:11" x14ac:dyDescent="0.25">
      <c r="J974" s="2">
        <f>IFERROR(LARGE($E:$H,COUNTIF(A:D,"&gt;0")+COUNTA($J$1:J973)-1),0)</f>
        <v>0</v>
      </c>
      <c r="K974" s="2">
        <f>IFERROR(LARGE($F:$H,COUNTIF(B:D,"&gt;0")+COUNTA($K$1:K973)-1),0)</f>
        <v>0</v>
      </c>
    </row>
    <row r="975" spans="10:11" x14ac:dyDescent="0.25">
      <c r="J975" s="2">
        <f>IFERROR(LARGE($E:$H,COUNTIF(A:D,"&gt;0")+COUNTA($J$1:J974)-1),0)</f>
        <v>0</v>
      </c>
      <c r="K975" s="2">
        <f>IFERROR(LARGE($F:$H,COUNTIF(B:D,"&gt;0")+COUNTA($K$1:K974)-1),0)</f>
        <v>0</v>
      </c>
    </row>
    <row r="976" spans="10:11" x14ac:dyDescent="0.25">
      <c r="J976" s="2">
        <f>IFERROR(LARGE($E:$H,COUNTIF(A:D,"&gt;0")+COUNTA($J$1:J975)-1),0)</f>
        <v>0</v>
      </c>
      <c r="K976" s="2">
        <f>IFERROR(LARGE($F:$H,COUNTIF(B:D,"&gt;0")+COUNTA($K$1:K975)-1),0)</f>
        <v>0</v>
      </c>
    </row>
    <row r="977" spans="10:11" x14ac:dyDescent="0.25">
      <c r="J977" s="2">
        <f>IFERROR(LARGE($E:$H,COUNTIF(A:D,"&gt;0")+COUNTA($J$1:J976)-1),0)</f>
        <v>0</v>
      </c>
      <c r="K977" s="2">
        <f>IFERROR(LARGE($F:$H,COUNTIF(B:D,"&gt;0")+COUNTA($K$1:K976)-1),0)</f>
        <v>0</v>
      </c>
    </row>
    <row r="978" spans="10:11" x14ac:dyDescent="0.25">
      <c r="J978" s="2">
        <f>IFERROR(LARGE($E:$H,COUNTIF(A:D,"&gt;0")+COUNTA($J$1:J977)-1),0)</f>
        <v>0</v>
      </c>
      <c r="K978" s="2">
        <f>IFERROR(LARGE($F:$H,COUNTIF(B:D,"&gt;0")+COUNTA($K$1:K977)-1),0)</f>
        <v>0</v>
      </c>
    </row>
    <row r="979" spans="10:11" x14ac:dyDescent="0.25">
      <c r="J979" s="2">
        <f>IFERROR(LARGE($E:$H,COUNTIF(A:D,"&gt;0")+COUNTA($J$1:J978)-1),0)</f>
        <v>0</v>
      </c>
      <c r="K979" s="2">
        <f>IFERROR(LARGE($F:$H,COUNTIF(B:D,"&gt;0")+COUNTA($K$1:K978)-1),0)</f>
        <v>0</v>
      </c>
    </row>
    <row r="980" spans="10:11" x14ac:dyDescent="0.25">
      <c r="J980" s="2">
        <f>IFERROR(LARGE($E:$H,COUNTIF(A:D,"&gt;0")+COUNTA($J$1:J979)-1),0)</f>
        <v>0</v>
      </c>
      <c r="K980" s="2">
        <f>IFERROR(LARGE($F:$H,COUNTIF(B:D,"&gt;0")+COUNTA($K$1:K979)-1),0)</f>
        <v>0</v>
      </c>
    </row>
    <row r="981" spans="10:11" x14ac:dyDescent="0.25">
      <c r="J981" s="2">
        <f>IFERROR(LARGE($E:$H,COUNTIF(A:D,"&gt;0")+COUNTA($J$1:J980)-1),0)</f>
        <v>0</v>
      </c>
      <c r="K981" s="2">
        <f>IFERROR(LARGE($F:$H,COUNTIF(B:D,"&gt;0")+COUNTA($K$1:K980)-1),0)</f>
        <v>0</v>
      </c>
    </row>
    <row r="982" spans="10:11" x14ac:dyDescent="0.25">
      <c r="J982" s="2">
        <f>IFERROR(LARGE($E:$H,COUNTIF(A:D,"&gt;0")+COUNTA($J$1:J981)-1),0)</f>
        <v>0</v>
      </c>
      <c r="K982" s="2">
        <f>IFERROR(LARGE($F:$H,COUNTIF(B:D,"&gt;0")+COUNTA($K$1:K981)-1),0)</f>
        <v>0</v>
      </c>
    </row>
    <row r="983" spans="10:11" x14ac:dyDescent="0.25">
      <c r="J983" s="2">
        <f>IFERROR(LARGE($E:$H,COUNTIF(A:D,"&gt;0")+COUNTA($J$1:J982)-1),0)</f>
        <v>0</v>
      </c>
      <c r="K983" s="2">
        <f>IFERROR(LARGE($F:$H,COUNTIF(B:D,"&gt;0")+COUNTA($K$1:K982)-1),0)</f>
        <v>0</v>
      </c>
    </row>
    <row r="984" spans="10:11" x14ac:dyDescent="0.25">
      <c r="J984" s="2">
        <f>IFERROR(LARGE($E:$H,COUNTIF(A:D,"&gt;0")+COUNTA($J$1:J983)-1),0)</f>
        <v>0</v>
      </c>
      <c r="K984" s="2">
        <f>IFERROR(LARGE($F:$H,COUNTIF(B:D,"&gt;0")+COUNTA($K$1:K983)-1),0)</f>
        <v>0</v>
      </c>
    </row>
    <row r="985" spans="10:11" x14ac:dyDescent="0.25">
      <c r="J985" s="2">
        <f>IFERROR(LARGE($E:$H,COUNTIF(A:D,"&gt;0")+COUNTA($J$1:J984)-1),0)</f>
        <v>0</v>
      </c>
      <c r="K985" s="2">
        <f>IFERROR(LARGE($F:$H,COUNTIF(B:D,"&gt;0")+COUNTA($K$1:K984)-1),0)</f>
        <v>0</v>
      </c>
    </row>
    <row r="986" spans="10:11" x14ac:dyDescent="0.25">
      <c r="J986" s="2">
        <f>IFERROR(LARGE($E:$H,COUNTIF(A:D,"&gt;0")+COUNTA($J$1:J985)-1),0)</f>
        <v>0</v>
      </c>
      <c r="K986" s="2">
        <f>IFERROR(LARGE($F:$H,COUNTIF(B:D,"&gt;0")+COUNTA($K$1:K985)-1),0)</f>
        <v>0</v>
      </c>
    </row>
    <row r="987" spans="10:11" x14ac:dyDescent="0.25">
      <c r="J987" s="2">
        <f>IFERROR(LARGE($E:$H,COUNTIF(A:D,"&gt;0")+COUNTA($J$1:J986)-1),0)</f>
        <v>0</v>
      </c>
      <c r="K987" s="2">
        <f>IFERROR(LARGE($F:$H,COUNTIF(B:D,"&gt;0")+COUNTA($K$1:K986)-1),0)</f>
        <v>0</v>
      </c>
    </row>
    <row r="988" spans="10:11" x14ac:dyDescent="0.25">
      <c r="J988" s="2">
        <f>IFERROR(LARGE($E:$H,COUNTIF(A:D,"&gt;0")+COUNTA($J$1:J987)-1),0)</f>
        <v>0</v>
      </c>
      <c r="K988" s="2">
        <f>IFERROR(LARGE($F:$H,COUNTIF(B:D,"&gt;0")+COUNTA($K$1:K987)-1),0)</f>
        <v>0</v>
      </c>
    </row>
    <row r="989" spans="10:11" x14ac:dyDescent="0.25">
      <c r="J989" s="2">
        <f>IFERROR(LARGE($E:$H,COUNTIF(A:D,"&gt;0")+COUNTA($J$1:J988)-1),0)</f>
        <v>0</v>
      </c>
      <c r="K989" s="2">
        <f>IFERROR(LARGE($F:$H,COUNTIF(B:D,"&gt;0")+COUNTA($K$1:K988)-1),0)</f>
        <v>0</v>
      </c>
    </row>
    <row r="990" spans="10:11" x14ac:dyDescent="0.25">
      <c r="J990" s="2">
        <f>IFERROR(LARGE($E:$H,COUNTIF(A:D,"&gt;0")+COUNTA($J$1:J989)-1),0)</f>
        <v>0</v>
      </c>
      <c r="K990" s="2">
        <f>IFERROR(LARGE($F:$H,COUNTIF(B:D,"&gt;0")+COUNTA($K$1:K989)-1),0)</f>
        <v>0</v>
      </c>
    </row>
    <row r="991" spans="10:11" x14ac:dyDescent="0.25">
      <c r="J991" s="2">
        <f>IFERROR(LARGE($E:$H,COUNTIF(A:D,"&gt;0")+COUNTA($J$1:J990)-1),0)</f>
        <v>0</v>
      </c>
      <c r="K991" s="2">
        <f>IFERROR(LARGE($F:$H,COUNTIF(B:D,"&gt;0")+COUNTA($K$1:K990)-1),0)</f>
        <v>0</v>
      </c>
    </row>
    <row r="992" spans="10:11" x14ac:dyDescent="0.25">
      <c r="J992" s="2">
        <f>IFERROR(LARGE($E:$H,COUNTIF(A:D,"&gt;0")+COUNTA($J$1:J991)-1),0)</f>
        <v>0</v>
      </c>
      <c r="K992" s="2">
        <f>IFERROR(LARGE($F:$H,COUNTIF(B:D,"&gt;0")+COUNTA($K$1:K991)-1),0)</f>
        <v>0</v>
      </c>
    </row>
    <row r="993" spans="10:11" x14ac:dyDescent="0.25">
      <c r="J993" s="2">
        <f>IFERROR(LARGE($E:$H,COUNTIF(A:D,"&gt;0")+COUNTA($J$1:J992)-1),0)</f>
        <v>0</v>
      </c>
      <c r="K993" s="2">
        <f>IFERROR(LARGE($F:$H,COUNTIF(B:D,"&gt;0")+COUNTA($K$1:K992)-1),0)</f>
        <v>0</v>
      </c>
    </row>
    <row r="994" spans="10:11" x14ac:dyDescent="0.25">
      <c r="J994" s="2">
        <f>IFERROR(LARGE($E:$H,COUNTIF(A:D,"&gt;0")+COUNTA($J$1:J993)-1),0)</f>
        <v>0</v>
      </c>
      <c r="K994" s="2">
        <f>IFERROR(LARGE($F:$H,COUNTIF(B:D,"&gt;0")+COUNTA($K$1:K993)-1),0)</f>
        <v>0</v>
      </c>
    </row>
    <row r="995" spans="10:11" x14ac:dyDescent="0.25">
      <c r="J995" s="2">
        <f>IFERROR(LARGE($E:$H,COUNTIF(A:D,"&gt;0")+COUNTA($J$1:J994)-1),0)</f>
        <v>0</v>
      </c>
      <c r="K995" s="2">
        <f>IFERROR(LARGE($F:$H,COUNTIF(B:D,"&gt;0")+COUNTA($K$1:K994)-1),0)</f>
        <v>0</v>
      </c>
    </row>
    <row r="996" spans="10:11" x14ac:dyDescent="0.25">
      <c r="J996" s="2">
        <f>IFERROR(LARGE($E:$H,COUNTIF(A:D,"&gt;0")+COUNTA($J$1:J995)-1),0)</f>
        <v>0</v>
      </c>
      <c r="K996" s="2">
        <f>IFERROR(LARGE($F:$H,COUNTIF(B:D,"&gt;0")+COUNTA($K$1:K995)-1),0)</f>
        <v>0</v>
      </c>
    </row>
    <row r="997" spans="10:11" x14ac:dyDescent="0.25">
      <c r="J997" s="2">
        <f>IFERROR(LARGE($E:$H,COUNTIF(A:D,"&gt;0")+COUNTA($J$1:J996)-1),0)</f>
        <v>0</v>
      </c>
      <c r="K997" s="2">
        <f>IFERROR(LARGE($F:$H,COUNTIF(B:D,"&gt;0")+COUNTA($K$1:K996)-1),0)</f>
        <v>0</v>
      </c>
    </row>
    <row r="998" spans="10:11" x14ac:dyDescent="0.25">
      <c r="J998" s="2">
        <f>IFERROR(LARGE($E:$H,COUNTIF(A:D,"&gt;0")+COUNTA($J$1:J997)-1),0)</f>
        <v>0</v>
      </c>
      <c r="K998" s="2">
        <f>IFERROR(LARGE($F:$H,COUNTIF(B:D,"&gt;0")+COUNTA($K$1:K997)-1),0)</f>
        <v>0</v>
      </c>
    </row>
    <row r="999" spans="10:11" x14ac:dyDescent="0.25">
      <c r="J999" s="2">
        <f>IFERROR(LARGE($E:$H,COUNTIF(A:D,"&gt;0")+COUNTA($J$1:J998)-1),0)</f>
        <v>0</v>
      </c>
      <c r="K999" s="2">
        <f>IFERROR(LARGE($F:$H,COUNTIF(B:D,"&gt;0")+COUNTA($K$1:K998)-1),0)</f>
        <v>0</v>
      </c>
    </row>
    <row r="1000" spans="10:11" x14ac:dyDescent="0.25">
      <c r="J1000" s="2">
        <f>IFERROR(LARGE($E:$H,COUNTIF(A:D,"&gt;0")+COUNTA($J$1:J999)-1),0)</f>
        <v>0</v>
      </c>
      <c r="K1000" s="2">
        <f>IFERROR(LARGE($F:$H,COUNTIF(B:D,"&gt;0")+COUNTA($K$1:K999)-1),0)</f>
        <v>0</v>
      </c>
    </row>
  </sheetData>
  <conditionalFormatting sqref="A1:D1048576">
    <cfRule type="notContainsBlanks" dxfId="0" priority="1">
      <formula>LEN(TRIM(A1))&gt;0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9AE4-F88F-4F6F-BA30-A88DBEA6340E}">
  <sheetPr codeName="Sheet1"/>
  <dimension ref="A1:A3"/>
  <sheetViews>
    <sheetView workbookViewId="0">
      <selection activeCell="G21" sqref="G21"/>
    </sheetView>
  </sheetViews>
  <sheetFormatPr defaultRowHeight="15" x14ac:dyDescent="0.25"/>
  <cols>
    <col min="1" max="1" width="11" customWidth="1"/>
  </cols>
  <sheetData>
    <row r="1" spans="1:1" x14ac:dyDescent="0.25">
      <c r="A1" t="s">
        <v>159</v>
      </c>
    </row>
    <row r="2" spans="1:1" x14ac:dyDescent="0.25">
      <c r="A2" t="b">
        <v>1</v>
      </c>
    </row>
    <row r="3" spans="1:1" x14ac:dyDescent="0.25">
      <c r="A3" t="b">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D51D-EA31-4FF0-B997-7F2A94B0E1CE}">
  <sheetPr codeName="Sheet2">
    <tabColor rgb="FFFF0000"/>
  </sheetPr>
  <dimension ref="A1:AB207"/>
  <sheetViews>
    <sheetView workbookViewId="0">
      <selection activeCell="N62" sqref="N62"/>
    </sheetView>
  </sheetViews>
  <sheetFormatPr defaultRowHeight="15" x14ac:dyDescent="0.25"/>
  <cols>
    <col min="1" max="1" width="5.28515625" bestFit="1" customWidth="1"/>
    <col min="2" max="2" width="19.140625" bestFit="1" customWidth="1"/>
    <col min="3" max="3" width="19.42578125" bestFit="1" customWidth="1"/>
    <col min="4" max="4" width="6.5703125" style="2" bestFit="1" customWidth="1"/>
    <col min="5" max="5" width="7.28515625" bestFit="1" customWidth="1"/>
    <col min="6" max="6" width="1.42578125" customWidth="1"/>
    <col min="7" max="7" width="5.28515625" bestFit="1" customWidth="1"/>
    <col min="8" max="8" width="23.5703125" bestFit="1" customWidth="1"/>
    <col min="9" max="9" width="19.42578125" bestFit="1" customWidth="1"/>
    <col min="10" max="10" width="6.5703125" bestFit="1" customWidth="1"/>
    <col min="11" max="11" width="6.28515625" bestFit="1" customWidth="1"/>
    <col min="12" max="12" width="1.42578125" style="8" customWidth="1"/>
    <col min="13" max="13" width="5.28515625" bestFit="1" customWidth="1"/>
    <col min="14" max="14" width="22.7109375" bestFit="1" customWidth="1"/>
    <col min="15" max="15" width="19.42578125" bestFit="1" customWidth="1"/>
    <col min="16" max="16" width="6.5703125" bestFit="1" customWidth="1"/>
    <col min="17" max="17" width="6.28515625" bestFit="1" customWidth="1"/>
    <col min="18" max="18" width="1.42578125" style="8" customWidth="1"/>
    <col min="19" max="19" width="5.28515625" bestFit="1" customWidth="1"/>
    <col min="20" max="20" width="21.7109375" bestFit="1" customWidth="1"/>
    <col min="21" max="21" width="16" bestFit="1" customWidth="1"/>
    <col min="22" max="22" width="8" bestFit="1" customWidth="1"/>
    <col min="23" max="23" width="6.28515625" bestFit="1" customWidth="1"/>
    <col min="24" max="24" width="6" style="44" customWidth="1"/>
  </cols>
  <sheetData>
    <row r="1" spans="1:28" s="1" customFormat="1" ht="15.75" thickBot="1" x14ac:dyDescent="0.3">
      <c r="A1" s="103" t="s">
        <v>154</v>
      </c>
      <c r="B1" s="104"/>
      <c r="C1" s="104"/>
      <c r="D1" s="104"/>
      <c r="E1" s="105"/>
      <c r="F1" s="7"/>
      <c r="G1" s="100" t="s">
        <v>153</v>
      </c>
      <c r="H1" s="101"/>
      <c r="I1" s="101"/>
      <c r="J1" s="101"/>
      <c r="K1" s="102"/>
      <c r="L1" s="7"/>
      <c r="M1" s="106" t="s">
        <v>570</v>
      </c>
      <c r="N1" s="107"/>
      <c r="O1" s="107"/>
      <c r="P1" s="107"/>
      <c r="Q1" s="108"/>
      <c r="R1" s="7"/>
      <c r="S1" s="109" t="s">
        <v>152</v>
      </c>
      <c r="T1" s="110"/>
      <c r="U1" s="110"/>
      <c r="V1" s="110"/>
      <c r="W1" s="111"/>
      <c r="X1" s="96" t="s">
        <v>571</v>
      </c>
    </row>
    <row r="2" spans="1:28" s="1" customFormat="1" ht="15.75" thickBot="1" x14ac:dyDescent="0.3">
      <c r="A2" s="37" t="s">
        <v>142</v>
      </c>
      <c r="B2" s="38" t="s">
        <v>146</v>
      </c>
      <c r="C2" s="38" t="s">
        <v>0</v>
      </c>
      <c r="D2" s="39" t="s">
        <v>29</v>
      </c>
      <c r="E2" s="38" t="s">
        <v>147</v>
      </c>
      <c r="F2" s="40"/>
      <c r="G2" s="38" t="s">
        <v>142</v>
      </c>
      <c r="H2" s="38" t="s">
        <v>146</v>
      </c>
      <c r="I2" s="38" t="s">
        <v>0</v>
      </c>
      <c r="J2" s="39" t="s">
        <v>29</v>
      </c>
      <c r="K2" s="38" t="s">
        <v>147</v>
      </c>
      <c r="L2" s="40"/>
      <c r="M2" s="38" t="s">
        <v>142</v>
      </c>
      <c r="N2" s="38" t="s">
        <v>146</v>
      </c>
      <c r="O2" s="38" t="s">
        <v>0</v>
      </c>
      <c r="P2" s="39" t="s">
        <v>29</v>
      </c>
      <c r="Q2" s="38" t="s">
        <v>147</v>
      </c>
      <c r="R2" s="40"/>
      <c r="S2" s="38" t="s">
        <v>142</v>
      </c>
      <c r="T2" s="38" t="s">
        <v>146</v>
      </c>
      <c r="U2" s="38" t="s">
        <v>0</v>
      </c>
      <c r="V2" s="39" t="s">
        <v>29</v>
      </c>
      <c r="W2" s="38" t="s">
        <v>147</v>
      </c>
      <c r="X2" s="96"/>
      <c r="AB2" s="6"/>
    </row>
    <row r="3" spans="1:28" x14ac:dyDescent="0.25">
      <c r="A3">
        <v>1</v>
      </c>
      <c r="B3" t="str">
        <f>IFERROR(IF(VLOOKUP($A3,'QB Projections'!$A:$P,14,FALSE)&gt;0,VLOOKUP($A3,'QB Projections'!$A:$P,3,FALSE),""),"")</f>
        <v>Caleb Williams</v>
      </c>
      <c r="C3" t="str">
        <f>IFERROR(IF(VLOOKUP($A3,'QB Projections'!$A:$P,14,FALSE)&gt;0,VLOOKUP($A3,'QB Projections'!$A:$P,4,FALSE),""),"")</f>
        <v>USC</v>
      </c>
      <c r="D3" s="2">
        <f>IFERROR(IF(VLOOKUP($A3,'QB Projections'!$A:$P,14,FALSE)&gt;0,VLOOKUP($A3,'QB Projections'!$A:$P,14,FALSE),""),"")</f>
        <v>354.20360391216173</v>
      </c>
      <c r="E3" s="2">
        <f>IFERROR(IF(VLOOKUP($A3,'QB Projections'!$A:$P,14,FALSE)&gt;0,VLOOKUP($A3,'QB Projections'!$A:$P,15,FALSE),""),"")</f>
        <v>57.959143168524065</v>
      </c>
      <c r="F3" s="8"/>
      <c r="G3">
        <v>1</v>
      </c>
      <c r="H3" t="str">
        <f>IFERROR(IF(VLOOKUP($G3,'RB Projections'!$A:$P,14,FALSE)&gt;0,VLOOKUP(G3,'RB Projections'!$A:$P,3,FALSE),""),"")</f>
        <v>Quinshon Judkins</v>
      </c>
      <c r="I3" t="str">
        <f>IFERROR(IF(VLOOKUP($G3,'RB Projections'!$A:$P,14,FALSE)&gt;0,VLOOKUP(G3,'RB Projections'!$A:$P,4,FALSE),""),"")</f>
        <v>Ole Miss</v>
      </c>
      <c r="J3" s="2">
        <f>IFERROR(IF(VLOOKUP($G3,'RB Projections'!$A:$P,14,FALSE)&gt;0,VLOOKUP(G3,'RB Projections'!$A:$P,14,FALSE),""),"")</f>
        <v>250.39763655311685</v>
      </c>
      <c r="K3" s="2">
        <f>IFERROR(IF(VLOOKUP($G3,'RB Projections'!$A:$P,14,FALSE)&gt;0,VLOOKUP(G3,'RB Projections'!$A:$P,15,FALSE),""),"")</f>
        <v>90.033522198758106</v>
      </c>
      <c r="M3">
        <v>1</v>
      </c>
      <c r="N3" t="str">
        <f>IFERROR(IF(VLOOKUP(M3,'WR Projections'!$A:$P,14,FALSE)&gt;0,VLOOKUP(M3,'WR Projections'!$A:$P,3,FALSE),""),"")</f>
        <v>Marvin Harrison Jr.</v>
      </c>
      <c r="O3" t="str">
        <f>IFERROR(IF(VLOOKUP(M3,'WR Projections'!$A:$P,14,FALSE)&gt;0,VLOOKUP(M3,'WR Projections'!$A:$P,4,FALSE),""),"")</f>
        <v>Ohio State</v>
      </c>
      <c r="P3" s="2">
        <f>IFERROR(IF(VLOOKUP(M3,'WR Projections'!$A:$P,14,FALSE)&gt;0,VLOOKUP(M3,'WR Projections'!$A:$P,14,FALSE),""),"")</f>
        <v>219.66174932058789</v>
      </c>
      <c r="Q3" s="2">
        <f>IFERROR(IF(VLOOKUP(M3,'WR Projections'!$A:$P,14,FALSE)&gt;0,VLOOKUP(M3,'WR Projections'!$A:$P,15,FALSE),""),"")</f>
        <v>62.432077809604948</v>
      </c>
      <c r="S3">
        <v>1</v>
      </c>
      <c r="T3" t="str">
        <f>IFERROR(IF(VLOOKUP(S3,'TE Projections'!$A:$P,14,FALSE)&gt;0,VLOOKUP(S3,'TE Projections'!$A:$P,3,FALSE),""),"")</f>
        <v>Oronde Gadsden II</v>
      </c>
      <c r="U3" t="str">
        <f>IFERROR(IF(VLOOKUP(S3,'TE Projections'!$A:$P,14,FALSE)&gt;0,VLOOKUP(S3,'TE Projections'!$A:$P,4,FALSE),""),"")</f>
        <v>Syracuse</v>
      </c>
      <c r="V3" s="2">
        <f>IFERROR(IF(VLOOKUP(S3,'TE Projections'!$A:$P,14,FALSE)&gt;0,VLOOKUP(S3,'TE Projections'!$A:$P,14,FALSE),""),"")</f>
        <v>154.57588906458466</v>
      </c>
      <c r="W3" s="2">
        <f>IFERROR(IF(VLOOKUP(S3,'TE Projections'!$A:$P,14,FALSE)&gt;0,VLOOKUP(S3,'TE Projections'!$A:$P,15,FALSE),""),"")</f>
        <v>57.520029020701898</v>
      </c>
      <c r="X3" s="96"/>
    </row>
    <row r="4" spans="1:28" x14ac:dyDescent="0.25">
      <c r="A4">
        <v>2</v>
      </c>
      <c r="B4" t="str">
        <f>IFERROR(IF(VLOOKUP($A4,'QB Projections'!$A:$P,14,FALSE)&gt;0,VLOOKUP($A4,'QB Projections'!$A:$P,3,FALSE),""),"")</f>
        <v>Drake Maye</v>
      </c>
      <c r="C4" t="str">
        <f>IFERROR(IF(VLOOKUP($A4,'QB Projections'!$A:$P,14,FALSE)&gt;0,VLOOKUP($A4,'QB Projections'!$A:$P,4,FALSE),""),"")</f>
        <v>North Carolina</v>
      </c>
      <c r="D4" s="2">
        <f>IFERROR(IF(VLOOKUP($A4,'QB Projections'!$A:$P,14,FALSE)&gt;0,VLOOKUP($A4,'QB Projections'!$A:$P,14,FALSE),""),"")</f>
        <v>348.62145703328696</v>
      </c>
      <c r="E4" s="2">
        <f>IFERROR(IF(VLOOKUP($A4,'QB Projections'!$A:$P,14,FALSE)&gt;0,VLOOKUP($A4,'QB Projections'!$A:$P,15,FALSE),""),"")</f>
        <v>52.376996289649298</v>
      </c>
      <c r="F4" s="8"/>
      <c r="G4">
        <v>2</v>
      </c>
      <c r="H4" t="str">
        <f>IFERROR(IF(VLOOKUP($G4,'RB Projections'!$A:$P,14,FALSE)&gt;0,VLOOKUP(G4,'RB Projections'!$A:$P,3,FALSE),""),"")</f>
        <v>Will Shipley</v>
      </c>
      <c r="I4" t="str">
        <f>IFERROR(IF(VLOOKUP($G4,'RB Projections'!$A:$P,14,FALSE)&gt;0,VLOOKUP(G4,'RB Projections'!$A:$P,4,FALSE),""),"")</f>
        <v>Clemson</v>
      </c>
      <c r="J4" s="2">
        <f>IFERROR(IF(VLOOKUP($G4,'RB Projections'!$A:$P,14,FALSE)&gt;0,VLOOKUP(G4,'RB Projections'!$A:$P,14,FALSE),""),"")</f>
        <v>244.38741853716431</v>
      </c>
      <c r="K4" s="2">
        <f>IFERROR(IF(VLOOKUP($G4,'RB Projections'!$A:$P,14,FALSE)&gt;0,VLOOKUP(G4,'RB Projections'!$A:$P,15,FALSE),""),"")</f>
        <v>84.02330418280556</v>
      </c>
      <c r="M4">
        <v>2</v>
      </c>
      <c r="N4" t="str">
        <f>IFERROR(IF(VLOOKUP(M4,'WR Projections'!$A:$P,14,FALSE)&gt;0,VLOOKUP(M4,'WR Projections'!$A:$P,3,FALSE),""),"")</f>
        <v>Malachi Corley</v>
      </c>
      <c r="O4" t="str">
        <f>IFERROR(IF(VLOOKUP(M4,'WR Projections'!$A:$P,14,FALSE)&gt;0,VLOOKUP(M4,'WR Projections'!$A:$P,4,FALSE),""),"")</f>
        <v>Western Kentucky</v>
      </c>
      <c r="P4" s="2">
        <f>IFERROR(IF(VLOOKUP(M4,'WR Projections'!$A:$P,14,FALSE)&gt;0,VLOOKUP(M4,'WR Projections'!$A:$P,14,FALSE),""),"")</f>
        <v>214.52842752082992</v>
      </c>
      <c r="Q4" s="2">
        <f>IFERROR(IF(VLOOKUP(M4,'WR Projections'!$A:$P,14,FALSE)&gt;0,VLOOKUP(M4,'WR Projections'!$A:$P,15,FALSE),""),"")</f>
        <v>57.298756009846983</v>
      </c>
      <c r="S4">
        <v>2</v>
      </c>
      <c r="T4" t="str">
        <f>IFERROR(IF(VLOOKUP(S4,'TE Projections'!$A:$P,14,FALSE)&gt;0,VLOOKUP(S4,'TE Projections'!$A:$P,3,FALSE),""),"")</f>
        <v>Brock Bowers</v>
      </c>
      <c r="U4" t="str">
        <f>IFERROR(IF(VLOOKUP(S4,'TE Projections'!$A:$P,14,FALSE)&gt;0,VLOOKUP(S4,'TE Projections'!$A:$P,4,FALSE),""),"")</f>
        <v>Georgia</v>
      </c>
      <c r="V4" s="2">
        <f>IFERROR(IF(VLOOKUP(S4,'TE Projections'!$A:$P,14,FALSE)&gt;0,VLOOKUP(S4,'TE Projections'!$A:$P,14,FALSE),""),"")</f>
        <v>146.2972904577787</v>
      </c>
      <c r="W4" s="2">
        <f>IFERROR(IF(VLOOKUP(S4,'TE Projections'!$A:$P,14,FALSE)&gt;0,VLOOKUP(S4,'TE Projections'!$A:$P,15,FALSE),""),"")</f>
        <v>49.241430413895941</v>
      </c>
      <c r="X4" s="96"/>
    </row>
    <row r="5" spans="1:28" x14ac:dyDescent="0.25">
      <c r="A5">
        <v>3</v>
      </c>
      <c r="B5" t="str">
        <f>IFERROR(IF(VLOOKUP($A5,'QB Projections'!$A:$P,14,FALSE)&gt;0,VLOOKUP($A5,'QB Projections'!$A:$P,3,FALSE),""),"")</f>
        <v>Austin Reed</v>
      </c>
      <c r="C5" t="str">
        <f>IFERROR(IF(VLOOKUP($A5,'QB Projections'!$A:$P,14,FALSE)&gt;0,VLOOKUP($A5,'QB Projections'!$A:$P,4,FALSE),""),"")</f>
        <v>Western Kentucky</v>
      </c>
      <c r="D5" s="2">
        <f>IFERROR(IF(VLOOKUP($A5,'QB Projections'!$A:$P,14,FALSE)&gt;0,VLOOKUP($A5,'QB Projections'!$A:$P,14,FALSE),""),"")</f>
        <v>341.70981880640574</v>
      </c>
      <c r="E5" s="2">
        <f>IFERROR(IF(VLOOKUP($A5,'QB Projections'!$A:$P,14,FALSE)&gt;0,VLOOKUP($A5,'QB Projections'!$A:$P,15,FALSE),""),"")</f>
        <v>45.465358062768075</v>
      </c>
      <c r="F5" s="8"/>
      <c r="G5">
        <v>3</v>
      </c>
      <c r="H5" t="str">
        <f>IFERROR(IF(VLOOKUP($G5,'RB Projections'!$A:$P,14,FALSE)&gt;0,VLOOKUP(G5,'RB Projections'!$A:$P,3,FALSE),""),"")</f>
        <v>La'Damian Webb</v>
      </c>
      <c r="I5" t="str">
        <f>IFERROR(IF(VLOOKUP($G5,'RB Projections'!$A:$P,14,FALSE)&gt;0,VLOOKUP(G5,'RB Projections'!$A:$P,4,FALSE),""),"")</f>
        <v>South Alabama</v>
      </c>
      <c r="J5" s="2">
        <f>IFERROR(IF(VLOOKUP($G5,'RB Projections'!$A:$P,14,FALSE)&gt;0,VLOOKUP(G5,'RB Projections'!$A:$P,14,FALSE),""),"")</f>
        <v>238.65321773720993</v>
      </c>
      <c r="K5" s="2">
        <f>IFERROR(IF(VLOOKUP($G5,'RB Projections'!$A:$P,14,FALSE)&gt;0,VLOOKUP(G5,'RB Projections'!$A:$P,15,FALSE),""),"")</f>
        <v>78.289103382851181</v>
      </c>
      <c r="M5">
        <v>3</v>
      </c>
      <c r="N5" t="str">
        <f>IFERROR(IF(VLOOKUP(M5,'WR Projections'!$A:$P,14,FALSE)&gt;0,VLOOKUP(M5,'WR Projections'!$A:$P,3,FALSE),""),"")</f>
        <v>Tory Horton</v>
      </c>
      <c r="O5" t="str">
        <f>IFERROR(IF(VLOOKUP(M5,'WR Projections'!$A:$P,14,FALSE)&gt;0,VLOOKUP(M5,'WR Projections'!$A:$P,4,FALSE),""),"")</f>
        <v>Colorado State</v>
      </c>
      <c r="P5" s="2">
        <f>IFERROR(IF(VLOOKUP(M5,'WR Projections'!$A:$P,14,FALSE)&gt;0,VLOOKUP(M5,'WR Projections'!$A:$P,14,FALSE),""),"")</f>
        <v>203.22815809610452</v>
      </c>
      <c r="Q5" s="2">
        <f>IFERROR(IF(VLOOKUP(M5,'WR Projections'!$A:$P,14,FALSE)&gt;0,VLOOKUP(M5,'WR Projections'!$A:$P,15,FALSE),""),"")</f>
        <v>45.998486585121583</v>
      </c>
      <c r="S5">
        <v>3</v>
      </c>
      <c r="T5" t="str">
        <f>IFERROR(IF(VLOOKUP(S5,'TE Projections'!$A:$P,14,FALSE)&gt;0,VLOOKUP(S5,'TE Projections'!$A:$P,3,FALSE),""),"")</f>
        <v>Benjamin Yurosek</v>
      </c>
      <c r="U5" t="str">
        <f>IFERROR(IF(VLOOKUP(S5,'TE Projections'!$A:$P,14,FALSE)&gt;0,VLOOKUP(S5,'TE Projections'!$A:$P,4,FALSE),""),"")</f>
        <v>Stanford</v>
      </c>
      <c r="V5" s="2">
        <f>IFERROR(IF(VLOOKUP(S5,'TE Projections'!$A:$P,14,FALSE)&gt;0,VLOOKUP(S5,'TE Projections'!$A:$P,14,FALSE),""),"")</f>
        <v>130.84736348839562</v>
      </c>
      <c r="W5" s="2">
        <f>IFERROR(IF(VLOOKUP(S5,'TE Projections'!$A:$P,14,FALSE)&gt;0,VLOOKUP(S5,'TE Projections'!$A:$P,15,FALSE),""),"")</f>
        <v>33.791503444512855</v>
      </c>
      <c r="X5" s="96"/>
    </row>
    <row r="6" spans="1:28" x14ac:dyDescent="0.25">
      <c r="A6">
        <v>4</v>
      </c>
      <c r="B6" t="str">
        <f>IFERROR(IF(VLOOKUP($A6,'QB Projections'!$A:$P,14,FALSE)&gt;0,VLOOKUP($A6,'QB Projections'!$A:$P,3,FALSE),""),"")</f>
        <v>Bo Nix</v>
      </c>
      <c r="C6" t="str">
        <f>IFERROR(IF(VLOOKUP($A6,'QB Projections'!$A:$P,14,FALSE)&gt;0,VLOOKUP($A6,'QB Projections'!$A:$P,4,FALSE),""),"")</f>
        <v>Oregon</v>
      </c>
      <c r="D6" s="2">
        <f>IFERROR(IF(VLOOKUP($A6,'QB Projections'!$A:$P,14,FALSE)&gt;0,VLOOKUP($A6,'QB Projections'!$A:$P,14,FALSE),""),"")</f>
        <v>340.40753757869624</v>
      </c>
      <c r="E6" s="2">
        <f>IFERROR(IF(VLOOKUP($A6,'QB Projections'!$A:$P,14,FALSE)&gt;0,VLOOKUP($A6,'QB Projections'!$A:$P,15,FALSE),""),"")</f>
        <v>44.163076835058575</v>
      </c>
      <c r="F6" s="8"/>
      <c r="G6">
        <v>4</v>
      </c>
      <c r="H6" t="str">
        <f>IFERROR(IF(VLOOKUP($G6,'RB Projections'!$A:$P,14,FALSE)&gt;0,VLOOKUP(G6,'RB Projections'!$A:$P,3,FALSE),""),"")</f>
        <v>Rasheen Ali</v>
      </c>
      <c r="I6" t="str">
        <f>IFERROR(IF(VLOOKUP($G6,'RB Projections'!$A:$P,14,FALSE)&gt;0,VLOOKUP(G6,'RB Projections'!$A:$P,4,FALSE),""),"")</f>
        <v>Marshall</v>
      </c>
      <c r="J6" s="2">
        <f>IFERROR(IF(VLOOKUP($G6,'RB Projections'!$A:$P,14,FALSE)&gt;0,VLOOKUP(G6,'RB Projections'!$A:$P,14,FALSE),""),"")</f>
        <v>237.5573061057008</v>
      </c>
      <c r="K6" s="2">
        <f>IFERROR(IF(VLOOKUP($G6,'RB Projections'!$A:$P,14,FALSE)&gt;0,VLOOKUP(G6,'RB Projections'!$A:$P,15,FALSE),""),"")</f>
        <v>77.193191751342056</v>
      </c>
      <c r="M6">
        <v>4</v>
      </c>
      <c r="N6" t="str">
        <f>IFERROR(IF(VLOOKUP(M6,'WR Projections'!$A:$P,14,FALSE)&gt;0,VLOOKUP(M6,'WR Projections'!$A:$P,3,FALSE),""),"")</f>
        <v>Jahmal Banks</v>
      </c>
      <c r="O6" t="str">
        <f>IFERROR(IF(VLOOKUP(M6,'WR Projections'!$A:$P,14,FALSE)&gt;0,VLOOKUP(M6,'WR Projections'!$A:$P,4,FALSE),""),"")</f>
        <v>Wake Forest</v>
      </c>
      <c r="P6" s="2">
        <f>IFERROR(IF(VLOOKUP(M6,'WR Projections'!$A:$P,14,FALSE)&gt;0,VLOOKUP(M6,'WR Projections'!$A:$P,14,FALSE),""),"")</f>
        <v>197.25291242895969</v>
      </c>
      <c r="Q6" s="2">
        <f>IFERROR(IF(VLOOKUP(M6,'WR Projections'!$A:$P,14,FALSE)&gt;0,VLOOKUP(M6,'WR Projections'!$A:$P,15,FALSE),""),"")</f>
        <v>40.02324091797675</v>
      </c>
      <c r="S6">
        <v>4</v>
      </c>
      <c r="T6" t="str">
        <f>IFERROR(IF(VLOOKUP(S6,'TE Projections'!$A:$P,14,FALSE)&gt;0,VLOOKUP(S6,'TE Projections'!$A:$P,3,FALSE),""),"")</f>
        <v>Brady Hunt</v>
      </c>
      <c r="U6" t="str">
        <f>IFERROR(IF(VLOOKUP(S6,'TE Projections'!$A:$P,14,FALSE)&gt;0,VLOOKUP(S6,'TE Projections'!$A:$P,4,FALSE),""),"")</f>
        <v>Ball State</v>
      </c>
      <c r="V6" s="2">
        <f>IFERROR(IF(VLOOKUP(S6,'TE Projections'!$A:$P,14,FALSE)&gt;0,VLOOKUP(S6,'TE Projections'!$A:$P,14,FALSE),""),"")</f>
        <v>108.69191654450417</v>
      </c>
      <c r="W6" s="2">
        <f>IFERROR(IF(VLOOKUP(S6,'TE Projections'!$A:$P,14,FALSE)&gt;0,VLOOKUP(S6,'TE Projections'!$A:$P,15,FALSE),""),"")</f>
        <v>11.636056500621409</v>
      </c>
      <c r="X6" s="96"/>
    </row>
    <row r="7" spans="1:28" x14ac:dyDescent="0.25">
      <c r="A7">
        <v>5</v>
      </c>
      <c r="B7" t="str">
        <f>IFERROR(IF(VLOOKUP($A7,'QB Projections'!$A:$P,14,FALSE)&gt;0,VLOOKUP($A7,'QB Projections'!$A:$P,3,FALSE),""),"")</f>
        <v>John Rhys Plumlee</v>
      </c>
      <c r="C7" t="str">
        <f>IFERROR(IF(VLOOKUP($A7,'QB Projections'!$A:$P,14,FALSE)&gt;0,VLOOKUP($A7,'QB Projections'!$A:$P,4,FALSE),""),"")</f>
        <v>UCF</v>
      </c>
      <c r="D7" s="2">
        <f>IFERROR(IF(VLOOKUP($A7,'QB Projections'!$A:$P,14,FALSE)&gt;0,VLOOKUP($A7,'QB Projections'!$A:$P,14,FALSE),""),"")</f>
        <v>316.93658645233427</v>
      </c>
      <c r="E7" s="2">
        <f>IFERROR(IF(VLOOKUP($A7,'QB Projections'!$A:$P,14,FALSE)&gt;0,VLOOKUP($A7,'QB Projections'!$A:$P,15,FALSE),""),"")</f>
        <v>20.692125708696611</v>
      </c>
      <c r="F7" s="8"/>
      <c r="G7">
        <v>5</v>
      </c>
      <c r="H7" t="str">
        <f>IFERROR(IF(VLOOKUP($G7,'RB Projections'!$A:$P,14,FALSE)&gt;0,VLOOKUP(G7,'RB Projections'!$A:$P,3,FALSE),""),"")</f>
        <v>Raheim Sanders</v>
      </c>
      <c r="I7" t="str">
        <f>IFERROR(IF(VLOOKUP($G7,'RB Projections'!$A:$P,14,FALSE)&gt;0,VLOOKUP(G7,'RB Projections'!$A:$P,4,FALSE),""),"")</f>
        <v>Arkansas</v>
      </c>
      <c r="J7" s="2">
        <f>IFERROR(IF(VLOOKUP($G7,'RB Projections'!$A:$P,14,FALSE)&gt;0,VLOOKUP(G7,'RB Projections'!$A:$P,14,FALSE),""),"")</f>
        <v>235.43263789998565</v>
      </c>
      <c r="K7" s="2">
        <f>IFERROR(IF(VLOOKUP($G7,'RB Projections'!$A:$P,14,FALSE)&gt;0,VLOOKUP(G7,'RB Projections'!$A:$P,15,FALSE),""),"")</f>
        <v>75.068523545626903</v>
      </c>
      <c r="M7">
        <v>5</v>
      </c>
      <c r="N7" t="str">
        <f>IFERROR(IF(VLOOKUP(M7,'WR Projections'!$A:$P,14,FALSE)&gt;0,VLOOKUP(M7,'WR Projections'!$A:$P,3,FALSE),""),"")</f>
        <v>Emeka Egbuka</v>
      </c>
      <c r="O7" t="str">
        <f>IFERROR(IF(VLOOKUP(M7,'WR Projections'!$A:$P,14,FALSE)&gt;0,VLOOKUP(M7,'WR Projections'!$A:$P,4,FALSE),""),"")</f>
        <v>Ohio State</v>
      </c>
      <c r="P7" s="2">
        <f>IFERROR(IF(VLOOKUP(M7,'WR Projections'!$A:$P,14,FALSE)&gt;0,VLOOKUP(M7,'WR Projections'!$A:$P,14,FALSE),""),"")</f>
        <v>196.81938415799283</v>
      </c>
      <c r="Q7" s="2">
        <f>IFERROR(IF(VLOOKUP(M7,'WR Projections'!$A:$P,14,FALSE)&gt;0,VLOOKUP(M7,'WR Projections'!$A:$P,15,FALSE),""),"")</f>
        <v>39.58971264700989</v>
      </c>
      <c r="S7">
        <v>5</v>
      </c>
      <c r="T7" t="str">
        <f>IFERROR(IF(VLOOKUP(S7,'TE Projections'!$A:$P,14,FALSE)&gt;0,VLOOKUP(S7,'TE Projections'!$A:$P,3,FALSE),""),"")</f>
        <v>Corey Dyches</v>
      </c>
      <c r="U7" t="str">
        <f>IFERROR(IF(VLOOKUP(S7,'TE Projections'!$A:$P,14,FALSE)&gt;0,VLOOKUP(S7,'TE Projections'!$A:$P,4,FALSE),""),"")</f>
        <v>Maryland</v>
      </c>
      <c r="V7" s="2">
        <f>IFERROR(IF(VLOOKUP(S7,'TE Projections'!$A:$P,14,FALSE)&gt;0,VLOOKUP(S7,'TE Projections'!$A:$P,14,FALSE),""),"")</f>
        <v>106.278895429572</v>
      </c>
      <c r="W7" s="2">
        <f>IFERROR(IF(VLOOKUP(S7,'TE Projections'!$A:$P,14,FALSE)&gt;0,VLOOKUP(S7,'TE Projections'!$A:$P,15,FALSE),""),"")</f>
        <v>9.2230353856892453</v>
      </c>
      <c r="X7" s="96"/>
    </row>
    <row r="8" spans="1:28" x14ac:dyDescent="0.25">
      <c r="A8">
        <v>6</v>
      </c>
      <c r="B8" t="str">
        <f>IFERROR(IF(VLOOKUP($A8,'QB Projections'!$A:$P,14,FALSE)&gt;0,VLOOKUP($A8,'QB Projections'!$A:$P,3,FALSE),""),"")</f>
        <v>Jayden Daniels</v>
      </c>
      <c r="C8" t="str">
        <f>IFERROR(IF(VLOOKUP($A8,'QB Projections'!$A:$P,14,FALSE)&gt;0,VLOOKUP($A8,'QB Projections'!$A:$P,4,FALSE),""),"")</f>
        <v>LSU</v>
      </c>
      <c r="D8" s="2">
        <f>IFERROR(IF(VLOOKUP($A8,'QB Projections'!$A:$P,14,FALSE)&gt;0,VLOOKUP($A8,'QB Projections'!$A:$P,14,FALSE),""),"")</f>
        <v>307.6549695097379</v>
      </c>
      <c r="E8" s="2">
        <f>IFERROR(IF(VLOOKUP($A8,'QB Projections'!$A:$P,14,FALSE)&gt;0,VLOOKUP($A8,'QB Projections'!$A:$P,15,FALSE),""),"")</f>
        <v>11.410508766100238</v>
      </c>
      <c r="F8" s="8"/>
      <c r="G8">
        <v>6</v>
      </c>
      <c r="H8" t="str">
        <f>IFERROR(IF(VLOOKUP($G8,'RB Projections'!$A:$P,14,FALSE)&gt;0,VLOOKUP(G8,'RB Projections'!$A:$P,3,FALSE),""),"")</f>
        <v>Blake Corum</v>
      </c>
      <c r="I8" t="str">
        <f>IFERROR(IF(VLOOKUP($G8,'RB Projections'!$A:$P,14,FALSE)&gt;0,VLOOKUP(G8,'RB Projections'!$A:$P,4,FALSE),""),"")</f>
        <v>Michigan</v>
      </c>
      <c r="J8" s="2">
        <f>IFERROR(IF(VLOOKUP($G8,'RB Projections'!$A:$P,14,FALSE)&gt;0,VLOOKUP(G8,'RB Projections'!$A:$P,14,FALSE),""),"")</f>
        <v>228.40513263993603</v>
      </c>
      <c r="K8" s="2">
        <f>IFERROR(IF(VLOOKUP($G8,'RB Projections'!$A:$P,14,FALSE)&gt;0,VLOOKUP(G8,'RB Projections'!$A:$P,15,FALSE),""),"")</f>
        <v>68.04101828557728</v>
      </c>
      <c r="M8">
        <v>6</v>
      </c>
      <c r="N8" t="str">
        <f>IFERROR(IF(VLOOKUP(M8,'WR Projections'!$A:$P,14,FALSE)&gt;0,VLOOKUP(M8,'WR Projections'!$A:$P,3,FALSE),""),"")</f>
        <v>Jalen McMillan</v>
      </c>
      <c r="O8" t="str">
        <f>IFERROR(IF(VLOOKUP(M8,'WR Projections'!$A:$P,14,FALSE)&gt;0,VLOOKUP(M8,'WR Projections'!$A:$P,4,FALSE),""),"")</f>
        <v>Washington</v>
      </c>
      <c r="P8" s="2">
        <f>IFERROR(IF(VLOOKUP(M8,'WR Projections'!$A:$P,14,FALSE)&gt;0,VLOOKUP(M8,'WR Projections'!$A:$P,14,FALSE),""),"")</f>
        <v>191.14489005375151</v>
      </c>
      <c r="Q8" s="2">
        <f>IFERROR(IF(VLOOKUP(M8,'WR Projections'!$A:$P,14,FALSE)&gt;0,VLOOKUP(M8,'WR Projections'!$A:$P,15,FALSE),""),"")</f>
        <v>33.915218542768571</v>
      </c>
      <c r="S8">
        <v>6</v>
      </c>
      <c r="T8" t="str">
        <f>IFERROR(IF(VLOOKUP(S8,'TE Projections'!$A:$P,14,FALSE)&gt;0,VLOOKUP(S8,'TE Projections'!$A:$P,3,FALSE),""),"")</f>
        <v>Brant Kuithe</v>
      </c>
      <c r="U8" t="str">
        <f>IFERROR(IF(VLOOKUP(S8,'TE Projections'!$A:$P,14,FALSE)&gt;0,VLOOKUP(S8,'TE Projections'!$A:$P,4,FALSE),""),"")</f>
        <v>Utah</v>
      </c>
      <c r="V8" s="2">
        <f>IFERROR(IF(VLOOKUP(S8,'TE Projections'!$A:$P,14,FALSE)&gt;0,VLOOKUP(S8,'TE Projections'!$A:$P,14,FALSE),""),"")</f>
        <v>100.18522099867837</v>
      </c>
      <c r="W8" s="2">
        <f>IFERROR(IF(VLOOKUP(S8,'TE Projections'!$A:$P,14,FALSE)&gt;0,VLOOKUP(S8,'TE Projections'!$A:$P,15,FALSE),""),"")</f>
        <v>3.1293609547956178</v>
      </c>
      <c r="X8" s="96"/>
    </row>
    <row r="9" spans="1:28" x14ac:dyDescent="0.25">
      <c r="A9">
        <v>7</v>
      </c>
      <c r="B9" t="str">
        <f>IFERROR(IF(VLOOKUP($A9,'QB Projections'!$A:$P,14,FALSE)&gt;0,VLOOKUP($A9,'QB Projections'!$A:$P,3,FALSE),""),"")</f>
        <v>Riley Leonard</v>
      </c>
      <c r="C9" t="str">
        <f>IFERROR(IF(VLOOKUP($A9,'QB Projections'!$A:$P,14,FALSE)&gt;0,VLOOKUP($A9,'QB Projections'!$A:$P,4,FALSE),""),"")</f>
        <v>Duke</v>
      </c>
      <c r="D9" s="2">
        <f>IFERROR(IF(VLOOKUP($A9,'QB Projections'!$A:$P,14,FALSE)&gt;0,VLOOKUP($A9,'QB Projections'!$A:$P,14,FALSE),""),"")</f>
        <v>306.33267199184269</v>
      </c>
      <c r="E9" s="2">
        <f>IFERROR(IF(VLOOKUP($A9,'QB Projections'!$A:$P,14,FALSE)&gt;0,VLOOKUP($A9,'QB Projections'!$A:$P,15,FALSE),""),"")</f>
        <v>10.088211248205029</v>
      </c>
      <c r="F9" s="8"/>
      <c r="G9">
        <v>7</v>
      </c>
      <c r="H9" t="str">
        <f>IFERROR(IF(VLOOKUP($G9,'RB Projections'!$A:$P,14,FALSE)&gt;0,VLOOKUP(G9,'RB Projections'!$A:$P,3,FALSE),""),"")</f>
        <v>Carson Steele</v>
      </c>
      <c r="I9" t="str">
        <f>IFERROR(IF(VLOOKUP($G9,'RB Projections'!$A:$P,14,FALSE)&gt;0,VLOOKUP(G9,'RB Projections'!$A:$P,4,FALSE),""),"")</f>
        <v>UCLA</v>
      </c>
      <c r="J9" s="2">
        <f>IFERROR(IF(VLOOKUP($G9,'RB Projections'!$A:$P,14,FALSE)&gt;0,VLOOKUP(G9,'RB Projections'!$A:$P,14,FALSE),""),"")</f>
        <v>228.27837377161566</v>
      </c>
      <c r="K9" s="2">
        <f>IFERROR(IF(VLOOKUP($G9,'RB Projections'!$A:$P,14,FALSE)&gt;0,VLOOKUP(G9,'RB Projections'!$A:$P,15,FALSE),""),"")</f>
        <v>67.914259417256915</v>
      </c>
      <c r="M9">
        <v>7</v>
      </c>
      <c r="N9" t="str">
        <f>IFERROR(IF(VLOOKUP(M9,'WR Projections'!$A:$P,14,FALSE)&gt;0,VLOOKUP(M9,'WR Projections'!$A:$P,3,FALSE),""),"")</f>
        <v>Jacob Cowing</v>
      </c>
      <c r="O9" t="str">
        <f>IFERROR(IF(VLOOKUP(M9,'WR Projections'!$A:$P,14,FALSE)&gt;0,VLOOKUP(M9,'WR Projections'!$A:$P,4,FALSE),""),"")</f>
        <v>Arizona</v>
      </c>
      <c r="P9" s="2">
        <f>IFERROR(IF(VLOOKUP(M9,'WR Projections'!$A:$P,14,FALSE)&gt;0,VLOOKUP(M9,'WR Projections'!$A:$P,14,FALSE),""),"")</f>
        <v>190.90487068697178</v>
      </c>
      <c r="Q9" s="2">
        <f>IFERROR(IF(VLOOKUP(M9,'WR Projections'!$A:$P,14,FALSE)&gt;0,VLOOKUP(M9,'WR Projections'!$A:$P,15,FALSE),""),"")</f>
        <v>33.675199175988837</v>
      </c>
      <c r="S9">
        <v>7</v>
      </c>
      <c r="T9" t="str">
        <f>IFERROR(IF(VLOOKUP(S9,'TE Projections'!$A:$P,14,FALSE)&gt;0,VLOOKUP(S9,'TE Projections'!$A:$P,3,FALSE),""),"")</f>
        <v>RJ Maryland</v>
      </c>
      <c r="U9" t="str">
        <f>IFERROR(IF(VLOOKUP(S9,'TE Projections'!$A:$P,14,FALSE)&gt;0,VLOOKUP(S9,'TE Projections'!$A:$P,4,FALSE),""),"")</f>
        <v>SMU</v>
      </c>
      <c r="V9" s="2">
        <f>IFERROR(IF(VLOOKUP(S9,'TE Projections'!$A:$P,14,FALSE)&gt;0,VLOOKUP(S9,'TE Projections'!$A:$P,14,FALSE),""),"")</f>
        <v>99.490445563873919</v>
      </c>
      <c r="W9" s="2">
        <f>IFERROR(IF(VLOOKUP(S9,'TE Projections'!$A:$P,14,FALSE)&gt;0,VLOOKUP(S9,'TE Projections'!$A:$P,15,FALSE),""),"")</f>
        <v>2.4345855199911624</v>
      </c>
      <c r="X9" s="96"/>
    </row>
    <row r="10" spans="1:28" x14ac:dyDescent="0.25">
      <c r="A10">
        <v>8</v>
      </c>
      <c r="B10" t="str">
        <f>IFERROR(IF(VLOOKUP($A10,'QB Projections'!$A:$P,14,FALSE)&gt;0,VLOOKUP($A10,'QB Projections'!$A:$P,3,FALSE),""),"")</f>
        <v>Dillon Gabriel</v>
      </c>
      <c r="C10" t="str">
        <f>IFERROR(IF(VLOOKUP($A10,'QB Projections'!$A:$P,14,FALSE)&gt;0,VLOOKUP($A10,'QB Projections'!$A:$P,4,FALSE),""),"")</f>
        <v>Oklahoma</v>
      </c>
      <c r="D10" s="2">
        <f>IFERROR(IF(VLOOKUP($A10,'QB Projections'!$A:$P,14,FALSE)&gt;0,VLOOKUP($A10,'QB Projections'!$A:$P,14,FALSE),""),"")</f>
        <v>305.23464039357918</v>
      </c>
      <c r="E10" s="2">
        <f>IFERROR(IF(VLOOKUP($A10,'QB Projections'!$A:$P,14,FALSE)&gt;0,VLOOKUP($A10,'QB Projections'!$A:$P,15,FALSE),""),"")</f>
        <v>8.9901796499415259</v>
      </c>
      <c r="F10" s="8"/>
      <c r="G10">
        <v>8</v>
      </c>
      <c r="H10" t="str">
        <f>IFERROR(IF(VLOOKUP($G10,'RB Projections'!$A:$P,14,FALSE)&gt;0,VLOOKUP(G10,'RB Projections'!$A:$P,3,FALSE),""),"")</f>
        <v>Marquez Cooper</v>
      </c>
      <c r="I10" t="str">
        <f>IFERROR(IF(VLOOKUP($G10,'RB Projections'!$A:$P,14,FALSE)&gt;0,VLOOKUP(G10,'RB Projections'!$A:$P,4,FALSE),""),"")</f>
        <v>Ball State</v>
      </c>
      <c r="J10" s="2">
        <f>IFERROR(IF(VLOOKUP($G10,'RB Projections'!$A:$P,14,FALSE)&gt;0,VLOOKUP(G10,'RB Projections'!$A:$P,14,FALSE),""),"")</f>
        <v>224.11976592540893</v>
      </c>
      <c r="K10" s="2">
        <f>IFERROR(IF(VLOOKUP($G10,'RB Projections'!$A:$P,14,FALSE)&gt;0,VLOOKUP(G10,'RB Projections'!$A:$P,15,FALSE),""),"")</f>
        <v>63.75565157105018</v>
      </c>
      <c r="M10">
        <v>8</v>
      </c>
      <c r="N10" t="str">
        <f>IFERROR(IF(VLOOKUP(M10,'WR Projections'!$A:$P,14,FALSE)&gt;0,VLOOKUP(M10,'WR Projections'!$A:$P,3,FALSE),""),"")</f>
        <v>Luke McCaffrey</v>
      </c>
      <c r="O10" t="str">
        <f>IFERROR(IF(VLOOKUP(M10,'WR Projections'!$A:$P,14,FALSE)&gt;0,VLOOKUP(M10,'WR Projections'!$A:$P,4,FALSE),""),"")</f>
        <v>Rice</v>
      </c>
      <c r="P10" s="2">
        <f>IFERROR(IF(VLOOKUP(M10,'WR Projections'!$A:$P,14,FALSE)&gt;0,VLOOKUP(M10,'WR Projections'!$A:$P,14,FALSE),""),"")</f>
        <v>189.45629649866683</v>
      </c>
      <c r="Q10" s="2">
        <f>IFERROR(IF(VLOOKUP(M10,'WR Projections'!$A:$P,14,FALSE)&gt;0,VLOOKUP(M10,'WR Projections'!$A:$P,15,FALSE),""),"")</f>
        <v>32.226624987683891</v>
      </c>
      <c r="S10">
        <v>8</v>
      </c>
      <c r="T10" t="str">
        <f>IFERROR(IF(VLOOKUP(S10,'TE Projections'!$A:$P,14,FALSE)&gt;0,VLOOKUP(S10,'TE Projections'!$A:$P,3,FALSE),""),"")</f>
        <v>Ja'Tavion Sanders</v>
      </c>
      <c r="U10" t="str">
        <f>IFERROR(IF(VLOOKUP(S10,'TE Projections'!$A:$P,14,FALSE)&gt;0,VLOOKUP(S10,'TE Projections'!$A:$P,4,FALSE),""),"")</f>
        <v>Texas</v>
      </c>
      <c r="V10" s="2">
        <f>IFERROR(IF(VLOOKUP(S10,'TE Projections'!$A:$P,14,FALSE)&gt;0,VLOOKUP(S10,'TE Projections'!$A:$P,14,FALSE),""),"")</f>
        <v>98.514359646395093</v>
      </c>
      <c r="W10" s="2">
        <f>IFERROR(IF(VLOOKUP(S10,'TE Projections'!$A:$P,14,FALSE)&gt;0,VLOOKUP(S10,'TE Projections'!$A:$P,15,FALSE),""),"")</f>
        <v>1.4584996025123356</v>
      </c>
      <c r="X10" s="96"/>
    </row>
    <row r="11" spans="1:28" x14ac:dyDescent="0.25">
      <c r="A11">
        <v>9</v>
      </c>
      <c r="B11" t="str">
        <f>IFERROR(IF(VLOOKUP($A11,'QB Projections'!$A:$P,14,FALSE)&gt;0,VLOOKUP($A11,'QB Projections'!$A:$P,3,FALSE),""),"")</f>
        <v>Jordan Travis</v>
      </c>
      <c r="C11" t="str">
        <f>IFERROR(IF(VLOOKUP($A11,'QB Projections'!$A:$P,14,FALSE)&gt;0,VLOOKUP($A11,'QB Projections'!$A:$P,4,FALSE),""),"")</f>
        <v>Florida State</v>
      </c>
      <c r="D11" s="2">
        <f>IFERROR(IF(VLOOKUP($A11,'QB Projections'!$A:$P,14,FALSE)&gt;0,VLOOKUP($A11,'QB Projections'!$A:$P,14,FALSE),""),"")</f>
        <v>299.93250498316928</v>
      </c>
      <c r="E11" s="2">
        <f>IFERROR(IF(VLOOKUP($A11,'QB Projections'!$A:$P,14,FALSE)&gt;0,VLOOKUP($A11,'QB Projections'!$A:$P,15,FALSE),""),"")</f>
        <v>3.6880442395316235</v>
      </c>
      <c r="F11" s="8"/>
      <c r="G11">
        <v>9</v>
      </c>
      <c r="H11" t="str">
        <f>IFERROR(IF(VLOOKUP($G11,'RB Projections'!$A:$P,14,FALSE)&gt;0,VLOOKUP(G11,'RB Projections'!$A:$P,3,FALSE),""),"")</f>
        <v>Braelon Allen</v>
      </c>
      <c r="I11" t="str">
        <f>IFERROR(IF(VLOOKUP($G11,'RB Projections'!$A:$P,14,FALSE)&gt;0,VLOOKUP(G11,'RB Projections'!$A:$P,4,FALSE),""),"")</f>
        <v>Wisconsin</v>
      </c>
      <c r="J11" s="2">
        <f>IFERROR(IF(VLOOKUP($G11,'RB Projections'!$A:$P,14,FALSE)&gt;0,VLOOKUP(G11,'RB Projections'!$A:$P,14,FALSE),""),"")</f>
        <v>222.530034503363</v>
      </c>
      <c r="K11" s="2">
        <f>IFERROR(IF(VLOOKUP($G11,'RB Projections'!$A:$P,14,FALSE)&gt;0,VLOOKUP(G11,'RB Projections'!$A:$P,15,FALSE),""),"")</f>
        <v>62.165920149004251</v>
      </c>
      <c r="M11">
        <v>9</v>
      </c>
      <c r="N11" t="str">
        <f>IFERROR(IF(VLOOKUP(M11,'WR Projections'!$A:$P,14,FALSE)&gt;0,VLOOKUP(M11,'WR Projections'!$A:$P,3,FALSE),""),"")</f>
        <v>Jamari Thrash</v>
      </c>
      <c r="O11" t="str">
        <f>IFERROR(IF(VLOOKUP(M11,'WR Projections'!$A:$P,14,FALSE)&gt;0,VLOOKUP(M11,'WR Projections'!$A:$P,4,FALSE),""),"")</f>
        <v>Louisville</v>
      </c>
      <c r="P11" s="2">
        <f>IFERROR(IF(VLOOKUP(M11,'WR Projections'!$A:$P,14,FALSE)&gt;0,VLOOKUP(M11,'WR Projections'!$A:$P,14,FALSE),""),"")</f>
        <v>188.05704479057184</v>
      </c>
      <c r="Q11" s="2">
        <f>IFERROR(IF(VLOOKUP(M11,'WR Projections'!$A:$P,14,FALSE)&gt;0,VLOOKUP(M11,'WR Projections'!$A:$P,15,FALSE),""),"")</f>
        <v>30.827373279588901</v>
      </c>
      <c r="S11">
        <v>9</v>
      </c>
      <c r="T11" t="str">
        <f>IFERROR(IF(VLOOKUP(S11,'TE Projections'!$A:$P,14,FALSE)&gt;0,VLOOKUP(S11,'TE Projections'!$A:$P,3,FALSE),""),"")</f>
        <v>Thomas Yassmin</v>
      </c>
      <c r="U11" t="str">
        <f>IFERROR(IF(VLOOKUP(S11,'TE Projections'!$A:$P,14,FALSE)&gt;0,VLOOKUP(S11,'TE Projections'!$A:$P,4,FALSE),""),"")</f>
        <v>Utah</v>
      </c>
      <c r="V11" s="2">
        <f>IFERROR(IF(VLOOKUP(S11,'TE Projections'!$A:$P,14,FALSE)&gt;0,VLOOKUP(S11,'TE Projections'!$A:$P,14,FALSE),""),"")</f>
        <v>98.483793341482482</v>
      </c>
      <c r="W11" s="2">
        <f>IFERROR(IF(VLOOKUP(S11,'TE Projections'!$A:$P,14,FALSE)&gt;0,VLOOKUP(S11,'TE Projections'!$A:$P,15,FALSE),""),"")</f>
        <v>1.4279332975997245</v>
      </c>
      <c r="X11" s="96"/>
    </row>
    <row r="12" spans="1:28" x14ac:dyDescent="0.25">
      <c r="A12">
        <v>10</v>
      </c>
      <c r="B12" t="str">
        <f>IFERROR(IF(VLOOKUP($A12,'QB Projections'!$A:$P,14,FALSE)&gt;0,VLOOKUP($A12,'QB Projections'!$A:$P,3,FALSE),""),"")</f>
        <v>Dequan Finn</v>
      </c>
      <c r="C12" t="str">
        <f>IFERROR(IF(VLOOKUP($A12,'QB Projections'!$A:$P,14,FALSE)&gt;0,VLOOKUP($A12,'QB Projections'!$A:$P,4,FALSE),""),"")</f>
        <v>Toledo</v>
      </c>
      <c r="D12" s="2">
        <f>IFERROR(IF(VLOOKUP($A12,'QB Projections'!$A:$P,14,FALSE)&gt;0,VLOOKUP($A12,'QB Projections'!$A:$P,14,FALSE),""),"")</f>
        <v>298.23782707157613</v>
      </c>
      <c r="E12" s="2">
        <f>IFERROR(IF(VLOOKUP($A12,'QB Projections'!$A:$P,14,FALSE)&gt;0,VLOOKUP($A12,'QB Projections'!$A:$P,15,FALSE),""),"")</f>
        <v>1.993366327938477</v>
      </c>
      <c r="F12" s="8"/>
      <c r="G12">
        <v>10</v>
      </c>
      <c r="H12" t="str">
        <f>IFERROR(IF(VLOOKUP($G12,'RB Projections'!$A:$P,14,FALSE)&gt;0,VLOOKUP(G12,'RB Projections'!$A:$P,3,FALSE),""),"")</f>
        <v>Samson Evans</v>
      </c>
      <c r="I12" t="str">
        <f>IFERROR(IF(VLOOKUP($G12,'RB Projections'!$A:$P,14,FALSE)&gt;0,VLOOKUP(G12,'RB Projections'!$A:$P,4,FALSE),""),"")</f>
        <v>Eastern Michigan</v>
      </c>
      <c r="J12" s="2">
        <f>IFERROR(IF(VLOOKUP($G12,'RB Projections'!$A:$P,14,FALSE)&gt;0,VLOOKUP(G12,'RB Projections'!$A:$P,14,FALSE),""),"")</f>
        <v>217.12116553568839</v>
      </c>
      <c r="K12" s="2">
        <f>IFERROR(IF(VLOOKUP($G12,'RB Projections'!$A:$P,14,FALSE)&gt;0,VLOOKUP(G12,'RB Projections'!$A:$P,15,FALSE),""),"")</f>
        <v>56.757051181329643</v>
      </c>
      <c r="M12">
        <v>10</v>
      </c>
      <c r="N12" t="str">
        <f>IFERROR(IF(VLOOKUP(M12,'WR Projections'!$A:$P,14,FALSE)&gt;0,VLOOKUP(M12,'WR Projections'!$A:$P,3,FALSE),""),"")</f>
        <v>Devontez Walker</v>
      </c>
      <c r="O12" t="str">
        <f>IFERROR(IF(VLOOKUP(M12,'WR Projections'!$A:$P,14,FALSE)&gt;0,VLOOKUP(M12,'WR Projections'!$A:$P,4,FALSE),""),"")</f>
        <v>North Carolina</v>
      </c>
      <c r="P12" s="2">
        <f>IFERROR(IF(VLOOKUP(M12,'WR Projections'!$A:$P,14,FALSE)&gt;0,VLOOKUP(M12,'WR Projections'!$A:$P,14,FALSE),""),"")</f>
        <v>186.24451389577061</v>
      </c>
      <c r="Q12" s="2">
        <f>IFERROR(IF(VLOOKUP(M12,'WR Projections'!$A:$P,14,FALSE)&gt;0,VLOOKUP(M12,'WR Projections'!$A:$P,15,FALSE),""),"")</f>
        <v>29.014842384787674</v>
      </c>
      <c r="S12">
        <v>10</v>
      </c>
      <c r="T12" t="str">
        <f>IFERROR(IF(VLOOKUP(S12,'TE Projections'!$A:$P,14,FALSE)&gt;0,VLOOKUP(S12,'TE Projections'!$A:$P,3,FALSE),""),"")</f>
        <v>Harold Fannin Jr.</v>
      </c>
      <c r="U12" t="str">
        <f>IFERROR(IF(VLOOKUP(S12,'TE Projections'!$A:$P,14,FALSE)&gt;0,VLOOKUP(S12,'TE Projections'!$A:$P,4,FALSE),""),"")</f>
        <v>Bowling Green</v>
      </c>
      <c r="V12" s="2">
        <f>IFERROR(IF(VLOOKUP(S12,'TE Projections'!$A:$P,14,FALSE)&gt;0,VLOOKUP(S12,'TE Projections'!$A:$P,14,FALSE),""),"")</f>
        <v>97.985719468492988</v>
      </c>
      <c r="W12" s="2">
        <f>IFERROR(IF(VLOOKUP(S12,'TE Projections'!$A:$P,14,FALSE)&gt;0,VLOOKUP(S12,'TE Projections'!$A:$P,15,FALSE),""),"")</f>
        <v>0.92985942461023086</v>
      </c>
      <c r="X12" s="96"/>
    </row>
    <row r="13" spans="1:28" x14ac:dyDescent="0.25">
      <c r="A13">
        <v>11</v>
      </c>
      <c r="B13" t="str">
        <f>IFERROR(IF(VLOOKUP($A13,'QB Projections'!$A:$P,14,FALSE)&gt;0,VLOOKUP($A13,'QB Projections'!$A:$P,3,FALSE),""),"")</f>
        <v>Michael Penix Jr.</v>
      </c>
      <c r="C13" t="str">
        <f>IFERROR(IF(VLOOKUP($A13,'QB Projections'!$A:$P,14,FALSE)&gt;0,VLOOKUP($A13,'QB Projections'!$A:$P,4,FALSE),""),"")</f>
        <v>Washington</v>
      </c>
      <c r="D13" s="2">
        <f>IFERROR(IF(VLOOKUP($A13,'QB Projections'!$A:$P,14,FALSE)&gt;0,VLOOKUP($A13,'QB Projections'!$A:$P,14,FALSE),""),"")</f>
        <v>297.70258613604915</v>
      </c>
      <c r="E13" s="2">
        <f>IFERROR(IF(VLOOKUP($A13,'QB Projections'!$A:$P,14,FALSE)&gt;0,VLOOKUP($A13,'QB Projections'!$A:$P,15,FALSE),""),"")</f>
        <v>1.4581253924114914</v>
      </c>
      <c r="F13" s="8"/>
      <c r="G13">
        <v>11</v>
      </c>
      <c r="H13" t="str">
        <f>IFERROR(IF(VLOOKUP($G13,'RB Projections'!$A:$P,14,FALSE)&gt;0,VLOOKUP(G13,'RB Projections'!$A:$P,3,FALSE),""),"")</f>
        <v>Jonathon Brooks</v>
      </c>
      <c r="I13" t="str">
        <f>IFERROR(IF(VLOOKUP($G13,'RB Projections'!$A:$P,14,FALSE)&gt;0,VLOOKUP(G13,'RB Projections'!$A:$P,4,FALSE),""),"")</f>
        <v>Texas</v>
      </c>
      <c r="J13" s="2">
        <f>IFERROR(IF(VLOOKUP($G13,'RB Projections'!$A:$P,14,FALSE)&gt;0,VLOOKUP(G13,'RB Projections'!$A:$P,14,FALSE),""),"")</f>
        <v>216.20080707238023</v>
      </c>
      <c r="K13" s="2">
        <f>IFERROR(IF(VLOOKUP($G13,'RB Projections'!$A:$P,14,FALSE)&gt;0,VLOOKUP(G13,'RB Projections'!$A:$P,15,FALSE),""),"")</f>
        <v>55.836692718021482</v>
      </c>
      <c r="M13">
        <v>11</v>
      </c>
      <c r="N13" t="str">
        <f>IFERROR(IF(VLOOKUP(M13,'WR Projections'!$A:$P,14,FALSE)&gt;0,VLOOKUP(M13,'WR Projections'!$A:$P,3,FALSE),""),"")</f>
        <v>Jermaine Brown Jr.</v>
      </c>
      <c r="O13" t="str">
        <f>IFERROR(IF(VLOOKUP(M13,'WR Projections'!$A:$P,14,FALSE)&gt;0,VLOOKUP(M13,'WR Projections'!$A:$P,4,FALSE),""),"")</f>
        <v>UAB</v>
      </c>
      <c r="P13" s="2">
        <f>IFERROR(IF(VLOOKUP(M13,'WR Projections'!$A:$P,14,FALSE)&gt;0,VLOOKUP(M13,'WR Projections'!$A:$P,14,FALSE),""),"")</f>
        <v>183.89789223236357</v>
      </c>
      <c r="Q13" s="2">
        <f>IFERROR(IF(VLOOKUP(M13,'WR Projections'!$A:$P,14,FALSE)&gt;0,VLOOKUP(M13,'WR Projections'!$A:$P,15,FALSE),""),"")</f>
        <v>26.668220721380639</v>
      </c>
      <c r="S13">
        <v>11</v>
      </c>
      <c r="T13" t="str">
        <f>IFERROR(IF(VLOOKUP(S13,'TE Projections'!$A:$P,14,FALSE)&gt;0,VLOOKUP(S13,'TE Projections'!$A:$P,3,FALSE),""),"")</f>
        <v>Ben Sinnott</v>
      </c>
      <c r="U13" t="str">
        <f>IFERROR(IF(VLOOKUP(S13,'TE Projections'!$A:$P,14,FALSE)&gt;0,VLOOKUP(S13,'TE Projections'!$A:$P,4,FALSE),""),"")</f>
        <v>Kansas State</v>
      </c>
      <c r="V13" s="2">
        <f>IFERROR(IF(VLOOKUP(S13,'TE Projections'!$A:$P,14,FALSE)&gt;0,VLOOKUP(S13,'TE Projections'!$A:$P,14,FALSE),""),"")</f>
        <v>97.153797825824839</v>
      </c>
      <c r="W13" s="2">
        <f>IFERROR(IF(VLOOKUP(S13,'TE Projections'!$A:$P,14,FALSE)&gt;0,VLOOKUP(S13,'TE Projections'!$A:$P,15,FALSE),""),"")</f>
        <v>9.7937781942081553E-2</v>
      </c>
      <c r="X13" s="96"/>
    </row>
    <row r="14" spans="1:28" x14ac:dyDescent="0.25">
      <c r="A14">
        <v>12</v>
      </c>
      <c r="B14" t="str">
        <f>IFERROR(IF(VLOOKUP($A14,'QB Projections'!$A:$P,14,FALSE)&gt;0,VLOOKUP($A14,'QB Projections'!$A:$P,3,FALSE),""),"")</f>
        <v>KJ Jefferson</v>
      </c>
      <c r="C14" t="str">
        <f>IFERROR(IF(VLOOKUP($A14,'QB Projections'!$A:$P,14,FALSE)&gt;0,VLOOKUP($A14,'QB Projections'!$A:$P,4,FALSE),""),"")</f>
        <v>Arkansas</v>
      </c>
      <c r="D14" s="2">
        <f>IFERROR(IF(VLOOKUP($A14,'QB Projections'!$A:$P,14,FALSE)&gt;0,VLOOKUP($A14,'QB Projections'!$A:$P,14,FALSE),""),"")</f>
        <v>296.24446174363766</v>
      </c>
      <c r="E14" s="2">
        <f>IFERROR(IF(VLOOKUP($A14,'QB Projections'!$A:$P,14,FALSE)&gt;0,VLOOKUP($A14,'QB Projections'!$A:$P,15,FALSE),""),"")</f>
        <v>9.9999999999999995E-7</v>
      </c>
      <c r="F14" s="8"/>
      <c r="G14">
        <v>12</v>
      </c>
      <c r="H14" t="str">
        <f>IFERROR(IF(VLOOKUP($G14,'RB Projections'!$A:$P,14,FALSE)&gt;0,VLOOKUP(G14,'RB Projections'!$A:$P,3,FALSE),""),"")</f>
        <v>Sieh Bangura</v>
      </c>
      <c r="I14" t="str">
        <f>IFERROR(IF(VLOOKUP($G14,'RB Projections'!$A:$P,14,FALSE)&gt;0,VLOOKUP(G14,'RB Projections'!$A:$P,4,FALSE),""),"")</f>
        <v>Ohio</v>
      </c>
      <c r="J14" s="2">
        <f>IFERROR(IF(VLOOKUP($G14,'RB Projections'!$A:$P,14,FALSE)&gt;0,VLOOKUP(G14,'RB Projections'!$A:$P,14,FALSE),""),"")</f>
        <v>215.87532646140926</v>
      </c>
      <c r="K14" s="2">
        <f>IFERROR(IF(VLOOKUP($G14,'RB Projections'!$A:$P,14,FALSE)&gt;0,VLOOKUP(G14,'RB Projections'!$A:$P,15,FALSE),""),"")</f>
        <v>55.511212107050511</v>
      </c>
      <c r="M14">
        <v>12</v>
      </c>
      <c r="N14" t="str">
        <f>IFERROR(IF(VLOOKUP(M14,'WR Projections'!$A:$P,14,FALSE)&gt;0,VLOOKUP(M14,'WR Projections'!$A:$P,3,FALSE),""),"")</f>
        <v>Alex Adams</v>
      </c>
      <c r="O14" t="str">
        <f>IFERROR(IF(VLOOKUP(M14,'WR Projections'!$A:$P,14,FALSE)&gt;0,VLOOKUP(M14,'WR Projections'!$A:$P,4,FALSE),""),"")</f>
        <v>Akron</v>
      </c>
      <c r="P14" s="2">
        <f>IFERROR(IF(VLOOKUP(M14,'WR Projections'!$A:$P,14,FALSE)&gt;0,VLOOKUP(M14,'WR Projections'!$A:$P,14,FALSE),""),"")</f>
        <v>183.66924071107718</v>
      </c>
      <c r="Q14" s="2">
        <f>IFERROR(IF(VLOOKUP(M14,'WR Projections'!$A:$P,14,FALSE)&gt;0,VLOOKUP(M14,'WR Projections'!$A:$P,15,FALSE),""),"")</f>
        <v>26.439569200094244</v>
      </c>
      <c r="S14">
        <v>12</v>
      </c>
      <c r="T14" t="str">
        <f>IFERROR(IF(VLOOKUP(S14,'TE Projections'!$A:$P,14,FALSE)&gt;0,VLOOKUP(S14,'TE Projections'!$A:$P,3,FALSE),""),"")</f>
        <v>Jaheim Bell</v>
      </c>
      <c r="U14" t="str">
        <f>IFERROR(IF(VLOOKUP(S14,'TE Projections'!$A:$P,14,FALSE)&gt;0,VLOOKUP(S14,'TE Projections'!$A:$P,4,FALSE),""),"")</f>
        <v>Florida State</v>
      </c>
      <c r="V14" s="2">
        <f>IFERROR(IF(VLOOKUP(S14,'TE Projections'!$A:$P,14,FALSE)&gt;0,VLOOKUP(S14,'TE Projections'!$A:$P,14,FALSE),""),"")</f>
        <v>97.055861043882757</v>
      </c>
      <c r="W14" s="2">
        <f>IFERROR(IF(VLOOKUP(S14,'TE Projections'!$A:$P,14,FALSE)&gt;0,VLOOKUP(S14,'TE Projections'!$A:$P,15,FALSE),""),"")</f>
        <v>9.9999999999999995E-7</v>
      </c>
      <c r="X14" s="96"/>
    </row>
    <row r="15" spans="1:28" x14ac:dyDescent="0.25">
      <c r="A15">
        <v>13</v>
      </c>
      <c r="B15" t="str">
        <f>IFERROR(IF(VLOOKUP($A15,'QB Projections'!$A:$P,14,FALSE)&gt;0,VLOOKUP($A15,'QB Projections'!$A:$P,3,FALSE),""),"")</f>
        <v>Cade Klubnik</v>
      </c>
      <c r="C15" t="str">
        <f>IFERROR(IF(VLOOKUP($A15,'QB Projections'!$A:$P,14,FALSE)&gt;0,VLOOKUP($A15,'QB Projections'!$A:$P,4,FALSE),""),"")</f>
        <v>Clemson</v>
      </c>
      <c r="D15" s="2">
        <f>IFERROR(IF(VLOOKUP($A15,'QB Projections'!$A:$P,14,FALSE)&gt;0,VLOOKUP($A15,'QB Projections'!$A:$P,14,FALSE),""),"")</f>
        <v>288.79696281125905</v>
      </c>
      <c r="E15" s="2">
        <f>IFERROR(IF(VLOOKUP($A15,'QB Projections'!$A:$P,14,FALSE)&gt;0,VLOOKUP($A15,'QB Projections'!$A:$P,15,FALSE),""),"")</f>
        <v>-7.4474979323786075</v>
      </c>
      <c r="F15" s="8"/>
      <c r="G15">
        <v>13</v>
      </c>
      <c r="H15" t="str">
        <f>IFERROR(IF(VLOOKUP($G15,'RB Projections'!$A:$P,14,FALSE)&gt;0,VLOOKUP(G15,'RB Projections'!$A:$P,3,FALSE),""),"")</f>
        <v>Treshaun Ward</v>
      </c>
      <c r="I15" t="str">
        <f>IFERROR(IF(VLOOKUP($G15,'RB Projections'!$A:$P,14,FALSE)&gt;0,VLOOKUP(G15,'RB Projections'!$A:$P,4,FALSE),""),"")</f>
        <v>Kansas State</v>
      </c>
      <c r="J15" s="2">
        <f>IFERROR(IF(VLOOKUP($G15,'RB Projections'!$A:$P,14,FALSE)&gt;0,VLOOKUP(G15,'RB Projections'!$A:$P,14,FALSE),""),"")</f>
        <v>214.82147289864832</v>
      </c>
      <c r="K15" s="2">
        <f>IFERROR(IF(VLOOKUP($G15,'RB Projections'!$A:$P,14,FALSE)&gt;0,VLOOKUP(G15,'RB Projections'!$A:$P,15,FALSE),""),"")</f>
        <v>54.457358544289576</v>
      </c>
      <c r="M15">
        <v>13</v>
      </c>
      <c r="N15" t="str">
        <f>IFERROR(IF(VLOOKUP(M15,'WR Projections'!$A:$P,14,FALSE)&gt;0,VLOOKUP(M15,'WR Projections'!$A:$P,3,FALSE),""),"")</f>
        <v>Matthew Golden</v>
      </c>
      <c r="O15" t="str">
        <f>IFERROR(IF(VLOOKUP(M15,'WR Projections'!$A:$P,14,FALSE)&gt;0,VLOOKUP(M15,'WR Projections'!$A:$P,4,FALSE),""),"")</f>
        <v>Houston</v>
      </c>
      <c r="P15" s="2">
        <f>IFERROR(IF(VLOOKUP(M15,'WR Projections'!$A:$P,14,FALSE)&gt;0,VLOOKUP(M15,'WR Projections'!$A:$P,14,FALSE),""),"")</f>
        <v>181.38087017107426</v>
      </c>
      <c r="Q15" s="2">
        <f>IFERROR(IF(VLOOKUP(M15,'WR Projections'!$A:$P,14,FALSE)&gt;0,VLOOKUP(M15,'WR Projections'!$A:$P,15,FALSE),""),"")</f>
        <v>24.151198660091328</v>
      </c>
      <c r="S15">
        <v>13</v>
      </c>
      <c r="T15" t="str">
        <f>IFERROR(IF(VLOOKUP(S15,'TE Projections'!$A:$P,14,FALSE)&gt;0,VLOOKUP(S15,'TE Projections'!$A:$P,3,FALSE),""),"")</f>
        <v>Jalin Conyers</v>
      </c>
      <c r="U15" t="str">
        <f>IFERROR(IF(VLOOKUP(S15,'TE Projections'!$A:$P,14,FALSE)&gt;0,VLOOKUP(S15,'TE Projections'!$A:$P,4,FALSE),""),"")</f>
        <v>Arizona State</v>
      </c>
      <c r="V15" s="2">
        <f>IFERROR(IF(VLOOKUP(S15,'TE Projections'!$A:$P,14,FALSE)&gt;0,VLOOKUP(S15,'TE Projections'!$A:$P,14,FALSE),""),"")</f>
        <v>92.551918711086273</v>
      </c>
      <c r="W15" s="2">
        <f>IFERROR(IF(VLOOKUP(S15,'TE Projections'!$A:$P,14,FALSE)&gt;0,VLOOKUP(S15,'TE Projections'!$A:$P,15,FALSE),""),"")</f>
        <v>-4.5039413327964839</v>
      </c>
      <c r="X15" s="96"/>
    </row>
    <row r="16" spans="1:28" x14ac:dyDescent="0.25">
      <c r="A16">
        <v>14</v>
      </c>
      <c r="B16" t="str">
        <f>IFERROR(IF(VLOOKUP($A16,'QB Projections'!$A:$P,14,FALSE)&gt;0,VLOOKUP($A16,'QB Projections'!$A:$P,3,FALSE),""),"")</f>
        <v>Joe Milton III</v>
      </c>
      <c r="C16" t="str">
        <f>IFERROR(IF(VLOOKUP($A16,'QB Projections'!$A:$P,14,FALSE)&gt;0,VLOOKUP($A16,'QB Projections'!$A:$P,4,FALSE),""),"")</f>
        <v>Tennessee</v>
      </c>
      <c r="D16" s="2">
        <f>IFERROR(IF(VLOOKUP($A16,'QB Projections'!$A:$P,14,FALSE)&gt;0,VLOOKUP($A16,'QB Projections'!$A:$P,14,FALSE),""),"")</f>
        <v>287.49437444444828</v>
      </c>
      <c r="E16" s="2">
        <f>IFERROR(IF(VLOOKUP($A16,'QB Projections'!$A:$P,14,FALSE)&gt;0,VLOOKUP($A16,'QB Projections'!$A:$P,15,FALSE),""),"")</f>
        <v>-8.7500862991893751</v>
      </c>
      <c r="F16" s="8"/>
      <c r="G16">
        <v>14</v>
      </c>
      <c r="H16" t="str">
        <f>IFERROR(IF(VLOOKUP($G16,'RB Projections'!$A:$P,14,FALSE)&gt;0,VLOOKUP(G16,'RB Projections'!$A:$P,3,FALSE),""),"")</f>
        <v>Kevorian Barnes</v>
      </c>
      <c r="I16" t="str">
        <f>IFERROR(IF(VLOOKUP($G16,'RB Projections'!$A:$P,14,FALSE)&gt;0,VLOOKUP(G16,'RB Projections'!$A:$P,4,FALSE),""),"")</f>
        <v>UTSA</v>
      </c>
      <c r="J16" s="2">
        <f>IFERROR(IF(VLOOKUP($G16,'RB Projections'!$A:$P,14,FALSE)&gt;0,VLOOKUP(G16,'RB Projections'!$A:$P,14,FALSE),""),"")</f>
        <v>212.77276674954084</v>
      </c>
      <c r="K16" s="2">
        <f>IFERROR(IF(VLOOKUP($G16,'RB Projections'!$A:$P,14,FALSE)&gt;0,VLOOKUP(G16,'RB Projections'!$A:$P,15,FALSE),""),"")</f>
        <v>52.408652395182088</v>
      </c>
      <c r="M16">
        <v>14</v>
      </c>
      <c r="N16" t="str">
        <f>IFERROR(IF(VLOOKUP(M16,'WR Projections'!$A:$P,14,FALSE)&gt;0,VLOOKUP(M16,'WR Projections'!$A:$P,3,FALSE),""),"")</f>
        <v>Rome Odunze</v>
      </c>
      <c r="O16" t="str">
        <f>IFERROR(IF(VLOOKUP(M16,'WR Projections'!$A:$P,14,FALSE)&gt;0,VLOOKUP(M16,'WR Projections'!$A:$P,4,FALSE),""),"")</f>
        <v>Washington</v>
      </c>
      <c r="P16" s="2">
        <f>IFERROR(IF(VLOOKUP(M16,'WR Projections'!$A:$P,14,FALSE)&gt;0,VLOOKUP(M16,'WR Projections'!$A:$P,14,FALSE),""),"")</f>
        <v>179.98974148484652</v>
      </c>
      <c r="Q16" s="2">
        <f>IFERROR(IF(VLOOKUP(M16,'WR Projections'!$A:$P,14,FALSE)&gt;0,VLOOKUP(M16,'WR Projections'!$A:$P,15,FALSE),""),"")</f>
        <v>22.760069973863583</v>
      </c>
      <c r="S16">
        <v>14</v>
      </c>
      <c r="T16" t="str">
        <f>IFERROR(IF(VLOOKUP(S16,'TE Projections'!$A:$P,14,FALSE)&gt;0,VLOOKUP(S16,'TE Projections'!$A:$P,3,FALSE),""),"")</f>
        <v>Mason Fairchild</v>
      </c>
      <c r="U16" t="str">
        <f>IFERROR(IF(VLOOKUP(S16,'TE Projections'!$A:$P,14,FALSE)&gt;0,VLOOKUP(S16,'TE Projections'!$A:$P,4,FALSE),""),"")</f>
        <v>Kansas</v>
      </c>
      <c r="V16" s="2">
        <f>IFERROR(IF(VLOOKUP(S16,'TE Projections'!$A:$P,14,FALSE)&gt;0,VLOOKUP(S16,'TE Projections'!$A:$P,14,FALSE),""),"")</f>
        <v>92.139442096114848</v>
      </c>
      <c r="W16" s="2">
        <f>IFERROR(IF(VLOOKUP(S16,'TE Projections'!$A:$P,14,FALSE)&gt;0,VLOOKUP(S16,'TE Projections'!$A:$P,15,FALSE),""),"")</f>
        <v>-4.9164179477679086</v>
      </c>
      <c r="X16" s="96"/>
    </row>
    <row r="17" spans="1:24" x14ac:dyDescent="0.25">
      <c r="A17">
        <v>15</v>
      </c>
      <c r="B17" t="str">
        <f>IFERROR(IF(VLOOKUP($A17,'QB Projections'!$A:$P,14,FALSE)&gt;0,VLOOKUP($A17,'QB Projections'!$A:$P,3,FALSE),""),"")</f>
        <v>Preston Stone</v>
      </c>
      <c r="C17" t="str">
        <f>IFERROR(IF(VLOOKUP($A17,'QB Projections'!$A:$P,14,FALSE)&gt;0,VLOOKUP($A17,'QB Projections'!$A:$P,4,FALSE),""),"")</f>
        <v>SMU</v>
      </c>
      <c r="D17" s="2">
        <f>IFERROR(IF(VLOOKUP($A17,'QB Projections'!$A:$P,14,FALSE)&gt;0,VLOOKUP($A17,'QB Projections'!$A:$P,14,FALSE),""),"")</f>
        <v>287.48058344017568</v>
      </c>
      <c r="E17" s="2">
        <f>IFERROR(IF(VLOOKUP($A17,'QB Projections'!$A:$P,14,FALSE)&gt;0,VLOOKUP($A17,'QB Projections'!$A:$P,15,FALSE),""),"")</f>
        <v>-8.7638773034619799</v>
      </c>
      <c r="F17" s="8"/>
      <c r="G17">
        <v>15</v>
      </c>
      <c r="H17" t="str">
        <f>IFERROR(IF(VLOOKUP($G17,'RB Projections'!$A:$P,14,FALSE)&gt;0,VLOOKUP(G17,'RB Projections'!$A:$P,3,FALSE),""),"")</f>
        <v>Ja'Quinden Jackson</v>
      </c>
      <c r="I17" t="str">
        <f>IFERROR(IF(VLOOKUP($G17,'RB Projections'!$A:$P,14,FALSE)&gt;0,VLOOKUP(G17,'RB Projections'!$A:$P,4,FALSE),""),"")</f>
        <v>Utah</v>
      </c>
      <c r="J17" s="2">
        <f>IFERROR(IF(VLOOKUP($G17,'RB Projections'!$A:$P,14,FALSE)&gt;0,VLOOKUP(G17,'RB Projections'!$A:$P,14,FALSE),""),"")</f>
        <v>206.51573528950775</v>
      </c>
      <c r="K17" s="2">
        <f>IFERROR(IF(VLOOKUP($G17,'RB Projections'!$A:$P,14,FALSE)&gt;0,VLOOKUP(G17,'RB Projections'!$A:$P,15,FALSE),""),"")</f>
        <v>46.151620935148998</v>
      </c>
      <c r="M17">
        <v>15</v>
      </c>
      <c r="N17" t="str">
        <f>IFERROR(IF(VLOOKUP(M17,'WR Projections'!$A:$P,14,FALSE)&gt;0,VLOOKUP(M17,'WR Projections'!$A:$P,3,FALSE),""),"")</f>
        <v>Reggie Brown</v>
      </c>
      <c r="O17" t="str">
        <f>IFERROR(IF(VLOOKUP(M17,'WR Projections'!$A:$P,14,FALSE)&gt;0,VLOOKUP(M17,'WR Projections'!$A:$P,4,FALSE),""),"")</f>
        <v>James Madison</v>
      </c>
      <c r="P17" s="2">
        <f>IFERROR(IF(VLOOKUP(M17,'WR Projections'!$A:$P,14,FALSE)&gt;0,VLOOKUP(M17,'WR Projections'!$A:$P,14,FALSE),""),"")</f>
        <v>177.47818888543378</v>
      </c>
      <c r="Q17" s="2">
        <f>IFERROR(IF(VLOOKUP(M17,'WR Projections'!$A:$P,14,FALSE)&gt;0,VLOOKUP(M17,'WR Projections'!$A:$P,15,FALSE),""),"")</f>
        <v>20.248517374450845</v>
      </c>
      <c r="S17">
        <v>15</v>
      </c>
      <c r="T17" t="str">
        <f>IFERROR(IF(VLOOKUP(S17,'TE Projections'!$A:$P,14,FALSE)&gt;0,VLOOKUP(S17,'TE Projections'!$A:$P,3,FALSE),""),"")</f>
        <v>Tanner Koziol</v>
      </c>
      <c r="U17" t="str">
        <f>IFERROR(IF(VLOOKUP(S17,'TE Projections'!$A:$P,14,FALSE)&gt;0,VLOOKUP(S17,'TE Projections'!$A:$P,4,FALSE),""),"")</f>
        <v>Ball State</v>
      </c>
      <c r="V17" s="2">
        <f>IFERROR(IF(VLOOKUP(S17,'TE Projections'!$A:$P,14,FALSE)&gt;0,VLOOKUP(S17,'TE Projections'!$A:$P,14,FALSE),""),"")</f>
        <v>90.848686767184574</v>
      </c>
      <c r="W17" s="2">
        <f>IFERROR(IF(VLOOKUP(S17,'TE Projections'!$A:$P,14,FALSE)&gt;0,VLOOKUP(S17,'TE Projections'!$A:$P,15,FALSE),""),"")</f>
        <v>-6.2071732766981826</v>
      </c>
      <c r="X17" s="96"/>
    </row>
    <row r="18" spans="1:24" x14ac:dyDescent="0.25">
      <c r="A18">
        <v>16</v>
      </c>
      <c r="B18" t="str">
        <f>IFERROR(IF(VLOOKUP($A18,'QB Projections'!$A:$P,14,FALSE)&gt;0,VLOOKUP($A18,'QB Projections'!$A:$P,3,FALSE),""),"")</f>
        <v>Frank Harris</v>
      </c>
      <c r="C18" t="str">
        <f>IFERROR(IF(VLOOKUP($A18,'QB Projections'!$A:$P,14,FALSE)&gt;0,VLOOKUP($A18,'QB Projections'!$A:$P,4,FALSE),""),"")</f>
        <v>UTSA</v>
      </c>
      <c r="D18" s="2">
        <f>IFERROR(IF(VLOOKUP($A18,'QB Projections'!$A:$P,14,FALSE)&gt;0,VLOOKUP($A18,'QB Projections'!$A:$P,14,FALSE),""),"")</f>
        <v>286.03352099139784</v>
      </c>
      <c r="E18" s="2">
        <f>IFERROR(IF(VLOOKUP($A18,'QB Projections'!$A:$P,14,FALSE)&gt;0,VLOOKUP($A18,'QB Projections'!$A:$P,15,FALSE),""),"")</f>
        <v>-10.210939752239822</v>
      </c>
      <c r="F18" s="8"/>
      <c r="G18">
        <v>16</v>
      </c>
      <c r="H18" t="str">
        <f>IFERROR(IF(VLOOKUP($G18,'RB Projections'!$A:$P,14,FALSE)&gt;0,VLOOKUP(G18,'RB Projections'!$A:$P,3,FALSE),""),"")</f>
        <v>Frank Gore Jr.</v>
      </c>
      <c r="I18" t="str">
        <f>IFERROR(IF(VLOOKUP($G18,'RB Projections'!$A:$P,14,FALSE)&gt;0,VLOOKUP(G18,'RB Projections'!$A:$P,4,FALSE),""),"")</f>
        <v>Southern Miss</v>
      </c>
      <c r="J18" s="2">
        <f>IFERROR(IF(VLOOKUP($G18,'RB Projections'!$A:$P,14,FALSE)&gt;0,VLOOKUP(G18,'RB Projections'!$A:$P,14,FALSE),""),"")</f>
        <v>205.38294057766149</v>
      </c>
      <c r="K18" s="2">
        <f>IFERROR(IF(VLOOKUP($G18,'RB Projections'!$A:$P,14,FALSE)&gt;0,VLOOKUP(G18,'RB Projections'!$A:$P,15,FALSE),""),"")</f>
        <v>45.018826223302739</v>
      </c>
      <c r="M18">
        <v>16</v>
      </c>
      <c r="N18" t="str">
        <f>IFERROR(IF(VLOOKUP(M18,'WR Projections'!$A:$P,14,FALSE)&gt;0,VLOOKUP(M18,'WR Projections'!$A:$P,3,FALSE),""),"")</f>
        <v>Tyrin Smith</v>
      </c>
      <c r="O18" t="str">
        <f>IFERROR(IF(VLOOKUP(M18,'WR Projections'!$A:$P,14,FALSE)&gt;0,VLOOKUP(M18,'WR Projections'!$A:$P,4,FALSE),""),"")</f>
        <v>UTEP</v>
      </c>
      <c r="P18" s="2">
        <f>IFERROR(IF(VLOOKUP(M18,'WR Projections'!$A:$P,14,FALSE)&gt;0,VLOOKUP(M18,'WR Projections'!$A:$P,14,FALSE),""),"")</f>
        <v>177.04320754348356</v>
      </c>
      <c r="Q18" s="2">
        <f>IFERROR(IF(VLOOKUP(M18,'WR Projections'!$A:$P,14,FALSE)&gt;0,VLOOKUP(M18,'WR Projections'!$A:$P,15,FALSE),""),"")</f>
        <v>19.813536032500625</v>
      </c>
      <c r="S18">
        <v>16</v>
      </c>
      <c r="T18" t="str">
        <f>IFERROR(IF(VLOOKUP(S18,'TE Projections'!$A:$P,14,FALSE)&gt;0,VLOOKUP(S18,'TE Projections'!$A:$P,3,FALSE),""),"")</f>
        <v>Mason Taylor</v>
      </c>
      <c r="U18" t="str">
        <f>IFERROR(IF(VLOOKUP(S18,'TE Projections'!$A:$P,14,FALSE)&gt;0,VLOOKUP(S18,'TE Projections'!$A:$P,4,FALSE),""),"")</f>
        <v>LSU</v>
      </c>
      <c r="V18" s="2">
        <f>IFERROR(IF(VLOOKUP(S18,'TE Projections'!$A:$P,14,FALSE)&gt;0,VLOOKUP(S18,'TE Projections'!$A:$P,14,FALSE),""),"")</f>
        <v>89.445256020236855</v>
      </c>
      <c r="W18" s="2">
        <f>IFERROR(IF(VLOOKUP(S18,'TE Projections'!$A:$P,14,FALSE)&gt;0,VLOOKUP(S18,'TE Projections'!$A:$P,15,FALSE),""),"")</f>
        <v>-7.6106040236459025</v>
      </c>
      <c r="X18" s="96"/>
    </row>
    <row r="19" spans="1:24" x14ac:dyDescent="0.25">
      <c r="A19">
        <v>17</v>
      </c>
      <c r="B19" t="str">
        <f>IFERROR(IF(VLOOKUP($A19,'QB Projections'!$A:$P,14,FALSE)&gt;0,VLOOKUP($A19,'QB Projections'!$A:$P,3,FALSE),""),"")</f>
        <v>Kyle McCord</v>
      </c>
      <c r="C19" t="str">
        <f>IFERROR(IF(VLOOKUP($A19,'QB Projections'!$A:$P,14,FALSE)&gt;0,VLOOKUP($A19,'QB Projections'!$A:$P,4,FALSE),""),"")</f>
        <v>Ohio State</v>
      </c>
      <c r="D19" s="2">
        <f>IFERROR(IF(VLOOKUP($A19,'QB Projections'!$A:$P,14,FALSE)&gt;0,VLOOKUP($A19,'QB Projections'!$A:$P,14,FALSE),""),"")</f>
        <v>284.1859910796685</v>
      </c>
      <c r="E19" s="2">
        <f>IFERROR(IF(VLOOKUP($A19,'QB Projections'!$A:$P,14,FALSE)&gt;0,VLOOKUP($A19,'QB Projections'!$A:$P,15,FALSE),""),"")</f>
        <v>-12.058469663969161</v>
      </c>
      <c r="F19" s="8"/>
      <c r="G19">
        <v>17</v>
      </c>
      <c r="H19" t="str">
        <f>IFERROR(IF(VLOOKUP($G19,'RB Projections'!$A:$P,14,FALSE)&gt;0,VLOOKUP(G19,'RB Projections'!$A:$P,3,FALSE),""),"")</f>
        <v>Jalen White</v>
      </c>
      <c r="I19" t="str">
        <f>IFERROR(IF(VLOOKUP($G19,'RB Projections'!$A:$P,14,FALSE)&gt;0,VLOOKUP(G19,'RB Projections'!$A:$P,4,FALSE),""),"")</f>
        <v>Georgia Southern</v>
      </c>
      <c r="J19" s="2">
        <f>IFERROR(IF(VLOOKUP($G19,'RB Projections'!$A:$P,14,FALSE)&gt;0,VLOOKUP(G19,'RB Projections'!$A:$P,14,FALSE),""),"")</f>
        <v>205.13597436800382</v>
      </c>
      <c r="K19" s="2">
        <f>IFERROR(IF(VLOOKUP($G19,'RB Projections'!$A:$P,14,FALSE)&gt;0,VLOOKUP(G19,'RB Projections'!$A:$P,15,FALSE),""),"")</f>
        <v>44.771860013645068</v>
      </c>
      <c r="M19">
        <v>17</v>
      </c>
      <c r="N19" t="str">
        <f>IFERROR(IF(VLOOKUP(M19,'WR Projections'!$A:$P,14,FALSE)&gt;0,VLOOKUP(M19,'WR Projections'!$A:$P,3,FALSE),""),"")</f>
        <v>Marquarius White</v>
      </c>
      <c r="O19" t="str">
        <f>IFERROR(IF(VLOOKUP(M19,'WR Projections'!$A:$P,14,FALSE)&gt;0,VLOOKUP(M19,'WR Projections'!$A:$P,4,FALSE),""),"")</f>
        <v>Tennessee</v>
      </c>
      <c r="P19" s="2">
        <f>IFERROR(IF(VLOOKUP(M19,'WR Projections'!$A:$P,14,FALSE)&gt;0,VLOOKUP(M19,'WR Projections'!$A:$P,14,FALSE),""),"")</f>
        <v>176.57369073997918</v>
      </c>
      <c r="Q19" s="2">
        <f>IFERROR(IF(VLOOKUP(M19,'WR Projections'!$A:$P,14,FALSE)&gt;0,VLOOKUP(M19,'WR Projections'!$A:$P,15,FALSE),""),"")</f>
        <v>19.344019228996249</v>
      </c>
      <c r="S19">
        <v>17</v>
      </c>
      <c r="T19" t="str">
        <f>IFERROR(IF(VLOOKUP(S19,'TE Projections'!$A:$P,14,FALSE)&gt;0,VLOOKUP(S19,'TE Projections'!$A:$P,3,FALSE),""),"")</f>
        <v>Jake Briningstool</v>
      </c>
      <c r="U19" t="str">
        <f>IFERROR(IF(VLOOKUP(S19,'TE Projections'!$A:$P,14,FALSE)&gt;0,VLOOKUP(S19,'TE Projections'!$A:$P,4,FALSE),""),"")</f>
        <v>Clemson</v>
      </c>
      <c r="V19" s="2">
        <f>IFERROR(IF(VLOOKUP(S19,'TE Projections'!$A:$P,14,FALSE)&gt;0,VLOOKUP(S19,'TE Projections'!$A:$P,14,FALSE),""),"")</f>
        <v>89.188964389874187</v>
      </c>
      <c r="W19" s="2">
        <f>IFERROR(IF(VLOOKUP(S19,'TE Projections'!$A:$P,14,FALSE)&gt;0,VLOOKUP(S19,'TE Projections'!$A:$P,15,FALSE),""),"")</f>
        <v>-7.8668956540085704</v>
      </c>
      <c r="X19" s="96"/>
    </row>
    <row r="20" spans="1:24" x14ac:dyDescent="0.25">
      <c r="A20">
        <v>18</v>
      </c>
      <c r="B20" t="str">
        <f>IFERROR(IF(VLOOKUP($A20,'QB Projections'!$A:$P,14,FALSE)&gt;0,VLOOKUP($A20,'QB Projections'!$A:$P,3,FALSE),""),"")</f>
        <v>Mitch Griffis</v>
      </c>
      <c r="C20" t="str">
        <f>IFERROR(IF(VLOOKUP($A20,'QB Projections'!$A:$P,14,FALSE)&gt;0,VLOOKUP($A20,'QB Projections'!$A:$P,4,FALSE),""),"")</f>
        <v>Wake Forest</v>
      </c>
      <c r="D20" s="2">
        <f>IFERROR(IF(VLOOKUP($A20,'QB Projections'!$A:$P,14,FALSE)&gt;0,VLOOKUP($A20,'QB Projections'!$A:$P,14,FALSE),""),"")</f>
        <v>279.11912673854243</v>
      </c>
      <c r="E20" s="2">
        <f>IFERROR(IF(VLOOKUP($A20,'QB Projections'!$A:$P,14,FALSE)&gt;0,VLOOKUP($A20,'QB Projections'!$A:$P,15,FALSE),""),"")</f>
        <v>-17.125334005095223</v>
      </c>
      <c r="F20" s="8"/>
      <c r="G20">
        <v>18</v>
      </c>
      <c r="H20" t="str">
        <f>IFERROR(IF(VLOOKUP($G20,'RB Projections'!$A:$P,14,FALSE)&gt;0,VLOOKUP(G20,'RB Projections'!$A:$P,3,FALSE),""),"")</f>
        <v>Ollie Gordon II</v>
      </c>
      <c r="I20" t="str">
        <f>IFERROR(IF(VLOOKUP($G20,'RB Projections'!$A:$P,14,FALSE)&gt;0,VLOOKUP(G20,'RB Projections'!$A:$P,4,FALSE),""),"")</f>
        <v>Oklahoma State</v>
      </c>
      <c r="J20" s="2">
        <f>IFERROR(IF(VLOOKUP($G20,'RB Projections'!$A:$P,14,FALSE)&gt;0,VLOOKUP(G20,'RB Projections'!$A:$P,14,FALSE),""),"")</f>
        <v>201.47043284405191</v>
      </c>
      <c r="K20" s="2">
        <f>IFERROR(IF(VLOOKUP($G20,'RB Projections'!$A:$P,14,FALSE)&gt;0,VLOOKUP(G20,'RB Projections'!$A:$P,15,FALSE),""),"")</f>
        <v>41.106318489693166</v>
      </c>
      <c r="M20">
        <v>18</v>
      </c>
      <c r="N20" t="str">
        <f>IFERROR(IF(VLOOKUP(M20,'WR Projections'!$A:$P,14,FALSE)&gt;0,VLOOKUP(M20,'WR Projections'!$A:$P,3,FALSE),""),"")</f>
        <v>Troy Franklin</v>
      </c>
      <c r="O20" t="str">
        <f>IFERROR(IF(VLOOKUP(M20,'WR Projections'!$A:$P,14,FALSE)&gt;0,VLOOKUP(M20,'WR Projections'!$A:$P,4,FALSE),""),"")</f>
        <v>Oregon</v>
      </c>
      <c r="P20" s="2">
        <f>IFERROR(IF(VLOOKUP(M20,'WR Projections'!$A:$P,14,FALSE)&gt;0,VLOOKUP(M20,'WR Projections'!$A:$P,14,FALSE),""),"")</f>
        <v>176.01914619519346</v>
      </c>
      <c r="Q20" s="2">
        <f>IFERROR(IF(VLOOKUP(M20,'WR Projections'!$A:$P,14,FALSE)&gt;0,VLOOKUP(M20,'WR Projections'!$A:$P,15,FALSE),""),"")</f>
        <v>18.789474684210521</v>
      </c>
      <c r="S20">
        <v>18</v>
      </c>
      <c r="T20" t="str">
        <f>IFERROR(IF(VLOOKUP(S20,'TE Projections'!$A:$P,14,FALSE)&gt;0,VLOOKUP(S20,'TE Projections'!$A:$P,3,FALSE),""),"")</f>
        <v>Colston Loveland</v>
      </c>
      <c r="U20" t="str">
        <f>IFERROR(IF(VLOOKUP(S20,'TE Projections'!$A:$P,14,FALSE)&gt;0,VLOOKUP(S20,'TE Projections'!$A:$P,4,FALSE),""),"")</f>
        <v>Michigan</v>
      </c>
      <c r="V20" s="2">
        <f>IFERROR(IF(VLOOKUP(S20,'TE Projections'!$A:$P,14,FALSE)&gt;0,VLOOKUP(S20,'TE Projections'!$A:$P,14,FALSE),""),"")</f>
        <v>82.009573097596729</v>
      </c>
      <c r="W20" s="2">
        <f>IFERROR(IF(VLOOKUP(S20,'TE Projections'!$A:$P,14,FALSE)&gt;0,VLOOKUP(S20,'TE Projections'!$A:$P,15,FALSE),""),"")</f>
        <v>-15.046286946286029</v>
      </c>
      <c r="X20" s="96"/>
    </row>
    <row r="21" spans="1:24" x14ac:dyDescent="0.25">
      <c r="A21">
        <v>19</v>
      </c>
      <c r="B21" t="str">
        <f>IFERROR(IF(VLOOKUP($A21,'QB Projections'!$A:$P,14,FALSE)&gt;0,VLOOKUP($A21,'QB Projections'!$A:$P,3,FALSE),""),"")</f>
        <v>Garrett Shrader</v>
      </c>
      <c r="C21" t="str">
        <f>IFERROR(IF(VLOOKUP($A21,'QB Projections'!$A:$P,14,FALSE)&gt;0,VLOOKUP($A21,'QB Projections'!$A:$P,4,FALSE),""),"")</f>
        <v>Syracuse</v>
      </c>
      <c r="D21" s="2">
        <f>IFERROR(IF(VLOOKUP($A21,'QB Projections'!$A:$P,14,FALSE)&gt;0,VLOOKUP($A21,'QB Projections'!$A:$P,14,FALSE),""),"")</f>
        <v>276.88324120030796</v>
      </c>
      <c r="E21" s="2">
        <f>IFERROR(IF(VLOOKUP($A21,'QB Projections'!$A:$P,14,FALSE)&gt;0,VLOOKUP($A21,'QB Projections'!$A:$P,15,FALSE),""),"")</f>
        <v>-19.361219543329693</v>
      </c>
      <c r="F21" s="8"/>
      <c r="G21">
        <v>19</v>
      </c>
      <c r="H21" t="str">
        <f>IFERROR(IF(VLOOKUP($G21,'RB Projections'!$A:$P,14,FALSE)&gt;0,VLOOKUP(G21,'RB Projections'!$A:$P,3,FALSE),""),"")</f>
        <v>Dillon Johnson</v>
      </c>
      <c r="I21" t="str">
        <f>IFERROR(IF(VLOOKUP($G21,'RB Projections'!$A:$P,14,FALSE)&gt;0,VLOOKUP(G21,'RB Projections'!$A:$P,4,FALSE),""),"")</f>
        <v>Washington</v>
      </c>
      <c r="J21" s="2">
        <f>IFERROR(IF(VLOOKUP($G21,'RB Projections'!$A:$P,14,FALSE)&gt;0,VLOOKUP(G21,'RB Projections'!$A:$P,14,FALSE),""),"")</f>
        <v>200.97172816464777</v>
      </c>
      <c r="K21" s="2">
        <f>IFERROR(IF(VLOOKUP($G21,'RB Projections'!$A:$P,14,FALSE)&gt;0,VLOOKUP(G21,'RB Projections'!$A:$P,15,FALSE),""),"")</f>
        <v>40.607613810289024</v>
      </c>
      <c r="M21">
        <v>19</v>
      </c>
      <c r="N21" t="str">
        <f>IFERROR(IF(VLOOKUP(M21,'WR Projections'!$A:$P,14,FALSE)&gt;0,VLOOKUP(M21,'WR Projections'!$A:$P,3,FALSE),""),"")</f>
        <v>Jeremiah Hunter</v>
      </c>
      <c r="O21" t="str">
        <f>IFERROR(IF(VLOOKUP(M21,'WR Projections'!$A:$P,14,FALSE)&gt;0,VLOOKUP(M21,'WR Projections'!$A:$P,4,FALSE),""),"")</f>
        <v>California</v>
      </c>
      <c r="P21" s="2">
        <f>IFERROR(IF(VLOOKUP(M21,'WR Projections'!$A:$P,14,FALSE)&gt;0,VLOOKUP(M21,'WR Projections'!$A:$P,14,FALSE),""),"")</f>
        <v>175.53706081471282</v>
      </c>
      <c r="Q21" s="2">
        <f>IFERROR(IF(VLOOKUP(M21,'WR Projections'!$A:$P,14,FALSE)&gt;0,VLOOKUP(M21,'WR Projections'!$A:$P,15,FALSE),""),"")</f>
        <v>18.307389303729881</v>
      </c>
      <c r="S21">
        <v>19</v>
      </c>
      <c r="T21" t="str">
        <f>IFERROR(IF(VLOOKUP(S21,'TE Projections'!$A:$P,14,FALSE)&gt;0,VLOOKUP(S21,'TE Projections'!$A:$P,3,FALSE),""),"")</f>
        <v>Theo Johnson</v>
      </c>
      <c r="U21" t="str">
        <f>IFERROR(IF(VLOOKUP(S21,'TE Projections'!$A:$P,14,FALSE)&gt;0,VLOOKUP(S21,'TE Projections'!$A:$P,4,FALSE),""),"")</f>
        <v>Penn State</v>
      </c>
      <c r="V21" s="2">
        <f>IFERROR(IF(VLOOKUP(S21,'TE Projections'!$A:$P,14,FALSE)&gt;0,VLOOKUP(S21,'TE Projections'!$A:$P,14,FALSE),""),"")</f>
        <v>81.860396065220385</v>
      </c>
      <c r="W21" s="2">
        <f>IFERROR(IF(VLOOKUP(S21,'TE Projections'!$A:$P,14,FALSE)&gt;0,VLOOKUP(S21,'TE Projections'!$A:$P,15,FALSE),""),"")</f>
        <v>-15.195463978662373</v>
      </c>
      <c r="X21" s="96"/>
    </row>
    <row r="22" spans="1:24" x14ac:dyDescent="0.25">
      <c r="A22">
        <v>20</v>
      </c>
      <c r="B22" t="str">
        <f>IFERROR(IF(VLOOKUP($A22,'QB Projections'!$A:$P,14,FALSE)&gt;0,VLOOKUP($A22,'QB Projections'!$A:$P,3,FALSE),""),"")</f>
        <v>Kurtis Rourke</v>
      </c>
      <c r="C22" t="str">
        <f>IFERROR(IF(VLOOKUP($A22,'QB Projections'!$A:$P,14,FALSE)&gt;0,VLOOKUP($A22,'QB Projections'!$A:$P,4,FALSE),""),"")</f>
        <v>Ohio</v>
      </c>
      <c r="D22" s="2">
        <f>IFERROR(IF(VLOOKUP($A22,'QB Projections'!$A:$P,14,FALSE)&gt;0,VLOOKUP($A22,'QB Projections'!$A:$P,14,FALSE),""),"")</f>
        <v>276.41169335261264</v>
      </c>
      <c r="E22" s="2">
        <f>IFERROR(IF(VLOOKUP($A22,'QB Projections'!$A:$P,14,FALSE)&gt;0,VLOOKUP($A22,'QB Projections'!$A:$P,15,FALSE),""),"")</f>
        <v>-19.832767391025012</v>
      </c>
      <c r="F22" s="8"/>
      <c r="G22">
        <v>20</v>
      </c>
      <c r="H22" t="str">
        <f>IFERROR(IF(VLOOKUP($G22,'RB Projections'!$A:$P,14,FALSE)&gt;0,VLOOKUP(G22,'RB Projections'!$A:$P,3,FALSE),""),"")</f>
        <v>Cameron Skattebo</v>
      </c>
      <c r="I22" t="str">
        <f>IFERROR(IF(VLOOKUP($G22,'RB Projections'!$A:$P,14,FALSE)&gt;0,VLOOKUP(G22,'RB Projections'!$A:$P,4,FALSE),""),"")</f>
        <v>Arizona State</v>
      </c>
      <c r="J22" s="2">
        <f>IFERROR(IF(VLOOKUP($G22,'RB Projections'!$A:$P,14,FALSE)&gt;0,VLOOKUP(G22,'RB Projections'!$A:$P,14,FALSE),""),"")</f>
        <v>198.92374482923123</v>
      </c>
      <c r="K22" s="2">
        <f>IFERROR(IF(VLOOKUP($G22,'RB Projections'!$A:$P,14,FALSE)&gt;0,VLOOKUP(G22,'RB Projections'!$A:$P,15,FALSE),""),"")</f>
        <v>38.559630474872478</v>
      </c>
      <c r="M22">
        <v>20</v>
      </c>
      <c r="N22" t="str">
        <f>IFERROR(IF(VLOOKUP(M22,'WR Projections'!$A:$P,14,FALSE)&gt;0,VLOOKUP(M22,'WR Projections'!$A:$P,3,FALSE),""),"")</f>
        <v>Shedro Louis</v>
      </c>
      <c r="O22" t="str">
        <f>IFERROR(IF(VLOOKUP(M22,'WR Projections'!$A:$P,14,FALSE)&gt;0,VLOOKUP(M22,'WR Projections'!$A:$P,4,FALSE),""),"")</f>
        <v>Tulane</v>
      </c>
      <c r="P22" s="2">
        <f>IFERROR(IF(VLOOKUP(M22,'WR Projections'!$A:$P,14,FALSE)&gt;0,VLOOKUP(M22,'WR Projections'!$A:$P,14,FALSE),""),"")</f>
        <v>174.58265619909022</v>
      </c>
      <c r="Q22" s="2">
        <f>IFERROR(IF(VLOOKUP(M22,'WR Projections'!$A:$P,14,FALSE)&gt;0,VLOOKUP(M22,'WR Projections'!$A:$P,15,FALSE),""),"")</f>
        <v>17.352984688107288</v>
      </c>
      <c r="S22">
        <v>20</v>
      </c>
      <c r="T22" t="str">
        <f>IFERROR(IF(VLOOKUP(S22,'TE Projections'!$A:$P,14,FALSE)&gt;0,VLOOKUP(S22,'TE Projections'!$A:$P,3,FALSE),""),"")</f>
        <v>Var'Keyes Gumms</v>
      </c>
      <c r="U22" t="str">
        <f>IFERROR(IF(VLOOKUP(S22,'TE Projections'!$A:$P,14,FALSE)&gt;0,VLOOKUP(S22,'TE Projections'!$A:$P,4,FALSE),""),"")</f>
        <v>Arkansas</v>
      </c>
      <c r="V22" s="2">
        <f>IFERROR(IF(VLOOKUP(S22,'TE Projections'!$A:$P,14,FALSE)&gt;0,VLOOKUP(S22,'TE Projections'!$A:$P,14,FALSE),""),"")</f>
        <v>81.600640032967334</v>
      </c>
      <c r="W22" s="2">
        <f>IFERROR(IF(VLOOKUP(S22,'TE Projections'!$A:$P,14,FALSE)&gt;0,VLOOKUP(S22,'TE Projections'!$A:$P,15,FALSE),""),"")</f>
        <v>-15.455220010915424</v>
      </c>
      <c r="X22" s="96"/>
    </row>
    <row r="23" spans="1:24" x14ac:dyDescent="0.25">
      <c r="A23">
        <v>21</v>
      </c>
      <c r="B23" t="str">
        <f>IFERROR(IF(VLOOKUP($A23,'QB Projections'!$A:$P,14,FALSE)&gt;0,VLOOKUP($A23,'QB Projections'!$A:$P,3,FALSE),""),"")</f>
        <v>Taylen Green</v>
      </c>
      <c r="C23" t="str">
        <f>IFERROR(IF(VLOOKUP($A23,'QB Projections'!$A:$P,14,FALSE)&gt;0,VLOOKUP($A23,'QB Projections'!$A:$P,4,FALSE),""),"")</f>
        <v>Boise State</v>
      </c>
      <c r="D23" s="2">
        <f>IFERROR(IF(VLOOKUP($A23,'QB Projections'!$A:$P,14,FALSE)&gt;0,VLOOKUP($A23,'QB Projections'!$A:$P,14,FALSE),""),"")</f>
        <v>275.61578538623496</v>
      </c>
      <c r="E23" s="2">
        <f>IFERROR(IF(VLOOKUP($A23,'QB Projections'!$A:$P,14,FALSE)&gt;0,VLOOKUP($A23,'QB Projections'!$A:$P,15,FALSE),""),"")</f>
        <v>-20.628675357402695</v>
      </c>
      <c r="F23" s="8"/>
      <c r="G23">
        <v>21</v>
      </c>
      <c r="H23" t="str">
        <f>IFERROR(IF(VLOOKUP($G23,'RB Projections'!$A:$P,14,FALSE)&gt;0,VLOOKUP(G23,'RB Projections'!$A:$P,3,FALSE),""),"")</f>
        <v>Audric Estime</v>
      </c>
      <c r="I23" t="str">
        <f>IFERROR(IF(VLOOKUP($G23,'RB Projections'!$A:$P,14,FALSE)&gt;0,VLOOKUP(G23,'RB Projections'!$A:$P,4,FALSE),""),"")</f>
        <v>Notre Dame</v>
      </c>
      <c r="J23" s="2">
        <f>IFERROR(IF(VLOOKUP($G23,'RB Projections'!$A:$P,14,FALSE)&gt;0,VLOOKUP(G23,'RB Projections'!$A:$P,14,FALSE),""),"")</f>
        <v>198.30613378874375</v>
      </c>
      <c r="K23" s="2">
        <f>IFERROR(IF(VLOOKUP($G23,'RB Projections'!$A:$P,14,FALSE)&gt;0,VLOOKUP(G23,'RB Projections'!$A:$P,15,FALSE),""),"")</f>
        <v>37.942019434385003</v>
      </c>
      <c r="M23">
        <v>21</v>
      </c>
      <c r="N23" t="str">
        <f>IFERROR(IF(VLOOKUP(M23,'WR Projections'!$A:$P,14,FALSE)&gt;0,VLOOKUP(M23,'WR Projections'!$A:$P,3,FALSE),""),"")</f>
        <v>Elijhah Badger</v>
      </c>
      <c r="O23" t="str">
        <f>IFERROR(IF(VLOOKUP(M23,'WR Projections'!$A:$P,14,FALSE)&gt;0,VLOOKUP(M23,'WR Projections'!$A:$P,4,FALSE),""),"")</f>
        <v>Arizona State</v>
      </c>
      <c r="P23" s="2">
        <f>IFERROR(IF(VLOOKUP(M23,'WR Projections'!$A:$P,14,FALSE)&gt;0,VLOOKUP(M23,'WR Projections'!$A:$P,14,FALSE),""),"")</f>
        <v>174.39006604333431</v>
      </c>
      <c r="Q23" s="2">
        <f>IFERROR(IF(VLOOKUP(M23,'WR Projections'!$A:$P,14,FALSE)&gt;0,VLOOKUP(M23,'WR Projections'!$A:$P,15,FALSE),""),"")</f>
        <v>17.160394532351379</v>
      </c>
      <c r="S23">
        <v>21</v>
      </c>
      <c r="T23" t="str">
        <f>IFERROR(IF(VLOOKUP(S23,'TE Projections'!$A:$P,14,FALSE)&gt;0,VLOOKUP(S23,'TE Projections'!$A:$P,3,FALSE),""),"")</f>
        <v>Oscar Cardenas</v>
      </c>
      <c r="U23" t="str">
        <f>IFERROR(IF(VLOOKUP(S23,'TE Projections'!$A:$P,14,FALSE)&gt;0,VLOOKUP(S23,'TE Projections'!$A:$P,4,FALSE),""),"")</f>
        <v>UTSA</v>
      </c>
      <c r="V23" s="2">
        <f>IFERROR(IF(VLOOKUP(S23,'TE Projections'!$A:$P,14,FALSE)&gt;0,VLOOKUP(S23,'TE Projections'!$A:$P,14,FALSE),""),"")</f>
        <v>80.661594237143646</v>
      </c>
      <c r="W23" s="2">
        <f>IFERROR(IF(VLOOKUP(S23,'TE Projections'!$A:$P,14,FALSE)&gt;0,VLOOKUP(S23,'TE Projections'!$A:$P,15,FALSE),""),"")</f>
        <v>-16.39426580673911</v>
      </c>
      <c r="X23" s="96"/>
    </row>
    <row r="24" spans="1:24" x14ac:dyDescent="0.25">
      <c r="A24">
        <v>22</v>
      </c>
      <c r="B24" t="str">
        <f>IFERROR(IF(VLOOKUP($A24,'QB Projections'!$A:$P,14,FALSE)&gt;0,VLOOKUP($A24,'QB Projections'!$A:$P,3,FALSE),""),"")</f>
        <v>Chevan Cordeiro</v>
      </c>
      <c r="C24" t="str">
        <f>IFERROR(IF(VLOOKUP($A24,'QB Projections'!$A:$P,14,FALSE)&gt;0,VLOOKUP($A24,'QB Projections'!$A:$P,4,FALSE),""),"")</f>
        <v>San Jose State</v>
      </c>
      <c r="D24" s="2">
        <f>IFERROR(IF(VLOOKUP($A24,'QB Projections'!$A:$P,14,FALSE)&gt;0,VLOOKUP($A24,'QB Projections'!$A:$P,14,FALSE),""),"")</f>
        <v>274.74870111324014</v>
      </c>
      <c r="E24" s="2">
        <f>IFERROR(IF(VLOOKUP($A24,'QB Projections'!$A:$P,14,FALSE)&gt;0,VLOOKUP($A24,'QB Projections'!$A:$P,15,FALSE),""),"")</f>
        <v>-21.495759630397512</v>
      </c>
      <c r="F24" s="8"/>
      <c r="G24">
        <v>22</v>
      </c>
      <c r="H24" t="str">
        <f>IFERROR(IF(VLOOKUP($G24,'RB Projections'!$A:$P,14,FALSE)&gt;0,VLOOKUP(G24,'RB Projections'!$A:$P,3,FALSE),""),"")</f>
        <v>John Lee Eldridge III</v>
      </c>
      <c r="I24" t="str">
        <f>IFERROR(IF(VLOOKUP($G24,'RB Projections'!$A:$P,14,FALSE)&gt;0,VLOOKUP(G24,'RB Projections'!$A:$P,4,FALSE),""),"")</f>
        <v>Air Force</v>
      </c>
      <c r="J24" s="2">
        <f>IFERROR(IF(VLOOKUP($G24,'RB Projections'!$A:$P,14,FALSE)&gt;0,VLOOKUP(G24,'RB Projections'!$A:$P,14,FALSE),""),"")</f>
        <v>195.52559205969226</v>
      </c>
      <c r="K24" s="2">
        <f>IFERROR(IF(VLOOKUP($G24,'RB Projections'!$A:$P,14,FALSE)&gt;0,VLOOKUP(G24,'RB Projections'!$A:$P,15,FALSE),""),"")</f>
        <v>35.16147770533351</v>
      </c>
      <c r="M24">
        <v>22</v>
      </c>
      <c r="N24" t="str">
        <f>IFERROR(IF(VLOOKUP(M24,'WR Projections'!$A:$P,14,FALSE)&gt;0,VLOOKUP(M24,'WR Projections'!$A:$P,3,FALSE),""),"")</f>
        <v>Joshua Cephus</v>
      </c>
      <c r="O24" t="str">
        <f>IFERROR(IF(VLOOKUP(M24,'WR Projections'!$A:$P,14,FALSE)&gt;0,VLOOKUP(M24,'WR Projections'!$A:$P,4,FALSE),""),"")</f>
        <v>UTSA</v>
      </c>
      <c r="P24" s="2">
        <f>IFERROR(IF(VLOOKUP(M24,'WR Projections'!$A:$P,14,FALSE)&gt;0,VLOOKUP(M24,'WR Projections'!$A:$P,14,FALSE),""),"")</f>
        <v>171.02295770738311</v>
      </c>
      <c r="Q24" s="2">
        <f>IFERROR(IF(VLOOKUP(M24,'WR Projections'!$A:$P,14,FALSE)&gt;0,VLOOKUP(M24,'WR Projections'!$A:$P,15,FALSE),""),"")</f>
        <v>13.793286196400176</v>
      </c>
      <c r="S24">
        <v>22</v>
      </c>
      <c r="T24" t="str">
        <f>IFERROR(IF(VLOOKUP(S24,'TE Projections'!$A:$P,14,FALSE)&gt;0,VLOOKUP(S24,'TE Projections'!$A:$P,3,FALSE),""),"")</f>
        <v>Tanner McLachlan</v>
      </c>
      <c r="U24" t="str">
        <f>IFERROR(IF(VLOOKUP(S24,'TE Projections'!$A:$P,14,FALSE)&gt;0,VLOOKUP(S24,'TE Projections'!$A:$P,4,FALSE),""),"")</f>
        <v>Arizona</v>
      </c>
      <c r="V24" s="2">
        <f>IFERROR(IF(VLOOKUP(S24,'TE Projections'!$A:$P,14,FALSE)&gt;0,VLOOKUP(S24,'TE Projections'!$A:$P,14,FALSE),""),"")</f>
        <v>78.717370070057257</v>
      </c>
      <c r="W24" s="2">
        <f>IFERROR(IF(VLOOKUP(S24,'TE Projections'!$A:$P,14,FALSE)&gt;0,VLOOKUP(S24,'TE Projections'!$A:$P,15,FALSE),""),"")</f>
        <v>-18.338489973825499</v>
      </c>
      <c r="X24" s="96"/>
    </row>
    <row r="25" spans="1:24" x14ac:dyDescent="0.25">
      <c r="A25">
        <v>23</v>
      </c>
      <c r="B25" t="str">
        <f>IFERROR(IF(VLOOKUP($A25,'QB Projections'!$A:$P,14,FALSE)&gt;0,VLOOKUP($A25,'QB Projections'!$A:$P,3,FALSE),""),"")</f>
        <v>Grayson McCall</v>
      </c>
      <c r="C25" t="str">
        <f>IFERROR(IF(VLOOKUP($A25,'QB Projections'!$A:$P,14,FALSE)&gt;0,VLOOKUP($A25,'QB Projections'!$A:$P,4,FALSE),""),"")</f>
        <v>Coastal Carolina</v>
      </c>
      <c r="D25" s="2">
        <f>IFERROR(IF(VLOOKUP($A25,'QB Projections'!$A:$P,14,FALSE)&gt;0,VLOOKUP($A25,'QB Projections'!$A:$P,14,FALSE),""),"")</f>
        <v>271.62818751377358</v>
      </c>
      <c r="E25" s="2">
        <f>IFERROR(IF(VLOOKUP($A25,'QB Projections'!$A:$P,14,FALSE)&gt;0,VLOOKUP($A25,'QB Projections'!$A:$P,15,FALSE),""),"")</f>
        <v>-24.616273229864074</v>
      </c>
      <c r="F25" s="8"/>
      <c r="G25">
        <v>23</v>
      </c>
      <c r="H25" t="str">
        <f>IFERROR(IF(VLOOKUP($G25,'RB Projections'!$A:$P,14,FALSE)&gt;0,VLOOKUP(G25,'RB Projections'!$A:$P,3,FALSE),""),"")</f>
        <v>Devin Mockobee</v>
      </c>
      <c r="I25" t="str">
        <f>IFERROR(IF(VLOOKUP($G25,'RB Projections'!$A:$P,14,FALSE)&gt;0,VLOOKUP(G25,'RB Projections'!$A:$P,4,FALSE),""),"")</f>
        <v>Purdue</v>
      </c>
      <c r="J25" s="2">
        <f>IFERROR(IF(VLOOKUP($G25,'RB Projections'!$A:$P,14,FALSE)&gt;0,VLOOKUP(G25,'RB Projections'!$A:$P,14,FALSE),""),"")</f>
        <v>195.45782537801847</v>
      </c>
      <c r="K25" s="2">
        <f>IFERROR(IF(VLOOKUP($G25,'RB Projections'!$A:$P,14,FALSE)&gt;0,VLOOKUP(G25,'RB Projections'!$A:$P,15,FALSE),""),"")</f>
        <v>35.093711023659722</v>
      </c>
      <c r="M25">
        <v>23</v>
      </c>
      <c r="N25" t="str">
        <f>IFERROR(IF(VLOOKUP(M25,'WR Projections'!$A:$P,14,FALSE)&gt;0,VLOOKUP(M25,'WR Projections'!$A:$P,3,FALSE),""),"")</f>
        <v>De'Corian Clark</v>
      </c>
      <c r="O25" t="str">
        <f>IFERROR(IF(VLOOKUP(M25,'WR Projections'!$A:$P,14,FALSE)&gt;0,VLOOKUP(M25,'WR Projections'!$A:$P,4,FALSE),""),"")</f>
        <v>UTSA</v>
      </c>
      <c r="P25" s="2">
        <f>IFERROR(IF(VLOOKUP(M25,'WR Projections'!$A:$P,14,FALSE)&gt;0,VLOOKUP(M25,'WR Projections'!$A:$P,14,FALSE),""),"")</f>
        <v>168.69915107306761</v>
      </c>
      <c r="Q25" s="2">
        <f>IFERROR(IF(VLOOKUP(M25,'WR Projections'!$A:$P,14,FALSE)&gt;0,VLOOKUP(M25,'WR Projections'!$A:$P,15,FALSE),""),"")</f>
        <v>11.469479562084674</v>
      </c>
      <c r="S25">
        <v>23</v>
      </c>
      <c r="T25" t="str">
        <f>IFERROR(IF(VLOOKUP(S25,'TE Projections'!$A:$P,14,FALSE)&gt;0,VLOOKUP(S25,'TE Projections'!$A:$P,3,FALSE),""),"")</f>
        <v>CJ Dippre</v>
      </c>
      <c r="U25" t="str">
        <f>IFERROR(IF(VLOOKUP(S25,'TE Projections'!$A:$P,14,FALSE)&gt;0,VLOOKUP(S25,'TE Projections'!$A:$P,4,FALSE),""),"")</f>
        <v>Alabama</v>
      </c>
      <c r="V25" s="2">
        <f>IFERROR(IF(VLOOKUP(S25,'TE Projections'!$A:$P,14,FALSE)&gt;0,VLOOKUP(S25,'TE Projections'!$A:$P,14,FALSE),""),"")</f>
        <v>77.931192515986481</v>
      </c>
      <c r="W25" s="2">
        <f>IFERROR(IF(VLOOKUP(S25,'TE Projections'!$A:$P,14,FALSE)&gt;0,VLOOKUP(S25,'TE Projections'!$A:$P,15,FALSE),""),"")</f>
        <v>-19.124667527896275</v>
      </c>
      <c r="X25" s="96"/>
    </row>
    <row r="26" spans="1:24" x14ac:dyDescent="0.25">
      <c r="A26">
        <v>24</v>
      </c>
      <c r="B26" t="str">
        <f>IFERROR(IF(VLOOKUP($A26,'QB Projections'!$A:$P,14,FALSE)&gt;0,VLOOKUP($A26,'QB Projections'!$A:$P,3,FALSE),""),"")</f>
        <v>Tyler Shough</v>
      </c>
      <c r="C26" t="str">
        <f>IFERROR(IF(VLOOKUP($A26,'QB Projections'!$A:$P,14,FALSE)&gt;0,VLOOKUP($A26,'QB Projections'!$A:$P,4,FALSE),""),"")</f>
        <v>Texas Tech</v>
      </c>
      <c r="D26" s="2">
        <f>IFERROR(IF(VLOOKUP($A26,'QB Projections'!$A:$P,14,FALSE)&gt;0,VLOOKUP($A26,'QB Projections'!$A:$P,14,FALSE),""),"")</f>
        <v>269.97466832642499</v>
      </c>
      <c r="E26" s="2">
        <f>IFERROR(IF(VLOOKUP($A26,'QB Projections'!$A:$P,14,FALSE)&gt;0,VLOOKUP($A26,'QB Projections'!$A:$P,15,FALSE),""),"")</f>
        <v>-26.269792417212667</v>
      </c>
      <c r="F26" s="8"/>
      <c r="G26">
        <v>24</v>
      </c>
      <c r="H26" t="str">
        <f>IFERROR(IF(VLOOKUP($G26,'RB Projections'!$A:$P,14,FALSE)&gt;0,VLOOKUP(G26,'RB Projections'!$A:$P,3,FALSE),""),"")</f>
        <v>Michael Wiley</v>
      </c>
      <c r="I26" t="str">
        <f>IFERROR(IF(VLOOKUP($G26,'RB Projections'!$A:$P,14,FALSE)&gt;0,VLOOKUP(G26,'RB Projections'!$A:$P,4,FALSE),""),"")</f>
        <v>Arizona</v>
      </c>
      <c r="J26" s="2">
        <f>IFERROR(IF(VLOOKUP($G26,'RB Projections'!$A:$P,14,FALSE)&gt;0,VLOOKUP(G26,'RB Projections'!$A:$P,14,FALSE),""),"")</f>
        <v>194.88668059638835</v>
      </c>
      <c r="K26" s="2">
        <f>IFERROR(IF(VLOOKUP($G26,'RB Projections'!$A:$P,14,FALSE)&gt;0,VLOOKUP(G26,'RB Projections'!$A:$P,15,FALSE),""),"")</f>
        <v>34.522566242029598</v>
      </c>
      <c r="M26">
        <v>24</v>
      </c>
      <c r="N26" t="str">
        <f>IFERROR(IF(VLOOKUP(M26,'WR Projections'!$A:$P,14,FALSE)&gt;0,VLOOKUP(M26,'WR Projections'!$A:$P,3,FALSE),""),"")</f>
        <v>Malik Nabers</v>
      </c>
      <c r="O26" t="str">
        <f>IFERROR(IF(VLOOKUP(M26,'WR Projections'!$A:$P,14,FALSE)&gt;0,VLOOKUP(M26,'WR Projections'!$A:$P,4,FALSE),""),"")</f>
        <v>LSU</v>
      </c>
      <c r="P26" s="2">
        <f>IFERROR(IF(VLOOKUP(M26,'WR Projections'!$A:$P,14,FALSE)&gt;0,VLOOKUP(M26,'WR Projections'!$A:$P,14,FALSE),""),"")</f>
        <v>168.6839429383449</v>
      </c>
      <c r="Q26" s="2">
        <f>IFERROR(IF(VLOOKUP(M26,'WR Projections'!$A:$P,14,FALSE)&gt;0,VLOOKUP(M26,'WR Projections'!$A:$P,15,FALSE),""),"")</f>
        <v>11.454271427361961</v>
      </c>
      <c r="S26">
        <v>24</v>
      </c>
      <c r="T26" t="str">
        <f>IFERROR(IF(VLOOKUP(S26,'TE Projections'!$A:$P,14,FALSE)&gt;0,VLOOKUP(S26,'TE Projections'!$A:$P,3,FALSE),""),"")</f>
        <v>DeShawn Hanika</v>
      </c>
      <c r="U26" t="str">
        <f>IFERROR(IF(VLOOKUP(S26,'TE Projections'!$A:$P,14,FALSE)&gt;0,VLOOKUP(S26,'TE Projections'!$A:$P,4,FALSE),""),"")</f>
        <v>Iowa State</v>
      </c>
      <c r="V26" s="2">
        <f>IFERROR(IF(VLOOKUP(S26,'TE Projections'!$A:$P,14,FALSE)&gt;0,VLOOKUP(S26,'TE Projections'!$A:$P,14,FALSE),""),"")</f>
        <v>75.669296317878576</v>
      </c>
      <c r="W26" s="2">
        <f>IFERROR(IF(VLOOKUP(S26,'TE Projections'!$A:$P,14,FALSE)&gt;0,VLOOKUP(S26,'TE Projections'!$A:$P,15,FALSE),""),"")</f>
        <v>-21.38656372600418</v>
      </c>
      <c r="X26" s="96"/>
    </row>
    <row r="27" spans="1:24" x14ac:dyDescent="0.25">
      <c r="A27">
        <v>25</v>
      </c>
      <c r="B27" t="str">
        <f>IFERROR(IF(VLOOKUP($A27,'QB Projections'!$A:$P,14,FALSE)&gt;0,VLOOKUP($A27,'QB Projections'!$A:$P,3,FALSE),""),"")</f>
        <v>Chandler Morris</v>
      </c>
      <c r="C27" t="str">
        <f>IFERROR(IF(VLOOKUP($A27,'QB Projections'!$A:$P,14,FALSE)&gt;0,VLOOKUP($A27,'QB Projections'!$A:$P,4,FALSE),""),"")</f>
        <v>TCU</v>
      </c>
      <c r="D27" s="2">
        <f>IFERROR(IF(VLOOKUP($A27,'QB Projections'!$A:$P,14,FALSE)&gt;0,VLOOKUP($A27,'QB Projections'!$A:$P,14,FALSE),""),"")</f>
        <v>269.72843620726923</v>
      </c>
      <c r="E27" s="2">
        <f>IFERROR(IF(VLOOKUP($A27,'QB Projections'!$A:$P,14,FALSE)&gt;0,VLOOKUP($A27,'QB Projections'!$A:$P,15,FALSE),""),"")</f>
        <v>-26.51602453636843</v>
      </c>
      <c r="F27" s="8"/>
      <c r="G27">
        <v>25</v>
      </c>
      <c r="H27" t="str">
        <f>IFERROR(IF(VLOOKUP($G27,'RB Projections'!$A:$P,14,FALSE)&gt;0,VLOOKUP(G27,'RB Projections'!$A:$P,3,FALSE),""),"")</f>
        <v>Devin Neal</v>
      </c>
      <c r="I27" t="str">
        <f>IFERROR(IF(VLOOKUP($G27,'RB Projections'!$A:$P,14,FALSE)&gt;0,VLOOKUP(G27,'RB Projections'!$A:$P,4,FALSE),""),"")</f>
        <v>Kansas</v>
      </c>
      <c r="J27" s="2">
        <f>IFERROR(IF(VLOOKUP($G27,'RB Projections'!$A:$P,14,FALSE)&gt;0,VLOOKUP(G27,'RB Projections'!$A:$P,14,FALSE),""),"")</f>
        <v>194.83760256096255</v>
      </c>
      <c r="K27" s="2">
        <f>IFERROR(IF(VLOOKUP($G27,'RB Projections'!$A:$P,14,FALSE)&gt;0,VLOOKUP(G27,'RB Projections'!$A:$P,15,FALSE),""),"")</f>
        <v>34.473488206603804</v>
      </c>
      <c r="M27">
        <v>25</v>
      </c>
      <c r="N27" t="str">
        <f>IFERROR(IF(VLOOKUP(M27,'WR Projections'!$A:$P,14,FALSE)&gt;0,VLOOKUP(M27,'WR Projections'!$A:$P,3,FALSE),""),"")</f>
        <v>Luther Burden III</v>
      </c>
      <c r="O27" t="str">
        <f>IFERROR(IF(VLOOKUP(M27,'WR Projections'!$A:$P,14,FALSE)&gt;0,VLOOKUP(M27,'WR Projections'!$A:$P,4,FALSE),""),"")</f>
        <v>Missouri</v>
      </c>
      <c r="P27" s="2">
        <f>IFERROR(IF(VLOOKUP(M27,'WR Projections'!$A:$P,14,FALSE)&gt;0,VLOOKUP(M27,'WR Projections'!$A:$P,14,FALSE),""),"")</f>
        <v>166.74447732860929</v>
      </c>
      <c r="Q27" s="2">
        <f>IFERROR(IF(VLOOKUP(M27,'WR Projections'!$A:$P,14,FALSE)&gt;0,VLOOKUP(M27,'WR Projections'!$A:$P,15,FALSE),""),"")</f>
        <v>9.514805817626355</v>
      </c>
      <c r="S27">
        <v>25</v>
      </c>
      <c r="T27" t="str">
        <f>IFERROR(IF(VLOOKUP(S27,'TE Projections'!$A:$P,14,FALSE)&gt;0,VLOOKUP(S27,'TE Projections'!$A:$P,3,FALSE),""),"")</f>
        <v>McCallan Castles</v>
      </c>
      <c r="U27" t="str">
        <f>IFERROR(IF(VLOOKUP(S27,'TE Projections'!$A:$P,14,FALSE)&gt;0,VLOOKUP(S27,'TE Projections'!$A:$P,4,FALSE),""),"")</f>
        <v>Tennessee</v>
      </c>
      <c r="V27" s="2">
        <f>IFERROR(IF(VLOOKUP(S27,'TE Projections'!$A:$P,14,FALSE)&gt;0,VLOOKUP(S27,'TE Projections'!$A:$P,14,FALSE),""),"")</f>
        <v>75.055027643051275</v>
      </c>
      <c r="W27" s="2">
        <f>IFERROR(IF(VLOOKUP(S27,'TE Projections'!$A:$P,14,FALSE)&gt;0,VLOOKUP(S27,'TE Projections'!$A:$P,15,FALSE),""),"")</f>
        <v>-22.000832400831481</v>
      </c>
      <c r="X27" s="96"/>
    </row>
    <row r="28" spans="1:24" x14ac:dyDescent="0.25">
      <c r="A28">
        <v>26</v>
      </c>
      <c r="B28" t="str">
        <f>IFERROR(IF(VLOOKUP($A28,'QB Projections'!$A:$P,14,FALSE)&gt;0,VLOOKUP($A28,'QB Projections'!$A:$P,3,FALSE),""),"")</f>
        <v>Tyler Buchner</v>
      </c>
      <c r="C28" t="str">
        <f>IFERROR(IF(VLOOKUP($A28,'QB Projections'!$A:$P,14,FALSE)&gt;0,VLOOKUP($A28,'QB Projections'!$A:$P,4,FALSE),""),"")</f>
        <v>Alabama</v>
      </c>
      <c r="D28" s="2">
        <f>IFERROR(IF(VLOOKUP($A28,'QB Projections'!$A:$P,14,FALSE)&gt;0,VLOOKUP($A28,'QB Projections'!$A:$P,14,FALSE),""),"")</f>
        <v>269.35677496037601</v>
      </c>
      <c r="E28" s="2">
        <f>IFERROR(IF(VLOOKUP($A28,'QB Projections'!$A:$P,14,FALSE)&gt;0,VLOOKUP($A28,'QB Projections'!$A:$P,15,FALSE),""),"")</f>
        <v>-26.887685783261642</v>
      </c>
      <c r="F28" s="8"/>
      <c r="G28">
        <v>26</v>
      </c>
      <c r="H28" t="str">
        <f>IFERROR(IF(VLOOKUP($G28,'RB Projections'!$A:$P,14,FALSE)&gt;0,VLOOKUP(G28,'RB Projections'!$A:$P,3,FALSE),""),"")</f>
        <v>Roman Hemby</v>
      </c>
      <c r="I28" t="str">
        <f>IFERROR(IF(VLOOKUP($G28,'RB Projections'!$A:$P,14,FALSE)&gt;0,VLOOKUP(G28,'RB Projections'!$A:$P,4,FALSE),""),"")</f>
        <v>Maryland</v>
      </c>
      <c r="J28" s="2">
        <f>IFERROR(IF(VLOOKUP($G28,'RB Projections'!$A:$P,14,FALSE)&gt;0,VLOOKUP(G28,'RB Projections'!$A:$P,14,FALSE),""),"")</f>
        <v>193.34965982409366</v>
      </c>
      <c r="K28" s="2">
        <f>IFERROR(IF(VLOOKUP($G28,'RB Projections'!$A:$P,14,FALSE)&gt;0,VLOOKUP(G28,'RB Projections'!$A:$P,15,FALSE),""),"")</f>
        <v>32.985545469734916</v>
      </c>
      <c r="M28">
        <v>26</v>
      </c>
      <c r="N28" t="str">
        <f>IFERROR(IF(VLOOKUP(M28,'WR Projections'!$A:$P,14,FALSE)&gt;0,VLOOKUP(M28,'WR Projections'!$A:$P,3,FALSE),""),"")</f>
        <v>Antwane Wells Jr.</v>
      </c>
      <c r="O28" t="str">
        <f>IFERROR(IF(VLOOKUP(M28,'WR Projections'!$A:$P,14,FALSE)&gt;0,VLOOKUP(M28,'WR Projections'!$A:$P,4,FALSE),""),"")</f>
        <v>South Carolina</v>
      </c>
      <c r="P28" s="2">
        <f>IFERROR(IF(VLOOKUP(M28,'WR Projections'!$A:$P,14,FALSE)&gt;0,VLOOKUP(M28,'WR Projections'!$A:$P,14,FALSE),""),"")</f>
        <v>166.16042123943359</v>
      </c>
      <c r="Q28" s="2">
        <f>IFERROR(IF(VLOOKUP(M28,'WR Projections'!$A:$P,14,FALSE)&gt;0,VLOOKUP(M28,'WR Projections'!$A:$P,15,FALSE),""),"")</f>
        <v>8.9307497284506514</v>
      </c>
      <c r="S28">
        <v>26</v>
      </c>
      <c r="T28" t="str">
        <f>IFERROR(IF(VLOOKUP(S28,'TE Projections'!$A:$P,14,FALSE)&gt;0,VLOOKUP(S28,'TE Projections'!$A:$P,3,FALSE),""),"")</f>
        <v>Treyton Welch</v>
      </c>
      <c r="U28" t="str">
        <f>IFERROR(IF(VLOOKUP(S28,'TE Projections'!$A:$P,14,FALSE)&gt;0,VLOOKUP(S28,'TE Projections'!$A:$P,4,FALSE),""),"")</f>
        <v>Wyoming</v>
      </c>
      <c r="V28" s="2">
        <f>IFERROR(IF(VLOOKUP(S28,'TE Projections'!$A:$P,14,FALSE)&gt;0,VLOOKUP(S28,'TE Projections'!$A:$P,14,FALSE),""),"")</f>
        <v>74.88113814637326</v>
      </c>
      <c r="W28" s="2">
        <f>IFERROR(IF(VLOOKUP(S28,'TE Projections'!$A:$P,14,FALSE)&gt;0,VLOOKUP(S28,'TE Projections'!$A:$P,15,FALSE),""),"")</f>
        <v>-22.174721897509496</v>
      </c>
      <c r="X28" s="96"/>
    </row>
    <row r="29" spans="1:24" x14ac:dyDescent="0.25">
      <c r="A29">
        <v>27</v>
      </c>
      <c r="B29" t="str">
        <f>IFERROR(IF(VLOOKUP($A29,'QB Projections'!$A:$P,14,FALSE)&gt;0,VLOOKUP($A29,'QB Projections'!$A:$P,3,FALSE),""),"")</f>
        <v>Byrum Brown</v>
      </c>
      <c r="C29" t="str">
        <f>IFERROR(IF(VLOOKUP($A29,'QB Projections'!$A:$P,14,FALSE)&gt;0,VLOOKUP($A29,'QB Projections'!$A:$P,4,FALSE),""),"")</f>
        <v>South Florida</v>
      </c>
      <c r="D29" s="2">
        <f>IFERROR(IF(VLOOKUP($A29,'QB Projections'!$A:$P,14,FALSE)&gt;0,VLOOKUP($A29,'QB Projections'!$A:$P,14,FALSE),""),"")</f>
        <v>267.96024306802553</v>
      </c>
      <c r="E29" s="2">
        <f>IFERROR(IF(VLOOKUP($A29,'QB Projections'!$A:$P,14,FALSE)&gt;0,VLOOKUP($A29,'QB Projections'!$A:$P,15,FALSE),""),"")</f>
        <v>-28.284217675612123</v>
      </c>
      <c r="F29" s="8"/>
      <c r="G29">
        <v>27</v>
      </c>
      <c r="H29" t="str">
        <f>IFERROR(IF(VLOOKUP($G29,'RB Projections'!$A:$P,14,FALSE)&gt;0,VLOOKUP(G29,'RB Projections'!$A:$P,3,FALSE),""),"")</f>
        <v>Marcus Carroll</v>
      </c>
      <c r="I29" t="str">
        <f>IFERROR(IF(VLOOKUP($G29,'RB Projections'!$A:$P,14,FALSE)&gt;0,VLOOKUP(G29,'RB Projections'!$A:$P,4,FALSE),""),"")</f>
        <v>Georgia State</v>
      </c>
      <c r="J29" s="2">
        <f>IFERROR(IF(VLOOKUP($G29,'RB Projections'!$A:$P,14,FALSE)&gt;0,VLOOKUP(G29,'RB Projections'!$A:$P,14,FALSE),""),"")</f>
        <v>193.02506999869144</v>
      </c>
      <c r="K29" s="2">
        <f>IFERROR(IF(VLOOKUP($G29,'RB Projections'!$A:$P,14,FALSE)&gt;0,VLOOKUP(G29,'RB Projections'!$A:$P,15,FALSE),""),"")</f>
        <v>32.660955644332688</v>
      </c>
      <c r="M29">
        <v>27</v>
      </c>
      <c r="N29" t="str">
        <f>IFERROR(IF(VLOOKUP(M29,'WR Projections'!$A:$P,14,FALSE)&gt;0,VLOOKUP(M29,'WR Projections'!$A:$P,3,FALSE),""),"")</f>
        <v>Sam Wiglusz</v>
      </c>
      <c r="O29" t="str">
        <f>IFERROR(IF(VLOOKUP(M29,'WR Projections'!$A:$P,14,FALSE)&gt;0,VLOOKUP(M29,'WR Projections'!$A:$P,4,FALSE),""),"")</f>
        <v>Ohio</v>
      </c>
      <c r="P29" s="2">
        <f>IFERROR(IF(VLOOKUP(M29,'WR Projections'!$A:$P,14,FALSE)&gt;0,VLOOKUP(M29,'WR Projections'!$A:$P,14,FALSE),""),"")</f>
        <v>164.18480166762697</v>
      </c>
      <c r="Q29" s="2">
        <f>IFERROR(IF(VLOOKUP(M29,'WR Projections'!$A:$P,14,FALSE)&gt;0,VLOOKUP(M29,'WR Projections'!$A:$P,15,FALSE),""),"")</f>
        <v>6.9551301566440342</v>
      </c>
      <c r="S29">
        <v>27</v>
      </c>
      <c r="T29" t="str">
        <f>IFERROR(IF(VLOOKUP(S29,'TE Projections'!$A:$P,14,FALSE)&gt;0,VLOOKUP(S29,'TE Projections'!$A:$P,3,FALSE),""),"")</f>
        <v>Bryson Nesbit</v>
      </c>
      <c r="U29" t="str">
        <f>IFERROR(IF(VLOOKUP(S29,'TE Projections'!$A:$P,14,FALSE)&gt;0,VLOOKUP(S29,'TE Projections'!$A:$P,4,FALSE),""),"")</f>
        <v>North Carolina</v>
      </c>
      <c r="V29" s="2">
        <f>IFERROR(IF(VLOOKUP(S29,'TE Projections'!$A:$P,14,FALSE)&gt;0,VLOOKUP(S29,'TE Projections'!$A:$P,14,FALSE),""),"")</f>
        <v>74.742268224423611</v>
      </c>
      <c r="W29" s="2">
        <f>IFERROR(IF(VLOOKUP(S29,'TE Projections'!$A:$P,14,FALSE)&gt;0,VLOOKUP(S29,'TE Projections'!$A:$P,15,FALSE),""),"")</f>
        <v>-22.313591819459145</v>
      </c>
      <c r="X29" s="96"/>
    </row>
    <row r="30" spans="1:24" x14ac:dyDescent="0.25">
      <c r="A30">
        <v>28</v>
      </c>
      <c r="B30" t="str">
        <f>IFERROR(IF(VLOOKUP($A30,'QB Projections'!$A:$P,14,FALSE)&gt;0,VLOOKUP($A30,'QB Projections'!$A:$P,3,FALSE),""),"")</f>
        <v>Garrett Greene</v>
      </c>
      <c r="C30" t="str">
        <f>IFERROR(IF(VLOOKUP($A30,'QB Projections'!$A:$P,14,FALSE)&gt;0,VLOOKUP($A30,'QB Projections'!$A:$P,4,FALSE),""),"")</f>
        <v>West Virginia</v>
      </c>
      <c r="D30" s="2">
        <f>IFERROR(IF(VLOOKUP($A30,'QB Projections'!$A:$P,14,FALSE)&gt;0,VLOOKUP($A30,'QB Projections'!$A:$P,14,FALSE),""),"")</f>
        <v>264.90644635752841</v>
      </c>
      <c r="E30" s="2">
        <f>IFERROR(IF(VLOOKUP($A30,'QB Projections'!$A:$P,14,FALSE)&gt;0,VLOOKUP($A30,'QB Projections'!$A:$P,15,FALSE),""),"")</f>
        <v>-31.338014386109247</v>
      </c>
      <c r="F30" s="8"/>
      <c r="G30">
        <v>28</v>
      </c>
      <c r="H30" t="str">
        <f>IFERROR(IF(VLOOKUP($G30,'RB Projections'!$A:$P,14,FALSE)&gt;0,VLOOKUP(G30,'RB Projections'!$A:$P,3,FALSE),""),"")</f>
        <v>Jarquez Hunter</v>
      </c>
      <c r="I30" t="str">
        <f>IFERROR(IF(VLOOKUP($G30,'RB Projections'!$A:$P,14,FALSE)&gt;0,VLOOKUP(G30,'RB Projections'!$A:$P,4,FALSE),""),"")</f>
        <v>Auburn</v>
      </c>
      <c r="J30" s="2">
        <f>IFERROR(IF(VLOOKUP($G30,'RB Projections'!$A:$P,14,FALSE)&gt;0,VLOOKUP(G30,'RB Projections'!$A:$P,14,FALSE),""),"")</f>
        <v>192.98717078138404</v>
      </c>
      <c r="K30" s="2">
        <f>IFERROR(IF(VLOOKUP($G30,'RB Projections'!$A:$P,14,FALSE)&gt;0,VLOOKUP(G30,'RB Projections'!$A:$P,15,FALSE),""),"")</f>
        <v>32.62305642702529</v>
      </c>
      <c r="M30">
        <v>28</v>
      </c>
      <c r="N30" t="str">
        <f>IFERROR(IF(VLOOKUP(M30,'WR Projections'!$A:$P,14,FALSE)&gt;0,VLOOKUP(M30,'WR Projections'!$A:$P,3,FALSE),""),"")</f>
        <v>Will Sheppard</v>
      </c>
      <c r="O30" t="str">
        <f>IFERROR(IF(VLOOKUP(M30,'WR Projections'!$A:$P,14,FALSE)&gt;0,VLOOKUP(M30,'WR Projections'!$A:$P,4,FALSE),""),"")</f>
        <v>Vanderbilt</v>
      </c>
      <c r="P30" s="2">
        <f>IFERROR(IF(VLOOKUP(M30,'WR Projections'!$A:$P,14,FALSE)&gt;0,VLOOKUP(M30,'WR Projections'!$A:$P,14,FALSE),""),"")</f>
        <v>163.64896665405865</v>
      </c>
      <c r="Q30" s="2">
        <f>IFERROR(IF(VLOOKUP(M30,'WR Projections'!$A:$P,14,FALSE)&gt;0,VLOOKUP(M30,'WR Projections'!$A:$P,15,FALSE),""),"")</f>
        <v>6.4192951430757175</v>
      </c>
      <c r="S30">
        <v>28</v>
      </c>
      <c r="T30" t="str">
        <f>IFERROR(IF(VLOOKUP(S30,'TE Projections'!$A:$P,14,FALSE)&gt;0,VLOOKUP(S30,'TE Projections'!$A:$P,3,FALSE),""),"")</f>
        <v>Johnny Langan</v>
      </c>
      <c r="U30" t="str">
        <f>IFERROR(IF(VLOOKUP(S30,'TE Projections'!$A:$P,14,FALSE)&gt;0,VLOOKUP(S30,'TE Projections'!$A:$P,4,FALSE),""),"")</f>
        <v>Rutgers</v>
      </c>
      <c r="V30" s="2">
        <f>IFERROR(IF(VLOOKUP(S30,'TE Projections'!$A:$P,14,FALSE)&gt;0,VLOOKUP(S30,'TE Projections'!$A:$P,14,FALSE),""),"")</f>
        <v>73.155066914614977</v>
      </c>
      <c r="W30" s="2">
        <f>IFERROR(IF(VLOOKUP(S30,'TE Projections'!$A:$P,14,FALSE)&gt;0,VLOOKUP(S30,'TE Projections'!$A:$P,15,FALSE),""),"")</f>
        <v>-23.900793129267779</v>
      </c>
      <c r="X30" s="96"/>
    </row>
    <row r="31" spans="1:24" x14ac:dyDescent="0.25">
      <c r="A31">
        <v>29</v>
      </c>
      <c r="B31" t="str">
        <f>IFERROR(IF(VLOOKUP($A31,'QB Projections'!$A:$P,14,FALSE)&gt;0,VLOOKUP($A31,'QB Projections'!$A:$P,3,FALSE),""),"")</f>
        <v>Dante Moore</v>
      </c>
      <c r="C31" t="str">
        <f>IFERROR(IF(VLOOKUP($A31,'QB Projections'!$A:$P,14,FALSE)&gt;0,VLOOKUP($A31,'QB Projections'!$A:$P,4,FALSE),""),"")</f>
        <v>UCLA</v>
      </c>
      <c r="D31" s="2">
        <f>IFERROR(IF(VLOOKUP($A31,'QB Projections'!$A:$P,14,FALSE)&gt;0,VLOOKUP($A31,'QB Projections'!$A:$P,14,FALSE),""),"")</f>
        <v>264.06711760283218</v>
      </c>
      <c r="E31" s="2">
        <f>IFERROR(IF(VLOOKUP($A31,'QB Projections'!$A:$P,14,FALSE)&gt;0,VLOOKUP($A31,'QB Projections'!$A:$P,15,FALSE),""),"")</f>
        <v>-32.177343140805476</v>
      </c>
      <c r="F31" s="8"/>
      <c r="G31">
        <v>29</v>
      </c>
      <c r="H31" t="str">
        <f>IFERROR(IF(VLOOKUP($G31,'RB Projections'!$A:$P,14,FALSE)&gt;0,VLOOKUP(G31,'RB Projections'!$A:$P,3,FALSE),""),"")</f>
        <v>Richard Reese</v>
      </c>
      <c r="I31" t="str">
        <f>IFERROR(IF(VLOOKUP($G31,'RB Projections'!$A:$P,14,FALSE)&gt;0,VLOOKUP(G31,'RB Projections'!$A:$P,4,FALSE),""),"")</f>
        <v>Baylor</v>
      </c>
      <c r="J31" s="2">
        <f>IFERROR(IF(VLOOKUP($G31,'RB Projections'!$A:$P,14,FALSE)&gt;0,VLOOKUP(G31,'RB Projections'!$A:$P,14,FALSE),""),"")</f>
        <v>192.75755437224902</v>
      </c>
      <c r="K31" s="2">
        <f>IFERROR(IF(VLOOKUP($G31,'RB Projections'!$A:$P,14,FALSE)&gt;0,VLOOKUP(G31,'RB Projections'!$A:$P,15,FALSE),""),"")</f>
        <v>32.393440017890271</v>
      </c>
      <c r="M31">
        <v>29</v>
      </c>
      <c r="N31" t="str">
        <f>IFERROR(IF(VLOOKUP(M31,'WR Projections'!$A:$P,14,FALSE)&gt;0,VLOOKUP(M31,'WR Projections'!$A:$P,3,FALSE),""),"")</f>
        <v>Xavier Worthy</v>
      </c>
      <c r="O31" t="str">
        <f>IFERROR(IF(VLOOKUP(M31,'WR Projections'!$A:$P,14,FALSE)&gt;0,VLOOKUP(M31,'WR Projections'!$A:$P,4,FALSE),""),"")</f>
        <v>Texas</v>
      </c>
      <c r="P31" s="2">
        <f>IFERROR(IF(VLOOKUP(M31,'WR Projections'!$A:$P,14,FALSE)&gt;0,VLOOKUP(M31,'WR Projections'!$A:$P,14,FALSE),""),"")</f>
        <v>163.51338695689958</v>
      </c>
      <c r="Q31" s="2">
        <f>IFERROR(IF(VLOOKUP(M31,'WR Projections'!$A:$P,14,FALSE)&gt;0,VLOOKUP(M31,'WR Projections'!$A:$P,15,FALSE),""),"")</f>
        <v>6.283715445916644</v>
      </c>
      <c r="S31">
        <v>29</v>
      </c>
      <c r="T31" t="str">
        <f>IFERROR(IF(VLOOKUP(S31,'TE Projections'!$A:$P,14,FALSE)&gt;0,VLOOKUP(S31,'TE Projections'!$A:$P,3,FALSE),""),"")</f>
        <v>Brevyn Spann-Ford</v>
      </c>
      <c r="U31" t="str">
        <f>IFERROR(IF(VLOOKUP(S31,'TE Projections'!$A:$P,14,FALSE)&gt;0,VLOOKUP(S31,'TE Projections'!$A:$P,4,FALSE),""),"")</f>
        <v>Minnesota</v>
      </c>
      <c r="V31" s="2">
        <f>IFERROR(IF(VLOOKUP(S31,'TE Projections'!$A:$P,14,FALSE)&gt;0,VLOOKUP(S31,'TE Projections'!$A:$P,14,FALSE),""),"")</f>
        <v>73.045602063522196</v>
      </c>
      <c r="W31" s="2">
        <f>IFERROR(IF(VLOOKUP(S31,'TE Projections'!$A:$P,14,FALSE)&gt;0,VLOOKUP(S31,'TE Projections'!$A:$P,15,FALSE),""),"")</f>
        <v>-24.01025798036056</v>
      </c>
      <c r="X31" s="96"/>
    </row>
    <row r="32" spans="1:24" x14ac:dyDescent="0.25">
      <c r="A32">
        <v>30</v>
      </c>
      <c r="B32" t="str">
        <f>IFERROR(IF(VLOOKUP($A32,'QB Projections'!$A:$P,14,FALSE)&gt;0,VLOOKUP($A32,'QB Projections'!$A:$P,3,FALSE),""),"")</f>
        <v>Carson Beck</v>
      </c>
      <c r="C32" t="str">
        <f>IFERROR(IF(VLOOKUP($A32,'QB Projections'!$A:$P,14,FALSE)&gt;0,VLOOKUP($A32,'QB Projections'!$A:$P,4,FALSE),""),"")</f>
        <v>Georgia</v>
      </c>
      <c r="D32" s="2">
        <f>IFERROR(IF(VLOOKUP($A32,'QB Projections'!$A:$P,14,FALSE)&gt;0,VLOOKUP($A32,'QB Projections'!$A:$P,14,FALSE),""),"")</f>
        <v>257.99159542541207</v>
      </c>
      <c r="E32" s="2">
        <f>IFERROR(IF(VLOOKUP($A32,'QB Projections'!$A:$P,14,FALSE)&gt;0,VLOOKUP($A32,'QB Projections'!$A:$P,15,FALSE),""),"")</f>
        <v>-38.252865318225588</v>
      </c>
      <c r="F32" s="8"/>
      <c r="G32">
        <v>30</v>
      </c>
      <c r="H32" t="str">
        <f>IFERROR(IF(VLOOKUP($G32,'RB Projections'!$A:$P,14,FALSE)&gt;0,VLOOKUP(G32,'RB Projections'!$A:$P,3,FALSE),""),"")</f>
        <v>LeQuint Allen</v>
      </c>
      <c r="I32" t="str">
        <f>IFERROR(IF(VLOOKUP($G32,'RB Projections'!$A:$P,14,FALSE)&gt;0,VLOOKUP(G32,'RB Projections'!$A:$P,4,FALSE),""),"")</f>
        <v>Syracuse</v>
      </c>
      <c r="J32" s="2">
        <f>IFERROR(IF(VLOOKUP($G32,'RB Projections'!$A:$P,14,FALSE)&gt;0,VLOOKUP(G32,'RB Projections'!$A:$P,14,FALSE),""),"")</f>
        <v>191.8228066161868</v>
      </c>
      <c r="K32" s="2">
        <f>IFERROR(IF(VLOOKUP($G32,'RB Projections'!$A:$P,14,FALSE)&gt;0,VLOOKUP(G32,'RB Projections'!$A:$P,15,FALSE),""),"")</f>
        <v>31.458692261828052</v>
      </c>
      <c r="M32">
        <v>30</v>
      </c>
      <c r="N32" t="str">
        <f>IFERROR(IF(VLOOKUP(M32,'WR Projections'!$A:$P,14,FALSE)&gt;0,VLOOKUP(M32,'WR Projections'!$A:$P,3,FALSE),""),"")</f>
        <v>Sam Pinckney</v>
      </c>
      <c r="O32" t="str">
        <f>IFERROR(IF(VLOOKUP(M32,'WR Projections'!$A:$P,14,FALSE)&gt;0,VLOOKUP(M32,'WR Projections'!$A:$P,4,FALSE),""),"")</f>
        <v>Coastal Carolina</v>
      </c>
      <c r="P32" s="2">
        <f>IFERROR(IF(VLOOKUP(M32,'WR Projections'!$A:$P,14,FALSE)&gt;0,VLOOKUP(M32,'WR Projections'!$A:$P,14,FALSE),""),"")</f>
        <v>161.43313534979143</v>
      </c>
      <c r="Q32" s="2">
        <f>IFERROR(IF(VLOOKUP(M32,'WR Projections'!$A:$P,14,FALSE)&gt;0,VLOOKUP(M32,'WR Projections'!$A:$P,15,FALSE),""),"")</f>
        <v>4.2034638388084913</v>
      </c>
      <c r="S32">
        <v>30</v>
      </c>
      <c r="T32" t="str">
        <f>IFERROR(IF(VLOOKUP(S32,'TE Projections'!$A:$P,14,FALSE)&gt;0,VLOOKUP(S32,'TE Projections'!$A:$P,3,FALSE),""),"")</f>
        <v>Cade Stover</v>
      </c>
      <c r="U32" t="str">
        <f>IFERROR(IF(VLOOKUP(S32,'TE Projections'!$A:$P,14,FALSE)&gt;0,VLOOKUP(S32,'TE Projections'!$A:$P,4,FALSE),""),"")</f>
        <v>Ohio State</v>
      </c>
      <c r="V32" s="2">
        <f>IFERROR(IF(VLOOKUP(S32,'TE Projections'!$A:$P,14,FALSE)&gt;0,VLOOKUP(S32,'TE Projections'!$A:$P,14,FALSE),""),"")</f>
        <v>72.61930461347103</v>
      </c>
      <c r="W32" s="2">
        <f>IFERROR(IF(VLOOKUP(S32,'TE Projections'!$A:$P,14,FALSE)&gt;0,VLOOKUP(S32,'TE Projections'!$A:$P,15,FALSE),""),"")</f>
        <v>-24.436555430411726</v>
      </c>
      <c r="X32" s="96"/>
    </row>
    <row r="33" spans="1:24" x14ac:dyDescent="0.25">
      <c r="A33">
        <v>31</v>
      </c>
      <c r="B33" t="str">
        <f>IFERROR(IF(VLOOKUP($A33,'QB Projections'!$A:$P,14,FALSE)&gt;0,VLOOKUP($A33,'QB Projections'!$A:$P,3,FALSE),""),"")</f>
        <v>Bert Emanuel Jr.</v>
      </c>
      <c r="C33" t="str">
        <f>IFERROR(IF(VLOOKUP($A33,'QB Projections'!$A:$P,14,FALSE)&gt;0,VLOOKUP($A33,'QB Projections'!$A:$P,4,FALSE),""),"")</f>
        <v>Central Michigan</v>
      </c>
      <c r="D33" s="2">
        <f>IFERROR(IF(VLOOKUP($A33,'QB Projections'!$A:$P,14,FALSE)&gt;0,VLOOKUP($A33,'QB Projections'!$A:$P,14,FALSE),""),"")</f>
        <v>257.68898908544526</v>
      </c>
      <c r="E33" s="2">
        <f>IFERROR(IF(VLOOKUP($A33,'QB Projections'!$A:$P,14,FALSE)&gt;0,VLOOKUP($A33,'QB Projections'!$A:$P,15,FALSE),""),"")</f>
        <v>-38.555471658192403</v>
      </c>
      <c r="F33" s="8"/>
      <c r="G33">
        <v>31</v>
      </c>
      <c r="H33" t="str">
        <f>IFERROR(IF(VLOOKUP($G33,'RB Projections'!$A:$P,14,FALSE)&gt;0,VLOOKUP(G33,'RB Projections'!$A:$P,3,FALSE),""),"")</f>
        <v>George Holani</v>
      </c>
      <c r="I33" t="str">
        <f>IFERROR(IF(VLOOKUP($G33,'RB Projections'!$A:$P,14,FALSE)&gt;0,VLOOKUP(G33,'RB Projections'!$A:$P,4,FALSE),""),"")</f>
        <v>Boise State</v>
      </c>
      <c r="J33" s="2">
        <f>IFERROR(IF(VLOOKUP($G33,'RB Projections'!$A:$P,14,FALSE)&gt;0,VLOOKUP(G33,'RB Projections'!$A:$P,14,FALSE),""),"")</f>
        <v>191.14430630448695</v>
      </c>
      <c r="K33" s="2">
        <f>IFERROR(IF(VLOOKUP($G33,'RB Projections'!$A:$P,14,FALSE)&gt;0,VLOOKUP(G33,'RB Projections'!$A:$P,15,FALSE),""),"")</f>
        <v>30.780191950128202</v>
      </c>
      <c r="M33">
        <v>31</v>
      </c>
      <c r="N33" t="str">
        <f>IFERROR(IF(VLOOKUP(M33,'WR Projections'!$A:$P,14,FALSE)&gt;0,VLOOKUP(M33,'WR Projections'!$A:$P,3,FALSE),""),"")</f>
        <v>Jalil Farooq</v>
      </c>
      <c r="O33" t="str">
        <f>IFERROR(IF(VLOOKUP(M33,'WR Projections'!$A:$P,14,FALSE)&gt;0,VLOOKUP(M33,'WR Projections'!$A:$P,4,FALSE),""),"")</f>
        <v>Oklahoma</v>
      </c>
      <c r="P33" s="2">
        <f>IFERROR(IF(VLOOKUP(M33,'WR Projections'!$A:$P,14,FALSE)&gt;0,VLOOKUP(M33,'WR Projections'!$A:$P,14,FALSE),""),"")</f>
        <v>160.48829507070545</v>
      </c>
      <c r="Q33" s="2">
        <f>IFERROR(IF(VLOOKUP(M33,'WR Projections'!$A:$P,14,FALSE)&gt;0,VLOOKUP(M33,'WR Projections'!$A:$P,15,FALSE),""),"")</f>
        <v>3.2586235597225111</v>
      </c>
      <c r="S33">
        <v>31</v>
      </c>
      <c r="T33" t="str">
        <f>IFERROR(IF(VLOOKUP(S33,'TE Projections'!$A:$P,14,FALSE)&gt;0,VLOOKUP(S33,'TE Projections'!$A:$P,3,FALSE),""),"")</f>
        <v>Terrance Ferguson</v>
      </c>
      <c r="U33" t="str">
        <f>IFERROR(IF(VLOOKUP(S33,'TE Projections'!$A:$P,14,FALSE)&gt;0,VLOOKUP(S33,'TE Projections'!$A:$P,4,FALSE),""),"")</f>
        <v>Oregon</v>
      </c>
      <c r="V33" s="2">
        <f>IFERROR(IF(VLOOKUP(S33,'TE Projections'!$A:$P,14,FALSE)&gt;0,VLOOKUP(S33,'TE Projections'!$A:$P,14,FALSE),""),"")</f>
        <v>72.384810434556783</v>
      </c>
      <c r="W33" s="2">
        <f>IFERROR(IF(VLOOKUP(S33,'TE Projections'!$A:$P,14,FALSE)&gt;0,VLOOKUP(S33,'TE Projections'!$A:$P,15,FALSE),""),"")</f>
        <v>-24.671049609325973</v>
      </c>
      <c r="X33" s="96"/>
    </row>
    <row r="34" spans="1:24" x14ac:dyDescent="0.25">
      <c r="A34">
        <v>32</v>
      </c>
      <c r="B34" t="str">
        <f>IFERROR(IF(VLOOKUP($A34,'QB Projections'!$A:$P,14,FALSE)&gt;0,VLOOKUP($A34,'QB Projections'!$A:$P,3,FALSE),""),"")</f>
        <v>Jayden de Laura</v>
      </c>
      <c r="C34" t="str">
        <f>IFERROR(IF(VLOOKUP($A34,'QB Projections'!$A:$P,14,FALSE)&gt;0,VLOOKUP($A34,'QB Projections'!$A:$P,4,FALSE),""),"")</f>
        <v>Arizona</v>
      </c>
      <c r="D34" s="2">
        <f>IFERROR(IF(VLOOKUP($A34,'QB Projections'!$A:$P,14,FALSE)&gt;0,VLOOKUP($A34,'QB Projections'!$A:$P,14,FALSE),""),"")</f>
        <v>256.76978906432032</v>
      </c>
      <c r="E34" s="2">
        <f>IFERROR(IF(VLOOKUP($A34,'QB Projections'!$A:$P,14,FALSE)&gt;0,VLOOKUP($A34,'QB Projections'!$A:$P,15,FALSE),""),"")</f>
        <v>-39.474671679317339</v>
      </c>
      <c r="F34" s="8"/>
      <c r="G34">
        <v>32</v>
      </c>
      <c r="H34" t="str">
        <f>IFERROR(IF(VLOOKUP($G34,'RB Projections'!$A:$P,14,FALSE)&gt;0,VLOOKUP(G34,'RB Projections'!$A:$P,3,FALSE),""),"")</f>
        <v>Jase McClellan</v>
      </c>
      <c r="I34" t="str">
        <f>IFERROR(IF(VLOOKUP($G34,'RB Projections'!$A:$P,14,FALSE)&gt;0,VLOOKUP(G34,'RB Projections'!$A:$P,4,FALSE),""),"")</f>
        <v>Alabama</v>
      </c>
      <c r="J34" s="2">
        <f>IFERROR(IF(VLOOKUP($G34,'RB Projections'!$A:$P,14,FALSE)&gt;0,VLOOKUP(G34,'RB Projections'!$A:$P,14,FALSE),""),"")</f>
        <v>189.70123379422225</v>
      </c>
      <c r="K34" s="2">
        <f>IFERROR(IF(VLOOKUP($G34,'RB Projections'!$A:$P,14,FALSE)&gt;0,VLOOKUP(G34,'RB Projections'!$A:$P,15,FALSE),""),"")</f>
        <v>29.337119439863503</v>
      </c>
      <c r="M34">
        <v>32</v>
      </c>
      <c r="N34" t="str">
        <f>IFERROR(IF(VLOOKUP(M34,'WR Projections'!$A:$P,14,FALSE)&gt;0,VLOOKUP(M34,'WR Projections'!$A:$P,3,FALSE),""),"")</f>
        <v>Trayvon Rudolph</v>
      </c>
      <c r="O34" t="str">
        <f>IFERROR(IF(VLOOKUP(M34,'WR Projections'!$A:$P,14,FALSE)&gt;0,VLOOKUP(M34,'WR Projections'!$A:$P,4,FALSE),""),"")</f>
        <v>Northern Illinois</v>
      </c>
      <c r="P34" s="2">
        <f>IFERROR(IF(VLOOKUP(M34,'WR Projections'!$A:$P,14,FALSE)&gt;0,VLOOKUP(M34,'WR Projections'!$A:$P,14,FALSE),""),"")</f>
        <v>160.32464477328872</v>
      </c>
      <c r="Q34" s="2">
        <f>IFERROR(IF(VLOOKUP(M34,'WR Projections'!$A:$P,14,FALSE)&gt;0,VLOOKUP(M34,'WR Projections'!$A:$P,15,FALSE),""),"")</f>
        <v>3.0949732623057882</v>
      </c>
      <c r="S34">
        <v>32</v>
      </c>
      <c r="T34" t="str">
        <f>IFERROR(IF(VLOOKUP(S34,'TE Projections'!$A:$P,14,FALSE)&gt;0,VLOOKUP(S34,'TE Projections'!$A:$P,3,FALSE),""),"")</f>
        <v>Mitchell Evans</v>
      </c>
      <c r="U34" t="str">
        <f>IFERROR(IF(VLOOKUP(S34,'TE Projections'!$A:$P,14,FALSE)&gt;0,VLOOKUP(S34,'TE Projections'!$A:$P,4,FALSE),""),"")</f>
        <v>Notre Dame</v>
      </c>
      <c r="V34" s="2">
        <f>IFERROR(IF(VLOOKUP(S34,'TE Projections'!$A:$P,14,FALSE)&gt;0,VLOOKUP(S34,'TE Projections'!$A:$P,14,FALSE),""),"")</f>
        <v>70.524752958516643</v>
      </c>
      <c r="W34" s="2">
        <f>IFERROR(IF(VLOOKUP(S34,'TE Projections'!$A:$P,14,FALSE)&gt;0,VLOOKUP(S34,'TE Projections'!$A:$P,15,FALSE),""),"")</f>
        <v>-26.531107085366113</v>
      </c>
      <c r="X34" s="96"/>
    </row>
    <row r="35" spans="1:24" x14ac:dyDescent="0.25">
      <c r="A35">
        <v>33</v>
      </c>
      <c r="B35" t="str">
        <f>IFERROR(IF(VLOOKUP($A35,'QB Projections'!$A:$P,14,FALSE)&gt;0,VLOOKUP($A35,'QB Projections'!$A:$P,3,FALSE),""),"")</f>
        <v>Brennan Armstrong</v>
      </c>
      <c r="C35" t="str">
        <f>IFERROR(IF(VLOOKUP($A35,'QB Projections'!$A:$P,14,FALSE)&gt;0,VLOOKUP($A35,'QB Projections'!$A:$P,4,FALSE),""),"")</f>
        <v>North Carolina State</v>
      </c>
      <c r="D35" s="2">
        <f>IFERROR(IF(VLOOKUP($A35,'QB Projections'!$A:$P,14,FALSE)&gt;0,VLOOKUP($A35,'QB Projections'!$A:$P,14,FALSE),""),"")</f>
        <v>256.11522973915066</v>
      </c>
      <c r="E35" s="2">
        <f>IFERROR(IF(VLOOKUP($A35,'QB Projections'!$A:$P,14,FALSE)&gt;0,VLOOKUP($A35,'QB Projections'!$A:$P,15,FALSE),""),"")</f>
        <v>-40.129231004486996</v>
      </c>
      <c r="F35" s="8"/>
      <c r="G35">
        <v>33</v>
      </c>
      <c r="H35" t="str">
        <f>IFERROR(IF(VLOOKUP($G35,'RB Projections'!$A:$P,14,FALSE)&gt;0,VLOOKUP(G35,'RB Projections'!$A:$P,3,FALSE),""),"")</f>
        <v>Donovan Edwards</v>
      </c>
      <c r="I35" t="str">
        <f>IFERROR(IF(VLOOKUP($G35,'RB Projections'!$A:$P,14,FALSE)&gt;0,VLOOKUP(G35,'RB Projections'!$A:$P,4,FALSE),""),"")</f>
        <v>Michigan</v>
      </c>
      <c r="J35" s="2">
        <f>IFERROR(IF(VLOOKUP($G35,'RB Projections'!$A:$P,14,FALSE)&gt;0,VLOOKUP(G35,'RB Projections'!$A:$P,14,FALSE),""),"")</f>
        <v>189.43716091245435</v>
      </c>
      <c r="K35" s="2">
        <f>IFERROR(IF(VLOOKUP($G35,'RB Projections'!$A:$P,14,FALSE)&gt;0,VLOOKUP(G35,'RB Projections'!$A:$P,15,FALSE),""),"")</f>
        <v>29.073046558095601</v>
      </c>
      <c r="M35">
        <v>33</v>
      </c>
      <c r="N35" t="str">
        <f>IFERROR(IF(VLOOKUP(M35,'WR Projections'!$A:$P,14,FALSE)&gt;0,VLOOKUP(M35,'WR Projections'!$A:$P,3,FALSE),""),"")</f>
        <v>Tetairoa McMillan</v>
      </c>
      <c r="O35" t="str">
        <f>IFERROR(IF(VLOOKUP(M35,'WR Projections'!$A:$P,14,FALSE)&gt;0,VLOOKUP(M35,'WR Projections'!$A:$P,4,FALSE),""),"")</f>
        <v>Arizona</v>
      </c>
      <c r="P35" s="2">
        <f>IFERROR(IF(VLOOKUP(M35,'WR Projections'!$A:$P,14,FALSE)&gt;0,VLOOKUP(M35,'WR Projections'!$A:$P,14,FALSE),""),"")</f>
        <v>159.16230430075456</v>
      </c>
      <c r="Q35" s="2">
        <f>IFERROR(IF(VLOOKUP(M35,'WR Projections'!$A:$P,14,FALSE)&gt;0,VLOOKUP(M35,'WR Projections'!$A:$P,15,FALSE),""),"")</f>
        <v>1.9326327897716193</v>
      </c>
      <c r="S35">
        <v>33</v>
      </c>
      <c r="T35" t="str">
        <f>IFERROR(IF(VLOOKUP(S35,'TE Projections'!$A:$P,14,FALSE)&gt;0,VLOOKUP(S35,'TE Projections'!$A:$P,3,FALSE),""),"")</f>
        <v>Anthony Landphere</v>
      </c>
      <c r="U35" t="str">
        <f>IFERROR(IF(VLOOKUP(S35,'TE Projections'!$A:$P,14,FALSE)&gt;0,VLOOKUP(S35,'TE Projections'!$A:$P,4,FALSE),""),"")</f>
        <v>Memphis</v>
      </c>
      <c r="V35" s="2">
        <f>IFERROR(IF(VLOOKUP(S35,'TE Projections'!$A:$P,14,FALSE)&gt;0,VLOOKUP(S35,'TE Projections'!$A:$P,14,FALSE),""),"")</f>
        <v>70.362942006130339</v>
      </c>
      <c r="W35" s="2">
        <f>IFERROR(IF(VLOOKUP(S35,'TE Projections'!$A:$P,14,FALSE)&gt;0,VLOOKUP(S35,'TE Projections'!$A:$P,15,FALSE),""),"")</f>
        <v>-26.692918037752417</v>
      </c>
      <c r="X35" s="96"/>
    </row>
    <row r="36" spans="1:24" x14ac:dyDescent="0.25">
      <c r="A36">
        <v>34</v>
      </c>
      <c r="B36" t="str">
        <f>IFERROR(IF(VLOOKUP($A36,'QB Projections'!$A:$P,14,FALSE)&gt;0,VLOOKUP($A36,'QB Projections'!$A:$P,3,FALSE),""),"")</f>
        <v>Darren Grainger</v>
      </c>
      <c r="C36" t="str">
        <f>IFERROR(IF(VLOOKUP($A36,'QB Projections'!$A:$P,14,FALSE)&gt;0,VLOOKUP($A36,'QB Projections'!$A:$P,4,FALSE),""),"")</f>
        <v>Georgia State</v>
      </c>
      <c r="D36" s="2">
        <f>IFERROR(IF(VLOOKUP($A36,'QB Projections'!$A:$P,14,FALSE)&gt;0,VLOOKUP($A36,'QB Projections'!$A:$P,14,FALSE),""),"")</f>
        <v>254.91989888542818</v>
      </c>
      <c r="E36" s="2">
        <f>IFERROR(IF(VLOOKUP($A36,'QB Projections'!$A:$P,14,FALSE)&gt;0,VLOOKUP($A36,'QB Projections'!$A:$P,15,FALSE),""),"")</f>
        <v>-41.324561858209478</v>
      </c>
      <c r="F36" s="8"/>
      <c r="G36">
        <v>34</v>
      </c>
      <c r="H36" t="str">
        <f>IFERROR(IF(VLOOKUP($G36,'RB Projections'!$A:$P,14,FALSE)&gt;0,VLOOKUP(G36,'RB Projections'!$A:$P,3,FALSE),""),"")</f>
        <v>Trey Sanders</v>
      </c>
      <c r="I36" t="str">
        <f>IFERROR(IF(VLOOKUP($G36,'RB Projections'!$A:$P,14,FALSE)&gt;0,VLOOKUP(G36,'RB Projections'!$A:$P,4,FALSE),""),"")</f>
        <v>TCU</v>
      </c>
      <c r="J36" s="2">
        <f>IFERROR(IF(VLOOKUP($G36,'RB Projections'!$A:$P,14,FALSE)&gt;0,VLOOKUP(G36,'RB Projections'!$A:$P,14,FALSE),""),"")</f>
        <v>187.45216527587874</v>
      </c>
      <c r="K36" s="2">
        <f>IFERROR(IF(VLOOKUP($G36,'RB Projections'!$A:$P,14,FALSE)&gt;0,VLOOKUP(G36,'RB Projections'!$A:$P,15,FALSE),""),"")</f>
        <v>27.088050921519997</v>
      </c>
      <c r="M36">
        <v>34</v>
      </c>
      <c r="N36" t="str">
        <f>IFERROR(IF(VLOOKUP(M36,'WR Projections'!$A:$P,14,FALSE)&gt;0,VLOOKUP(M36,'WR Projections'!$A:$P,3,FALSE),""),"")</f>
        <v>Xavier Weaver</v>
      </c>
      <c r="O36" t="str">
        <f>IFERROR(IF(VLOOKUP(M36,'WR Projections'!$A:$P,14,FALSE)&gt;0,VLOOKUP(M36,'WR Projections'!$A:$P,4,FALSE),""),"")</f>
        <v>Colorado</v>
      </c>
      <c r="P36" s="2">
        <f>IFERROR(IF(VLOOKUP(M36,'WR Projections'!$A:$P,14,FALSE)&gt;0,VLOOKUP(M36,'WR Projections'!$A:$P,14,FALSE),""),"")</f>
        <v>158.08031203612825</v>
      </c>
      <c r="Q36" s="2">
        <f>IFERROR(IF(VLOOKUP(M36,'WR Projections'!$A:$P,14,FALSE)&gt;0,VLOOKUP(M36,'WR Projections'!$A:$P,15,FALSE),""),"")</f>
        <v>0.85064052514531141</v>
      </c>
      <c r="S36">
        <v>34</v>
      </c>
      <c r="T36" t="str">
        <f>IFERROR(IF(VLOOKUP(S36,'TE Projections'!$A:$P,14,FALSE)&gt;0,VLOOKUP(S36,'TE Projections'!$A:$P,3,FALSE),""),"")</f>
        <v>Jordan Smith</v>
      </c>
      <c r="U36" t="str">
        <f>IFERROR(IF(VLOOKUP(S36,'TE Projections'!$A:$P,14,FALSE)&gt;0,VLOOKUP(S36,'TE Projections'!$A:$P,4,FALSE),""),"")</f>
        <v>Temple</v>
      </c>
      <c r="V36" s="2">
        <f>IFERROR(IF(VLOOKUP(S36,'TE Projections'!$A:$P,14,FALSE)&gt;0,VLOOKUP(S36,'TE Projections'!$A:$P,14,FALSE),""),"")</f>
        <v>68.834094442716903</v>
      </c>
      <c r="W36" s="2">
        <f>IFERROR(IF(VLOOKUP(S36,'TE Projections'!$A:$P,14,FALSE)&gt;0,VLOOKUP(S36,'TE Projections'!$A:$P,15,FALSE),""),"")</f>
        <v>-28.221765601165853</v>
      </c>
      <c r="X36" s="96"/>
    </row>
    <row r="37" spans="1:24" x14ac:dyDescent="0.25">
      <c r="A37">
        <v>35</v>
      </c>
      <c r="B37" t="str">
        <f>IFERROR(IF(VLOOKUP($A37,'QB Projections'!$A:$P,14,FALSE)&gt;0,VLOOKUP($A37,'QB Projections'!$A:$P,3,FALSE),""),"")</f>
        <v>Cameron Rising</v>
      </c>
      <c r="C37" t="str">
        <f>IFERROR(IF(VLOOKUP($A37,'QB Projections'!$A:$P,14,FALSE)&gt;0,VLOOKUP($A37,'QB Projections'!$A:$P,4,FALSE),""),"")</f>
        <v>Utah</v>
      </c>
      <c r="D37" s="2">
        <f>IFERROR(IF(VLOOKUP($A37,'QB Projections'!$A:$P,14,FALSE)&gt;0,VLOOKUP($A37,'QB Projections'!$A:$P,14,FALSE),""),"")</f>
        <v>254.50117578482167</v>
      </c>
      <c r="E37" s="2">
        <f>IFERROR(IF(VLOOKUP($A37,'QB Projections'!$A:$P,14,FALSE)&gt;0,VLOOKUP($A37,'QB Projections'!$A:$P,15,FALSE),""),"")</f>
        <v>-41.743284958815991</v>
      </c>
      <c r="F37" s="8"/>
      <c r="G37">
        <v>35</v>
      </c>
      <c r="H37" t="str">
        <f>IFERROR(IF(VLOOKUP($G37,'RB Projections'!$A:$P,14,FALSE)&gt;0,VLOOKUP(G37,'RB Projections'!$A:$P,3,FALSE),""),"")</f>
        <v>Sean Dollars</v>
      </c>
      <c r="I37" t="str">
        <f>IFERROR(IF(VLOOKUP($G37,'RB Projections'!$A:$P,14,FALSE)&gt;0,VLOOKUP(G37,'RB Projections'!$A:$P,4,FALSE),""),"")</f>
        <v>Nevada</v>
      </c>
      <c r="J37" s="2">
        <f>IFERROR(IF(VLOOKUP($G37,'RB Projections'!$A:$P,14,FALSE)&gt;0,VLOOKUP(G37,'RB Projections'!$A:$P,14,FALSE),""),"")</f>
        <v>186.16699031736331</v>
      </c>
      <c r="K37" s="2">
        <f>IFERROR(IF(VLOOKUP($G37,'RB Projections'!$A:$P,14,FALSE)&gt;0,VLOOKUP(G37,'RB Projections'!$A:$P,15,FALSE),""),"")</f>
        <v>25.802875963004571</v>
      </c>
      <c r="M37">
        <v>35</v>
      </c>
      <c r="N37" t="str">
        <f>IFERROR(IF(VLOOKUP(M37,'WR Projections'!$A:$P,14,FALSE)&gt;0,VLOOKUP(M37,'WR Projections'!$A:$P,3,FALSE),""),"")</f>
        <v>Derwin Burgess Jr.</v>
      </c>
      <c r="O37" t="str">
        <f>IFERROR(IF(VLOOKUP(M37,'WR Projections'!$A:$P,14,FALSE)&gt;0,VLOOKUP(M37,'WR Projections'!$A:$P,4,FALSE),""),"")</f>
        <v>Georgia Southern</v>
      </c>
      <c r="P37" s="2">
        <f>IFERROR(IF(VLOOKUP(M37,'WR Projections'!$A:$P,14,FALSE)&gt;0,VLOOKUP(M37,'WR Projections'!$A:$P,14,FALSE),""),"")</f>
        <v>157.65539716020194</v>
      </c>
      <c r="Q37" s="2">
        <f>IFERROR(IF(VLOOKUP(M37,'WR Projections'!$A:$P,14,FALSE)&gt;0,VLOOKUP(M37,'WR Projections'!$A:$P,15,FALSE),""),"")</f>
        <v>0.4257256492190063</v>
      </c>
      <c r="S37">
        <v>35</v>
      </c>
      <c r="T37" t="str">
        <f>IFERROR(IF(VLOOKUP(S37,'TE Projections'!$A:$P,14,FALSE)&gt;0,VLOOKUP(S37,'TE Projections'!$A:$P,3,FALSE),""),"")</f>
        <v>Marcus Young</v>
      </c>
      <c r="U37" t="str">
        <f>IFERROR(IF(VLOOKUP(S37,'TE Projections'!$A:$P,14,FALSE)&gt;0,VLOOKUP(S37,'TE Projections'!$A:$P,4,FALSE),""),"")</f>
        <v>Central Michigan</v>
      </c>
      <c r="V37" s="2">
        <f>IFERROR(IF(VLOOKUP(S37,'TE Projections'!$A:$P,14,FALSE)&gt;0,VLOOKUP(S37,'TE Projections'!$A:$P,14,FALSE),""),"")</f>
        <v>67.647851353479709</v>
      </c>
      <c r="W37" s="2">
        <f>IFERROR(IF(VLOOKUP(S37,'TE Projections'!$A:$P,14,FALSE)&gt;0,VLOOKUP(S37,'TE Projections'!$A:$P,15,FALSE),""),"")</f>
        <v>-29.408008690403047</v>
      </c>
      <c r="X37" s="96"/>
    </row>
    <row r="38" spans="1:24" x14ac:dyDescent="0.25">
      <c r="A38">
        <v>36</v>
      </c>
      <c r="B38" t="str">
        <f>IFERROR(IF(VLOOKUP($A38,'QB Projections'!$A:$P,14,FALSE)&gt;0,VLOOKUP($A38,'QB Projections'!$A:$P,3,FALSE),""),"")</f>
        <v>Braylon Braxton</v>
      </c>
      <c r="C38" t="str">
        <f>IFERROR(IF(VLOOKUP($A38,'QB Projections'!$A:$P,14,FALSE)&gt;0,VLOOKUP($A38,'QB Projections'!$A:$P,4,FALSE),""),"")</f>
        <v>Tulsa</v>
      </c>
      <c r="D38" s="2">
        <f>IFERROR(IF(VLOOKUP($A38,'QB Projections'!$A:$P,14,FALSE)&gt;0,VLOOKUP($A38,'QB Projections'!$A:$P,14,FALSE),""),"")</f>
        <v>253.3799338480664</v>
      </c>
      <c r="E38" s="2">
        <f>IFERROR(IF(VLOOKUP($A38,'QB Projections'!$A:$P,14,FALSE)&gt;0,VLOOKUP($A38,'QB Projections'!$A:$P,15,FALSE),""),"")</f>
        <v>-42.86452689557126</v>
      </c>
      <c r="F38" s="8"/>
      <c r="G38">
        <v>36</v>
      </c>
      <c r="H38" t="str">
        <f>IFERROR(IF(VLOOKUP($G38,'RB Projections'!$A:$P,14,FALSE)&gt;0,VLOOKUP(G38,'RB Projections'!$A:$P,3,FALSE),""),"")</f>
        <v>Kimani Vidal</v>
      </c>
      <c r="I38" t="str">
        <f>IFERROR(IF(VLOOKUP($G38,'RB Projections'!$A:$P,14,FALSE)&gt;0,VLOOKUP(G38,'RB Projections'!$A:$P,4,FALSE),""),"")</f>
        <v>Troy</v>
      </c>
      <c r="J38" s="2">
        <f>IFERROR(IF(VLOOKUP($G38,'RB Projections'!$A:$P,14,FALSE)&gt;0,VLOOKUP(G38,'RB Projections'!$A:$P,14,FALSE),""),"")</f>
        <v>185.63967461365496</v>
      </c>
      <c r="K38" s="2">
        <f>IFERROR(IF(VLOOKUP($G38,'RB Projections'!$A:$P,14,FALSE)&gt;0,VLOOKUP(G38,'RB Projections'!$A:$P,15,FALSE),""),"")</f>
        <v>25.275560259296217</v>
      </c>
      <c r="M38">
        <v>36</v>
      </c>
      <c r="N38" t="str">
        <f>IFERROR(IF(VLOOKUP(M38,'WR Projections'!$A:$P,14,FALSE)&gt;0,VLOOKUP(M38,'WR Projections'!$A:$P,3,FALSE),""),"")</f>
        <v>J. Michael Sturdivant</v>
      </c>
      <c r="O38" t="str">
        <f>IFERROR(IF(VLOOKUP(M38,'WR Projections'!$A:$P,14,FALSE)&gt;0,VLOOKUP(M38,'WR Projections'!$A:$P,4,FALSE),""),"")</f>
        <v>UCLA</v>
      </c>
      <c r="P38" s="2">
        <f>IFERROR(IF(VLOOKUP(M38,'WR Projections'!$A:$P,14,FALSE)&gt;0,VLOOKUP(M38,'WR Projections'!$A:$P,14,FALSE),""),"")</f>
        <v>157.22967251098294</v>
      </c>
      <c r="Q38" s="2">
        <f>IFERROR(IF(VLOOKUP(M38,'WR Projections'!$A:$P,14,FALSE)&gt;0,VLOOKUP(M38,'WR Projections'!$A:$P,15,FALSE),""),"")</f>
        <v>9.9999999999999995E-7</v>
      </c>
      <c r="S38">
        <v>36</v>
      </c>
      <c r="T38" t="str">
        <f>IFERROR(IF(VLOOKUP(S38,'TE Projections'!$A:$P,14,FALSE)&gt;0,VLOOKUP(S38,'TE Projections'!$A:$P,3,FALSE),""),"")</f>
        <v>Jack Velling</v>
      </c>
      <c r="U38" t="str">
        <f>IFERROR(IF(VLOOKUP(S38,'TE Projections'!$A:$P,14,FALSE)&gt;0,VLOOKUP(S38,'TE Projections'!$A:$P,4,FALSE),""),"")</f>
        <v>Oregon State</v>
      </c>
      <c r="V38" s="2">
        <f>IFERROR(IF(VLOOKUP(S38,'TE Projections'!$A:$P,14,FALSE)&gt;0,VLOOKUP(S38,'TE Projections'!$A:$P,14,FALSE),""),"")</f>
        <v>67.381701168317704</v>
      </c>
      <c r="W38" s="2">
        <f>IFERROR(IF(VLOOKUP(S38,'TE Projections'!$A:$P,14,FALSE)&gt;0,VLOOKUP(S38,'TE Projections'!$A:$P,15,FALSE),""),"")</f>
        <v>-29.674158875565052</v>
      </c>
      <c r="X38" s="96"/>
    </row>
    <row r="39" spans="1:24" x14ac:dyDescent="0.25">
      <c r="A39">
        <v>37</v>
      </c>
      <c r="B39" t="str">
        <f>IFERROR(IF(VLOOKUP($A39,'QB Projections'!$A:$P,14,FALSE)&gt;0,VLOOKUP($A39,'QB Projections'!$A:$P,3,FALSE),""),"")</f>
        <v>Drew Allar</v>
      </c>
      <c r="C39" t="str">
        <f>IFERROR(IF(VLOOKUP($A39,'QB Projections'!$A:$P,14,FALSE)&gt;0,VLOOKUP($A39,'QB Projections'!$A:$P,4,FALSE),""),"")</f>
        <v>Penn State</v>
      </c>
      <c r="D39" s="2">
        <f>IFERROR(IF(VLOOKUP($A39,'QB Projections'!$A:$P,14,FALSE)&gt;0,VLOOKUP($A39,'QB Projections'!$A:$P,14,FALSE),""),"")</f>
        <v>251.98182057113857</v>
      </c>
      <c r="E39" s="2">
        <f>IFERROR(IF(VLOOKUP($A39,'QB Projections'!$A:$P,14,FALSE)&gt;0,VLOOKUP($A39,'QB Projections'!$A:$P,15,FALSE),""),"")</f>
        <v>-44.26264017249909</v>
      </c>
      <c r="F39" s="8"/>
      <c r="G39">
        <v>37</v>
      </c>
      <c r="H39" t="str">
        <f>IFERROR(IF(VLOOKUP($G39,'RB Projections'!$A:$P,14,FALSE)&gt;0,VLOOKUP(G39,'RB Projections'!$A:$P,3,FALSE),""),"")</f>
        <v>Jermaine Brown Jr.</v>
      </c>
      <c r="I39" t="str">
        <f>IFERROR(IF(VLOOKUP($G39,'RB Projections'!$A:$P,14,FALSE)&gt;0,VLOOKUP(G39,'RB Projections'!$A:$P,4,FALSE),""),"")</f>
        <v>UAB</v>
      </c>
      <c r="J39" s="2">
        <f>IFERROR(IF(VLOOKUP($G39,'RB Projections'!$A:$P,14,FALSE)&gt;0,VLOOKUP(G39,'RB Projections'!$A:$P,14,FALSE),""),"")</f>
        <v>183.89789223236357</v>
      </c>
      <c r="K39" s="2">
        <f>IFERROR(IF(VLOOKUP($G39,'RB Projections'!$A:$P,14,FALSE)&gt;0,VLOOKUP(G39,'RB Projections'!$A:$P,15,FALSE),""),"")</f>
        <v>23.53377787800483</v>
      </c>
      <c r="M39">
        <v>37</v>
      </c>
      <c r="N39" t="str">
        <f>IFERROR(IF(VLOOKUP(M39,'WR Projections'!$A:$P,14,FALSE)&gt;0,VLOOKUP(M39,'WR Projections'!$A:$P,3,FALSE),""),"")</f>
        <v>Terrell Vaughn</v>
      </c>
      <c r="O39" t="str">
        <f>IFERROR(IF(VLOOKUP(M39,'WR Projections'!$A:$P,14,FALSE)&gt;0,VLOOKUP(M39,'WR Projections'!$A:$P,4,FALSE),""),"")</f>
        <v>Utah State</v>
      </c>
      <c r="P39" s="2">
        <f>IFERROR(IF(VLOOKUP(M39,'WR Projections'!$A:$P,14,FALSE)&gt;0,VLOOKUP(M39,'WR Projections'!$A:$P,14,FALSE),""),"")</f>
        <v>156.76457271506783</v>
      </c>
      <c r="Q39" s="2">
        <f>IFERROR(IF(VLOOKUP(M39,'WR Projections'!$A:$P,14,FALSE)&gt;0,VLOOKUP(M39,'WR Projections'!$A:$P,15,FALSE),""),"")</f>
        <v>-0.46509879591510844</v>
      </c>
      <c r="S39">
        <v>37</v>
      </c>
      <c r="T39" t="str">
        <f>IFERROR(IF(VLOOKUP(S39,'TE Projections'!$A:$P,14,FALSE)&gt;0,VLOOKUP(S39,'TE Projections'!$A:$P,3,FALSE),""),"")</f>
        <v>Gavin Bartholomew</v>
      </c>
      <c r="U39" t="str">
        <f>IFERROR(IF(VLOOKUP(S39,'TE Projections'!$A:$P,14,FALSE)&gt;0,VLOOKUP(S39,'TE Projections'!$A:$P,4,FALSE),""),"")</f>
        <v>Pittsburgh</v>
      </c>
      <c r="V39" s="2">
        <f>IFERROR(IF(VLOOKUP(S39,'TE Projections'!$A:$P,14,FALSE)&gt;0,VLOOKUP(S39,'TE Projections'!$A:$P,14,FALSE),""),"")</f>
        <v>66.484342693232065</v>
      </c>
      <c r="W39" s="2">
        <f>IFERROR(IF(VLOOKUP(S39,'TE Projections'!$A:$P,14,FALSE)&gt;0,VLOOKUP(S39,'TE Projections'!$A:$P,15,FALSE),""),"")</f>
        <v>-30.571517350650691</v>
      </c>
      <c r="X39" s="96"/>
    </row>
    <row r="40" spans="1:24" x14ac:dyDescent="0.25">
      <c r="A40">
        <v>38</v>
      </c>
      <c r="B40" t="str">
        <f>IFERROR(IF(VLOOKUP($A40,'QB Projections'!$A:$P,14,FALSE)&gt;0,VLOOKUP($A40,'QB Projections'!$A:$P,3,FALSE),""),"")</f>
        <v>Jacob Zeno</v>
      </c>
      <c r="C40" t="str">
        <f>IFERROR(IF(VLOOKUP($A40,'QB Projections'!$A:$P,14,FALSE)&gt;0,VLOOKUP($A40,'QB Projections'!$A:$P,4,FALSE),""),"")</f>
        <v>UAB</v>
      </c>
      <c r="D40" s="2">
        <f>IFERROR(IF(VLOOKUP($A40,'QB Projections'!$A:$P,14,FALSE)&gt;0,VLOOKUP($A40,'QB Projections'!$A:$P,14,FALSE),""),"")</f>
        <v>251.25993497487337</v>
      </c>
      <c r="E40" s="2">
        <f>IFERROR(IF(VLOOKUP($A40,'QB Projections'!$A:$P,14,FALSE)&gt;0,VLOOKUP($A40,'QB Projections'!$A:$P,15,FALSE),""),"")</f>
        <v>-44.984525768764286</v>
      </c>
      <c r="F40" s="8"/>
      <c r="G40">
        <v>38</v>
      </c>
      <c r="H40" t="str">
        <f>IFERROR(IF(VLOOKUP($G40,'RB Projections'!$A:$P,14,FALSE)&gt;0,VLOOKUP(G40,'RB Projections'!$A:$P,3,FALSE),""),"")</f>
        <v>MarShawn Lloyd</v>
      </c>
      <c r="I40" t="str">
        <f>IFERROR(IF(VLOOKUP($G40,'RB Projections'!$A:$P,14,FALSE)&gt;0,VLOOKUP(G40,'RB Projections'!$A:$P,4,FALSE),""),"")</f>
        <v>USC</v>
      </c>
      <c r="J40" s="2">
        <f>IFERROR(IF(VLOOKUP($G40,'RB Projections'!$A:$P,14,FALSE)&gt;0,VLOOKUP(G40,'RB Projections'!$A:$P,14,FALSE),""),"")</f>
        <v>182.4946087783691</v>
      </c>
      <c r="K40" s="2">
        <f>IFERROR(IF(VLOOKUP($G40,'RB Projections'!$A:$P,14,FALSE)&gt;0,VLOOKUP(G40,'RB Projections'!$A:$P,15,FALSE),""),"")</f>
        <v>22.130494424010354</v>
      </c>
      <c r="M40">
        <v>38</v>
      </c>
      <c r="N40" t="str">
        <f>IFERROR(IF(VLOOKUP(M40,'WR Projections'!$A:$P,14,FALSE)&gt;0,VLOOKUP(M40,'WR Projections'!$A:$P,3,FALSE),""),"")</f>
        <v>Devin Voisin</v>
      </c>
      <c r="O40" t="str">
        <f>IFERROR(IF(VLOOKUP(M40,'WR Projections'!$A:$P,14,FALSE)&gt;0,VLOOKUP(M40,'WR Projections'!$A:$P,4,FALSE),""),"")</f>
        <v>South Alabama</v>
      </c>
      <c r="P40" s="2">
        <f>IFERROR(IF(VLOOKUP(M40,'WR Projections'!$A:$P,14,FALSE)&gt;0,VLOOKUP(M40,'WR Projections'!$A:$P,14,FALSE),""),"")</f>
        <v>156.74260431358556</v>
      </c>
      <c r="Q40" s="2">
        <f>IFERROR(IF(VLOOKUP(M40,'WR Projections'!$A:$P,14,FALSE)&gt;0,VLOOKUP(M40,'WR Projections'!$A:$P,15,FALSE),""),"")</f>
        <v>-0.48706719739737742</v>
      </c>
      <c r="S40">
        <v>38</v>
      </c>
      <c r="T40" t="str">
        <f>IFERROR(IF(VLOOKUP(S40,'TE Projections'!$A:$P,14,FALSE)&gt;0,VLOOKUP(S40,'TE Projections'!$A:$P,3,FALSE),""),"")</f>
        <v>Alex Bauman</v>
      </c>
      <c r="U40" t="str">
        <f>IFERROR(IF(VLOOKUP(S40,'TE Projections'!$A:$P,14,FALSE)&gt;0,VLOOKUP(S40,'TE Projections'!$A:$P,4,FALSE),""),"")</f>
        <v>Tulane</v>
      </c>
      <c r="V40" s="2">
        <f>IFERROR(IF(VLOOKUP(S40,'TE Projections'!$A:$P,14,FALSE)&gt;0,VLOOKUP(S40,'TE Projections'!$A:$P,14,FALSE),""),"")</f>
        <v>66.305840296259191</v>
      </c>
      <c r="W40" s="2">
        <f>IFERROR(IF(VLOOKUP(S40,'TE Projections'!$A:$P,14,FALSE)&gt;0,VLOOKUP(S40,'TE Projections'!$A:$P,15,FALSE),""),"")</f>
        <v>-30.750019747623565</v>
      </c>
      <c r="X40" s="96"/>
    </row>
    <row r="41" spans="1:24" x14ac:dyDescent="0.25">
      <c r="A41">
        <v>39</v>
      </c>
      <c r="B41" t="str">
        <f>IFERROR(IF(VLOOKUP($A41,'QB Projections'!$A:$P,14,FALSE)&gt;0,VLOOKUP($A41,'QB Projections'!$A:$P,3,FALSE),""),"")</f>
        <v>Jalon Daniels</v>
      </c>
      <c r="C41" t="str">
        <f>IFERROR(IF(VLOOKUP($A41,'QB Projections'!$A:$P,14,FALSE)&gt;0,VLOOKUP($A41,'QB Projections'!$A:$P,4,FALSE),""),"")</f>
        <v>Kansas</v>
      </c>
      <c r="D41" s="2">
        <f>IFERROR(IF(VLOOKUP($A41,'QB Projections'!$A:$P,14,FALSE)&gt;0,VLOOKUP($A41,'QB Projections'!$A:$P,14,FALSE),""),"")</f>
        <v>249.30633768981863</v>
      </c>
      <c r="E41" s="2">
        <f>IFERROR(IF(VLOOKUP($A41,'QB Projections'!$A:$P,14,FALSE)&gt;0,VLOOKUP($A41,'QB Projections'!$A:$P,15,FALSE),""),"")</f>
        <v>-46.938123053819027</v>
      </c>
      <c r="F41" s="8"/>
      <c r="G41">
        <v>39</v>
      </c>
      <c r="H41" t="str">
        <f>IFERROR(IF(VLOOKUP($G41,'RB Projections'!$A:$P,14,FALSE)&gt;0,VLOOKUP(G41,'RB Projections'!$A:$P,3,FALSE),""),"")</f>
        <v>Tylan Hines</v>
      </c>
      <c r="I41" t="str">
        <f>IFERROR(IF(VLOOKUP($G41,'RB Projections'!$A:$P,14,FALSE)&gt;0,VLOOKUP(G41,'RB Projections'!$A:$P,4,FALSE),""),"")</f>
        <v>Hawai'i</v>
      </c>
      <c r="J41" s="2">
        <f>IFERROR(IF(VLOOKUP($G41,'RB Projections'!$A:$P,14,FALSE)&gt;0,VLOOKUP(G41,'RB Projections'!$A:$P,14,FALSE),""),"")</f>
        <v>182.40456769855956</v>
      </c>
      <c r="K41" s="2">
        <f>IFERROR(IF(VLOOKUP($G41,'RB Projections'!$A:$P,14,FALSE)&gt;0,VLOOKUP(G41,'RB Projections'!$A:$P,15,FALSE),""),"")</f>
        <v>22.040453344200817</v>
      </c>
      <c r="M41">
        <v>39</v>
      </c>
      <c r="N41" t="str">
        <f>IFERROR(IF(VLOOKUP(M41,'WR Projections'!$A:$P,14,FALSE)&gt;0,VLOOKUP(M41,'WR Projections'!$A:$P,3,FALSE),""),"")</f>
        <v>Corey Rucker</v>
      </c>
      <c r="O41" t="str">
        <f>IFERROR(IF(VLOOKUP(M41,'WR Projections'!$A:$P,14,FALSE)&gt;0,VLOOKUP(M41,'WR Projections'!$A:$P,4,FALSE),""),"")</f>
        <v>Arkansas State</v>
      </c>
      <c r="P41" s="2">
        <f>IFERROR(IF(VLOOKUP(M41,'WR Projections'!$A:$P,14,FALSE)&gt;0,VLOOKUP(M41,'WR Projections'!$A:$P,14,FALSE),""),"")</f>
        <v>155.55873889981174</v>
      </c>
      <c r="Q41" s="2">
        <f>IFERROR(IF(VLOOKUP(M41,'WR Projections'!$A:$P,14,FALSE)&gt;0,VLOOKUP(M41,'WR Projections'!$A:$P,15,FALSE),""),"")</f>
        <v>-1.6709326111711935</v>
      </c>
      <c r="S41">
        <v>39</v>
      </c>
      <c r="T41" t="str">
        <f>IFERROR(IF(VLOOKUP(S41,'TE Projections'!$A:$P,14,FALSE)&gt;0,VLOOKUP(S41,'TE Projections'!$A:$P,3,FALSE),""),"")</f>
        <v>Isaac Rex</v>
      </c>
      <c r="U41" t="str">
        <f>IFERROR(IF(VLOOKUP(S41,'TE Projections'!$A:$P,14,FALSE)&gt;0,VLOOKUP(S41,'TE Projections'!$A:$P,4,FALSE),""),"")</f>
        <v>BYU</v>
      </c>
      <c r="V41" s="2">
        <f>IFERROR(IF(VLOOKUP(S41,'TE Projections'!$A:$P,14,FALSE)&gt;0,VLOOKUP(S41,'TE Projections'!$A:$P,14,FALSE),""),"")</f>
        <v>65.607658478077383</v>
      </c>
      <c r="W41" s="2">
        <f>IFERROR(IF(VLOOKUP(S41,'TE Projections'!$A:$P,14,FALSE)&gt;0,VLOOKUP(S41,'TE Projections'!$A:$P,15,FALSE),""),"")</f>
        <v>-31.448201565805373</v>
      </c>
      <c r="X41" s="96"/>
    </row>
    <row r="42" spans="1:24" x14ac:dyDescent="0.25">
      <c r="A42">
        <v>40</v>
      </c>
      <c r="B42" t="str">
        <f>IFERROR(IF(VLOOKUP($A42,'QB Projections'!$A:$P,14,FALSE)&gt;0,VLOOKUP($A42,'QB Projections'!$A:$P,3,FALSE),""),"")</f>
        <v>DJ Irons</v>
      </c>
      <c r="C42" t="str">
        <f>IFERROR(IF(VLOOKUP($A42,'QB Projections'!$A:$P,14,FALSE)&gt;0,VLOOKUP($A42,'QB Projections'!$A:$P,4,FALSE),""),"")</f>
        <v>Akron</v>
      </c>
      <c r="D42" s="2">
        <f>IFERROR(IF(VLOOKUP($A42,'QB Projections'!$A:$P,14,FALSE)&gt;0,VLOOKUP($A42,'QB Projections'!$A:$P,14,FALSE),""),"")</f>
        <v>248.71850795488612</v>
      </c>
      <c r="E42" s="2">
        <f>IFERROR(IF(VLOOKUP($A42,'QB Projections'!$A:$P,14,FALSE)&gt;0,VLOOKUP($A42,'QB Projections'!$A:$P,15,FALSE),""),"")</f>
        <v>-47.525952788751539</v>
      </c>
      <c r="F42" s="8"/>
      <c r="G42">
        <v>40</v>
      </c>
      <c r="H42" t="str">
        <f>IFERROR(IF(VLOOKUP($G42,'RB Projections'!$A:$P,14,FALSE)&gt;0,VLOOKUP(G42,'RB Projections'!$A:$P,3,FALSE),""),"")</f>
        <v>Frank Peasant</v>
      </c>
      <c r="I42" t="str">
        <f>IFERROR(IF(VLOOKUP($G42,'RB Projections'!$A:$P,14,FALSE)&gt;0,VLOOKUP(G42,'RB Projections'!$A:$P,4,FALSE),""),"")</f>
        <v>Middle Tennessee</v>
      </c>
      <c r="J42" s="2">
        <f>IFERROR(IF(VLOOKUP($G42,'RB Projections'!$A:$P,14,FALSE)&gt;0,VLOOKUP(G42,'RB Projections'!$A:$P,14,FALSE),""),"")</f>
        <v>181.72362619229932</v>
      </c>
      <c r="K42" s="2">
        <f>IFERROR(IF(VLOOKUP($G42,'RB Projections'!$A:$P,14,FALSE)&gt;0,VLOOKUP(G42,'RB Projections'!$A:$P,15,FALSE),""),"")</f>
        <v>21.359511837940577</v>
      </c>
      <c r="M42">
        <v>40</v>
      </c>
      <c r="N42" t="str">
        <f>IFERROR(IF(VLOOKUP(M42,'WR Projections'!$A:$P,14,FALSE)&gt;0,VLOOKUP(M42,'WR Projections'!$A:$P,3,FALSE),""),"")</f>
        <v>Dorian Singer</v>
      </c>
      <c r="O42" t="str">
        <f>IFERROR(IF(VLOOKUP(M42,'WR Projections'!$A:$P,14,FALSE)&gt;0,VLOOKUP(M42,'WR Projections'!$A:$P,4,FALSE),""),"")</f>
        <v>USC</v>
      </c>
      <c r="P42" s="2">
        <f>IFERROR(IF(VLOOKUP(M42,'WR Projections'!$A:$P,14,FALSE)&gt;0,VLOOKUP(M42,'WR Projections'!$A:$P,14,FALSE),""),"")</f>
        <v>154.62457401515823</v>
      </c>
      <c r="Q42" s="2">
        <f>IFERROR(IF(VLOOKUP(M42,'WR Projections'!$A:$P,14,FALSE)&gt;0,VLOOKUP(M42,'WR Projections'!$A:$P,15,FALSE),""),"")</f>
        <v>-2.6050974958247055</v>
      </c>
      <c r="S42">
        <v>40</v>
      </c>
      <c r="T42" t="str">
        <f>IFERROR(IF(VLOOKUP(S42,'TE Projections'!$A:$P,14,FALSE)&gt;0,VLOOKUP(S42,'TE Projections'!$A:$P,3,FALSE),""),"")</f>
        <v>Lenny Kuhl</v>
      </c>
      <c r="U42" t="str">
        <f>IFERROR(IF(VLOOKUP(S42,'TE Projections'!$A:$P,14,FALSE)&gt;0,VLOOKUP(S42,'TE Projections'!$A:$P,4,FALSE),""),"")</f>
        <v>Toledo</v>
      </c>
      <c r="V42" s="2">
        <f>IFERROR(IF(VLOOKUP(S42,'TE Projections'!$A:$P,14,FALSE)&gt;0,VLOOKUP(S42,'TE Projections'!$A:$P,14,FALSE),""),"")</f>
        <v>65.456701168317721</v>
      </c>
      <c r="W42" s="2">
        <f>IFERROR(IF(VLOOKUP(S42,'TE Projections'!$A:$P,14,FALSE)&gt;0,VLOOKUP(S42,'TE Projections'!$A:$P,15,FALSE),""),"")</f>
        <v>-31.599158875565035</v>
      </c>
      <c r="X42" s="96"/>
    </row>
    <row r="43" spans="1:24" x14ac:dyDescent="0.25">
      <c r="A43">
        <v>41</v>
      </c>
      <c r="B43" t="str">
        <f>IFERROR(IF(VLOOKUP($A43,'QB Projections'!$A:$P,14,FALSE)&gt;0,VLOOKUP($A43,'QB Projections'!$A:$P,3,FALSE),""),"")</f>
        <v>Seth Henigan</v>
      </c>
      <c r="C43" t="str">
        <f>IFERROR(IF(VLOOKUP($A43,'QB Projections'!$A:$P,14,FALSE)&gt;0,VLOOKUP($A43,'QB Projections'!$A:$P,4,FALSE),""),"")</f>
        <v>Memphis</v>
      </c>
      <c r="D43" s="2">
        <f>IFERROR(IF(VLOOKUP($A43,'QB Projections'!$A:$P,14,FALSE)&gt;0,VLOOKUP($A43,'QB Projections'!$A:$P,14,FALSE),""),"")</f>
        <v>248.46453513306943</v>
      </c>
      <c r="E43" s="2">
        <f>IFERROR(IF(VLOOKUP($A43,'QB Projections'!$A:$P,14,FALSE)&gt;0,VLOOKUP($A43,'QB Projections'!$A:$P,15,FALSE),""),"")</f>
        <v>-47.779925610568228</v>
      </c>
      <c r="F43" s="8"/>
      <c r="G43">
        <v>41</v>
      </c>
      <c r="H43" t="str">
        <f>IFERROR(IF(VLOOKUP($G43,'RB Projections'!$A:$P,14,FALSE)&gt;0,VLOOKUP(G43,'RB Projections'!$A:$P,3,FALSE),""),"")</f>
        <v>Antario Brown</v>
      </c>
      <c r="I43" t="str">
        <f>IFERROR(IF(VLOOKUP($G43,'RB Projections'!$A:$P,14,FALSE)&gt;0,VLOOKUP(G43,'RB Projections'!$A:$P,4,FALSE),""),"")</f>
        <v>Northern Illinois</v>
      </c>
      <c r="J43" s="2">
        <f>IFERROR(IF(VLOOKUP($G43,'RB Projections'!$A:$P,14,FALSE)&gt;0,VLOOKUP(G43,'RB Projections'!$A:$P,14,FALSE),""),"")</f>
        <v>181.1098655727468</v>
      </c>
      <c r="K43" s="2">
        <f>IFERROR(IF(VLOOKUP($G43,'RB Projections'!$A:$P,14,FALSE)&gt;0,VLOOKUP(G43,'RB Projections'!$A:$P,15,FALSE),""),"")</f>
        <v>20.745751218388055</v>
      </c>
      <c r="M43">
        <v>41</v>
      </c>
      <c r="N43" t="str">
        <f>IFERROR(IF(VLOOKUP(M43,'WR Projections'!$A:$P,14,FALSE)&gt;0,VLOOKUP(M43,'WR Projections'!$A:$P,3,FALSE),""),"")</f>
        <v>Jerand Bradley</v>
      </c>
      <c r="O43" t="str">
        <f>IFERROR(IF(VLOOKUP(M43,'WR Projections'!$A:$P,14,FALSE)&gt;0,VLOOKUP(M43,'WR Projections'!$A:$P,4,FALSE),""),"")</f>
        <v>Texas Tech</v>
      </c>
      <c r="P43" s="2">
        <f>IFERROR(IF(VLOOKUP(M43,'WR Projections'!$A:$P,14,FALSE)&gt;0,VLOOKUP(M43,'WR Projections'!$A:$P,14,FALSE),""),"")</f>
        <v>154.47343843404246</v>
      </c>
      <c r="Q43" s="2">
        <f>IFERROR(IF(VLOOKUP(M43,'WR Projections'!$A:$P,14,FALSE)&gt;0,VLOOKUP(M43,'WR Projections'!$A:$P,15,FALSE),""),"")</f>
        <v>-2.7562330769404726</v>
      </c>
      <c r="S43">
        <v>41</v>
      </c>
      <c r="T43" t="str">
        <f>IFERROR(IF(VLOOKUP(S43,'TE Projections'!$A:$P,14,FALSE)&gt;0,VLOOKUP(S43,'TE Projections'!$A:$P,3,FALSE),""),"")</f>
        <v>Dominick Mazotti</v>
      </c>
      <c r="U43" t="str">
        <f>IFERROR(IF(VLOOKUP(S43,'TE Projections'!$A:$P,14,FALSE)&gt;0,VLOOKUP(S43,'TE Projections'!$A:$P,4,FALSE),""),"")</f>
        <v>San Jose State</v>
      </c>
      <c r="V43" s="2">
        <f>IFERROR(IF(VLOOKUP(S43,'TE Projections'!$A:$P,14,FALSE)&gt;0,VLOOKUP(S43,'TE Projections'!$A:$P,14,FALSE),""),"")</f>
        <v>65.345978812319217</v>
      </c>
      <c r="W43" s="2">
        <f>IFERROR(IF(VLOOKUP(S43,'TE Projections'!$A:$P,14,FALSE)&gt;0,VLOOKUP(S43,'TE Projections'!$A:$P,15,FALSE),""),"")</f>
        <v>-31.709881231563539</v>
      </c>
      <c r="X43" s="96"/>
    </row>
    <row r="44" spans="1:24" x14ac:dyDescent="0.25">
      <c r="A44">
        <v>42</v>
      </c>
      <c r="B44" t="str">
        <f>IFERROR(IF(VLOOKUP($A44,'QB Projections'!$A:$P,14,FALSE)&gt;0,VLOOKUP($A44,'QB Projections'!$A:$P,3,FALSE),""),"")</f>
        <v>Michael Pratt</v>
      </c>
      <c r="C44" t="str">
        <f>IFERROR(IF(VLOOKUP($A44,'QB Projections'!$A:$P,14,FALSE)&gt;0,VLOOKUP($A44,'QB Projections'!$A:$P,4,FALSE),""),"")</f>
        <v>Tulane</v>
      </c>
      <c r="D44" s="2">
        <f>IFERROR(IF(VLOOKUP($A44,'QB Projections'!$A:$P,14,FALSE)&gt;0,VLOOKUP($A44,'QB Projections'!$A:$P,14,FALSE),""),"")</f>
        <v>247.24690546166002</v>
      </c>
      <c r="E44" s="2">
        <f>IFERROR(IF(VLOOKUP($A44,'QB Projections'!$A:$P,14,FALSE)&gt;0,VLOOKUP($A44,'QB Projections'!$A:$P,15,FALSE),""),"")</f>
        <v>-48.99755528197764</v>
      </c>
      <c r="F44" s="8"/>
      <c r="G44">
        <v>42</v>
      </c>
      <c r="H44" t="str">
        <f>IFERROR(IF(VLOOKUP($G44,'RB Projections'!$A:$P,14,FALSE)&gt;0,VLOOKUP(G44,'RB Projections'!$A:$P,3,FALSE),""),"")</f>
        <v>Jaydn Ott</v>
      </c>
      <c r="I44" t="str">
        <f>IFERROR(IF(VLOOKUP($G44,'RB Projections'!$A:$P,14,FALSE)&gt;0,VLOOKUP(G44,'RB Projections'!$A:$P,4,FALSE),""),"")</f>
        <v>California</v>
      </c>
      <c r="J44" s="2">
        <f>IFERROR(IF(VLOOKUP($G44,'RB Projections'!$A:$P,14,FALSE)&gt;0,VLOOKUP(G44,'RB Projections'!$A:$P,14,FALSE),""),"")</f>
        <v>180.97324047691947</v>
      </c>
      <c r="K44" s="2">
        <f>IFERROR(IF(VLOOKUP($G44,'RB Projections'!$A:$P,14,FALSE)&gt;0,VLOOKUP(G44,'RB Projections'!$A:$P,15,FALSE),""),"")</f>
        <v>20.609126122560728</v>
      </c>
      <c r="M44">
        <v>42</v>
      </c>
      <c r="N44" t="str">
        <f>IFERROR(IF(VLOOKUP(M44,'WR Projections'!$A:$P,14,FALSE)&gt;0,VLOOKUP(M44,'WR Projections'!$A:$P,3,FALSE),""),"")</f>
        <v>Ja'Varrius Johnson</v>
      </c>
      <c r="O44" t="str">
        <f>IFERROR(IF(VLOOKUP(M44,'WR Projections'!$A:$P,14,FALSE)&gt;0,VLOOKUP(M44,'WR Projections'!$A:$P,4,FALSE),""),"")</f>
        <v>Auburn</v>
      </c>
      <c r="P44" s="2">
        <f>IFERROR(IF(VLOOKUP(M44,'WR Projections'!$A:$P,14,FALSE)&gt;0,VLOOKUP(M44,'WR Projections'!$A:$P,14,FALSE),""),"")</f>
        <v>153.51428840782859</v>
      </c>
      <c r="Q44" s="2">
        <f>IFERROR(IF(VLOOKUP(M44,'WR Projections'!$A:$P,14,FALSE)&gt;0,VLOOKUP(M44,'WR Projections'!$A:$P,15,FALSE),""),"")</f>
        <v>-3.7153831031543492</v>
      </c>
      <c r="S44">
        <v>42</v>
      </c>
      <c r="T44" t="str">
        <f>IFERROR(IF(VLOOKUP(S44,'TE Projections'!$A:$P,14,FALSE)&gt;0,VLOOKUP(S44,'TE Projections'!$A:$P,3,FALSE),""),"")</f>
        <v>George Takacs</v>
      </c>
      <c r="U44" t="str">
        <f>IFERROR(IF(VLOOKUP(S44,'TE Projections'!$A:$P,14,FALSE)&gt;0,VLOOKUP(S44,'TE Projections'!$A:$P,4,FALSE),""),"")</f>
        <v>Boston College</v>
      </c>
      <c r="V44" s="2">
        <f>IFERROR(IF(VLOOKUP(S44,'TE Projections'!$A:$P,14,FALSE)&gt;0,VLOOKUP(S44,'TE Projections'!$A:$P,14,FALSE),""),"")</f>
        <v>64.265702821149503</v>
      </c>
      <c r="W44" s="2">
        <f>IFERROR(IF(VLOOKUP(S44,'TE Projections'!$A:$P,14,FALSE)&gt;0,VLOOKUP(S44,'TE Projections'!$A:$P,15,FALSE),""),"")</f>
        <v>-32.790157222733257</v>
      </c>
      <c r="X44" s="96"/>
    </row>
    <row r="45" spans="1:24" x14ac:dyDescent="0.25">
      <c r="A45">
        <v>43</v>
      </c>
      <c r="B45" t="str">
        <f>IFERROR(IF(VLOOKUP($A45,'QB Projections'!$A:$P,14,FALSE)&gt;0,VLOOKUP($A45,'QB Projections'!$A:$P,3,FALSE),""),"")</f>
        <v>Doug Brumfield</v>
      </c>
      <c r="C45" t="str">
        <f>IFERROR(IF(VLOOKUP($A45,'QB Projections'!$A:$P,14,FALSE)&gt;0,VLOOKUP($A45,'QB Projections'!$A:$P,4,FALSE),""),"")</f>
        <v>UNLV</v>
      </c>
      <c r="D45" s="2">
        <f>IFERROR(IF(VLOOKUP($A45,'QB Projections'!$A:$P,14,FALSE)&gt;0,VLOOKUP($A45,'QB Projections'!$A:$P,14,FALSE),""),"")</f>
        <v>247.13722779625667</v>
      </c>
      <c r="E45" s="2">
        <f>IFERROR(IF(VLOOKUP($A45,'QB Projections'!$A:$P,14,FALSE)&gt;0,VLOOKUP($A45,'QB Projections'!$A:$P,15,FALSE),""),"")</f>
        <v>-49.107232947380993</v>
      </c>
      <c r="F45" s="8"/>
      <c r="G45">
        <v>43</v>
      </c>
      <c r="H45" t="str">
        <f>IFERROR(IF(VLOOKUP($G45,'RB Projections'!$A:$P,14,FALSE)&gt;0,VLOOKUP(G45,'RB Projections'!$A:$P,3,FALSE),""),"")</f>
        <v>Bucky Irving</v>
      </c>
      <c r="I45" t="str">
        <f>IFERROR(IF(VLOOKUP($G45,'RB Projections'!$A:$P,14,FALSE)&gt;0,VLOOKUP(G45,'RB Projections'!$A:$P,4,FALSE),""),"")</f>
        <v>Oregon</v>
      </c>
      <c r="J45" s="2">
        <f>IFERROR(IF(VLOOKUP($G45,'RB Projections'!$A:$P,14,FALSE)&gt;0,VLOOKUP(G45,'RB Projections'!$A:$P,14,FALSE),""),"")</f>
        <v>180.18193720749554</v>
      </c>
      <c r="K45" s="2">
        <f>IFERROR(IF(VLOOKUP($G45,'RB Projections'!$A:$P,14,FALSE)&gt;0,VLOOKUP(G45,'RB Projections'!$A:$P,15,FALSE),""),"")</f>
        <v>19.817822853136793</v>
      </c>
      <c r="M45">
        <v>43</v>
      </c>
      <c r="N45" t="str">
        <f>IFERROR(IF(VLOOKUP(M45,'WR Projections'!$A:$P,14,FALSE)&gt;0,VLOOKUP(M45,'WR Projections'!$A:$P,3,FALSE),""),"")</f>
        <v>Isaiah Williams</v>
      </c>
      <c r="O45" t="str">
        <f>IFERROR(IF(VLOOKUP(M45,'WR Projections'!$A:$P,14,FALSE)&gt;0,VLOOKUP(M45,'WR Projections'!$A:$P,4,FALSE),""),"")</f>
        <v>Illinois</v>
      </c>
      <c r="P45" s="2">
        <f>IFERROR(IF(VLOOKUP(M45,'WR Projections'!$A:$P,14,FALSE)&gt;0,VLOOKUP(M45,'WR Projections'!$A:$P,14,FALSE),""),"")</f>
        <v>153.3318177605548</v>
      </c>
      <c r="Q45" s="2">
        <f>IFERROR(IF(VLOOKUP(M45,'WR Projections'!$A:$P,14,FALSE)&gt;0,VLOOKUP(M45,'WR Projections'!$A:$P,15,FALSE),""),"")</f>
        <v>-3.8978537504281379</v>
      </c>
      <c r="S45">
        <v>43</v>
      </c>
      <c r="T45" t="str">
        <f>IFERROR(IF(VLOOKUP(S45,'TE Projections'!$A:$P,14,FALSE)&gt;0,VLOOKUP(S45,'TE Projections'!$A:$P,3,FALSE),""),"")</f>
        <v>Hudson Habermehl</v>
      </c>
      <c r="U45" t="str">
        <f>IFERROR(IF(VLOOKUP(S45,'TE Projections'!$A:$P,14,FALSE)&gt;0,VLOOKUP(S45,'TE Projections'!$A:$P,4,FALSE),""),"")</f>
        <v>UCLA</v>
      </c>
      <c r="V45" s="2">
        <f>IFERROR(IF(VLOOKUP(S45,'TE Projections'!$A:$P,14,FALSE)&gt;0,VLOOKUP(S45,'TE Projections'!$A:$P,14,FALSE),""),"")</f>
        <v>63.89337276379166</v>
      </c>
      <c r="W45" s="2">
        <f>IFERROR(IF(VLOOKUP(S45,'TE Projections'!$A:$P,14,FALSE)&gt;0,VLOOKUP(S45,'TE Projections'!$A:$P,15,FALSE),""),"")</f>
        <v>-33.162487280091099</v>
      </c>
      <c r="X45" s="96"/>
    </row>
    <row r="46" spans="1:24" x14ac:dyDescent="0.25">
      <c r="A46">
        <v>44</v>
      </c>
      <c r="B46" t="str">
        <f>IFERROR(IF(VLOOKUP($A46,'QB Projections'!$A:$P,14,FALSE)&gt;0,VLOOKUP($A46,'QB Projections'!$A:$P,3,FALSE),""),"")</f>
        <v>Donovan Smith</v>
      </c>
      <c r="C46" t="str">
        <f>IFERROR(IF(VLOOKUP($A46,'QB Projections'!$A:$P,14,FALSE)&gt;0,VLOOKUP($A46,'QB Projections'!$A:$P,4,FALSE),""),"")</f>
        <v>Houston</v>
      </c>
      <c r="D46" s="2">
        <f>IFERROR(IF(VLOOKUP($A46,'QB Projections'!$A:$P,14,FALSE)&gt;0,VLOOKUP($A46,'QB Projections'!$A:$P,14,FALSE),""),"")</f>
        <v>247.09194726553798</v>
      </c>
      <c r="E46" s="2">
        <f>IFERROR(IF(VLOOKUP($A46,'QB Projections'!$A:$P,14,FALSE)&gt;0,VLOOKUP($A46,'QB Projections'!$A:$P,15,FALSE),""),"")</f>
        <v>-49.152513478099678</v>
      </c>
      <c r="F46" s="8"/>
      <c r="G46">
        <v>44</v>
      </c>
      <c r="H46" t="str">
        <f>IFERROR(IF(VLOOKUP($G46,'RB Projections'!$A:$P,14,FALSE)&gt;0,VLOOKUP(G46,'RB Projections'!$A:$P,3,FALSE),""),"")</f>
        <v>Jaylan Knighton</v>
      </c>
      <c r="I46" t="str">
        <f>IFERROR(IF(VLOOKUP($G46,'RB Projections'!$A:$P,14,FALSE)&gt;0,VLOOKUP(G46,'RB Projections'!$A:$P,4,FALSE),""),"")</f>
        <v>SMU</v>
      </c>
      <c r="J46" s="2">
        <f>IFERROR(IF(VLOOKUP($G46,'RB Projections'!$A:$P,14,FALSE)&gt;0,VLOOKUP(G46,'RB Projections'!$A:$P,14,FALSE),""),"")</f>
        <v>178.7238831916508</v>
      </c>
      <c r="K46" s="2">
        <f>IFERROR(IF(VLOOKUP($G46,'RB Projections'!$A:$P,14,FALSE)&gt;0,VLOOKUP(G46,'RB Projections'!$A:$P,15,FALSE),""),"")</f>
        <v>18.359768837292055</v>
      </c>
      <c r="M46">
        <v>44</v>
      </c>
      <c r="N46" t="str">
        <f>IFERROR(IF(VLOOKUP(M46,'WR Projections'!$A:$P,14,FALSE)&gt;0,VLOOKUP(M46,'WR Projections'!$A:$P,3,FALSE),""),"")</f>
        <v>Amad Anderson Jr.</v>
      </c>
      <c r="O46" t="str">
        <f>IFERROR(IF(VLOOKUP(M46,'WR Projections'!$A:$P,14,FALSE)&gt;0,VLOOKUP(M46,'WR Projections'!$A:$P,4,FALSE),""),"")</f>
        <v>Temple</v>
      </c>
      <c r="P46" s="2">
        <f>IFERROR(IF(VLOOKUP(M46,'WR Projections'!$A:$P,14,FALSE)&gt;0,VLOOKUP(M46,'WR Projections'!$A:$P,14,FALSE),""),"")</f>
        <v>152.00855305864803</v>
      </c>
      <c r="Q46" s="2">
        <f>IFERROR(IF(VLOOKUP(M46,'WR Projections'!$A:$P,14,FALSE)&gt;0,VLOOKUP(M46,'WR Projections'!$A:$P,15,FALSE),""),"")</f>
        <v>-5.2211184523349035</v>
      </c>
      <c r="S46">
        <v>44</v>
      </c>
      <c r="T46" t="str">
        <f>IFERROR(IF(VLOOKUP(S46,'TE Projections'!$A:$P,14,FALSE)&gt;0,VLOOKUP(S46,'TE Projections'!$A:$P,3,FALSE),""),"")</f>
        <v>Nicky Dalmolin</v>
      </c>
      <c r="U46" t="str">
        <f>IFERROR(IF(VLOOKUP(S46,'TE Projections'!$A:$P,14,FALSE)&gt;0,VLOOKUP(S46,'TE Projections'!$A:$P,4,FALSE),""),"")</f>
        <v>Duke</v>
      </c>
      <c r="V46" s="2">
        <f>IFERROR(IF(VLOOKUP(S46,'TE Projections'!$A:$P,14,FALSE)&gt;0,VLOOKUP(S46,'TE Projections'!$A:$P,14,FALSE),""),"")</f>
        <v>62.531112091231584</v>
      </c>
      <c r="W46" s="2">
        <f>IFERROR(IF(VLOOKUP(S46,'TE Projections'!$A:$P,14,FALSE)&gt;0,VLOOKUP(S46,'TE Projections'!$A:$P,15,FALSE),""),"")</f>
        <v>-34.524747952651175</v>
      </c>
      <c r="X46" s="96"/>
    </row>
    <row r="47" spans="1:24" x14ac:dyDescent="0.25">
      <c r="A47">
        <v>45</v>
      </c>
      <c r="B47" t="str">
        <f>IFERROR(IF(VLOOKUP($A47,'QB Projections'!$A:$P,14,FALSE)&gt;0,VLOOKUP($A47,'QB Projections'!$A:$P,3,FALSE),""),"")</f>
        <v>Jaxson Dart</v>
      </c>
      <c r="C47" t="str">
        <f>IFERROR(IF(VLOOKUP($A47,'QB Projections'!$A:$P,14,FALSE)&gt;0,VLOOKUP($A47,'QB Projections'!$A:$P,4,FALSE),""),"")</f>
        <v>Ole Miss</v>
      </c>
      <c r="D47" s="2">
        <f>IFERROR(IF(VLOOKUP($A47,'QB Projections'!$A:$P,14,FALSE)&gt;0,VLOOKUP($A47,'QB Projections'!$A:$P,14,FALSE),""),"")</f>
        <v>244.87575152643979</v>
      </c>
      <c r="E47" s="2">
        <f>IFERROR(IF(VLOOKUP($A47,'QB Projections'!$A:$P,14,FALSE)&gt;0,VLOOKUP($A47,'QB Projections'!$A:$P,15,FALSE),""),"")</f>
        <v>-51.368709217197875</v>
      </c>
      <c r="F47" s="8"/>
      <c r="G47">
        <v>45</v>
      </c>
      <c r="H47" t="str">
        <f>IFERROR(IF(VLOOKUP($G47,'RB Projections'!$A:$P,14,FALSE)&gt;0,VLOOKUP(G47,'RB Projections'!$A:$P,3,FALSE),""),"")</f>
        <v>Trey Benson</v>
      </c>
      <c r="I47" t="str">
        <f>IFERROR(IF(VLOOKUP($G47,'RB Projections'!$A:$P,14,FALSE)&gt;0,VLOOKUP(G47,'RB Projections'!$A:$P,4,FALSE),""),"")</f>
        <v>Florida State</v>
      </c>
      <c r="J47" s="2">
        <f>IFERROR(IF(VLOOKUP($G47,'RB Projections'!$A:$P,14,FALSE)&gt;0,VLOOKUP(G47,'RB Projections'!$A:$P,14,FALSE),""),"")</f>
        <v>177.03099584376398</v>
      </c>
      <c r="K47" s="2">
        <f>IFERROR(IF(VLOOKUP($G47,'RB Projections'!$A:$P,14,FALSE)&gt;0,VLOOKUP(G47,'RB Projections'!$A:$P,15,FALSE),""),"")</f>
        <v>16.666881489405231</v>
      </c>
      <c r="M47">
        <v>45</v>
      </c>
      <c r="N47" t="str">
        <f>IFERROR(IF(VLOOKUP(M47,'WR Projections'!$A:$P,14,FALSE)&gt;0,VLOOKUP(M47,'WR Projections'!$A:$P,3,FALSE),""),"")</f>
        <v>Cyrus Allen</v>
      </c>
      <c r="O47" t="str">
        <f>IFERROR(IF(VLOOKUP(M47,'WR Projections'!$A:$P,14,FALSE)&gt;0,VLOOKUP(M47,'WR Projections'!$A:$P,4,FALSE),""),"")</f>
        <v>Louisiana Tech</v>
      </c>
      <c r="P47" s="2">
        <f>IFERROR(IF(VLOOKUP(M47,'WR Projections'!$A:$P,14,FALSE)&gt;0,VLOOKUP(M47,'WR Projections'!$A:$P,14,FALSE),""),"")</f>
        <v>151.67734827004153</v>
      </c>
      <c r="Q47" s="2">
        <f>IFERROR(IF(VLOOKUP(M47,'WR Projections'!$A:$P,14,FALSE)&gt;0,VLOOKUP(M47,'WR Projections'!$A:$P,15,FALSE),""),"")</f>
        <v>-5.5523232409414023</v>
      </c>
      <c r="S47">
        <v>45</v>
      </c>
      <c r="T47" t="str">
        <f>IFERROR(IF(VLOOKUP(S47,'TE Projections'!$A:$P,14,FALSE)&gt;0,VLOOKUP(S47,'TE Projections'!$A:$P,3,FALSE),""),"")</f>
        <v>Keleki Latu</v>
      </c>
      <c r="U47" t="str">
        <f>IFERROR(IF(VLOOKUP(S47,'TE Projections'!$A:$P,14,FALSE)&gt;0,VLOOKUP(S47,'TE Projections'!$A:$P,4,FALSE),""),"")</f>
        <v>Nevada</v>
      </c>
      <c r="V47" s="2">
        <f>IFERROR(IF(VLOOKUP(S47,'TE Projections'!$A:$P,14,FALSE)&gt;0,VLOOKUP(S47,'TE Projections'!$A:$P,14,FALSE),""),"")</f>
        <v>62.007658478077389</v>
      </c>
      <c r="W47" s="2">
        <f>IFERROR(IF(VLOOKUP(S47,'TE Projections'!$A:$P,14,FALSE)&gt;0,VLOOKUP(S47,'TE Projections'!$A:$P,15,FALSE),""),"")</f>
        <v>-35.048201565805371</v>
      </c>
      <c r="X47" s="96"/>
    </row>
    <row r="48" spans="1:24" x14ac:dyDescent="0.25">
      <c r="A48">
        <v>46</v>
      </c>
      <c r="B48" t="str">
        <f>IFERROR(IF(VLOOKUP($A48,'QB Projections'!$A:$P,14,FALSE)&gt;0,VLOOKUP($A48,'QB Projections'!$A:$P,3,FALSE),""),"")</f>
        <v>Malik Hornsby</v>
      </c>
      <c r="C48" t="str">
        <f>IFERROR(IF(VLOOKUP($A48,'QB Projections'!$A:$P,14,FALSE)&gt;0,VLOOKUP($A48,'QB Projections'!$A:$P,4,FALSE),""),"")</f>
        <v>Texas State</v>
      </c>
      <c r="D48" s="2">
        <f>IFERROR(IF(VLOOKUP($A48,'QB Projections'!$A:$P,14,FALSE)&gt;0,VLOOKUP($A48,'QB Projections'!$A:$P,14,FALSE),""),"")</f>
        <v>243.6356407867188</v>
      </c>
      <c r="E48" s="2">
        <f>IFERROR(IF(VLOOKUP($A48,'QB Projections'!$A:$P,14,FALSE)&gt;0,VLOOKUP($A48,'QB Projections'!$A:$P,15,FALSE),""),"")</f>
        <v>-52.608819956918865</v>
      </c>
      <c r="F48" s="8"/>
      <c r="G48">
        <v>46</v>
      </c>
      <c r="H48" t="str">
        <f>IFERROR(IF(VLOOKUP($G48,'RB Projections'!$A:$P,14,FALSE)&gt;0,VLOOKUP(G48,'RB Projections'!$A:$P,3,FALSE),""),"")</f>
        <v>Rodney Hammond Jr.</v>
      </c>
      <c r="I48" t="str">
        <f>IFERROR(IF(VLOOKUP($G48,'RB Projections'!$A:$P,14,FALSE)&gt;0,VLOOKUP(G48,'RB Projections'!$A:$P,4,FALSE),""),"")</f>
        <v>Pittsburgh</v>
      </c>
      <c r="J48" s="2">
        <f>IFERROR(IF(VLOOKUP($G48,'RB Projections'!$A:$P,14,FALSE)&gt;0,VLOOKUP(G48,'RB Projections'!$A:$P,14,FALSE),""),"")</f>
        <v>176.59988919297459</v>
      </c>
      <c r="K48" s="2">
        <f>IFERROR(IF(VLOOKUP($G48,'RB Projections'!$A:$P,14,FALSE)&gt;0,VLOOKUP(G48,'RB Projections'!$A:$P,15,FALSE),""),"")</f>
        <v>16.235774838615843</v>
      </c>
      <c r="M48">
        <v>46</v>
      </c>
      <c r="N48" t="str">
        <f>IFERROR(IF(VLOOKUP(M48,'WR Projections'!$A:$P,14,FALSE)&gt;0,VLOOKUP(M48,'WR Projections'!$A:$P,3,FALSE),""),"")</f>
        <v>Dalvin Smith</v>
      </c>
      <c r="O48" t="str">
        <f>IFERROR(IF(VLOOKUP(M48,'WR Projections'!$A:$P,14,FALSE)&gt;0,VLOOKUP(M48,'WR Projections'!$A:$P,4,FALSE),""),"")</f>
        <v>Western Kentucky</v>
      </c>
      <c r="P48" s="2">
        <f>IFERROR(IF(VLOOKUP(M48,'WR Projections'!$A:$P,14,FALSE)&gt;0,VLOOKUP(M48,'WR Projections'!$A:$P,14,FALSE),""),"")</f>
        <v>151.50025766516495</v>
      </c>
      <c r="Q48" s="2">
        <f>IFERROR(IF(VLOOKUP(M48,'WR Projections'!$A:$P,14,FALSE)&gt;0,VLOOKUP(M48,'WR Projections'!$A:$P,15,FALSE),""),"")</f>
        <v>-5.7294138458179846</v>
      </c>
      <c r="S48">
        <v>46</v>
      </c>
      <c r="T48" t="str">
        <f>IFERROR(IF(VLOOKUP(S48,'TE Projections'!$A:$P,14,FALSE)&gt;0,VLOOKUP(S48,'TE Projections'!$A:$P,3,FALSE),""),"")</f>
        <v>Caden Prieskorn</v>
      </c>
      <c r="U48" t="str">
        <f>IFERROR(IF(VLOOKUP(S48,'TE Projections'!$A:$P,14,FALSE)&gt;0,VLOOKUP(S48,'TE Projections'!$A:$P,4,FALSE),""),"")</f>
        <v>Ole Miss</v>
      </c>
      <c r="V48" s="2">
        <f>IFERROR(IF(VLOOKUP(S48,'TE Projections'!$A:$P,14,FALSE)&gt;0,VLOOKUP(S48,'TE Projections'!$A:$P,14,FALSE),""),"")</f>
        <v>61.785414108767135</v>
      </c>
      <c r="W48" s="2">
        <f>IFERROR(IF(VLOOKUP(S48,'TE Projections'!$A:$P,14,FALSE)&gt;0,VLOOKUP(S48,'TE Projections'!$A:$P,15,FALSE),""),"")</f>
        <v>-35.270445935115625</v>
      </c>
      <c r="X48" s="96"/>
    </row>
    <row r="49" spans="1:24" x14ac:dyDescent="0.25">
      <c r="A49">
        <v>47</v>
      </c>
      <c r="B49" t="str">
        <f>IFERROR(IF(VLOOKUP($A49,'QB Projections'!$A:$P,14,FALSE)&gt;0,VLOOKUP($A49,'QB Projections'!$A:$P,3,FALSE),""),"")</f>
        <v>DJ Uiagalelei</v>
      </c>
      <c r="C49" t="str">
        <f>IFERROR(IF(VLOOKUP($A49,'QB Projections'!$A:$P,14,FALSE)&gt;0,VLOOKUP($A49,'QB Projections'!$A:$P,4,FALSE),""),"")</f>
        <v>Oregon State</v>
      </c>
      <c r="D49" s="2">
        <f>IFERROR(IF(VLOOKUP($A49,'QB Projections'!$A:$P,14,FALSE)&gt;0,VLOOKUP($A49,'QB Projections'!$A:$P,14,FALSE),""),"")</f>
        <v>241.71694991124741</v>
      </c>
      <c r="E49" s="2">
        <f>IFERROR(IF(VLOOKUP($A49,'QB Projections'!$A:$P,14,FALSE)&gt;0,VLOOKUP($A49,'QB Projections'!$A:$P,15,FALSE),""),"")</f>
        <v>-54.527510832390249</v>
      </c>
      <c r="F49" s="8"/>
      <c r="G49">
        <v>47</v>
      </c>
      <c r="H49" t="str">
        <f>IFERROR(IF(VLOOKUP($G49,'RB Projections'!$A:$P,14,FALSE)&gt;0,VLOOKUP(G49,'RB Projections'!$A:$P,3,FALSE),""),"")</f>
        <v>Jo'quavious Marks</v>
      </c>
      <c r="I49" t="str">
        <f>IFERROR(IF(VLOOKUP($G49,'RB Projections'!$A:$P,14,FALSE)&gt;0,VLOOKUP(G49,'RB Projections'!$A:$P,4,FALSE),""),"")</f>
        <v>Mississippi State</v>
      </c>
      <c r="J49" s="2">
        <f>IFERROR(IF(VLOOKUP($G49,'RB Projections'!$A:$P,14,FALSE)&gt;0,VLOOKUP(G49,'RB Projections'!$A:$P,14,FALSE),""),"")</f>
        <v>176.52638016634057</v>
      </c>
      <c r="K49" s="2">
        <f>IFERROR(IF(VLOOKUP($G49,'RB Projections'!$A:$P,14,FALSE)&gt;0,VLOOKUP(G49,'RB Projections'!$A:$P,15,FALSE),""),"")</f>
        <v>16.162265811981829</v>
      </c>
      <c r="M49">
        <v>47</v>
      </c>
      <c r="N49" t="str">
        <f>IFERROR(IF(VLOOKUP(M49,'WR Projections'!$A:$P,14,FALSE)&gt;0,VLOOKUP(M49,'WR Projections'!$A:$P,3,FALSE),""),"")</f>
        <v>Bradley Rozner</v>
      </c>
      <c r="O49" t="str">
        <f>IFERROR(IF(VLOOKUP(M49,'WR Projections'!$A:$P,14,FALSE)&gt;0,VLOOKUP(M49,'WR Projections'!$A:$P,4,FALSE),""),"")</f>
        <v>North Carolina State</v>
      </c>
      <c r="P49" s="2">
        <f>IFERROR(IF(VLOOKUP(M49,'WR Projections'!$A:$P,14,FALSE)&gt;0,VLOOKUP(M49,'WR Projections'!$A:$P,14,FALSE),""),"")</f>
        <v>150.86901389872497</v>
      </c>
      <c r="Q49" s="2">
        <f>IFERROR(IF(VLOOKUP(M49,'WR Projections'!$A:$P,14,FALSE)&gt;0,VLOOKUP(M49,'WR Projections'!$A:$P,15,FALSE),""),"")</f>
        <v>-6.3606576122579641</v>
      </c>
      <c r="S49">
        <v>47</v>
      </c>
      <c r="T49" t="str">
        <f>IFERROR(IF(VLOOKUP(S49,'TE Projections'!$A:$P,14,FALSE)&gt;0,VLOOKUP(S49,'TE Projections'!$A:$P,3,FALSE),""),"")</f>
        <v>Shane Calhoun</v>
      </c>
      <c r="U49" t="str">
        <f>IFERROR(IF(VLOOKUP(S49,'TE Projections'!$A:$P,14,FALSE)&gt;0,VLOOKUP(S49,'TE Projections'!$A:$P,4,FALSE),""),"")</f>
        <v>East Carolina</v>
      </c>
      <c r="V49" s="2">
        <f>IFERROR(IF(VLOOKUP(S49,'TE Projections'!$A:$P,14,FALSE)&gt;0,VLOOKUP(S49,'TE Projections'!$A:$P,14,FALSE),""),"")</f>
        <v>61.253759144108358</v>
      </c>
      <c r="W49" s="2">
        <f>IFERROR(IF(VLOOKUP(S49,'TE Projections'!$A:$P,14,FALSE)&gt;0,VLOOKUP(S49,'TE Projections'!$A:$P,15,FALSE),""),"")</f>
        <v>-35.802100899774402</v>
      </c>
      <c r="X49" s="96"/>
    </row>
    <row r="50" spans="1:24" x14ac:dyDescent="0.25">
      <c r="A50">
        <v>48</v>
      </c>
      <c r="B50" t="str">
        <f>IFERROR(IF(VLOOKUP($A50,'QB Projections'!$A:$P,14,FALSE)&gt;0,VLOOKUP($A50,'QB Projections'!$A:$P,3,FALSE),""),"")</f>
        <v>Cameron Ward</v>
      </c>
      <c r="C50" t="str">
        <f>IFERROR(IF(VLOOKUP($A50,'QB Projections'!$A:$P,14,FALSE)&gt;0,VLOOKUP($A50,'QB Projections'!$A:$P,4,FALSE),""),"")</f>
        <v>Washington State</v>
      </c>
      <c r="D50" s="2">
        <f>IFERROR(IF(VLOOKUP($A50,'QB Projections'!$A:$P,14,FALSE)&gt;0,VLOOKUP($A50,'QB Projections'!$A:$P,14,FALSE),""),"")</f>
        <v>239.08296023712361</v>
      </c>
      <c r="E50" s="2">
        <f>IFERROR(IF(VLOOKUP($A50,'QB Projections'!$A:$P,14,FALSE)&gt;0,VLOOKUP($A50,'QB Projections'!$A:$P,15,FALSE),""),"")</f>
        <v>-57.161500506514045</v>
      </c>
      <c r="F50" s="8"/>
      <c r="G50">
        <v>48</v>
      </c>
      <c r="H50" t="str">
        <f>IFERROR(IF(VLOOKUP($G50,'RB Projections'!$A:$P,14,FALSE)&gt;0,VLOOKUP(G50,'RB Projections'!$A:$P,3,FALSE),""),"")</f>
        <v>Damien Martinez</v>
      </c>
      <c r="I50" t="str">
        <f>IFERROR(IF(VLOOKUP($G50,'RB Projections'!$A:$P,14,FALSE)&gt;0,VLOOKUP(G50,'RB Projections'!$A:$P,4,FALSE),""),"")</f>
        <v>Oregon State</v>
      </c>
      <c r="J50" s="2">
        <f>IFERROR(IF(VLOOKUP($G50,'RB Projections'!$A:$P,14,FALSE)&gt;0,VLOOKUP(G50,'RB Projections'!$A:$P,14,FALSE),""),"")</f>
        <v>175.93982479137941</v>
      </c>
      <c r="K50" s="2">
        <f>IFERROR(IF(VLOOKUP($G50,'RB Projections'!$A:$P,14,FALSE)&gt;0,VLOOKUP(G50,'RB Projections'!$A:$P,15,FALSE),""),"")</f>
        <v>15.575710437020662</v>
      </c>
      <c r="M50">
        <v>48</v>
      </c>
      <c r="N50" t="str">
        <f>IFERROR(IF(VLOOKUP(M50,'WR Projections'!$A:$P,14,FALSE)&gt;0,VLOOKUP(M50,'WR Projections'!$A:$P,3,FALSE),""),"")</f>
        <v>Jared Brown</v>
      </c>
      <c r="O50" t="str">
        <f>IFERROR(IF(VLOOKUP(M50,'WR Projections'!$A:$P,14,FALSE)&gt;0,VLOOKUP(M50,'WR Projections'!$A:$P,4,FALSE),""),"")</f>
        <v>Coastal Carolina</v>
      </c>
      <c r="P50" s="2">
        <f>IFERROR(IF(VLOOKUP(M50,'WR Projections'!$A:$P,14,FALSE)&gt;0,VLOOKUP(M50,'WR Projections'!$A:$P,14,FALSE),""),"")</f>
        <v>150.41264338294437</v>
      </c>
      <c r="Q50" s="2">
        <f>IFERROR(IF(VLOOKUP(M50,'WR Projections'!$A:$P,14,FALSE)&gt;0,VLOOKUP(M50,'WR Projections'!$A:$P,15,FALSE),""),"")</f>
        <v>-6.8170281280385696</v>
      </c>
      <c r="S50">
        <v>48</v>
      </c>
      <c r="T50" t="str">
        <f>IFERROR(IF(VLOOKUP(S50,'TE Projections'!$A:$P,14,FALSE)&gt;0,VLOOKUP(S50,'TE Projections'!$A:$P,3,FALSE),""),"")</f>
        <v>Justin Joly</v>
      </c>
      <c r="U50" t="str">
        <f>IFERROR(IF(VLOOKUP(S50,'TE Projections'!$A:$P,14,FALSE)&gt;0,VLOOKUP(S50,'TE Projections'!$A:$P,4,FALSE),""),"")</f>
        <v>UConn</v>
      </c>
      <c r="V50" s="2">
        <f>IFERROR(IF(VLOOKUP(S50,'TE Projections'!$A:$P,14,FALSE)&gt;0,VLOOKUP(S50,'TE Projections'!$A:$P,14,FALSE),""),"")</f>
        <v>61.207658478077384</v>
      </c>
      <c r="W50" s="2">
        <f>IFERROR(IF(VLOOKUP(S50,'TE Projections'!$A:$P,14,FALSE)&gt;0,VLOOKUP(S50,'TE Projections'!$A:$P,15,FALSE),""),"")</f>
        <v>-35.848201565805375</v>
      </c>
      <c r="X50" s="96"/>
    </row>
    <row r="51" spans="1:24" x14ac:dyDescent="0.25">
      <c r="A51">
        <v>49</v>
      </c>
      <c r="B51" t="str">
        <f>IFERROR(IF(VLOOKUP($A51,'QB Projections'!$A:$P,14,FALSE)&gt;0,VLOOKUP($A51,'QB Projections'!$A:$P,3,FALSE),""),"")</f>
        <v>Conner Weigman</v>
      </c>
      <c r="C51" t="str">
        <f>IFERROR(IF(VLOOKUP($A51,'QB Projections'!$A:$P,14,FALSE)&gt;0,VLOOKUP($A51,'QB Projections'!$A:$P,4,FALSE),""),"")</f>
        <v>Texas A&amp;M</v>
      </c>
      <c r="D51" s="2">
        <f>IFERROR(IF(VLOOKUP($A51,'QB Projections'!$A:$P,14,FALSE)&gt;0,VLOOKUP($A51,'QB Projections'!$A:$P,14,FALSE),""),"")</f>
        <v>236.54531529901158</v>
      </c>
      <c r="E51" s="2">
        <f>IFERROR(IF(VLOOKUP($A51,'QB Projections'!$A:$P,14,FALSE)&gt;0,VLOOKUP($A51,'QB Projections'!$A:$P,15,FALSE),""),"")</f>
        <v>-59.699145444626083</v>
      </c>
      <c r="F51" s="8"/>
      <c r="G51">
        <v>49</v>
      </c>
      <c r="H51" t="str">
        <f>IFERROR(IF(VLOOKUP($G51,'RB Projections'!$A:$P,14,FALSE)&gt;0,VLOOKUP(G51,'RB Projections'!$A:$P,3,FALSE),""),"")</f>
        <v>Jabari Small</v>
      </c>
      <c r="I51" t="str">
        <f>IFERROR(IF(VLOOKUP($G51,'RB Projections'!$A:$P,14,FALSE)&gt;0,VLOOKUP(G51,'RB Projections'!$A:$P,4,FALSE),""),"")</f>
        <v>Tennessee</v>
      </c>
      <c r="J51" s="2">
        <f>IFERROR(IF(VLOOKUP($G51,'RB Projections'!$A:$P,14,FALSE)&gt;0,VLOOKUP(G51,'RB Projections'!$A:$P,14,FALSE),""),"")</f>
        <v>174.75888877406743</v>
      </c>
      <c r="K51" s="2">
        <f>IFERROR(IF(VLOOKUP($G51,'RB Projections'!$A:$P,14,FALSE)&gt;0,VLOOKUP(G51,'RB Projections'!$A:$P,15,FALSE),""),"")</f>
        <v>14.394774419708684</v>
      </c>
      <c r="M51">
        <v>49</v>
      </c>
      <c r="N51" t="str">
        <f>IFERROR(IF(VLOOKUP(M51,'WR Projections'!$A:$P,14,FALSE)&gt;0,VLOOKUP(M51,'WR Projections'!$A:$P,3,FALSE),""),"")</f>
        <v>Ricky Pearsall</v>
      </c>
      <c r="O51" t="str">
        <f>IFERROR(IF(VLOOKUP(M51,'WR Projections'!$A:$P,14,FALSE)&gt;0,VLOOKUP(M51,'WR Projections'!$A:$P,4,FALSE),""),"")</f>
        <v>Florida</v>
      </c>
      <c r="P51" s="2">
        <f>IFERROR(IF(VLOOKUP(M51,'WR Projections'!$A:$P,14,FALSE)&gt;0,VLOOKUP(M51,'WR Projections'!$A:$P,14,FALSE),""),"")</f>
        <v>150.27567969255213</v>
      </c>
      <c r="Q51" s="2">
        <f>IFERROR(IF(VLOOKUP(M51,'WR Projections'!$A:$P,14,FALSE)&gt;0,VLOOKUP(M51,'WR Projections'!$A:$P,15,FALSE),""),"")</f>
        <v>-6.9539918184308052</v>
      </c>
      <c r="S51">
        <v>49</v>
      </c>
      <c r="T51" t="str">
        <f>IFERROR(IF(VLOOKUP(S51,'TE Projections'!$A:$P,14,FALSE)&gt;0,VLOOKUP(S51,'TE Projections'!$A:$P,3,FALSE),""),"")</f>
        <v>David Martin-Robinson</v>
      </c>
      <c r="U51" t="str">
        <f>IFERROR(IF(VLOOKUP(S51,'TE Projections'!$A:$P,14,FALSE)&gt;0,VLOOKUP(S51,'TE Projections'!$A:$P,4,FALSE),""),"")</f>
        <v>Temple</v>
      </c>
      <c r="V51" s="2">
        <f>IFERROR(IF(VLOOKUP(S51,'TE Projections'!$A:$P,14,FALSE)&gt;0,VLOOKUP(S51,'TE Projections'!$A:$P,14,FALSE),""),"")</f>
        <v>60.541254520877821</v>
      </c>
      <c r="W51" s="2">
        <f>IFERROR(IF(VLOOKUP(S51,'TE Projections'!$A:$P,14,FALSE)&gt;0,VLOOKUP(S51,'TE Projections'!$A:$P,15,FALSE),""),"")</f>
        <v>-36.514605523004938</v>
      </c>
      <c r="X51" s="96"/>
    </row>
    <row r="52" spans="1:24" x14ac:dyDescent="0.25">
      <c r="A52">
        <v>50</v>
      </c>
      <c r="B52" t="str">
        <f>IFERROR(IF(VLOOKUP($A52,'QB Projections'!$A:$P,14,FALSE)&gt;0,VLOOKUP($A52,'QB Projections'!$A:$P,3,FALSE),""),"")</f>
        <v>Kaidon Salter</v>
      </c>
      <c r="C52" t="str">
        <f>IFERROR(IF(VLOOKUP($A52,'QB Projections'!$A:$P,14,FALSE)&gt;0,VLOOKUP($A52,'QB Projections'!$A:$P,4,FALSE),""),"")</f>
        <v>Liberty</v>
      </c>
      <c r="D52" s="2">
        <f>IFERROR(IF(VLOOKUP($A52,'QB Projections'!$A:$P,14,FALSE)&gt;0,VLOOKUP($A52,'QB Projections'!$A:$P,14,FALSE),""),"")</f>
        <v>232.98810777958093</v>
      </c>
      <c r="E52" s="2">
        <f>IFERROR(IF(VLOOKUP($A52,'QB Projections'!$A:$P,14,FALSE)&gt;0,VLOOKUP($A52,'QB Projections'!$A:$P,15,FALSE),""),"")</f>
        <v>-63.256352964056731</v>
      </c>
      <c r="F52" s="8"/>
      <c r="G52">
        <v>50</v>
      </c>
      <c r="H52" t="str">
        <f>IFERROR(IF(VLOOKUP($G52,'RB Projections'!$A:$P,14,FALSE)&gt;0,VLOOKUP(G52,'RB Projections'!$A:$P,3,FALSE),""),"")</f>
        <v>Shedro Louis</v>
      </c>
      <c r="I52" t="str">
        <f>IFERROR(IF(VLOOKUP($G52,'RB Projections'!$A:$P,14,FALSE)&gt;0,VLOOKUP(G52,'RB Projections'!$A:$P,4,FALSE),""),"")</f>
        <v>Tulane</v>
      </c>
      <c r="J52" s="2">
        <f>IFERROR(IF(VLOOKUP($G52,'RB Projections'!$A:$P,14,FALSE)&gt;0,VLOOKUP(G52,'RB Projections'!$A:$P,14,FALSE),""),"")</f>
        <v>174.58265619909022</v>
      </c>
      <c r="K52" s="2">
        <f>IFERROR(IF(VLOOKUP($G52,'RB Projections'!$A:$P,14,FALSE)&gt;0,VLOOKUP(G52,'RB Projections'!$A:$P,15,FALSE),""),"")</f>
        <v>14.218541844731478</v>
      </c>
      <c r="M52">
        <v>50</v>
      </c>
      <c r="N52" t="str">
        <f>IFERROR(IF(VLOOKUP(M52,'WR Projections'!$A:$P,14,FALSE)&gt;0,VLOOKUP(M52,'WR Projections'!$A:$P,3,FALSE),""),"")</f>
        <v>Jordan Kerley</v>
      </c>
      <c r="O52" t="str">
        <f>IFERROR(IF(VLOOKUP(M52,'WR Projections'!$A:$P,14,FALSE)&gt;0,VLOOKUP(M52,'WR Projections'!$A:$P,4,FALSE),""),"")</f>
        <v>SMU</v>
      </c>
      <c r="P52" s="2">
        <f>IFERROR(IF(VLOOKUP(M52,'WR Projections'!$A:$P,14,FALSE)&gt;0,VLOOKUP(M52,'WR Projections'!$A:$P,14,FALSE),""),"")</f>
        <v>150.20508420679451</v>
      </c>
      <c r="Q52" s="2">
        <f>IFERROR(IF(VLOOKUP(M52,'WR Projections'!$A:$P,14,FALSE)&gt;0,VLOOKUP(M52,'WR Projections'!$A:$P,15,FALSE),""),"")</f>
        <v>-7.0245873041884268</v>
      </c>
      <c r="S52">
        <v>50</v>
      </c>
      <c r="T52" t="str">
        <f>IFERROR(IF(VLOOKUP(S52,'TE Projections'!$A:$P,14,FALSE)&gt;0,VLOOKUP(S52,'TE Projections'!$A:$P,3,FALSE),""),"")</f>
        <v>Jack Westover</v>
      </c>
      <c r="U52" t="str">
        <f>IFERROR(IF(VLOOKUP(S52,'TE Projections'!$A:$P,14,FALSE)&gt;0,VLOOKUP(S52,'TE Projections'!$A:$P,4,FALSE),""),"")</f>
        <v>Washington</v>
      </c>
      <c r="V52" s="2">
        <f>IFERROR(IF(VLOOKUP(S52,'TE Projections'!$A:$P,14,FALSE)&gt;0,VLOOKUP(S52,'TE Projections'!$A:$P,14,FALSE),""),"")</f>
        <v>59.713947675759947</v>
      </c>
      <c r="W52" s="2">
        <f>IFERROR(IF(VLOOKUP(S52,'TE Projections'!$A:$P,14,FALSE)&gt;0,VLOOKUP(S52,'TE Projections'!$A:$P,15,FALSE),""),"")</f>
        <v>-37.341912368122813</v>
      </c>
      <c r="X52" s="96"/>
    </row>
    <row r="53" spans="1:24" ht="15.75" thickBot="1" x14ac:dyDescent="0.3">
      <c r="A53">
        <v>51</v>
      </c>
      <c r="B53" t="str">
        <f>IFERROR(IF(VLOOKUP($A53,'QB Projections'!$A:$P,14,FALSE)&gt;0,VLOOKUP($A53,'QB Projections'!$A:$P,3,FALSE),""),"")</f>
        <v>Jalon Jones</v>
      </c>
      <c r="C53" t="str">
        <f>IFERROR(IF(VLOOKUP($A53,'QB Projections'!$A:$P,14,FALSE)&gt;0,VLOOKUP($A53,'QB Projections'!$A:$P,4,FALSE),""),"")</f>
        <v>Charlotte</v>
      </c>
      <c r="D53" s="2">
        <f>IFERROR(IF(VLOOKUP($A53,'QB Projections'!$A:$P,14,FALSE)&gt;0,VLOOKUP($A53,'QB Projections'!$A:$P,14,FALSE),""),"")</f>
        <v>232.6276415387137</v>
      </c>
      <c r="E53" s="2">
        <f>IFERROR(IF(VLOOKUP($A53,'QB Projections'!$A:$P,14,FALSE)&gt;0,VLOOKUP($A53,'QB Projections'!$A:$P,15,FALSE),""),"")</f>
        <v>-63.616819204923956</v>
      </c>
      <c r="F53" s="8"/>
      <c r="G53">
        <v>51</v>
      </c>
      <c r="H53" t="str">
        <f>IFERROR(IF(VLOOKUP($G53,'RB Projections'!$A:$P,14,FALSE)&gt;0,VLOOKUP(G53,'RB Projections'!$A:$P,3,FALSE),""),"")</f>
        <v>Josh Henderson</v>
      </c>
      <c r="I53" t="str">
        <f>IFERROR(IF(VLOOKUP($G53,'RB Projections'!$A:$P,14,FALSE)&gt;0,VLOOKUP(G53,'RB Projections'!$A:$P,4,FALSE),""),"")</f>
        <v>Indiana</v>
      </c>
      <c r="J53" s="2">
        <f>IFERROR(IF(VLOOKUP($G53,'RB Projections'!$A:$P,14,FALSE)&gt;0,VLOOKUP(G53,'RB Projections'!$A:$P,14,FALSE),""),"")</f>
        <v>173.54318465448199</v>
      </c>
      <c r="K53" s="2">
        <f>IFERROR(IF(VLOOKUP($G53,'RB Projections'!$A:$P,14,FALSE)&gt;0,VLOOKUP(G53,'RB Projections'!$A:$P,15,FALSE),""),"")</f>
        <v>13.179070300123245</v>
      </c>
      <c r="M53">
        <v>51</v>
      </c>
      <c r="N53" t="str">
        <f>IFERROR(IF(VLOOKUP(M53,'WR Projections'!$A:$P,14,FALSE)&gt;0,VLOOKUP(M53,'WR Projections'!$A:$P,3,FALSE),""),"")</f>
        <v>Jerjuan Newton</v>
      </c>
      <c r="O53" t="str">
        <f>IFERROR(IF(VLOOKUP(M53,'WR Projections'!$A:$P,14,FALSE)&gt;0,VLOOKUP(M53,'WR Projections'!$A:$P,4,FALSE),""),"")</f>
        <v>Toledo</v>
      </c>
      <c r="P53" s="2">
        <f>IFERROR(IF(VLOOKUP(M53,'WR Projections'!$A:$P,14,FALSE)&gt;0,VLOOKUP(M53,'WR Projections'!$A:$P,14,FALSE),""),"")</f>
        <v>148.86628353397705</v>
      </c>
      <c r="Q53" s="2">
        <f>IFERROR(IF(VLOOKUP(M53,'WR Projections'!$A:$P,14,FALSE)&gt;0,VLOOKUP(M53,'WR Projections'!$A:$P,15,FALSE),""),"")</f>
        <v>-8.3633879770058837</v>
      </c>
      <c r="S53">
        <v>51</v>
      </c>
      <c r="T53" t="str">
        <f>IFERROR(IF(VLOOKUP(S53,'TE Projections'!$A:$P,14,FALSE)&gt;0,VLOOKUP(S53,'TE Projections'!$A:$P,3,FALSE),""),"")</f>
        <v>Jared Wiley</v>
      </c>
      <c r="U53" t="str">
        <f>IFERROR(IF(VLOOKUP(S53,'TE Projections'!$A:$P,14,FALSE)&gt;0,VLOOKUP(S53,'TE Projections'!$A:$P,4,FALSE),""),"")</f>
        <v>TCU</v>
      </c>
      <c r="V53" s="2">
        <f>IFERROR(IF(VLOOKUP(S53,'TE Projections'!$A:$P,14,FALSE)&gt;0,VLOOKUP(S53,'TE Projections'!$A:$P,14,FALSE),""),"")</f>
        <v>59.007658478077389</v>
      </c>
      <c r="W53" s="2">
        <f>IFERROR(IF(VLOOKUP(S53,'TE Projections'!$A:$P,14,FALSE)&gt;0,VLOOKUP(S53,'TE Projections'!$A:$P,15,FALSE),""),"")</f>
        <v>-38.048201565805371</v>
      </c>
      <c r="X53" s="96"/>
    </row>
    <row r="54" spans="1:24" ht="15.75" thickBot="1" x14ac:dyDescent="0.3">
      <c r="A54">
        <v>52</v>
      </c>
      <c r="B54" t="str">
        <f>IFERROR(IF(VLOOKUP($A54,'QB Projections'!$A:$P,14,FALSE)&gt;0,VLOOKUP($A54,'QB Projections'!$A:$P,3,FALSE),""),"")</f>
        <v>Tanner Mordecai</v>
      </c>
      <c r="C54" t="str">
        <f>IFERROR(IF(VLOOKUP($A54,'QB Projections'!$A:$P,14,FALSE)&gt;0,VLOOKUP($A54,'QB Projections'!$A:$P,4,FALSE),""),"")</f>
        <v>Wisconsin</v>
      </c>
      <c r="D54" s="2">
        <f>IFERROR(IF(VLOOKUP($A54,'QB Projections'!$A:$P,14,FALSE)&gt;0,VLOOKUP($A54,'QB Projections'!$A:$P,14,FALSE),""),"")</f>
        <v>230.17666016201062</v>
      </c>
      <c r="E54" s="2">
        <f>IFERROR(IF(VLOOKUP($A54,'QB Projections'!$A:$P,14,FALSE)&gt;0,VLOOKUP($A54,'QB Projections'!$A:$P,15,FALSE),""),"")</f>
        <v>-66.06780058162704</v>
      </c>
      <c r="F54" s="8"/>
      <c r="G54">
        <v>52</v>
      </c>
      <c r="H54" t="str">
        <f>IFERROR(IF(VLOOKUP($G54,'RB Projections'!$A:$P,14,FALSE)&gt;0,VLOOKUP(G54,'RB Projections'!$A:$P,3,FALSE),""),"")</f>
        <v>Blake Watson</v>
      </c>
      <c r="I54" t="str">
        <f>IFERROR(IF(VLOOKUP($G54,'RB Projections'!$A:$P,14,FALSE)&gt;0,VLOOKUP(G54,'RB Projections'!$A:$P,4,FALSE),""),"")</f>
        <v>Memphis</v>
      </c>
      <c r="J54" s="2">
        <f>IFERROR(IF(VLOOKUP($G54,'RB Projections'!$A:$P,14,FALSE)&gt;0,VLOOKUP(G54,'RB Projections'!$A:$P,14,FALSE),""),"")</f>
        <v>172.29158782471782</v>
      </c>
      <c r="K54" s="2">
        <f>IFERROR(IF(VLOOKUP($G54,'RB Projections'!$A:$P,14,FALSE)&gt;0,VLOOKUP(G54,'RB Projections'!$A:$P,15,FALSE),""),"")</f>
        <v>11.927473470359077</v>
      </c>
      <c r="M54">
        <v>52</v>
      </c>
      <c r="N54" t="str">
        <f>IFERROR(IF(VLOOKUP(M54,'WR Projections'!$A:$P,14,FALSE)&gt;0,VLOOKUP(M54,'WR Projections'!$A:$P,3,FALSE),""),"")</f>
        <v>Miles Marshall</v>
      </c>
      <c r="O54" t="str">
        <f>IFERROR(IF(VLOOKUP(M54,'WR Projections'!$A:$P,14,FALSE)&gt;0,VLOOKUP(M54,'WR Projections'!$A:$P,4,FALSE),""),"")</f>
        <v>Miami (OH)</v>
      </c>
      <c r="P54" s="2">
        <f>IFERROR(IF(VLOOKUP(M54,'WR Projections'!$A:$P,14,FALSE)&gt;0,VLOOKUP(M54,'WR Projections'!$A:$P,14,FALSE),""),"")</f>
        <v>147.90092918635392</v>
      </c>
      <c r="Q54" s="2">
        <f>IFERROR(IF(VLOOKUP(M54,'WR Projections'!$A:$P,14,FALSE)&gt;0,VLOOKUP(M54,'WR Projections'!$A:$P,15,FALSE),""),"")</f>
        <v>-9.3287423246290171</v>
      </c>
      <c r="S54" s="112" t="s">
        <v>151</v>
      </c>
      <c r="T54" s="113"/>
      <c r="U54" s="113"/>
      <c r="V54" s="113"/>
      <c r="W54" s="114"/>
      <c r="X54" s="96"/>
    </row>
    <row r="55" spans="1:24" ht="15.75" thickBot="1" x14ac:dyDescent="0.3">
      <c r="A55">
        <v>53</v>
      </c>
      <c r="B55" t="str">
        <f>IFERROR(IF(VLOOKUP($A55,'QB Projections'!$A:$P,14,FALSE)&gt;0,VLOOKUP($A55,'QB Projections'!$A:$P,3,FALSE),""),"")</f>
        <v>Ben Wooldridge</v>
      </c>
      <c r="C55" t="str">
        <f>IFERROR(IF(VLOOKUP($A55,'QB Projections'!$A:$P,14,FALSE)&gt;0,VLOOKUP($A55,'QB Projections'!$A:$P,4,FALSE),""),"")</f>
        <v>Louisiana</v>
      </c>
      <c r="D55" s="2">
        <f>IFERROR(IF(VLOOKUP($A55,'QB Projections'!$A:$P,14,FALSE)&gt;0,VLOOKUP($A55,'QB Projections'!$A:$P,14,FALSE),""),"")</f>
        <v>226.88368713878401</v>
      </c>
      <c r="E55" s="2">
        <f>IFERROR(IF(VLOOKUP($A55,'QB Projections'!$A:$P,14,FALSE)&gt;0,VLOOKUP($A55,'QB Projections'!$A:$P,15,FALSE),""),"")</f>
        <v>-69.360773604853648</v>
      </c>
      <c r="F55" s="8"/>
      <c r="G55">
        <v>53</v>
      </c>
      <c r="H55" t="str">
        <f>IFERROR(IF(VLOOKUP($G55,'RB Projections'!$A:$P,14,FALSE)&gt;0,VLOOKUP(G55,'RB Projections'!$A:$P,3,FALSE),""),"")</f>
        <v>Cody Schrader</v>
      </c>
      <c r="I55" t="str">
        <f>IFERROR(IF(VLOOKUP($G55,'RB Projections'!$A:$P,14,FALSE)&gt;0,VLOOKUP(G55,'RB Projections'!$A:$P,4,FALSE),""),"")</f>
        <v>Missouri</v>
      </c>
      <c r="J55" s="2">
        <f>IFERROR(IF(VLOOKUP($G55,'RB Projections'!$A:$P,14,FALSE)&gt;0,VLOOKUP(G55,'RB Projections'!$A:$P,14,FALSE),""),"")</f>
        <v>170.66457118537986</v>
      </c>
      <c r="K55" s="2">
        <f>IFERROR(IF(VLOOKUP($G55,'RB Projections'!$A:$P,14,FALSE)&gt;0,VLOOKUP(G55,'RB Projections'!$A:$P,15,FALSE),""),"")</f>
        <v>10.30045683102111</v>
      </c>
      <c r="M55">
        <v>53</v>
      </c>
      <c r="N55" t="str">
        <f>IFERROR(IF(VLOOKUP(M55,'WR Projections'!$A:$P,14,FALSE)&gt;0,VLOOKUP(M55,'WR Projections'!$A:$P,3,FALSE),""),"")</f>
        <v>Johnny Wilson</v>
      </c>
      <c r="O55" t="str">
        <f>IFERROR(IF(VLOOKUP(M55,'WR Projections'!$A:$P,14,FALSE)&gt;0,VLOOKUP(M55,'WR Projections'!$A:$P,4,FALSE),""),"")</f>
        <v>Florida State</v>
      </c>
      <c r="P55" s="2">
        <f>IFERROR(IF(VLOOKUP(M55,'WR Projections'!$A:$P,14,FALSE)&gt;0,VLOOKUP(M55,'WR Projections'!$A:$P,14,FALSE),""),"")</f>
        <v>147.28954089298085</v>
      </c>
      <c r="Q55" s="2">
        <f>IFERROR(IF(VLOOKUP(M55,'WR Projections'!$A:$P,14,FALSE)&gt;0,VLOOKUP(M55,'WR Projections'!$A:$P,15,FALSE),""),"")</f>
        <v>-9.940130618002085</v>
      </c>
      <c r="S55" s="37" t="s">
        <v>142</v>
      </c>
      <c r="T55" s="38" t="s">
        <v>146</v>
      </c>
      <c r="U55" s="38" t="s">
        <v>0</v>
      </c>
      <c r="V55" s="39" t="s">
        <v>924</v>
      </c>
      <c r="W55" s="38" t="s">
        <v>147</v>
      </c>
      <c r="X55" s="96"/>
    </row>
    <row r="56" spans="1:24" x14ac:dyDescent="0.25">
      <c r="A56">
        <v>54</v>
      </c>
      <c r="B56" t="str">
        <f>IFERROR(IF(VLOOKUP($A56,'QB Projections'!$A:$P,14,FALSE)&gt;0,VLOOKUP($A56,'QB Projections'!$A:$P,3,FALSE),""),"")</f>
        <v>Jaden Rashada</v>
      </c>
      <c r="C56" t="str">
        <f>IFERROR(IF(VLOOKUP($A56,'QB Projections'!$A:$P,14,FALSE)&gt;0,VLOOKUP($A56,'QB Projections'!$A:$P,4,FALSE),""),"")</f>
        <v>Arizona State</v>
      </c>
      <c r="D56" s="2">
        <f>IFERROR(IF(VLOOKUP($A56,'QB Projections'!$A:$P,14,FALSE)&gt;0,VLOOKUP($A56,'QB Projections'!$A:$P,14,FALSE),""),"")</f>
        <v>225.97194132554466</v>
      </c>
      <c r="E56" s="2">
        <f>IFERROR(IF(VLOOKUP($A56,'QB Projections'!$A:$P,14,FALSE)&gt;0,VLOOKUP($A56,'QB Projections'!$A:$P,15,FALSE),""),"")</f>
        <v>-70.272519418092998</v>
      </c>
      <c r="F56" s="8"/>
      <c r="G56">
        <v>54</v>
      </c>
      <c r="H56" t="str">
        <f>IFERROR(IF(VLOOKUP($G56,'RB Projections'!$A:$P,14,FALSE)&gt;0,VLOOKUP(G56,'RB Projections'!$A:$P,3,FALSE),""),"")</f>
        <v>Jovantae Barnes</v>
      </c>
      <c r="I56" t="str">
        <f>IFERROR(IF(VLOOKUP($G56,'RB Projections'!$A:$P,14,FALSE)&gt;0,VLOOKUP(G56,'RB Projections'!$A:$P,4,FALSE),""),"")</f>
        <v>Oklahoma</v>
      </c>
      <c r="J56" s="2">
        <f>IFERROR(IF(VLOOKUP($G56,'RB Projections'!$A:$P,14,FALSE)&gt;0,VLOOKUP(G56,'RB Projections'!$A:$P,14,FALSE),""),"")</f>
        <v>170.0207949839201</v>
      </c>
      <c r="K56" s="2">
        <f>IFERROR(IF(VLOOKUP($G56,'RB Projections'!$A:$P,14,FALSE)&gt;0,VLOOKUP(G56,'RB Projections'!$A:$P,15,FALSE),""),"")</f>
        <v>9.6566806295613521</v>
      </c>
      <c r="M56">
        <v>54</v>
      </c>
      <c r="N56" t="str">
        <f>IFERROR(IF(VLOOKUP(M56,'WR Projections'!$A:$P,14,FALSE)&gt;0,VLOOKUP(M56,'WR Projections'!$A:$P,3,FALSE),""),"")</f>
        <v>Javon Harvey</v>
      </c>
      <c r="O56" t="str">
        <f>IFERROR(IF(VLOOKUP(M56,'WR Projections'!$A:$P,14,FALSE)&gt;0,VLOOKUP(M56,'WR Projections'!$A:$P,4,FALSE),""),"")</f>
        <v>Old Dominion</v>
      </c>
      <c r="P56" s="2">
        <f>IFERROR(IF(VLOOKUP(M56,'WR Projections'!$A:$P,14,FALSE)&gt;0,VLOOKUP(M56,'WR Projections'!$A:$P,14,FALSE),""),"")</f>
        <v>146.95974140555674</v>
      </c>
      <c r="Q56" s="2">
        <f>IFERROR(IF(VLOOKUP(M56,'WR Projections'!$A:$P,14,FALSE)&gt;0,VLOOKUP(M56,'WR Projections'!$A:$P,15,FALSE),""),"")</f>
        <v>-10.269930105426196</v>
      </c>
      <c r="S56">
        <v>1</v>
      </c>
      <c r="T56" t="str">
        <f>IFERROR(IF(VLOOKUP($S56,'K Projections'!$A:$J,6,FALSE)&gt;0,VLOOKUP(S56,'K Projections'!$A:$J,2,FALSE),""),"")</f>
        <v>Will Reichard</v>
      </c>
      <c r="U56" t="str">
        <f>IFERROR(IF(VLOOKUP($S56,'K Projections'!$A:$J,6,FALSE)&gt;0,VLOOKUP(S56,'K Projections'!$A:$J,3,FALSE),""),"")</f>
        <v>Alabama</v>
      </c>
      <c r="V56" s="2">
        <f>IFERROR(IF(VLOOKUP($S56,'K Projections'!$A:$J,6,FALSE)&gt;0,VLOOKUP(S56,'K Projections'!$A:$J,6,FALSE),""),"")</f>
        <v>10.933076923076921</v>
      </c>
      <c r="W56" s="2">
        <f>IFERROR(IF(VLOOKUP($S56,'K Projections'!$A:$J,6,FALSE)&gt;0,VLOOKUP(S56,'K Projections'!$A:$J,7,FALSE),""),"")</f>
        <v>1.8930769230769222</v>
      </c>
      <c r="X56" s="96"/>
    </row>
    <row r="57" spans="1:24" x14ac:dyDescent="0.25">
      <c r="A57">
        <v>55</v>
      </c>
      <c r="B57" t="str">
        <f>IFERROR(IF(VLOOKUP($A57,'QB Projections'!$A:$P,14,FALSE)&gt;0,VLOOKUP($A57,'QB Projections'!$A:$P,3,FALSE),""),"")</f>
        <v>Jack Plummer</v>
      </c>
      <c r="C57" t="str">
        <f>IFERROR(IF(VLOOKUP($A57,'QB Projections'!$A:$P,14,FALSE)&gt;0,VLOOKUP($A57,'QB Projections'!$A:$P,4,FALSE),""),"")</f>
        <v>Louisville</v>
      </c>
      <c r="D57" s="2">
        <f>IFERROR(IF(VLOOKUP($A57,'QB Projections'!$A:$P,14,FALSE)&gt;0,VLOOKUP($A57,'QB Projections'!$A:$P,14,FALSE),""),"")</f>
        <v>225.61225743815038</v>
      </c>
      <c r="E57" s="2">
        <f>IFERROR(IF(VLOOKUP($A57,'QB Projections'!$A:$P,14,FALSE)&gt;0,VLOOKUP($A57,'QB Projections'!$A:$P,15,FALSE),""),"")</f>
        <v>-70.63220330548728</v>
      </c>
      <c r="F57" s="8"/>
      <c r="G57">
        <v>55</v>
      </c>
      <c r="H57" t="str">
        <f>IFERROR(IF(VLOOKUP($G57,'RB Projections'!$A:$P,14,FALSE)&gt;0,VLOOKUP(G57,'RB Projections'!$A:$P,3,FALSE),""),"")</f>
        <v>Reggie Love III</v>
      </c>
      <c r="I57" t="str">
        <f>IFERROR(IF(VLOOKUP($G57,'RB Projections'!$A:$P,14,FALSE)&gt;0,VLOOKUP(G57,'RB Projections'!$A:$P,4,FALSE),""),"")</f>
        <v>Illinois</v>
      </c>
      <c r="J57" s="2">
        <f>IFERROR(IF(VLOOKUP($G57,'RB Projections'!$A:$P,14,FALSE)&gt;0,VLOOKUP(G57,'RB Projections'!$A:$P,14,FALSE),""),"")</f>
        <v>169.78002367041748</v>
      </c>
      <c r="K57" s="2">
        <f>IFERROR(IF(VLOOKUP($G57,'RB Projections'!$A:$P,14,FALSE)&gt;0,VLOOKUP(G57,'RB Projections'!$A:$P,15,FALSE),""),"")</f>
        <v>9.4159093160587322</v>
      </c>
      <c r="M57">
        <v>55</v>
      </c>
      <c r="N57" t="str">
        <f>IFERROR(IF(VLOOKUP(M57,'WR Projections'!$A:$P,14,FALSE)&gt;0,VLOOKUP(M57,'WR Projections'!$A:$P,3,FALSE),""),"")</f>
        <v>Jalon Calhoun</v>
      </c>
      <c r="O57" t="str">
        <f>IFERROR(IF(VLOOKUP(M57,'WR Projections'!$A:$P,14,FALSE)&gt;0,VLOOKUP(M57,'WR Projections'!$A:$P,4,FALSE),""),"")</f>
        <v>Duke</v>
      </c>
      <c r="P57" s="2">
        <f>IFERROR(IF(VLOOKUP(M57,'WR Projections'!$A:$P,14,FALSE)&gt;0,VLOOKUP(M57,'WR Projections'!$A:$P,14,FALSE),""),"")</f>
        <v>146.78645106836657</v>
      </c>
      <c r="Q57" s="2">
        <f>IFERROR(IF(VLOOKUP(M57,'WR Projections'!$A:$P,14,FALSE)&gt;0,VLOOKUP(M57,'WR Projections'!$A:$P,15,FALSE),""),"")</f>
        <v>-10.443220442616363</v>
      </c>
      <c r="S57">
        <v>2</v>
      </c>
      <c r="T57" t="str">
        <f>IFERROR(IF(VLOOKUP($S57,'K Projections'!$A:$J,6,FALSE)&gt;0,VLOOKUP(S57,'K Projections'!$A:$J,2,FALSE),""),"")</f>
        <v>James Turner</v>
      </c>
      <c r="U57" t="str">
        <f>IFERROR(IF(VLOOKUP($S57,'K Projections'!$A:$J,6,FALSE)&gt;0,VLOOKUP(S57,'K Projections'!$A:$J,3,FALSE),""),"")</f>
        <v>Michigan</v>
      </c>
      <c r="V57" s="2">
        <f>IFERROR(IF(VLOOKUP($S57,'K Projections'!$A:$J,6,FALSE)&gt;0,VLOOKUP(S57,'K Projections'!$A:$J,6,FALSE),""),"")</f>
        <v>10.822142857142858</v>
      </c>
      <c r="W57" s="2">
        <f>IFERROR(IF(VLOOKUP($S57,'K Projections'!$A:$J,6,FALSE)&gt;0,VLOOKUP(S57,'K Projections'!$A:$J,7,FALSE),""),"")</f>
        <v>1.7821428571428584</v>
      </c>
      <c r="X57" s="96"/>
    </row>
    <row r="58" spans="1:24" x14ac:dyDescent="0.25">
      <c r="A58">
        <v>56</v>
      </c>
      <c r="B58" t="str">
        <f>IFERROR(IF(VLOOKUP($A58,'QB Projections'!$A:$P,14,FALSE)&gt;0,VLOOKUP($A58,'QB Projections'!$A:$P,3,FALSE),""),"")</f>
        <v>Sam Hartman</v>
      </c>
      <c r="C58" t="str">
        <f>IFERROR(IF(VLOOKUP($A58,'QB Projections'!$A:$P,14,FALSE)&gt;0,VLOOKUP($A58,'QB Projections'!$A:$P,4,FALSE),""),"")</f>
        <v>Notre Dame</v>
      </c>
      <c r="D58" s="2">
        <f>IFERROR(IF(VLOOKUP($A58,'QB Projections'!$A:$P,14,FALSE)&gt;0,VLOOKUP($A58,'QB Projections'!$A:$P,14,FALSE),""),"")</f>
        <v>225.33827978413132</v>
      </c>
      <c r="E58" s="2">
        <f>IFERROR(IF(VLOOKUP($A58,'QB Projections'!$A:$P,14,FALSE)&gt;0,VLOOKUP($A58,'QB Projections'!$A:$P,15,FALSE),""),"")</f>
        <v>-70.906180959506344</v>
      </c>
      <c r="F58" s="8"/>
      <c r="G58">
        <v>56</v>
      </c>
      <c r="H58" t="str">
        <f>IFERROR(IF(VLOOKUP($G58,'RB Projections'!$A:$P,14,FALSE)&gt;0,VLOOKUP(G58,'RB Projections'!$A:$P,3,FALSE),""),"")</f>
        <v>Kaelon Black</v>
      </c>
      <c r="I58" t="str">
        <f>IFERROR(IF(VLOOKUP($G58,'RB Projections'!$A:$P,14,FALSE)&gt;0,VLOOKUP(G58,'RB Projections'!$A:$P,4,FALSE),""),"")</f>
        <v>James Madison</v>
      </c>
      <c r="J58" s="2">
        <f>IFERROR(IF(VLOOKUP($G58,'RB Projections'!$A:$P,14,FALSE)&gt;0,VLOOKUP(G58,'RB Projections'!$A:$P,14,FALSE),""),"")</f>
        <v>168.47726828242187</v>
      </c>
      <c r="K58" s="2">
        <f>IFERROR(IF(VLOOKUP($G58,'RB Projections'!$A:$P,14,FALSE)&gt;0,VLOOKUP(G58,'RB Projections'!$A:$P,15,FALSE),""),"")</f>
        <v>8.1131539280631291</v>
      </c>
      <c r="M58">
        <v>56</v>
      </c>
      <c r="N58" t="str">
        <f>IFERROR(IF(VLOOKUP(M58,'WR Projections'!$A:$P,14,FALSE)&gt;0,VLOOKUP(M58,'WR Projections'!$A:$P,3,FALSE),""),"")</f>
        <v>Jaylin Noel</v>
      </c>
      <c r="O58" t="str">
        <f>IFERROR(IF(VLOOKUP(M58,'WR Projections'!$A:$P,14,FALSE)&gt;0,VLOOKUP(M58,'WR Projections'!$A:$P,4,FALSE),""),"")</f>
        <v>Iowa State</v>
      </c>
      <c r="P58" s="2">
        <f>IFERROR(IF(VLOOKUP(M58,'WR Projections'!$A:$P,14,FALSE)&gt;0,VLOOKUP(M58,'WR Projections'!$A:$P,14,FALSE),""),"")</f>
        <v>145.62680467327084</v>
      </c>
      <c r="Q58" s="2">
        <f>IFERROR(IF(VLOOKUP(M58,'WR Projections'!$A:$P,14,FALSE)&gt;0,VLOOKUP(M58,'WR Projections'!$A:$P,15,FALSE),""),"")</f>
        <v>-11.602866837712098</v>
      </c>
      <c r="S58">
        <v>3</v>
      </c>
      <c r="T58" t="str">
        <f>IFERROR(IF(VLOOKUP($S58,'K Projections'!$A:$J,6,FALSE)&gt;0,VLOOKUP(S58,'K Projections'!$A:$J,2,FALSE),""),"")</f>
        <v>Jared Zirkel</v>
      </c>
      <c r="U58" t="str">
        <f>IFERROR(IF(VLOOKUP($S58,'K Projections'!$A:$J,6,FALSE)&gt;0,VLOOKUP(S58,'K Projections'!$A:$J,3,FALSE),""),"")</f>
        <v>Georgia</v>
      </c>
      <c r="V58" s="2">
        <f>IFERROR(IF(VLOOKUP($S58,'K Projections'!$A:$J,6,FALSE)&gt;0,VLOOKUP(S58,'K Projections'!$A:$J,6,FALSE),""),"")</f>
        <v>10.126666666666667</v>
      </c>
      <c r="W58" s="2">
        <f>IFERROR(IF(VLOOKUP($S58,'K Projections'!$A:$J,6,FALSE)&gt;0,VLOOKUP(S58,'K Projections'!$A:$J,7,FALSE),""),"")</f>
        <v>1.0866666666666678</v>
      </c>
      <c r="X58" s="96"/>
    </row>
    <row r="59" spans="1:24" x14ac:dyDescent="0.25">
      <c r="A59">
        <v>57</v>
      </c>
      <c r="B59" t="str">
        <f>IFERROR(IF(VLOOKUP($A59,'QB Projections'!$A:$P,14,FALSE)&gt;0,VLOOKUP($A59,'QB Projections'!$A:$P,3,FALSE),""),"")</f>
        <v>Casey Thompson</v>
      </c>
      <c r="C59" t="str">
        <f>IFERROR(IF(VLOOKUP($A59,'QB Projections'!$A:$P,14,FALSE)&gt;0,VLOOKUP($A59,'QB Projections'!$A:$P,4,FALSE),""),"")</f>
        <v>Florida Atlantic</v>
      </c>
      <c r="D59" s="2">
        <f>IFERROR(IF(VLOOKUP($A59,'QB Projections'!$A:$P,14,FALSE)&gt;0,VLOOKUP($A59,'QB Projections'!$A:$P,14,FALSE),""),"")</f>
        <v>222.85359967355365</v>
      </c>
      <c r="E59" s="2">
        <f>IFERROR(IF(VLOOKUP($A59,'QB Projections'!$A:$P,14,FALSE)&gt;0,VLOOKUP($A59,'QB Projections'!$A:$P,15,FALSE),""),"")</f>
        <v>-73.390861070084014</v>
      </c>
      <c r="F59" s="8"/>
      <c r="G59">
        <v>57</v>
      </c>
      <c r="H59" t="str">
        <f>IFERROR(IF(VLOOKUP($G59,'RB Projections'!$A:$P,14,FALSE)&gt;0,VLOOKUP(G59,'RB Projections'!$A:$P,3,FALSE),""),"")</f>
        <v>Nate Noel</v>
      </c>
      <c r="I59" t="str">
        <f>IFERROR(IF(VLOOKUP($G59,'RB Projections'!$A:$P,14,FALSE)&gt;0,VLOOKUP(G59,'RB Projections'!$A:$P,4,FALSE),""),"")</f>
        <v>Appalachian State</v>
      </c>
      <c r="J59" s="2">
        <f>IFERROR(IF(VLOOKUP($G59,'RB Projections'!$A:$P,14,FALSE)&gt;0,VLOOKUP(G59,'RB Projections'!$A:$P,14,FALSE),""),"")</f>
        <v>168.26996919643562</v>
      </c>
      <c r="K59" s="2">
        <f>IFERROR(IF(VLOOKUP($G59,'RB Projections'!$A:$P,14,FALSE)&gt;0,VLOOKUP(G59,'RB Projections'!$A:$P,15,FALSE),""),"")</f>
        <v>7.9058548420768799</v>
      </c>
      <c r="M59">
        <v>57</v>
      </c>
      <c r="N59" t="str">
        <f>IFERROR(IF(VLOOKUP(M59,'WR Projections'!$A:$P,14,FALSE)&gt;0,VLOOKUP(M59,'WR Projections'!$A:$P,3,FALSE),""),"")</f>
        <v>Odieu Hiliare</v>
      </c>
      <c r="O59" t="str">
        <f>IFERROR(IF(VLOOKUP(M59,'WR Projections'!$A:$P,14,FALSE)&gt;0,VLOOKUP(M59,'WR Projections'!$A:$P,4,FALSE),""),"")</f>
        <v>Bowling Green</v>
      </c>
      <c r="P59" s="2">
        <f>IFERROR(IF(VLOOKUP(M59,'WR Projections'!$A:$P,14,FALSE)&gt;0,VLOOKUP(M59,'WR Projections'!$A:$P,14,FALSE),""),"")</f>
        <v>145.56114156350148</v>
      </c>
      <c r="Q59" s="2">
        <f>IFERROR(IF(VLOOKUP(M59,'WR Projections'!$A:$P,14,FALSE)&gt;0,VLOOKUP(M59,'WR Projections'!$A:$P,15,FALSE),""),"")</f>
        <v>-11.668529947481458</v>
      </c>
      <c r="S59">
        <v>4</v>
      </c>
      <c r="T59" t="str">
        <f>IFERROR(IF(VLOOKUP($S59,'K Projections'!$A:$J,6,FALSE)&gt;0,VLOOKUP(S59,'K Projections'!$A:$J,2,FALSE),""),"")</f>
        <v>Jonah Dalmas</v>
      </c>
      <c r="U59" t="str">
        <f>IFERROR(IF(VLOOKUP($S59,'K Projections'!$A:$J,6,FALSE)&gt;0,VLOOKUP(S59,'K Projections'!$A:$J,3,FALSE),""),"")</f>
        <v>Boise State</v>
      </c>
      <c r="V59" s="2">
        <f>IFERROR(IF(VLOOKUP($S59,'K Projections'!$A:$J,6,FALSE)&gt;0,VLOOKUP(S59,'K Projections'!$A:$J,6,FALSE),""),"")</f>
        <v>9.9329945054945057</v>
      </c>
      <c r="W59" s="2">
        <f>IFERROR(IF(VLOOKUP($S59,'K Projections'!$A:$J,6,FALSE)&gt;0,VLOOKUP(S59,'K Projections'!$A:$J,7,FALSE),""),"")</f>
        <v>0.89299450549450654</v>
      </c>
      <c r="X59" s="96"/>
    </row>
    <row r="60" spans="1:24" x14ac:dyDescent="0.25">
      <c r="A60">
        <v>58</v>
      </c>
      <c r="B60" t="str">
        <f>IFERROR(IF(VLOOKUP($A60,'QB Projections'!$A:$P,14,FALSE)&gt;0,VLOOKUP($A60,'QB Projections'!$A:$P,3,FALSE),""),"")</f>
        <v>Taulia Tagovailoa</v>
      </c>
      <c r="C60" t="str">
        <f>IFERROR(IF(VLOOKUP($A60,'QB Projections'!$A:$P,14,FALSE)&gt;0,VLOOKUP($A60,'QB Projections'!$A:$P,4,FALSE),""),"")</f>
        <v>Maryland</v>
      </c>
      <c r="D60" s="2">
        <f>IFERROR(IF(VLOOKUP($A60,'QB Projections'!$A:$P,14,FALSE)&gt;0,VLOOKUP($A60,'QB Projections'!$A:$P,14,FALSE),""),"")</f>
        <v>222.58949031501106</v>
      </c>
      <c r="E60" s="2">
        <f>IFERROR(IF(VLOOKUP($A60,'QB Projections'!$A:$P,14,FALSE)&gt;0,VLOOKUP($A60,'QB Projections'!$A:$P,15,FALSE),""),"")</f>
        <v>-73.654970428626598</v>
      </c>
      <c r="F60" s="8"/>
      <c r="G60">
        <v>58</v>
      </c>
      <c r="H60" t="str">
        <f>IFERROR(IF(VLOOKUP($G60,'RB Projections'!$A:$P,14,FALSE)&gt;0,VLOOKUP(G60,'RB Projections'!$A:$P,3,FALSE),""),"")</f>
        <v>TreVeyon Henderson</v>
      </c>
      <c r="I60" t="str">
        <f>IFERROR(IF(VLOOKUP($G60,'RB Projections'!$A:$P,14,FALSE)&gt;0,VLOOKUP(G60,'RB Projections'!$A:$P,4,FALSE),""),"")</f>
        <v>Ohio State</v>
      </c>
      <c r="J60" s="2">
        <f>IFERROR(IF(VLOOKUP($G60,'RB Projections'!$A:$P,14,FALSE)&gt;0,VLOOKUP(G60,'RB Projections'!$A:$P,14,FALSE),""),"")</f>
        <v>166.9434421695922</v>
      </c>
      <c r="K60" s="2">
        <f>IFERROR(IF(VLOOKUP($G60,'RB Projections'!$A:$P,14,FALSE)&gt;0,VLOOKUP(G60,'RB Projections'!$A:$P,15,FALSE),""),"")</f>
        <v>6.5793278152334578</v>
      </c>
      <c r="M60">
        <v>58</v>
      </c>
      <c r="N60" t="str">
        <f>IFERROR(IF(VLOOKUP(M60,'WR Projections'!$A:$P,14,FALSE)&gt;0,VLOOKUP(M60,'WR Projections'!$A:$P,3,FALSE),""),"")</f>
        <v>Jaylen Johnson</v>
      </c>
      <c r="O60" t="str">
        <f>IFERROR(IF(VLOOKUP(M60,'WR Projections'!$A:$P,14,FALSE)&gt;0,VLOOKUP(M60,'WR Projections'!$A:$P,4,FALSE),""),"")</f>
        <v>East Carolina</v>
      </c>
      <c r="P60" s="2">
        <f>IFERROR(IF(VLOOKUP(M60,'WR Projections'!$A:$P,14,FALSE)&gt;0,VLOOKUP(M60,'WR Projections'!$A:$P,14,FALSE),""),"")</f>
        <v>145.38194015542223</v>
      </c>
      <c r="Q60" s="2">
        <f>IFERROR(IF(VLOOKUP(M60,'WR Projections'!$A:$P,14,FALSE)&gt;0,VLOOKUP(M60,'WR Projections'!$A:$P,15,FALSE),""),"")</f>
        <v>-11.847731355560709</v>
      </c>
      <c r="S60">
        <v>5</v>
      </c>
      <c r="T60" t="str">
        <f>IFERROR(IF(VLOOKUP($S60,'K Projections'!$A:$J,6,FALSE)&gt;0,VLOOKUP(S60,'K Projections'!$A:$J,2,FALSE),""),"")</f>
        <v>Jayden Fielding</v>
      </c>
      <c r="U60" t="str">
        <f>IFERROR(IF(VLOOKUP($S60,'K Projections'!$A:$J,6,FALSE)&gt;0,VLOOKUP(S60,'K Projections'!$A:$J,3,FALSE),""),"")</f>
        <v>Ohio State</v>
      </c>
      <c r="V60" s="2">
        <f>IFERROR(IF(VLOOKUP($S60,'K Projections'!$A:$J,6,FALSE)&gt;0,VLOOKUP(S60,'K Projections'!$A:$J,6,FALSE),""),"")</f>
        <v>9.888461538461538</v>
      </c>
      <c r="W60" s="2">
        <f>IFERROR(IF(VLOOKUP($S60,'K Projections'!$A:$J,6,FALSE)&gt;0,VLOOKUP(S60,'K Projections'!$A:$J,7,FALSE),""),"")</f>
        <v>0.84846153846153882</v>
      </c>
      <c r="X60" s="96"/>
    </row>
    <row r="61" spans="1:24" x14ac:dyDescent="0.25">
      <c r="A61">
        <v>59</v>
      </c>
      <c r="B61" t="str">
        <f>IFERROR(IF(VLOOKUP($A61,'QB Projections'!$A:$P,14,FALSE)&gt;0,VLOOKUP($A61,'QB Projections'!$A:$P,3,FALSE),""),"")</f>
        <v>Sam Jackson V</v>
      </c>
      <c r="C61" t="str">
        <f>IFERROR(IF(VLOOKUP($A61,'QB Projections'!$A:$P,14,FALSE)&gt;0,VLOOKUP($A61,'QB Projections'!$A:$P,4,FALSE),""),"")</f>
        <v>California</v>
      </c>
      <c r="D61" s="2">
        <f>IFERROR(IF(VLOOKUP($A61,'QB Projections'!$A:$P,14,FALSE)&gt;0,VLOOKUP($A61,'QB Projections'!$A:$P,14,FALSE),""),"")</f>
        <v>221.97355719438337</v>
      </c>
      <c r="E61" s="2">
        <f>IFERROR(IF(VLOOKUP($A61,'QB Projections'!$A:$P,14,FALSE)&gt;0,VLOOKUP($A61,'QB Projections'!$A:$P,15,FALSE),""),"")</f>
        <v>-74.270903549254285</v>
      </c>
      <c r="F61" s="8"/>
      <c r="G61">
        <v>59</v>
      </c>
      <c r="H61" t="str">
        <f>IFERROR(IF(VLOOKUP($G61,'RB Projections'!$A:$P,14,FALSE)&gt;0,VLOOKUP(G61,'RB Projections'!$A:$P,3,FALSE),""),"")</f>
        <v>DJ Giddens</v>
      </c>
      <c r="I61" t="str">
        <f>IFERROR(IF(VLOOKUP($G61,'RB Projections'!$A:$P,14,FALSE)&gt;0,VLOOKUP(G61,'RB Projections'!$A:$P,4,FALSE),""),"")</f>
        <v>Kansas State</v>
      </c>
      <c r="J61" s="2">
        <f>IFERROR(IF(VLOOKUP($G61,'RB Projections'!$A:$P,14,FALSE)&gt;0,VLOOKUP(G61,'RB Projections'!$A:$P,14,FALSE),""),"")</f>
        <v>166.34358077564198</v>
      </c>
      <c r="K61" s="2">
        <f>IFERROR(IF(VLOOKUP($G61,'RB Projections'!$A:$P,14,FALSE)&gt;0,VLOOKUP(G61,'RB Projections'!$A:$P,15,FALSE),""),"")</f>
        <v>5.9794664212832371</v>
      </c>
      <c r="M61">
        <v>59</v>
      </c>
      <c r="N61" t="str">
        <f>IFERROR(IF(VLOOKUP(M61,'WR Projections'!$A:$P,14,FALSE)&gt;0,VLOOKUP(M61,'WR Projections'!$A:$P,3,FALSE),""),"")</f>
        <v>LaJohntay Wester</v>
      </c>
      <c r="O61" t="str">
        <f>IFERROR(IF(VLOOKUP(M61,'WR Projections'!$A:$P,14,FALSE)&gt;0,VLOOKUP(M61,'WR Projections'!$A:$P,4,FALSE),""),"")</f>
        <v>Florida Atlantic</v>
      </c>
      <c r="P61" s="2">
        <f>IFERROR(IF(VLOOKUP(M61,'WR Projections'!$A:$P,14,FALSE)&gt;0,VLOOKUP(M61,'WR Projections'!$A:$P,14,FALSE),""),"")</f>
        <v>144.74067789080894</v>
      </c>
      <c r="Q61" s="2">
        <f>IFERROR(IF(VLOOKUP(M61,'WR Projections'!$A:$P,14,FALSE)&gt;0,VLOOKUP(M61,'WR Projections'!$A:$P,15,FALSE),""),"")</f>
        <v>-12.488993620173998</v>
      </c>
      <c r="S61">
        <v>6</v>
      </c>
      <c r="T61" t="str">
        <f>IFERROR(IF(VLOOKUP($S61,'K Projections'!$A:$J,6,FALSE)&gt;0,VLOOKUP(S61,'K Projections'!$A:$J,2,FALSE),""),"")</f>
        <v>Todd Pelino</v>
      </c>
      <c r="U61" t="str">
        <f>IFERROR(IF(VLOOKUP($S61,'K Projections'!$A:$J,6,FALSE)&gt;0,VLOOKUP(S61,'K Projections'!$A:$J,3,FALSE),""),"")</f>
        <v>Duke</v>
      </c>
      <c r="V61" s="2">
        <f>IFERROR(IF(VLOOKUP($S61,'K Projections'!$A:$J,6,FALSE)&gt;0,VLOOKUP(S61,'K Projections'!$A:$J,6,FALSE),""),"")</f>
        <v>9.5846153846153825</v>
      </c>
      <c r="W61" s="2">
        <f>IFERROR(IF(VLOOKUP($S61,'K Projections'!$A:$J,6,FALSE)&gt;0,VLOOKUP(S61,'K Projections'!$A:$J,7,FALSE),""),"")</f>
        <v>0.54461538461538339</v>
      </c>
      <c r="X61" s="96"/>
    </row>
    <row r="62" spans="1:24" x14ac:dyDescent="0.25">
      <c r="A62">
        <v>60</v>
      </c>
      <c r="B62" t="str">
        <f>IFERROR(IF(VLOOKUP($A62,'QB Projections'!$A:$P,14,FALSE)&gt;0,VLOOKUP($A62,'QB Projections'!$A:$P,3,FALSE),""),"")</f>
        <v>Mike Alaimo</v>
      </c>
      <c r="C62" t="str">
        <f>IFERROR(IF(VLOOKUP($A62,'QB Projections'!$A:$P,14,FALSE)&gt;0,VLOOKUP($A62,'QB Projections'!$A:$P,4,FALSE),""),"")</f>
        <v>Kent State</v>
      </c>
      <c r="D62" s="2">
        <f>IFERROR(IF(VLOOKUP($A62,'QB Projections'!$A:$P,14,FALSE)&gt;0,VLOOKUP($A62,'QB Projections'!$A:$P,14,FALSE),""),"")</f>
        <v>221.57562095910018</v>
      </c>
      <c r="E62" s="2">
        <f>IFERROR(IF(VLOOKUP($A62,'QB Projections'!$A:$P,14,FALSE)&gt;0,VLOOKUP($A62,'QB Projections'!$A:$P,15,FALSE),""),"")</f>
        <v>-74.668839784537482</v>
      </c>
      <c r="F62" s="8"/>
      <c r="G62">
        <v>60</v>
      </c>
      <c r="H62" t="str">
        <f>IFERROR(IF(VLOOKUP($G62,'RB Projections'!$A:$P,14,FALSE)&gt;0,VLOOKUP(G62,'RB Projections'!$A:$P,3,FALSE),""),"")</f>
        <v>Re'Mahn Davis</v>
      </c>
      <c r="I62" t="str">
        <f>IFERROR(IF(VLOOKUP($G62,'RB Projections'!$A:$P,14,FALSE)&gt;0,VLOOKUP(G62,'RB Projections'!$A:$P,4,FALSE),""),"")</f>
        <v>Kentucky</v>
      </c>
      <c r="J62" s="2">
        <f>IFERROR(IF(VLOOKUP($G62,'RB Projections'!$A:$P,14,FALSE)&gt;0,VLOOKUP(G62,'RB Projections'!$A:$P,14,FALSE),""),"")</f>
        <v>165.90427616582008</v>
      </c>
      <c r="K62" s="2">
        <f>IFERROR(IF(VLOOKUP($G62,'RB Projections'!$A:$P,14,FALSE)&gt;0,VLOOKUP(G62,'RB Projections'!$A:$P,15,FALSE),""),"")</f>
        <v>5.540161811461334</v>
      </c>
      <c r="M62">
        <v>60</v>
      </c>
      <c r="N62" t="str">
        <f>IFERROR(IF(VLOOKUP(M62,'WR Projections'!$A:$P,14,FALSE)&gt;0,VLOOKUP(M62,'WR Projections'!$A:$P,3,FALSE),""),"")</f>
        <v>Evan Stewart</v>
      </c>
      <c r="O62" t="str">
        <f>IFERROR(IF(VLOOKUP(M62,'WR Projections'!$A:$P,14,FALSE)&gt;0,VLOOKUP(M62,'WR Projections'!$A:$P,4,FALSE),""),"")</f>
        <v>Texas A&amp;M</v>
      </c>
      <c r="P62" s="2">
        <f>IFERROR(IF(VLOOKUP(M62,'WR Projections'!$A:$P,14,FALSE)&gt;0,VLOOKUP(M62,'WR Projections'!$A:$P,14,FALSE),""),"")</f>
        <v>144.00884657852126</v>
      </c>
      <c r="Q62" s="2">
        <f>IFERROR(IF(VLOOKUP(M62,'WR Projections'!$A:$P,14,FALSE)&gt;0,VLOOKUP(M62,'WR Projections'!$A:$P,15,FALSE),""),"")</f>
        <v>-13.22082493246168</v>
      </c>
      <c r="S62">
        <v>7</v>
      </c>
      <c r="T62" t="str">
        <f>IFERROR(IF(VLOOKUP($S62,'K Projections'!$A:$J,6,FALSE)&gt;0,VLOOKUP(S62,'K Projections'!$A:$J,2,FALSE),""),"")</f>
        <v>Valentino Ambrosio</v>
      </c>
      <c r="U62" t="str">
        <f>IFERROR(IF(VLOOKUP($S62,'K Projections'!$A:$J,6,FALSE)&gt;0,VLOOKUP(S62,'K Projections'!$A:$J,3,FALSE),""),"")</f>
        <v>Tulane</v>
      </c>
      <c r="V62" s="2">
        <f>IFERROR(IF(VLOOKUP($S62,'K Projections'!$A:$J,6,FALSE)&gt;0,VLOOKUP(S62,'K Projections'!$A:$J,6,FALSE),""),"")</f>
        <v>9.4042857142857148</v>
      </c>
      <c r="W62" s="2">
        <f>IFERROR(IF(VLOOKUP($S62,'K Projections'!$A:$J,6,FALSE)&gt;0,VLOOKUP(S62,'K Projections'!$A:$J,7,FALSE),""),"")</f>
        <v>0.36428571428571566</v>
      </c>
      <c r="X62" s="96"/>
    </row>
    <row r="63" spans="1:24" x14ac:dyDescent="0.25">
      <c r="A63">
        <v>61</v>
      </c>
      <c r="B63" t="str">
        <f>IFERROR(IF(VLOOKUP($A63,'QB Projections'!$A:$P,14,FALSE)&gt;0,VLOOKUP($A63,'QB Projections'!$A:$P,3,FALSE),""),"")</f>
        <v>Hudson Card</v>
      </c>
      <c r="C63" t="str">
        <f>IFERROR(IF(VLOOKUP($A63,'QB Projections'!$A:$P,14,FALSE)&gt;0,VLOOKUP($A63,'QB Projections'!$A:$P,4,FALSE),""),"")</f>
        <v>Purdue</v>
      </c>
      <c r="D63" s="2">
        <f>IFERROR(IF(VLOOKUP($A63,'QB Projections'!$A:$P,14,FALSE)&gt;0,VLOOKUP($A63,'QB Projections'!$A:$P,14,FALSE),""),"")</f>
        <v>220.58726491362538</v>
      </c>
      <c r="E63" s="2">
        <f>IFERROR(IF(VLOOKUP($A63,'QB Projections'!$A:$P,14,FALSE)&gt;0,VLOOKUP($A63,'QB Projections'!$A:$P,15,FALSE),""),"")</f>
        <v>-75.657195830012284</v>
      </c>
      <c r="F63" s="8"/>
      <c r="G63">
        <v>61</v>
      </c>
      <c r="H63" t="str">
        <f>IFERROR(IF(VLOOKUP($G63,'RB Projections'!$A:$P,14,FALSE)&gt;0,VLOOKUP(G63,'RB Projections'!$A:$P,3,FALSE),""),"")</f>
        <v>Marlon Gunn Jr.</v>
      </c>
      <c r="I63" t="str">
        <f>IFERROR(IF(VLOOKUP($G63,'RB Projections'!$A:$P,14,FALSE)&gt;0,VLOOKUP(G63,'RB Projections'!$A:$P,4,FALSE),""),"")</f>
        <v>East Carolina</v>
      </c>
      <c r="J63" s="2">
        <f>IFERROR(IF(VLOOKUP($G63,'RB Projections'!$A:$P,14,FALSE)&gt;0,VLOOKUP(G63,'RB Projections'!$A:$P,14,FALSE),""),"")</f>
        <v>163.35555704910209</v>
      </c>
      <c r="K63" s="2">
        <f>IFERROR(IF(VLOOKUP($G63,'RB Projections'!$A:$P,14,FALSE)&gt;0,VLOOKUP(G63,'RB Projections'!$A:$P,15,FALSE),""),"")</f>
        <v>2.9914426947433439</v>
      </c>
      <c r="M63">
        <v>61</v>
      </c>
      <c r="N63" t="str">
        <f>IFERROR(IF(VLOOKUP(M63,'WR Projections'!$A:$P,14,FALSE)&gt;0,VLOOKUP(M63,'WR Projections'!$A:$P,3,FALSE),""),"")</f>
        <v>Konata Mumpfield</v>
      </c>
      <c r="O63" t="str">
        <f>IFERROR(IF(VLOOKUP(M63,'WR Projections'!$A:$P,14,FALSE)&gt;0,VLOOKUP(M63,'WR Projections'!$A:$P,4,FALSE),""),"")</f>
        <v>Pittsburgh</v>
      </c>
      <c r="P63" s="2">
        <f>IFERROR(IF(VLOOKUP(M63,'WR Projections'!$A:$P,14,FALSE)&gt;0,VLOOKUP(M63,'WR Projections'!$A:$P,14,FALSE),""),"")</f>
        <v>143.9246403405964</v>
      </c>
      <c r="Q63" s="2">
        <f>IFERROR(IF(VLOOKUP(M63,'WR Projections'!$A:$P,14,FALSE)&gt;0,VLOOKUP(M63,'WR Projections'!$A:$P,15,FALSE),""),"")</f>
        <v>-13.30503117038654</v>
      </c>
      <c r="S63">
        <v>8</v>
      </c>
      <c r="T63" t="str">
        <f>IFERROR(IF(VLOOKUP($S63,'K Projections'!$A:$J,6,FALSE)&gt;0,VLOOKUP(S63,'K Projections'!$A:$J,2,FALSE),""),"")</f>
        <v>Bert Auburn</v>
      </c>
      <c r="U63" t="str">
        <f>IFERROR(IF(VLOOKUP($S63,'K Projections'!$A:$J,6,FALSE)&gt;0,VLOOKUP(S63,'K Projections'!$A:$J,3,FALSE),""),"")</f>
        <v>Texas</v>
      </c>
      <c r="V63" s="2">
        <f>IFERROR(IF(VLOOKUP($S63,'K Projections'!$A:$J,6,FALSE)&gt;0,VLOOKUP(S63,'K Projections'!$A:$J,6,FALSE),""),"")</f>
        <v>9.3853846153846163</v>
      </c>
      <c r="W63" s="2">
        <f>IFERROR(IF(VLOOKUP($S63,'K Projections'!$A:$J,6,FALSE)&gt;0,VLOOKUP(S63,'K Projections'!$A:$J,7,FALSE),""),"")</f>
        <v>0.34538461538461718</v>
      </c>
      <c r="X63" s="96"/>
    </row>
    <row r="64" spans="1:24" x14ac:dyDescent="0.25">
      <c r="A64">
        <v>62</v>
      </c>
      <c r="B64" t="str">
        <f>IFERROR(IF(VLOOKUP($A64,'QB Projections'!$A:$P,14,FALSE)&gt;0,VLOOKUP($A64,'QB Projections'!$A:$P,3,FALSE),""),"")</f>
        <v>J.J. McCarthy</v>
      </c>
      <c r="C64" t="str">
        <f>IFERROR(IF(VLOOKUP($A64,'QB Projections'!$A:$P,14,FALSE)&gt;0,VLOOKUP($A64,'QB Projections'!$A:$P,4,FALSE),""),"")</f>
        <v>Michigan</v>
      </c>
      <c r="D64" s="2">
        <f>IFERROR(IF(VLOOKUP($A64,'QB Projections'!$A:$P,14,FALSE)&gt;0,VLOOKUP($A64,'QB Projections'!$A:$P,14,FALSE),""),"")</f>
        <v>219.45283970102895</v>
      </c>
      <c r="E64" s="2">
        <f>IFERROR(IF(VLOOKUP($A64,'QB Projections'!$A:$P,14,FALSE)&gt;0,VLOOKUP($A64,'QB Projections'!$A:$P,15,FALSE),""),"")</f>
        <v>-76.79162104260871</v>
      </c>
      <c r="F64" s="8"/>
      <c r="G64">
        <v>62</v>
      </c>
      <c r="H64" t="str">
        <f>IFERROR(IF(VLOOKUP($G64,'RB Projections'!$A:$P,14,FALSE)&gt;0,VLOOKUP(G64,'RB Projections'!$A:$P,3,FALSE),""),"")</f>
        <v>Sean Tyler</v>
      </c>
      <c r="I64" t="str">
        <f>IFERROR(IF(VLOOKUP($G64,'RB Projections'!$A:$P,14,FALSE)&gt;0,VLOOKUP(G64,'RB Projections'!$A:$P,4,FALSE),""),"")</f>
        <v>Minnesota</v>
      </c>
      <c r="J64" s="2">
        <f>IFERROR(IF(VLOOKUP($G64,'RB Projections'!$A:$P,14,FALSE)&gt;0,VLOOKUP(G64,'RB Projections'!$A:$P,14,FALSE),""),"")</f>
        <v>161.94092515749441</v>
      </c>
      <c r="K64" s="2">
        <f>IFERROR(IF(VLOOKUP($G64,'RB Projections'!$A:$P,14,FALSE)&gt;0,VLOOKUP(G64,'RB Projections'!$A:$P,15,FALSE),""),"")</f>
        <v>1.57681080313566</v>
      </c>
      <c r="M64">
        <v>62</v>
      </c>
      <c r="N64" t="str">
        <f>IFERROR(IF(VLOOKUP(M64,'WR Projections'!$A:$P,14,FALSE)&gt;0,VLOOKUP(M64,'WR Projections'!$A:$P,3,FALSE),""),"")</f>
        <v>Khaleb Hood</v>
      </c>
      <c r="O64" t="str">
        <f>IFERROR(IF(VLOOKUP(M64,'WR Projections'!$A:$P,14,FALSE)&gt;0,VLOOKUP(M64,'WR Projections'!$A:$P,4,FALSE),""),"")</f>
        <v>Georgia Southern</v>
      </c>
      <c r="P64" s="2">
        <f>IFERROR(IF(VLOOKUP(M64,'WR Projections'!$A:$P,14,FALSE)&gt;0,VLOOKUP(M64,'WR Projections'!$A:$P,14,FALSE),""),"")</f>
        <v>143.79485721510508</v>
      </c>
      <c r="Q64" s="2">
        <f>IFERROR(IF(VLOOKUP(M64,'WR Projections'!$A:$P,14,FALSE)&gt;0,VLOOKUP(M64,'WR Projections'!$A:$P,15,FALSE),""),"")</f>
        <v>-13.434814295877855</v>
      </c>
      <c r="S64">
        <v>9</v>
      </c>
      <c r="T64" t="str">
        <f>IFERROR(IF(VLOOKUP($S64,'K Projections'!$A:$J,6,FALSE)&gt;0,VLOOKUP(S64,'K Projections'!$A:$J,2,FALSE),""),"")</f>
        <v>Collin Rogers</v>
      </c>
      <c r="U64" t="str">
        <f>IFERROR(IF(VLOOKUP($S64,'K Projections'!$A:$J,6,FALSE)&gt;0,VLOOKUP(S64,'K Projections'!$A:$J,3,FALSE),""),"")</f>
        <v>SMU</v>
      </c>
      <c r="V64" s="2">
        <f>IFERROR(IF(VLOOKUP($S64,'K Projections'!$A:$J,6,FALSE)&gt;0,VLOOKUP(S64,'K Projections'!$A:$J,6,FALSE),""),"")</f>
        <v>9.1573076923076915</v>
      </c>
      <c r="W64" s="2">
        <f>IFERROR(IF(VLOOKUP($S64,'K Projections'!$A:$J,6,FALSE)&gt;0,VLOOKUP(S64,'K Projections'!$A:$J,7,FALSE),""),"")</f>
        <v>0.11730769230769234</v>
      </c>
      <c r="X64" s="96"/>
    </row>
    <row r="65" spans="1:24" x14ac:dyDescent="0.25">
      <c r="A65">
        <v>63</v>
      </c>
      <c r="B65" t="str">
        <f>IFERROR(IF(VLOOKUP($A65,'QB Projections'!$A:$P,14,FALSE)&gt;0,VLOOKUP($A65,'QB Projections'!$A:$P,3,FALSE),""),"")</f>
        <v>Jordan McCloud</v>
      </c>
      <c r="C65" t="str">
        <f>IFERROR(IF(VLOOKUP($A65,'QB Projections'!$A:$P,14,FALSE)&gt;0,VLOOKUP($A65,'QB Projections'!$A:$P,4,FALSE),""),"")</f>
        <v>James Madison</v>
      </c>
      <c r="D65" s="2">
        <f>IFERROR(IF(VLOOKUP($A65,'QB Projections'!$A:$P,14,FALSE)&gt;0,VLOOKUP($A65,'QB Projections'!$A:$P,14,FALSE),""),"")</f>
        <v>217.7277781154545</v>
      </c>
      <c r="E65" s="2">
        <f>IFERROR(IF(VLOOKUP($A65,'QB Projections'!$A:$P,14,FALSE)&gt;0,VLOOKUP($A65,'QB Projections'!$A:$P,15,FALSE),""),"")</f>
        <v>-78.516682628183162</v>
      </c>
      <c r="F65" s="8"/>
      <c r="G65">
        <v>63</v>
      </c>
      <c r="H65" t="str">
        <f>IFERROR(IF(VLOOKUP($G65,'RB Projections'!$A:$P,14,FALSE)&gt;0,VLOOKUP(G65,'RB Projections'!$A:$P,3,FALSE),""),"")</f>
        <v>RJ Harvey</v>
      </c>
      <c r="I65" t="str">
        <f>IFERROR(IF(VLOOKUP($G65,'RB Projections'!$A:$P,14,FALSE)&gt;0,VLOOKUP(G65,'RB Projections'!$A:$P,4,FALSE),""),"")</f>
        <v>UCF</v>
      </c>
      <c r="J65" s="2">
        <f>IFERROR(IF(VLOOKUP($G65,'RB Projections'!$A:$P,14,FALSE)&gt;0,VLOOKUP(G65,'RB Projections'!$A:$P,14,FALSE),""),"")</f>
        <v>161.6838334432357</v>
      </c>
      <c r="K65" s="2">
        <f>IFERROR(IF(VLOOKUP($G65,'RB Projections'!$A:$P,14,FALSE)&gt;0,VLOOKUP(G65,'RB Projections'!$A:$P,15,FALSE),""),"")</f>
        <v>1.3197190888769537</v>
      </c>
      <c r="M65">
        <v>63</v>
      </c>
      <c r="N65" t="str">
        <f>IFERROR(IF(VLOOKUP(M65,'WR Projections'!$A:$P,14,FALSE)&gt;0,VLOOKUP(M65,'WR Projections'!$A:$P,3,FALSE),""),"")</f>
        <v>Daniel George</v>
      </c>
      <c r="O65" t="str">
        <f>IFERROR(IF(VLOOKUP(M65,'WR Projections'!$A:$P,14,FALSE)&gt;0,VLOOKUP(M65,'WR Projections'!$A:$P,4,FALSE),""),"")</f>
        <v>Akron</v>
      </c>
      <c r="P65" s="2">
        <f>IFERROR(IF(VLOOKUP(M65,'WR Projections'!$A:$P,14,FALSE)&gt;0,VLOOKUP(M65,'WR Projections'!$A:$P,14,FALSE),""),"")</f>
        <v>143.73298881737364</v>
      </c>
      <c r="Q65" s="2">
        <f>IFERROR(IF(VLOOKUP(M65,'WR Projections'!$A:$P,14,FALSE)&gt;0,VLOOKUP(M65,'WR Projections'!$A:$P,15,FALSE),""),"")</f>
        <v>-13.4966826936093</v>
      </c>
      <c r="S65">
        <v>10</v>
      </c>
      <c r="T65" t="str">
        <f>IFERROR(IF(VLOOKUP($S65,'K Projections'!$A:$J,6,FALSE)&gt;0,VLOOKUP(S65,'K Projections'!$A:$J,2,FALSE),""),"")</f>
        <v>Ben Sauls</v>
      </c>
      <c r="U65" t="str">
        <f>IFERROR(IF(VLOOKUP($S65,'K Projections'!$A:$J,6,FALSE)&gt;0,VLOOKUP(S65,'K Projections'!$A:$J,3,FALSE),""),"")</f>
        <v>Pittsburgh</v>
      </c>
      <c r="V65" s="2">
        <f>IFERROR(IF(VLOOKUP($S65,'K Projections'!$A:$J,6,FALSE)&gt;0,VLOOKUP(S65,'K Projections'!$A:$J,6,FALSE),""),"")</f>
        <v>9.1374999999999993</v>
      </c>
      <c r="W65" s="2">
        <f>IFERROR(IF(VLOOKUP($S65,'K Projections'!$A:$J,6,FALSE)&gt;0,VLOOKUP(S65,'K Projections'!$A:$J,7,FALSE),""),"")</f>
        <v>9.7500000000000142E-2</v>
      </c>
      <c r="X65" s="96"/>
    </row>
    <row r="66" spans="1:24" x14ac:dyDescent="0.25">
      <c r="A66">
        <v>64</v>
      </c>
      <c r="B66" t="str">
        <f>IFERROR(IF(VLOOKUP($A66,'QB Projections'!$A:$P,14,FALSE)&gt;0,VLOOKUP($A66,'QB Projections'!$A:$P,3,FALSE),""),"")</f>
        <v>Nicholas Vattiato</v>
      </c>
      <c r="C66" t="str">
        <f>IFERROR(IF(VLOOKUP($A66,'QB Projections'!$A:$P,14,FALSE)&gt;0,VLOOKUP($A66,'QB Projections'!$A:$P,4,FALSE),""),"")</f>
        <v>Middle Tennessee</v>
      </c>
      <c r="D66" s="2">
        <f>IFERROR(IF(VLOOKUP($A66,'QB Projections'!$A:$P,14,FALSE)&gt;0,VLOOKUP($A66,'QB Projections'!$A:$P,14,FALSE),""),"")</f>
        <v>212.51052189584442</v>
      </c>
      <c r="E66" s="2">
        <f>IFERROR(IF(VLOOKUP($A66,'QB Projections'!$A:$P,14,FALSE)&gt;0,VLOOKUP($A66,'QB Projections'!$A:$P,15,FALSE),""),"")</f>
        <v>-83.73393884779324</v>
      </c>
      <c r="F66" s="8"/>
      <c r="G66">
        <v>64</v>
      </c>
      <c r="H66" t="str">
        <f>IFERROR(IF(VLOOKUP($G66,'RB Projections'!$A:$P,14,FALSE)&gt;0,VLOOKUP(G66,'RB Projections'!$A:$P,3,FALSE),""),"")</f>
        <v>Nakia Watson</v>
      </c>
      <c r="I66" t="str">
        <f>IFERROR(IF(VLOOKUP($G66,'RB Projections'!$A:$P,14,FALSE)&gt;0,VLOOKUP(G66,'RB Projections'!$A:$P,4,FALSE),""),"")</f>
        <v>Washington State</v>
      </c>
      <c r="J66" s="2">
        <f>IFERROR(IF(VLOOKUP($G66,'RB Projections'!$A:$P,14,FALSE)&gt;0,VLOOKUP(G66,'RB Projections'!$A:$P,14,FALSE),""),"")</f>
        <v>160.36411535435874</v>
      </c>
      <c r="K66" s="2">
        <f>IFERROR(IF(VLOOKUP($G66,'RB Projections'!$A:$P,14,FALSE)&gt;0,VLOOKUP(G66,'RB Projections'!$A:$P,15,FALSE),""),"")</f>
        <v>9.9999999999999995E-7</v>
      </c>
      <c r="M66">
        <v>64</v>
      </c>
      <c r="N66" t="str">
        <f>IFERROR(IF(VLOOKUP(M66,'WR Projections'!$A:$P,14,FALSE)&gt;0,VLOOKUP(M66,'WR Projections'!$A:$P,3,FALSE),""),"")</f>
        <v>DJ England-Chisolm</v>
      </c>
      <c r="O66" t="str">
        <f>IFERROR(IF(VLOOKUP(M66,'WR Projections'!$A:$P,14,FALSE)&gt;0,VLOOKUP(M66,'WR Projections'!$A:$P,4,FALSE),""),"")</f>
        <v>Middle Tennessee</v>
      </c>
      <c r="P66" s="2">
        <f>IFERROR(IF(VLOOKUP(M66,'WR Projections'!$A:$P,14,FALSE)&gt;0,VLOOKUP(M66,'WR Projections'!$A:$P,14,FALSE),""),"")</f>
        <v>143.46460904414062</v>
      </c>
      <c r="Q66" s="2">
        <f>IFERROR(IF(VLOOKUP(M66,'WR Projections'!$A:$P,14,FALSE)&gt;0,VLOOKUP(M66,'WR Projections'!$A:$P,15,FALSE),""),"")</f>
        <v>-13.765062466842322</v>
      </c>
      <c r="S66">
        <v>11</v>
      </c>
      <c r="T66" t="str">
        <f>IFERROR(IF(VLOOKUP($S66,'K Projections'!$A:$J,6,FALSE)&gt;0,VLOOKUP(S66,'K Projections'!$A:$J,2,FALSE),""),"")</f>
        <v>Denis Lynch</v>
      </c>
      <c r="U66" t="str">
        <f>IFERROR(IF(VLOOKUP($S66,'K Projections'!$A:$J,6,FALSE)&gt;0,VLOOKUP(S66,'K Projections'!$A:$J,3,FALSE),""),"")</f>
        <v>USC</v>
      </c>
      <c r="V66" s="2">
        <f>IFERROR(IF(VLOOKUP($S66,'K Projections'!$A:$J,6,FALSE)&gt;0,VLOOKUP(S66,'K Projections'!$A:$J,6,FALSE),""),"")</f>
        <v>9.1264285714285727</v>
      </c>
      <c r="W66" s="2">
        <f>IFERROR(IF(VLOOKUP($S66,'K Projections'!$A:$J,6,FALSE)&gt;0,VLOOKUP(S66,'K Projections'!$A:$J,7,FALSE),""),"")</f>
        <v>8.642857142857352E-2</v>
      </c>
      <c r="X66" s="96"/>
    </row>
    <row r="67" spans="1:24" x14ac:dyDescent="0.25">
      <c r="A67">
        <v>65</v>
      </c>
      <c r="B67" t="str">
        <f>IFERROR(IF(VLOOKUP($A67,'QB Projections'!$A:$P,14,FALSE)&gt;0,VLOOKUP($A67,'QB Projections'!$A:$P,3,FALSE),""),"")</f>
        <v>Carter Bradley</v>
      </c>
      <c r="C67" t="str">
        <f>IFERROR(IF(VLOOKUP($A67,'QB Projections'!$A:$P,14,FALSE)&gt;0,VLOOKUP($A67,'QB Projections'!$A:$P,4,FALSE),""),"")</f>
        <v>South Alabama</v>
      </c>
      <c r="D67" s="2">
        <f>IFERROR(IF(VLOOKUP($A67,'QB Projections'!$A:$P,14,FALSE)&gt;0,VLOOKUP($A67,'QB Projections'!$A:$P,14,FALSE),""),"")</f>
        <v>211.38227984951379</v>
      </c>
      <c r="E67" s="2">
        <f>IFERROR(IF(VLOOKUP($A67,'QB Projections'!$A:$P,14,FALSE)&gt;0,VLOOKUP($A67,'QB Projections'!$A:$P,15,FALSE),""),"")</f>
        <v>-84.862180894123867</v>
      </c>
      <c r="F67" s="8"/>
      <c r="G67">
        <v>65</v>
      </c>
      <c r="H67" t="str">
        <f>IFERROR(IF(VLOOKUP($G67,'RB Projections'!$A:$P,14,FALSE)&gt;0,VLOOKUP(G67,'RB Projections'!$A:$P,3,FALSE),""),"")</f>
        <v>E.J. Smith</v>
      </c>
      <c r="I67" t="str">
        <f>IFERROR(IF(VLOOKUP($G67,'RB Projections'!$A:$P,14,FALSE)&gt;0,VLOOKUP(G67,'RB Projections'!$A:$P,4,FALSE),""),"")</f>
        <v>Stanford</v>
      </c>
      <c r="J67" s="2">
        <f>IFERROR(IF(VLOOKUP($G67,'RB Projections'!$A:$P,14,FALSE)&gt;0,VLOOKUP(G67,'RB Projections'!$A:$P,14,FALSE),""),"")</f>
        <v>159.22134215524491</v>
      </c>
      <c r="K67" s="2">
        <f>IFERROR(IF(VLOOKUP($G67,'RB Projections'!$A:$P,14,FALSE)&gt;0,VLOOKUP(G67,'RB Projections'!$A:$P,15,FALSE),""),"")</f>
        <v>-1.1427721991138331</v>
      </c>
      <c r="M67">
        <v>65</v>
      </c>
      <c r="N67" t="str">
        <f>IFERROR(IF(VLOOKUP(M67,'WR Projections'!$A:$P,14,FALSE)&gt;0,VLOOKUP(M67,'WR Projections'!$A:$P,3,FALSE),""),"")</f>
        <v>TJ Sheffield</v>
      </c>
      <c r="O67" t="str">
        <f>IFERROR(IF(VLOOKUP(M67,'WR Projections'!$A:$P,14,FALSE)&gt;0,VLOOKUP(M67,'WR Projections'!$A:$P,4,FALSE),""),"")</f>
        <v>Purdue</v>
      </c>
      <c r="P67" s="2">
        <f>IFERROR(IF(VLOOKUP(M67,'WR Projections'!$A:$P,14,FALSE)&gt;0,VLOOKUP(M67,'WR Projections'!$A:$P,14,FALSE),""),"")</f>
        <v>143.13337566037353</v>
      </c>
      <c r="Q67" s="2">
        <f>IFERROR(IF(VLOOKUP(M67,'WR Projections'!$A:$P,14,FALSE)&gt;0,VLOOKUP(M67,'WR Projections'!$A:$P,15,FALSE),""),"")</f>
        <v>-14.096295850609406</v>
      </c>
      <c r="S67">
        <v>12</v>
      </c>
      <c r="T67" t="str">
        <f>IFERROR(IF(VLOOKUP($S67,'K Projections'!$A:$J,6,FALSE)&gt;0,VLOOKUP(S67,'K Projections'!$A:$J,2,FALSE),""),"")</f>
        <v>Charles Campbell</v>
      </c>
      <c r="U67" t="str">
        <f>IFERROR(IF(VLOOKUP($S67,'K Projections'!$A:$J,6,FALSE)&gt;0,VLOOKUP(S67,'K Projections'!$A:$J,3,FALSE),""),"")</f>
        <v>Tennessee</v>
      </c>
      <c r="V67" s="2">
        <f>IFERROR(IF(VLOOKUP($S67,'K Projections'!$A:$J,6,FALSE)&gt;0,VLOOKUP(S67,'K Projections'!$A:$J,6,FALSE),""),"")</f>
        <v>9.0399999999999991</v>
      </c>
      <c r="W67" s="2">
        <f>IFERROR(IF(VLOOKUP($S67,'K Projections'!$A:$J,6,FALSE)&gt;0,VLOOKUP(S67,'K Projections'!$A:$J,7,FALSE),""),"")</f>
        <v>0</v>
      </c>
      <c r="X67" s="96"/>
    </row>
    <row r="68" spans="1:24" x14ac:dyDescent="0.25">
      <c r="A68">
        <v>66</v>
      </c>
      <c r="B68" t="str">
        <f>IFERROR(IF(VLOOKUP($A68,'QB Projections'!$A:$P,14,FALSE)&gt;0,VLOOKUP($A68,'QB Projections'!$A:$P,3,FALSE),""),"")</f>
        <v>Kedon Slovis</v>
      </c>
      <c r="C68" t="str">
        <f>IFERROR(IF(VLOOKUP($A68,'QB Projections'!$A:$P,14,FALSE)&gt;0,VLOOKUP($A68,'QB Projections'!$A:$P,4,FALSE),""),"")</f>
        <v>BYU</v>
      </c>
      <c r="D68" s="2">
        <f>IFERROR(IF(VLOOKUP($A68,'QB Projections'!$A:$P,14,FALSE)&gt;0,VLOOKUP($A68,'QB Projections'!$A:$P,14,FALSE),""),"")</f>
        <v>211.14881950546078</v>
      </c>
      <c r="E68" s="2">
        <f>IFERROR(IF(VLOOKUP($A68,'QB Projections'!$A:$P,14,FALSE)&gt;0,VLOOKUP($A68,'QB Projections'!$A:$P,15,FALSE),""),"")</f>
        <v>-85.095641238176881</v>
      </c>
      <c r="F68" s="8"/>
      <c r="G68">
        <v>66</v>
      </c>
      <c r="H68" t="str">
        <f>IFERROR(IF(VLOOKUP($G68,'RB Projections'!$A:$P,14,FALSE)&gt;0,VLOOKUP(G68,'RB Projections'!$A:$P,3,FALSE),""),"")</f>
        <v>Montrell Johnson Jr.</v>
      </c>
      <c r="I68" t="str">
        <f>IFERROR(IF(VLOOKUP($G68,'RB Projections'!$A:$P,14,FALSE)&gt;0,VLOOKUP(G68,'RB Projections'!$A:$P,4,FALSE),""),"")</f>
        <v>Florida</v>
      </c>
      <c r="J68" s="2">
        <f>IFERROR(IF(VLOOKUP($G68,'RB Projections'!$A:$P,14,FALSE)&gt;0,VLOOKUP(G68,'RB Projections'!$A:$P,14,FALSE),""),"")</f>
        <v>158.52046116243386</v>
      </c>
      <c r="K68" s="2">
        <f>IFERROR(IF(VLOOKUP($G68,'RB Projections'!$A:$P,14,FALSE)&gt;0,VLOOKUP(G68,'RB Projections'!$A:$P,15,FALSE),""),"")</f>
        <v>-1.843653191924884</v>
      </c>
      <c r="M68">
        <v>66</v>
      </c>
      <c r="N68" t="str">
        <f>IFERROR(IF(VLOOKUP(M68,'WR Projections'!$A:$P,14,FALSE)&gt;0,VLOOKUP(M68,'WR Projections'!$A:$P,3,FALSE),""),"")</f>
        <v>John Paul Richardson</v>
      </c>
      <c r="O68" t="str">
        <f>IFERROR(IF(VLOOKUP(M68,'WR Projections'!$A:$P,14,FALSE)&gt;0,VLOOKUP(M68,'WR Projections'!$A:$P,4,FALSE),""),"")</f>
        <v>TCU</v>
      </c>
      <c r="P68" s="2">
        <f>IFERROR(IF(VLOOKUP(M68,'WR Projections'!$A:$P,14,FALSE)&gt;0,VLOOKUP(M68,'WR Projections'!$A:$P,14,FALSE),""),"")</f>
        <v>143.02573854363769</v>
      </c>
      <c r="Q68" s="2">
        <f>IFERROR(IF(VLOOKUP(M68,'WR Projections'!$A:$P,14,FALSE)&gt;0,VLOOKUP(M68,'WR Projections'!$A:$P,15,FALSE),""),"")</f>
        <v>-14.203932967345251</v>
      </c>
      <c r="S68">
        <v>13</v>
      </c>
      <c r="T68" t="str">
        <f>IFERROR(IF(VLOOKUP($S68,'K Projections'!$A:$J,6,FALSE)&gt;0,VLOOKUP(S68,'K Projections'!$A:$J,2,FALSE),""),"")</f>
        <v>Tate Sandell</v>
      </c>
      <c r="U68" t="str">
        <f>IFERROR(IF(VLOOKUP($S68,'K Projections'!$A:$J,6,FALSE)&gt;0,VLOOKUP(S68,'K Projections'!$A:$J,3,FALSE),""),"")</f>
        <v>UTSA</v>
      </c>
      <c r="V68" s="2">
        <f>IFERROR(IF(VLOOKUP($S68,'K Projections'!$A:$J,6,FALSE)&gt;0,VLOOKUP(S68,'K Projections'!$A:$J,6,FALSE),""),"")</f>
        <v>8.9749999999999996</v>
      </c>
      <c r="W68" s="2">
        <f>IFERROR(IF(VLOOKUP($S68,'K Projections'!$A:$J,6,FALSE)&gt;0,VLOOKUP(S68,'K Projections'!$A:$J,7,FALSE),""),"")</f>
        <v>-6.4999999999999503E-2</v>
      </c>
      <c r="X68" s="96"/>
    </row>
    <row r="69" spans="1:24" x14ac:dyDescent="0.25">
      <c r="A69">
        <v>67</v>
      </c>
      <c r="B69" t="str">
        <f>IFERROR(IF(VLOOKUP($A69,'QB Projections'!$A:$P,14,FALSE)&gt;0,VLOOKUP($A69,'QB Projections'!$A:$P,3,FALSE),""),"")</f>
        <v>Jiya Wright</v>
      </c>
      <c r="C69" t="str">
        <f>IFERROR(IF(VLOOKUP($A69,'QB Projections'!$A:$P,14,FALSE)&gt;0,VLOOKUP($A69,'QB Projections'!$A:$P,4,FALSE),""),"")</f>
        <v>Louisiana-Monroe</v>
      </c>
      <c r="D69" s="2">
        <f>IFERROR(IF(VLOOKUP($A69,'QB Projections'!$A:$P,14,FALSE)&gt;0,VLOOKUP($A69,'QB Projections'!$A:$P,14,FALSE),""),"")</f>
        <v>210.74569286595732</v>
      </c>
      <c r="E69" s="2">
        <f>IFERROR(IF(VLOOKUP($A69,'QB Projections'!$A:$P,14,FALSE)&gt;0,VLOOKUP($A69,'QB Projections'!$A:$P,15,FALSE),""),"")</f>
        <v>-85.498767877680336</v>
      </c>
      <c r="F69" s="8"/>
      <c r="G69">
        <v>67</v>
      </c>
      <c r="H69" t="str">
        <f>IFERROR(IF(VLOOKUP($G69,'RB Projections'!$A:$P,14,FALSE)&gt;0,VLOOKUP(G69,'RB Projections'!$A:$P,3,FALSE),""),"")</f>
        <v>Malik Sherrod</v>
      </c>
      <c r="I69" t="str">
        <f>IFERROR(IF(VLOOKUP($G69,'RB Projections'!$A:$P,14,FALSE)&gt;0,VLOOKUP(G69,'RB Projections'!$A:$P,4,FALSE),""),"")</f>
        <v>Fresno State</v>
      </c>
      <c r="J69" s="2">
        <f>IFERROR(IF(VLOOKUP($G69,'RB Projections'!$A:$P,14,FALSE)&gt;0,VLOOKUP(G69,'RB Projections'!$A:$P,14,FALSE),""),"")</f>
        <v>157.36448514564827</v>
      </c>
      <c r="K69" s="2">
        <f>IFERROR(IF(VLOOKUP($G69,'RB Projections'!$A:$P,14,FALSE)&gt;0,VLOOKUP(G69,'RB Projections'!$A:$P,15,FALSE),""),"")</f>
        <v>-2.9996292087104708</v>
      </c>
      <c r="M69">
        <v>67</v>
      </c>
      <c r="N69" t="str">
        <f>IFERROR(IF(VLOOKUP(M69,'WR Projections'!$A:$P,14,FALSE)&gt;0,VLOOKUP(M69,'WR Projections'!$A:$P,3,FALSE),""),"")</f>
        <v>Malachai Jones</v>
      </c>
      <c r="O69" t="str">
        <f>IFERROR(IF(VLOOKUP(M69,'WR Projections'!$A:$P,14,FALSE)&gt;0,VLOOKUP(M69,'WR Projections'!$A:$P,4,FALSE),""),"")</f>
        <v>Tulsa</v>
      </c>
      <c r="P69" s="2">
        <f>IFERROR(IF(VLOOKUP(M69,'WR Projections'!$A:$P,14,FALSE)&gt;0,VLOOKUP(M69,'WR Projections'!$A:$P,14,FALSE),""),"")</f>
        <v>142.92891452884828</v>
      </c>
      <c r="Q69" s="2">
        <f>IFERROR(IF(VLOOKUP(M69,'WR Projections'!$A:$P,14,FALSE)&gt;0,VLOOKUP(M69,'WR Projections'!$A:$P,15,FALSE),""),"")</f>
        <v>-14.300756982134656</v>
      </c>
      <c r="S69">
        <v>14</v>
      </c>
      <c r="T69" t="str">
        <f>IFERROR(IF(VLOOKUP($S69,'K Projections'!$A:$J,6,FALSE)&gt;0,VLOOKUP(S69,'K Projections'!$A:$J,2,FALSE),""),"")</f>
        <v>Gino Garcia</v>
      </c>
      <c r="U69" t="str">
        <f>IFERROR(IF(VLOOKUP($S69,'K Projections'!$A:$J,6,FALSE)&gt;0,VLOOKUP(S69,'K Projections'!$A:$J,3,FALSE),""),"")</f>
        <v>Texas Tech</v>
      </c>
      <c r="V69" s="2">
        <f>IFERROR(IF(VLOOKUP($S69,'K Projections'!$A:$J,6,FALSE)&gt;0,VLOOKUP(S69,'K Projections'!$A:$J,6,FALSE),""),"")</f>
        <v>8.8942307692307701</v>
      </c>
      <c r="W69" s="2">
        <f>IFERROR(IF(VLOOKUP($S69,'K Projections'!$A:$J,6,FALSE)&gt;0,VLOOKUP(S69,'K Projections'!$A:$J,7,FALSE),""),"")</f>
        <v>-0.1457692307692291</v>
      </c>
      <c r="X69" s="96"/>
    </row>
    <row r="70" spans="1:24" x14ac:dyDescent="0.25">
      <c r="A70">
        <v>68</v>
      </c>
      <c r="B70" t="str">
        <f>IFERROR(IF(VLOOKUP($A70,'QB Projections'!$A:$P,14,FALSE)&gt;0,VLOOKUP($A70,'QB Projections'!$A:$P,3,FALSE),""),"")</f>
        <v>E.J. Warner</v>
      </c>
      <c r="C70" t="str">
        <f>IFERROR(IF(VLOOKUP($A70,'QB Projections'!$A:$P,14,FALSE)&gt;0,VLOOKUP($A70,'QB Projections'!$A:$P,4,FALSE),""),"")</f>
        <v>Temple</v>
      </c>
      <c r="D70" s="2">
        <f>IFERROR(IF(VLOOKUP($A70,'QB Projections'!$A:$P,14,FALSE)&gt;0,VLOOKUP($A70,'QB Projections'!$A:$P,14,FALSE),""),"")</f>
        <v>210.20437550164684</v>
      </c>
      <c r="E70" s="2">
        <f>IFERROR(IF(VLOOKUP($A70,'QB Projections'!$A:$P,14,FALSE)&gt;0,VLOOKUP($A70,'QB Projections'!$A:$P,15,FALSE),""),"")</f>
        <v>-86.040085241990823</v>
      </c>
      <c r="F70" s="8"/>
      <c r="G70">
        <v>68</v>
      </c>
      <c r="H70" t="str">
        <f>IFERROR(IF(VLOOKUP($G70,'RB Projections'!$A:$P,14,FALSE)&gt;0,VLOOKUP(G70,'RB Projections'!$A:$P,3,FALSE),""),"")</f>
        <v>Vincent Davis</v>
      </c>
      <c r="I70" t="str">
        <f>IFERROR(IF(VLOOKUP($G70,'RB Projections'!$A:$P,14,FALSE)&gt;0,VLOOKUP(G70,'RB Projections'!$A:$P,4,FALSE),""),"")</f>
        <v>UNLV</v>
      </c>
      <c r="J70" s="2">
        <f>IFERROR(IF(VLOOKUP($G70,'RB Projections'!$A:$P,14,FALSE)&gt;0,VLOOKUP(G70,'RB Projections'!$A:$P,14,FALSE),""),"")</f>
        <v>155.63367141439915</v>
      </c>
      <c r="K70" s="2">
        <f>IFERROR(IF(VLOOKUP($G70,'RB Projections'!$A:$P,14,FALSE)&gt;0,VLOOKUP(G70,'RB Projections'!$A:$P,15,FALSE),""),"")</f>
        <v>-4.7304429399595991</v>
      </c>
      <c r="M70">
        <v>68</v>
      </c>
      <c r="N70" t="str">
        <f>IFERROR(IF(VLOOKUP(M70,'WR Projections'!$A:$P,14,FALSE)&gt;0,VLOOKUP(M70,'WR Projections'!$A:$P,3,FALSE),""),"")</f>
        <v>Dakereon Joyner</v>
      </c>
      <c r="O70" t="str">
        <f>IFERROR(IF(VLOOKUP(M70,'WR Projections'!$A:$P,14,FALSE)&gt;0,VLOOKUP(M70,'WR Projections'!$A:$P,4,FALSE),""),"")</f>
        <v>South Carolina</v>
      </c>
      <c r="P70" s="2">
        <f>IFERROR(IF(VLOOKUP(M70,'WR Projections'!$A:$P,14,FALSE)&gt;0,VLOOKUP(M70,'WR Projections'!$A:$P,14,FALSE),""),"")</f>
        <v>142.81103336191424</v>
      </c>
      <c r="Q70" s="2">
        <f>IFERROR(IF(VLOOKUP(M70,'WR Projections'!$A:$P,14,FALSE)&gt;0,VLOOKUP(M70,'WR Projections'!$A:$P,15,FALSE),""),"")</f>
        <v>-14.418638149068697</v>
      </c>
      <c r="S70">
        <v>15</v>
      </c>
      <c r="T70" t="str">
        <f>IFERROR(IF(VLOOKUP($S70,'K Projections'!$A:$J,6,FALSE)&gt;0,VLOOKUP(S70,'K Projections'!$A:$J,2,FALSE),""),"")</f>
        <v>Robert Gunn</v>
      </c>
      <c r="U70" t="str">
        <f>IFERROR(IF(VLOOKUP($S70,'K Projections'!$A:$J,6,FALSE)&gt;0,VLOOKUP(S70,'K Projections'!$A:$J,3,FALSE),""),"")</f>
        <v>Clemson</v>
      </c>
      <c r="V70" s="2">
        <f>IFERROR(IF(VLOOKUP($S70,'K Projections'!$A:$J,6,FALSE)&gt;0,VLOOKUP(S70,'K Projections'!$A:$J,6,FALSE),""),"")</f>
        <v>8.8857142857142843</v>
      </c>
      <c r="W70" s="2">
        <f>IFERROR(IF(VLOOKUP($S70,'K Projections'!$A:$J,6,FALSE)&gt;0,VLOOKUP(S70,'K Projections'!$A:$J,7,FALSE),""),"")</f>
        <v>-0.1542857142857148</v>
      </c>
      <c r="X70" s="96"/>
    </row>
    <row r="71" spans="1:24" x14ac:dyDescent="0.25">
      <c r="A71">
        <v>69</v>
      </c>
      <c r="B71" t="str">
        <f>IFERROR(IF(VLOOKUP($A71,'QB Projections'!$A:$P,14,FALSE)&gt;0,VLOOKUP($A71,'QB Projections'!$A:$P,3,FALSE),""),"")</f>
        <v>Austin Smith</v>
      </c>
      <c r="C71" t="str">
        <f>IFERROR(IF(VLOOKUP($A71,'QB Projections'!$A:$P,14,FALSE)&gt;0,VLOOKUP($A71,'QB Projections'!$A:$P,4,FALSE),""),"")</f>
        <v>Eastern Michigan</v>
      </c>
      <c r="D71" s="2">
        <f>IFERROR(IF(VLOOKUP($A71,'QB Projections'!$A:$P,14,FALSE)&gt;0,VLOOKUP($A71,'QB Projections'!$A:$P,14,FALSE),""),"")</f>
        <v>210.15157730983034</v>
      </c>
      <c r="E71" s="2">
        <f>IFERROR(IF(VLOOKUP($A71,'QB Projections'!$A:$P,14,FALSE)&gt;0,VLOOKUP($A71,'QB Projections'!$A:$P,15,FALSE),""),"")</f>
        <v>-86.092883433807316</v>
      </c>
      <c r="F71" s="8"/>
      <c r="G71">
        <v>69</v>
      </c>
      <c r="H71" t="str">
        <f>IFERROR(IF(VLOOKUP($G71,'RB Projections'!$A:$P,14,FALSE)&gt;0,VLOOKUP(G71,'RB Projections'!$A:$P,3,FALSE),""),"")</f>
        <v>Larry McCammon III</v>
      </c>
      <c r="I71" t="str">
        <f>IFERROR(IF(VLOOKUP($G71,'RB Projections'!$A:$P,14,FALSE)&gt;0,VLOOKUP(G71,'RB Projections'!$A:$P,4,FALSE),""),"")</f>
        <v>Florida Atlantic</v>
      </c>
      <c r="J71" s="2">
        <f>IFERROR(IF(VLOOKUP($G71,'RB Projections'!$A:$P,14,FALSE)&gt;0,VLOOKUP(G71,'RB Projections'!$A:$P,14,FALSE),""),"")</f>
        <v>155.36088899317548</v>
      </c>
      <c r="K71" s="2">
        <f>IFERROR(IF(VLOOKUP($G71,'RB Projections'!$A:$P,14,FALSE)&gt;0,VLOOKUP(G71,'RB Projections'!$A:$P,15,FALSE),""),"")</f>
        <v>-5.003225361183266</v>
      </c>
      <c r="M71">
        <v>69</v>
      </c>
      <c r="N71" t="str">
        <f>IFERROR(IF(VLOOKUP(M71,'WR Projections'!$A:$P,14,FALSE)&gt;0,VLOOKUP(M71,'WR Projections'!$A:$P,3,FALSE),""),"")</f>
        <v>Cam Camper</v>
      </c>
      <c r="O71" t="str">
        <f>IFERROR(IF(VLOOKUP(M71,'WR Projections'!$A:$P,14,FALSE)&gt;0,VLOOKUP(M71,'WR Projections'!$A:$P,4,FALSE),""),"")</f>
        <v>Indiana</v>
      </c>
      <c r="P71" s="2">
        <f>IFERROR(IF(VLOOKUP(M71,'WR Projections'!$A:$P,14,FALSE)&gt;0,VLOOKUP(M71,'WR Projections'!$A:$P,14,FALSE),""),"")</f>
        <v>142.60832312898233</v>
      </c>
      <c r="Q71" s="2">
        <f>IFERROR(IF(VLOOKUP(M71,'WR Projections'!$A:$P,14,FALSE)&gt;0,VLOOKUP(M71,'WR Projections'!$A:$P,15,FALSE),""),"")</f>
        <v>-14.621348382000603</v>
      </c>
      <c r="S71">
        <v>16</v>
      </c>
      <c r="T71" t="str">
        <f>IFERROR(IF(VLOOKUP($S71,'K Projections'!$A:$J,6,FALSE)&gt;0,VLOOKUP(S71,'K Projections'!$A:$J,2,FALSE),""),"")</f>
        <v>Ryan Coe</v>
      </c>
      <c r="U71" t="str">
        <f>IFERROR(IF(VLOOKUP($S71,'K Projections'!$A:$J,6,FALSE)&gt;0,VLOOKUP(S71,'K Projections'!$A:$J,3,FALSE),""),"")</f>
        <v>North Carolina</v>
      </c>
      <c r="V71" s="2">
        <f>IFERROR(IF(VLOOKUP($S71,'K Projections'!$A:$J,6,FALSE)&gt;0,VLOOKUP(S71,'K Projections'!$A:$J,6,FALSE),""),"")</f>
        <v>8.7733928571428557</v>
      </c>
      <c r="W71" s="2">
        <f>IFERROR(IF(VLOOKUP($S71,'K Projections'!$A:$J,6,FALSE)&gt;0,VLOOKUP(S71,'K Projections'!$A:$J,7,FALSE),""),"")</f>
        <v>-0.26660714285714349</v>
      </c>
      <c r="X71" s="96"/>
    </row>
    <row r="72" spans="1:24" x14ac:dyDescent="0.25">
      <c r="A72">
        <v>70</v>
      </c>
      <c r="B72" t="str">
        <f>IFERROR(IF(VLOOKUP($A72,'QB Projections'!$A:$P,14,FALSE)&gt;0,VLOOKUP($A72,'QB Projections'!$A:$P,3,FALSE),""),"")</f>
        <v>Jalen Mayden</v>
      </c>
      <c r="C72" t="str">
        <f>IFERROR(IF(VLOOKUP($A72,'QB Projections'!$A:$P,14,FALSE)&gt;0,VLOOKUP($A72,'QB Projections'!$A:$P,4,FALSE),""),"")</f>
        <v>San Diego State</v>
      </c>
      <c r="D72" s="2">
        <f>IFERROR(IF(VLOOKUP($A72,'QB Projections'!$A:$P,14,FALSE)&gt;0,VLOOKUP($A72,'QB Projections'!$A:$P,14,FALSE),""),"")</f>
        <v>207.74112376674788</v>
      </c>
      <c r="E72" s="2">
        <f>IFERROR(IF(VLOOKUP($A72,'QB Projections'!$A:$P,14,FALSE)&gt;0,VLOOKUP($A72,'QB Projections'!$A:$P,15,FALSE),""),"")</f>
        <v>-88.503336976889784</v>
      </c>
      <c r="F72" s="8"/>
      <c r="G72">
        <v>70</v>
      </c>
      <c r="H72" t="str">
        <f>IFERROR(IF(VLOOKUP($G72,'RB Projections'!$A:$P,14,FALSE)&gt;0,VLOOKUP(G72,'RB Projections'!$A:$P,3,FALSE),""),"")</f>
        <v>Kairee Robinson</v>
      </c>
      <c r="I72" t="str">
        <f>IFERROR(IF(VLOOKUP($G72,'RB Projections'!$A:$P,14,FALSE)&gt;0,VLOOKUP(G72,'RB Projections'!$A:$P,4,FALSE),""),"")</f>
        <v>San Jose State</v>
      </c>
      <c r="J72" s="2">
        <f>IFERROR(IF(VLOOKUP($G72,'RB Projections'!$A:$P,14,FALSE)&gt;0,VLOOKUP(G72,'RB Projections'!$A:$P,14,FALSE),""),"")</f>
        <v>155.22713935835708</v>
      </c>
      <c r="K72" s="2">
        <f>IFERROR(IF(VLOOKUP($G72,'RB Projections'!$A:$P,14,FALSE)&gt;0,VLOOKUP(G72,'RB Projections'!$A:$P,15,FALSE),""),"")</f>
        <v>-5.1369749960016664</v>
      </c>
      <c r="M72">
        <v>70</v>
      </c>
      <c r="N72" t="str">
        <f>IFERROR(IF(VLOOKUP(M72,'WR Projections'!$A:$P,14,FALSE)&gt;0,VLOOKUP(M72,'WR Projections'!$A:$P,3,FALSE),""),"")</f>
        <v>Ricky White</v>
      </c>
      <c r="O72" t="str">
        <f>IFERROR(IF(VLOOKUP(M72,'WR Projections'!$A:$P,14,FALSE)&gt;0,VLOOKUP(M72,'WR Projections'!$A:$P,4,FALSE),""),"")</f>
        <v>UNLV</v>
      </c>
      <c r="P72" s="2">
        <f>IFERROR(IF(VLOOKUP(M72,'WR Projections'!$A:$P,14,FALSE)&gt;0,VLOOKUP(M72,'WR Projections'!$A:$P,14,FALSE),""),"")</f>
        <v>142.52734291650492</v>
      </c>
      <c r="Q72" s="2">
        <f>IFERROR(IF(VLOOKUP(M72,'WR Projections'!$A:$P,14,FALSE)&gt;0,VLOOKUP(M72,'WR Projections'!$A:$P,15,FALSE),""),"")</f>
        <v>-14.702328594478017</v>
      </c>
      <c r="S72">
        <v>17</v>
      </c>
      <c r="T72" t="str">
        <f>IFERROR(IF(VLOOKUP($S72,'K Projections'!$A:$J,6,FALSE)&gt;0,VLOOKUP(S72,'K Projections'!$A:$J,2,FALSE),""),"")</f>
        <v>Camden Lewis</v>
      </c>
      <c r="U72" t="str">
        <f>IFERROR(IF(VLOOKUP($S72,'K Projections'!$A:$J,6,FALSE)&gt;0,VLOOKUP(S72,'K Projections'!$A:$J,3,FALSE),""),"")</f>
        <v>Oregon</v>
      </c>
      <c r="V72" s="2">
        <f>IFERROR(IF(VLOOKUP($S72,'K Projections'!$A:$J,6,FALSE)&gt;0,VLOOKUP(S72,'K Projections'!$A:$J,6,FALSE),""),"")</f>
        <v>8.7288461538461526</v>
      </c>
      <c r="W72" s="2">
        <f>IFERROR(IF(VLOOKUP($S72,'K Projections'!$A:$J,6,FALSE)&gt;0,VLOOKUP(S72,'K Projections'!$A:$J,7,FALSE),""),"")</f>
        <v>-0.31115384615384656</v>
      </c>
      <c r="X72" s="96"/>
    </row>
    <row r="73" spans="1:24" x14ac:dyDescent="0.25">
      <c r="A73">
        <v>71</v>
      </c>
      <c r="B73" t="str">
        <f>IFERROR(IF(VLOOKUP($A73,'QB Projections'!$A:$P,14,FALSE)&gt;0,VLOOKUP($A73,'QB Projections'!$A:$P,3,FALSE),""),"")</f>
        <v>Shedeur Sanders</v>
      </c>
      <c r="C73" t="str">
        <f>IFERROR(IF(VLOOKUP($A73,'QB Projections'!$A:$P,14,FALSE)&gt;0,VLOOKUP($A73,'QB Projections'!$A:$P,4,FALSE),""),"")</f>
        <v>Colorado</v>
      </c>
      <c r="D73" s="2">
        <f>IFERROR(IF(VLOOKUP($A73,'QB Projections'!$A:$P,14,FALSE)&gt;0,VLOOKUP($A73,'QB Projections'!$A:$P,14,FALSE),""),"")</f>
        <v>207.27752673854238</v>
      </c>
      <c r="E73" s="2">
        <f>IFERROR(IF(VLOOKUP($A73,'QB Projections'!$A:$P,14,FALSE)&gt;0,VLOOKUP($A73,'QB Projections'!$A:$P,15,FALSE),""),"")</f>
        <v>-88.966934005095283</v>
      </c>
      <c r="F73" s="8"/>
      <c r="G73">
        <v>71</v>
      </c>
      <c r="H73" t="str">
        <f>IFERROR(IF(VLOOKUP($G73,'RB Projections'!$A:$P,14,FALSE)&gt;0,VLOOKUP(G73,'RB Projections'!$A:$P,3,FALSE),""),"")</f>
        <v>Quinton Cooley</v>
      </c>
      <c r="I73" t="str">
        <f>IFERROR(IF(VLOOKUP($G73,'RB Projections'!$A:$P,14,FALSE)&gt;0,VLOOKUP(G73,'RB Projections'!$A:$P,4,FALSE),""),"")</f>
        <v>Liberty</v>
      </c>
      <c r="J73" s="2">
        <f>IFERROR(IF(VLOOKUP($G73,'RB Projections'!$A:$P,14,FALSE)&gt;0,VLOOKUP(G73,'RB Projections'!$A:$P,14,FALSE),""),"")</f>
        <v>155.07626871078676</v>
      </c>
      <c r="K73" s="2">
        <f>IFERROR(IF(VLOOKUP($G73,'RB Projections'!$A:$P,14,FALSE)&gt;0,VLOOKUP(G73,'RB Projections'!$A:$P,15,FALSE),""),"")</f>
        <v>-5.2878456435719814</v>
      </c>
      <c r="M73">
        <v>71</v>
      </c>
      <c r="N73" t="str">
        <f>IFERROR(IF(VLOOKUP(M73,'WR Projections'!$A:$P,14,FALSE)&gt;0,VLOOKUP(M73,'WR Projections'!$A:$P,3,FALSE),""),"")</f>
        <v>Anthony Gould</v>
      </c>
      <c r="O73" t="str">
        <f>IFERROR(IF(VLOOKUP(M73,'WR Projections'!$A:$P,14,FALSE)&gt;0,VLOOKUP(M73,'WR Projections'!$A:$P,4,FALSE),""),"")</f>
        <v>Oregon State</v>
      </c>
      <c r="P73" s="2">
        <f>IFERROR(IF(VLOOKUP(M73,'WR Projections'!$A:$P,14,FALSE)&gt;0,VLOOKUP(M73,'WR Projections'!$A:$P,14,FALSE),""),"")</f>
        <v>141.98240756525692</v>
      </c>
      <c r="Q73" s="2">
        <f>IFERROR(IF(VLOOKUP(M73,'WR Projections'!$A:$P,14,FALSE)&gt;0,VLOOKUP(M73,'WR Projections'!$A:$P,15,FALSE),""),"")</f>
        <v>-15.247263945726017</v>
      </c>
      <c r="S73">
        <v>18</v>
      </c>
      <c r="T73" t="str">
        <f>IFERROR(IF(VLOOKUP($S73,'K Projections'!$A:$J,6,FALSE)&gt;0,VLOOKUP(S73,'K Projections'!$A:$J,2,FALSE),""),"")</f>
        <v>Griffin Kell</v>
      </c>
      <c r="U73" t="str">
        <f>IFERROR(IF(VLOOKUP($S73,'K Projections'!$A:$J,6,FALSE)&gt;0,VLOOKUP(S73,'K Projections'!$A:$J,3,FALSE),""),"")</f>
        <v>TCU</v>
      </c>
      <c r="V73" s="2">
        <f>IFERROR(IF(VLOOKUP($S73,'K Projections'!$A:$J,6,FALSE)&gt;0,VLOOKUP(S73,'K Projections'!$A:$J,6,FALSE),""),"")</f>
        <v>8.7199999999999989</v>
      </c>
      <c r="W73" s="2">
        <f>IFERROR(IF(VLOOKUP($S73,'K Projections'!$A:$J,6,FALSE)&gt;0,VLOOKUP(S73,'K Projections'!$A:$J,7,FALSE),""),"")</f>
        <v>-0.32000000000000028</v>
      </c>
      <c r="X73" s="96"/>
    </row>
    <row r="74" spans="1:24" x14ac:dyDescent="0.25">
      <c r="A74">
        <v>72</v>
      </c>
      <c r="B74" t="str">
        <f>IFERROR(IF(VLOOKUP($A74,'QB Projections'!$A:$P,14,FALSE)&gt;0,VLOOKUP($A74,'QB Projections'!$A:$P,3,FALSE),""),"")</f>
        <v>Emory Jones</v>
      </c>
      <c r="C74" t="str">
        <f>IFERROR(IF(VLOOKUP($A74,'QB Projections'!$A:$P,14,FALSE)&gt;0,VLOOKUP($A74,'QB Projections'!$A:$P,4,FALSE),""),"")</f>
        <v>Cincinnati</v>
      </c>
      <c r="D74" s="2">
        <f>IFERROR(IF(VLOOKUP($A74,'QB Projections'!$A:$P,14,FALSE)&gt;0,VLOOKUP($A74,'QB Projections'!$A:$P,14,FALSE),""),"")</f>
        <v>207.24970593263276</v>
      </c>
      <c r="E74" s="2">
        <f>IFERROR(IF(VLOOKUP($A74,'QB Projections'!$A:$P,14,FALSE)&gt;0,VLOOKUP($A74,'QB Projections'!$A:$P,15,FALSE),""),"")</f>
        <v>-88.994754811004896</v>
      </c>
      <c r="F74" s="8"/>
      <c r="G74">
        <v>72</v>
      </c>
      <c r="H74" t="str">
        <f>IFERROR(IF(VLOOKUP($G74,'RB Projections'!$A:$P,14,FALSE)&gt;0,VLOOKUP(G74,'RB Projections'!$A:$P,3,FALSE),""),"")</f>
        <v>Henry Parrish Jr.</v>
      </c>
      <c r="I74" t="str">
        <f>IFERROR(IF(VLOOKUP($G74,'RB Projections'!$A:$P,14,FALSE)&gt;0,VLOOKUP(G74,'RB Projections'!$A:$P,4,FALSE),""),"")</f>
        <v>Miami (FL)</v>
      </c>
      <c r="J74" s="2">
        <f>IFERROR(IF(VLOOKUP($G74,'RB Projections'!$A:$P,14,FALSE)&gt;0,VLOOKUP(G74,'RB Projections'!$A:$P,14,FALSE),""),"")</f>
        <v>154.50948821933636</v>
      </c>
      <c r="K74" s="2">
        <f>IFERROR(IF(VLOOKUP($G74,'RB Projections'!$A:$P,14,FALSE)&gt;0,VLOOKUP(G74,'RB Projections'!$A:$P,15,FALSE),""),"")</f>
        <v>-5.8546261350223832</v>
      </c>
      <c r="M74">
        <v>72</v>
      </c>
      <c r="N74" t="str">
        <f>IFERROR(IF(VLOOKUP(M74,'WR Projections'!$A:$P,14,FALSE)&gt;0,VLOOKUP(M74,'WR Projections'!$A:$P,3,FALSE),""),"")</f>
        <v>Trell Harris</v>
      </c>
      <c r="O74" t="str">
        <f>IFERROR(IF(VLOOKUP(M74,'WR Projections'!$A:$P,14,FALSE)&gt;0,VLOOKUP(M74,'WR Projections'!$A:$P,4,FALSE),""),"")</f>
        <v>Kent State</v>
      </c>
      <c r="P74" s="2">
        <f>IFERROR(IF(VLOOKUP(M74,'WR Projections'!$A:$P,14,FALSE)&gt;0,VLOOKUP(M74,'WR Projections'!$A:$P,14,FALSE),""),"")</f>
        <v>141.67723157567411</v>
      </c>
      <c r="Q74" s="2">
        <f>IFERROR(IF(VLOOKUP(M74,'WR Projections'!$A:$P,14,FALSE)&gt;0,VLOOKUP(M74,'WR Projections'!$A:$P,15,FALSE),""),"")</f>
        <v>-15.552439935308824</v>
      </c>
      <c r="S74">
        <v>19</v>
      </c>
      <c r="T74" t="str">
        <f>IFERROR(IF(VLOOKUP($S74,'K Projections'!$A:$J,6,FALSE)&gt;0,VLOOKUP(S74,'K Projections'!$A:$J,2,FALSE),""),"")</f>
        <v>Alex McPherson</v>
      </c>
      <c r="U74" t="str">
        <f>IFERROR(IF(VLOOKUP($S74,'K Projections'!$A:$J,6,FALSE)&gt;0,VLOOKUP(S74,'K Projections'!$A:$J,3,FALSE),""),"")</f>
        <v>Auburn</v>
      </c>
      <c r="V74" s="2">
        <f>IFERROR(IF(VLOOKUP($S74,'K Projections'!$A:$J,6,FALSE)&gt;0,VLOOKUP(S74,'K Projections'!$A:$J,6,FALSE),""),"")</f>
        <v>8.6583333333333332</v>
      </c>
      <c r="W74" s="2">
        <f>IFERROR(IF(VLOOKUP($S74,'K Projections'!$A:$J,6,FALSE)&gt;0,VLOOKUP(S74,'K Projections'!$A:$J,7,FALSE),""),"")</f>
        <v>-0.38166666666666593</v>
      </c>
      <c r="X74" s="96"/>
    </row>
    <row r="75" spans="1:24" x14ac:dyDescent="0.25">
      <c r="A75">
        <v>73</v>
      </c>
      <c r="B75" t="str">
        <f>IFERROR(IF(VLOOKUP($A75,'QB Projections'!$A:$P,14,FALSE)&gt;0,VLOOKUP($A75,'QB Projections'!$A:$P,3,FALSE),""),"")</f>
        <v>Diego Pavia</v>
      </c>
      <c r="C75" t="str">
        <f>IFERROR(IF(VLOOKUP($A75,'QB Projections'!$A:$P,14,FALSE)&gt;0,VLOOKUP($A75,'QB Projections'!$A:$P,4,FALSE),""),"")</f>
        <v>New Mexico State</v>
      </c>
      <c r="D75" s="2">
        <f>IFERROR(IF(VLOOKUP($A75,'QB Projections'!$A:$P,14,FALSE)&gt;0,VLOOKUP($A75,'QB Projections'!$A:$P,14,FALSE),""),"")</f>
        <v>207.08716133017259</v>
      </c>
      <c r="E75" s="2">
        <f>IFERROR(IF(VLOOKUP($A75,'QB Projections'!$A:$P,14,FALSE)&gt;0,VLOOKUP($A75,'QB Projections'!$A:$P,15,FALSE),""),"")</f>
        <v>-89.157299413465068</v>
      </c>
      <c r="F75" s="8"/>
      <c r="G75">
        <v>73</v>
      </c>
      <c r="H75" t="str">
        <f>IFERROR(IF(VLOOKUP($G75,'RB Projections'!$A:$P,14,FALSE)&gt;0,VLOOKUP(G75,'RB Projections'!$A:$P,3,FALSE),""),"")</f>
        <v>Robert Briggs</v>
      </c>
      <c r="I75" t="str">
        <f>IFERROR(IF(VLOOKUP($G75,'RB Projections'!$A:$P,14,FALSE)&gt;0,VLOOKUP(G75,'RB Projections'!$A:$P,4,FALSE),""),"")</f>
        <v>Utah State</v>
      </c>
      <c r="J75" s="2">
        <f>IFERROR(IF(VLOOKUP($G75,'RB Projections'!$A:$P,14,FALSE)&gt;0,VLOOKUP(G75,'RB Projections'!$A:$P,14,FALSE),""),"")</f>
        <v>154.07196308671877</v>
      </c>
      <c r="K75" s="2">
        <f>IFERROR(IF(VLOOKUP($G75,'RB Projections'!$A:$P,14,FALSE)&gt;0,VLOOKUP(G75,'RB Projections'!$A:$P,15,FALSE),""),"")</f>
        <v>-6.2921512676399773</v>
      </c>
      <c r="M75">
        <v>73</v>
      </c>
      <c r="N75" t="str">
        <f>IFERROR(IF(VLOOKUP(M75,'WR Projections'!$A:$P,14,FALSE)&gt;0,VLOOKUP(M75,'WR Projections'!$A:$P,3,FALSE),""),"")</f>
        <v>Monaray Baldwin</v>
      </c>
      <c r="O75" t="str">
        <f>IFERROR(IF(VLOOKUP(M75,'WR Projections'!$A:$P,14,FALSE)&gt;0,VLOOKUP(M75,'WR Projections'!$A:$P,4,FALSE),""),"")</f>
        <v>Baylor</v>
      </c>
      <c r="P75" s="2">
        <f>IFERROR(IF(VLOOKUP(M75,'WR Projections'!$A:$P,14,FALSE)&gt;0,VLOOKUP(M75,'WR Projections'!$A:$P,14,FALSE),""),"")</f>
        <v>140.94712373860278</v>
      </c>
      <c r="Q75" s="2">
        <f>IFERROR(IF(VLOOKUP(M75,'WR Projections'!$A:$P,14,FALSE)&gt;0,VLOOKUP(M75,'WR Projections'!$A:$P,15,FALSE),""),"")</f>
        <v>-16.282547772380152</v>
      </c>
      <c r="S75">
        <v>20</v>
      </c>
      <c r="T75" t="str">
        <f>IFERROR(IF(VLOOKUP($S75,'K Projections'!$A:$J,6,FALSE)&gt;0,VLOOKUP(S75,'K Projections'!$A:$J,2,FALSE),""),"")</f>
        <v>Harrison Mevis</v>
      </c>
      <c r="U75" t="str">
        <f>IFERROR(IF(VLOOKUP($S75,'K Projections'!$A:$J,6,FALSE)&gt;0,VLOOKUP(S75,'K Projections'!$A:$J,3,FALSE),""),"")</f>
        <v>Missouri</v>
      </c>
      <c r="V75" s="2">
        <f>IFERROR(IF(VLOOKUP($S75,'K Projections'!$A:$J,6,FALSE)&gt;0,VLOOKUP(S75,'K Projections'!$A:$J,6,FALSE),""),"")</f>
        <v>8.6542307692307681</v>
      </c>
      <c r="W75" s="2">
        <f>IFERROR(IF(VLOOKUP($S75,'K Projections'!$A:$J,6,FALSE)&gt;0,VLOOKUP(S75,'K Projections'!$A:$J,7,FALSE),""),"")</f>
        <v>-0.38576923076923109</v>
      </c>
      <c r="X75" s="96"/>
    </row>
    <row r="76" spans="1:24" x14ac:dyDescent="0.25">
      <c r="A76">
        <v>74</v>
      </c>
      <c r="B76" t="str">
        <f>IFERROR(IF(VLOOKUP($A76,'QB Projections'!$A:$P,14,FALSE)&gt;0,VLOOKUP($A76,'QB Projections'!$A:$P,3,FALSE),""),"")</f>
        <v>Davis Brin</v>
      </c>
      <c r="C76" t="str">
        <f>IFERROR(IF(VLOOKUP($A76,'QB Projections'!$A:$P,14,FALSE)&gt;0,VLOOKUP($A76,'QB Projections'!$A:$P,4,FALSE),""),"")</f>
        <v>Georgia Southern</v>
      </c>
      <c r="D76" s="2">
        <f>IFERROR(IF(VLOOKUP($A76,'QB Projections'!$A:$P,14,FALSE)&gt;0,VLOOKUP($A76,'QB Projections'!$A:$P,14,FALSE),""),"")</f>
        <v>206.84899395395732</v>
      </c>
      <c r="E76" s="2">
        <f>IFERROR(IF(VLOOKUP($A76,'QB Projections'!$A:$P,14,FALSE)&gt;0,VLOOKUP($A76,'QB Projections'!$A:$P,15,FALSE),""),"")</f>
        <v>-89.395466789680341</v>
      </c>
      <c r="F76" s="8"/>
      <c r="G76">
        <v>74</v>
      </c>
      <c r="H76" t="str">
        <f>IFERROR(IF(VLOOKUP($G76,'RB Projections'!$A:$P,14,FALSE)&gt;0,VLOOKUP(G76,'RB Projections'!$A:$P,3,FALSE),""),"")</f>
        <v>Ky Thomas</v>
      </c>
      <c r="I76" t="str">
        <f>IFERROR(IF(VLOOKUP($G76,'RB Projections'!$A:$P,14,FALSE)&gt;0,VLOOKUP(G76,'RB Projections'!$A:$P,4,FALSE),""),"")</f>
        <v>Kent State</v>
      </c>
      <c r="J76" s="2">
        <f>IFERROR(IF(VLOOKUP($G76,'RB Projections'!$A:$P,14,FALSE)&gt;0,VLOOKUP(G76,'RB Projections'!$A:$P,14,FALSE),""),"")</f>
        <v>151.5768964002458</v>
      </c>
      <c r="K76" s="2">
        <f>IFERROR(IF(VLOOKUP($G76,'RB Projections'!$A:$P,14,FALSE)&gt;0,VLOOKUP(G76,'RB Projections'!$A:$P,15,FALSE),""),"")</f>
        <v>-8.7872179541129452</v>
      </c>
      <c r="M76">
        <v>74</v>
      </c>
      <c r="N76" t="str">
        <f>IFERROR(IF(VLOOKUP(M76,'WR Projections'!$A:$P,14,FALSE)&gt;0,VLOOKUP(M76,'WR Projections'!$A:$P,3,FALSE),""),"")</f>
        <v>Jimmy Horn Jr.</v>
      </c>
      <c r="O76" t="str">
        <f>IFERROR(IF(VLOOKUP(M76,'WR Projections'!$A:$P,14,FALSE)&gt;0,VLOOKUP(M76,'WR Projections'!$A:$P,4,FALSE),""),"")</f>
        <v>Colorado</v>
      </c>
      <c r="P76" s="2">
        <f>IFERROR(IF(VLOOKUP(M76,'WR Projections'!$A:$P,14,FALSE)&gt;0,VLOOKUP(M76,'WR Projections'!$A:$P,14,FALSE),""),"")</f>
        <v>139.34184725751609</v>
      </c>
      <c r="Q76" s="2">
        <f>IFERROR(IF(VLOOKUP(M76,'WR Projections'!$A:$P,14,FALSE)&gt;0,VLOOKUP(M76,'WR Projections'!$A:$P,15,FALSE),""),"")</f>
        <v>-17.887824253466842</v>
      </c>
      <c r="S76">
        <v>21</v>
      </c>
      <c r="T76" t="str">
        <f>IFERROR(IF(VLOOKUP($S76,'K Projections'!$A:$J,6,FALSE)&gt;0,VLOOKUP(S76,'K Projections'!$A:$J,2,FALSE),""),"")</f>
        <v>Alex McNulty</v>
      </c>
      <c r="U76" t="str">
        <f>IFERROR(IF(VLOOKUP($S76,'K Projections'!$A:$J,6,FALSE)&gt;0,VLOOKUP(S76,'K Projections'!$A:$J,3,FALSE),""),"")</f>
        <v>Buffalo</v>
      </c>
      <c r="V76" s="2">
        <f>IFERROR(IF(VLOOKUP($S76,'K Projections'!$A:$J,6,FALSE)&gt;0,VLOOKUP(S76,'K Projections'!$A:$J,6,FALSE),""),"")</f>
        <v>8.5223076923076917</v>
      </c>
      <c r="W76" s="2">
        <f>IFERROR(IF(VLOOKUP($S76,'K Projections'!$A:$J,6,FALSE)&gt;0,VLOOKUP(S76,'K Projections'!$A:$J,7,FALSE),""),"")</f>
        <v>-0.51769230769230745</v>
      </c>
      <c r="X76" s="96"/>
    </row>
    <row r="77" spans="1:24" x14ac:dyDescent="0.25">
      <c r="A77">
        <v>75</v>
      </c>
      <c r="B77" t="str">
        <f>IFERROR(IF(VLOOKUP($A77,'QB Projections'!$A:$P,14,FALSE)&gt;0,VLOOKUP($A77,'QB Projections'!$A:$P,3,FALSE),""),"")</f>
        <v>Cam Fancher</v>
      </c>
      <c r="C77" t="str">
        <f>IFERROR(IF(VLOOKUP($A77,'QB Projections'!$A:$P,14,FALSE)&gt;0,VLOOKUP($A77,'QB Projections'!$A:$P,4,FALSE),""),"")</f>
        <v>Marshall</v>
      </c>
      <c r="D77" s="2">
        <f>IFERROR(IF(VLOOKUP($A77,'QB Projections'!$A:$P,14,FALSE)&gt;0,VLOOKUP($A77,'QB Projections'!$A:$P,14,FALSE),""),"")</f>
        <v>205.64562902821618</v>
      </c>
      <c r="E77" s="2">
        <f>IFERROR(IF(VLOOKUP($A77,'QB Projections'!$A:$P,14,FALSE)&gt;0,VLOOKUP($A77,'QB Projections'!$A:$P,15,FALSE),""),"")</f>
        <v>-90.598831715421483</v>
      </c>
      <c r="F77" s="8"/>
      <c r="G77">
        <v>75</v>
      </c>
      <c r="H77" t="str">
        <f>IFERROR(IF(VLOOKUP($G77,'RB Projections'!$A:$P,14,FALSE)&gt;0,VLOOKUP(G77,'RB Projections'!$A:$P,3,FALSE),""),"")</f>
        <v>Nay'Quan Wright</v>
      </c>
      <c r="I77" t="str">
        <f>IFERROR(IF(VLOOKUP($G77,'RB Projections'!$A:$P,14,FALSE)&gt;0,VLOOKUP(G77,'RB Projections'!$A:$P,4,FALSE),""),"")</f>
        <v>South Florida</v>
      </c>
      <c r="J77" s="2">
        <f>IFERROR(IF(VLOOKUP($G77,'RB Projections'!$A:$P,14,FALSE)&gt;0,VLOOKUP(G77,'RB Projections'!$A:$P,14,FALSE),""),"")</f>
        <v>149.96825174800088</v>
      </c>
      <c r="K77" s="2">
        <f>IFERROR(IF(VLOOKUP($G77,'RB Projections'!$A:$P,14,FALSE)&gt;0,VLOOKUP(G77,'RB Projections'!$A:$P,15,FALSE),""),"")</f>
        <v>-10.395862606357865</v>
      </c>
      <c r="M77">
        <v>75</v>
      </c>
      <c r="N77" t="str">
        <f>IFERROR(IF(VLOOKUP(M77,'WR Projections'!$A:$P,14,FALSE)&gt;0,VLOOKUP(M77,'WR Projections'!$A:$P,3,FALSE),""),"")</f>
        <v>Colbie Young</v>
      </c>
      <c r="O77" t="str">
        <f>IFERROR(IF(VLOOKUP(M77,'WR Projections'!$A:$P,14,FALSE)&gt;0,VLOOKUP(M77,'WR Projections'!$A:$P,4,FALSE),""),"")</f>
        <v>Miami (FL)</v>
      </c>
      <c r="P77" s="2">
        <f>IFERROR(IF(VLOOKUP(M77,'WR Projections'!$A:$P,14,FALSE)&gt;0,VLOOKUP(M77,'WR Projections'!$A:$P,14,FALSE),""),"")</f>
        <v>139.29552948717136</v>
      </c>
      <c r="Q77" s="2">
        <f>IFERROR(IF(VLOOKUP(M77,'WR Projections'!$A:$P,14,FALSE)&gt;0,VLOOKUP(M77,'WR Projections'!$A:$P,15,FALSE),""),"")</f>
        <v>-17.934142023811571</v>
      </c>
      <c r="S77">
        <v>22</v>
      </c>
      <c r="T77" t="str">
        <f>IFERROR(IF(VLOOKUP($S77,'K Projections'!$A:$J,6,FALSE)&gt;0,VLOOKUP(S77,'K Projections'!$A:$J,2,FALSE),""),"")</f>
        <v>Matthew Shipley</v>
      </c>
      <c r="U77" t="str">
        <f>IFERROR(IF(VLOOKUP($S77,'K Projections'!$A:$J,6,FALSE)&gt;0,VLOOKUP(S77,'K Projections'!$A:$J,3,FALSE),""),"")</f>
        <v>Hawai'i</v>
      </c>
      <c r="V77" s="2">
        <f>IFERROR(IF(VLOOKUP($S77,'K Projections'!$A:$J,6,FALSE)&gt;0,VLOOKUP(S77,'K Projections'!$A:$J,6,FALSE),""),"")</f>
        <v>8.1550000000000011</v>
      </c>
      <c r="W77" s="2">
        <f>IFERROR(IF(VLOOKUP($S77,'K Projections'!$A:$J,6,FALSE)&gt;0,VLOOKUP(S77,'K Projections'!$A:$J,7,FALSE),""),"")</f>
        <v>-0.88499999999999801</v>
      </c>
      <c r="X77" s="96"/>
    </row>
    <row r="78" spans="1:24" x14ac:dyDescent="0.25">
      <c r="A78">
        <v>76</v>
      </c>
      <c r="B78" t="str">
        <f>IFERROR(IF(VLOOKUP($A78,'QB Projections'!$A:$P,14,FALSE)&gt;0,VLOOKUP($A78,'QB Projections'!$A:$P,3,FALSE),""),"")</f>
        <v>Quinn Ewers</v>
      </c>
      <c r="C78" t="str">
        <f>IFERROR(IF(VLOOKUP($A78,'QB Projections'!$A:$P,14,FALSE)&gt;0,VLOOKUP($A78,'QB Projections'!$A:$P,4,FALSE),""),"")</f>
        <v>Texas</v>
      </c>
      <c r="D78" s="2">
        <f>IFERROR(IF(VLOOKUP($A78,'QB Projections'!$A:$P,14,FALSE)&gt;0,VLOOKUP($A78,'QB Projections'!$A:$P,14,FALSE),""),"")</f>
        <v>205.05220515811828</v>
      </c>
      <c r="E78" s="2">
        <f>IFERROR(IF(VLOOKUP($A78,'QB Projections'!$A:$P,14,FALSE)&gt;0,VLOOKUP($A78,'QB Projections'!$A:$P,15,FALSE),""),"")</f>
        <v>-91.192255585519376</v>
      </c>
      <c r="F78" s="8"/>
      <c r="G78">
        <v>76</v>
      </c>
      <c r="H78" t="str">
        <f>IFERROR(IF(VLOOKUP($G78,'RB Projections'!$A:$P,14,FALSE)&gt;0,VLOOKUP(G78,'RB Projections'!$A:$P,3,FALSE),""),"")</f>
        <v>Ashton Jeanty</v>
      </c>
      <c r="I78" t="str">
        <f>IFERROR(IF(VLOOKUP($G78,'RB Projections'!$A:$P,14,FALSE)&gt;0,VLOOKUP(G78,'RB Projections'!$A:$P,4,FALSE),""),"")</f>
        <v>Boise State</v>
      </c>
      <c r="J78" s="2">
        <f>IFERROR(IF(VLOOKUP($G78,'RB Projections'!$A:$P,14,FALSE)&gt;0,VLOOKUP(G78,'RB Projections'!$A:$P,14,FALSE),""),"")</f>
        <v>147.59984578552408</v>
      </c>
      <c r="K78" s="2">
        <f>IFERROR(IF(VLOOKUP($G78,'RB Projections'!$A:$P,14,FALSE)&gt;0,VLOOKUP(G78,'RB Projections'!$A:$P,15,FALSE),""),"")</f>
        <v>-12.764268568834664</v>
      </c>
      <c r="M78">
        <v>76</v>
      </c>
      <c r="N78" t="str">
        <f>IFERROR(IF(VLOOKUP(M78,'WR Projections'!$A:$P,14,FALSE)&gt;0,VLOOKUP(M78,'WR Projections'!$A:$P,3,FALSE),""),"")</f>
        <v>KeAndre Lambert-Smith</v>
      </c>
      <c r="O78" t="str">
        <f>IFERROR(IF(VLOOKUP(M78,'WR Projections'!$A:$P,14,FALSE)&gt;0,VLOOKUP(M78,'WR Projections'!$A:$P,4,FALSE),""),"")</f>
        <v>Penn State</v>
      </c>
      <c r="P78" s="2">
        <f>IFERROR(IF(VLOOKUP(M78,'WR Projections'!$A:$P,14,FALSE)&gt;0,VLOOKUP(M78,'WR Projections'!$A:$P,14,FALSE),""),"")</f>
        <v>138.44796005830108</v>
      </c>
      <c r="Q78" s="2">
        <f>IFERROR(IF(VLOOKUP(M78,'WR Projections'!$A:$P,14,FALSE)&gt;0,VLOOKUP(M78,'WR Projections'!$A:$P,15,FALSE),""),"")</f>
        <v>-18.781711452681858</v>
      </c>
      <c r="S78">
        <v>23</v>
      </c>
      <c r="T78" t="str">
        <f>IFERROR(IF(VLOOKUP($S78,'K Projections'!$A:$J,6,FALSE)&gt;0,VLOOKUP(S78,'K Projections'!$A:$J,2,FALSE),""),"")</f>
        <v>Buzz Flabiano</v>
      </c>
      <c r="U78" t="str">
        <f>IFERROR(IF(VLOOKUP($S78,'K Projections'!$A:$J,6,FALSE)&gt;0,VLOOKUP(S78,'K Projections'!$A:$J,3,FALSE),""),"")</f>
        <v>UTEP</v>
      </c>
      <c r="V78" s="2">
        <f>IFERROR(IF(VLOOKUP($S78,'K Projections'!$A:$J,6,FALSE)&gt;0,VLOOKUP(S78,'K Projections'!$A:$J,6,FALSE),""),"")</f>
        <v>8.1058333333333348</v>
      </c>
      <c r="W78" s="2">
        <f>IFERROR(IF(VLOOKUP($S78,'K Projections'!$A:$J,6,FALSE)&gt;0,VLOOKUP(S78,'K Projections'!$A:$J,7,FALSE),""),"")</f>
        <v>-0.93416666666666437</v>
      </c>
      <c r="X78" s="96"/>
    </row>
    <row r="79" spans="1:24" x14ac:dyDescent="0.25">
      <c r="A79">
        <v>77</v>
      </c>
      <c r="B79" t="str">
        <f>IFERROR(IF(VLOOKUP($A79,'QB Projections'!$A:$P,14,FALSE)&gt;0,VLOOKUP($A79,'QB Projections'!$A:$P,3,FALSE),""),"")</f>
        <v>Brady Cook</v>
      </c>
      <c r="C79" t="str">
        <f>IFERROR(IF(VLOOKUP($A79,'QB Projections'!$A:$P,14,FALSE)&gt;0,VLOOKUP($A79,'QB Projections'!$A:$P,4,FALSE),""),"")</f>
        <v>Missouri</v>
      </c>
      <c r="D79" s="2">
        <f>IFERROR(IF(VLOOKUP($A79,'QB Projections'!$A:$P,14,FALSE)&gt;0,VLOOKUP($A79,'QB Projections'!$A:$P,14,FALSE),""),"")</f>
        <v>203.00373771167574</v>
      </c>
      <c r="E79" s="2">
        <f>IFERROR(IF(VLOOKUP($A79,'QB Projections'!$A:$P,14,FALSE)&gt;0,VLOOKUP($A79,'QB Projections'!$A:$P,15,FALSE),""),"")</f>
        <v>-93.24072303196192</v>
      </c>
      <c r="F79" s="8"/>
      <c r="G79">
        <v>77</v>
      </c>
      <c r="H79" t="str">
        <f>IFERROR(IF(VLOOKUP($G79,'RB Projections'!$A:$P,14,FALSE)&gt;0,VLOOKUP(G79,'RB Projections'!$A:$P,3,FALSE),""),"")</f>
        <v>Cam Porter</v>
      </c>
      <c r="I79" t="str">
        <f>IFERROR(IF(VLOOKUP($G79,'RB Projections'!$A:$P,14,FALSE)&gt;0,VLOOKUP(G79,'RB Projections'!$A:$P,4,FALSE),""),"")</f>
        <v>Northwestern</v>
      </c>
      <c r="J79" s="2">
        <f>IFERROR(IF(VLOOKUP($G79,'RB Projections'!$A:$P,14,FALSE)&gt;0,VLOOKUP(G79,'RB Projections'!$A:$P,14,FALSE),""),"")</f>
        <v>146.85884515919662</v>
      </c>
      <c r="K79" s="2">
        <f>IFERROR(IF(VLOOKUP($G79,'RB Projections'!$A:$P,14,FALSE)&gt;0,VLOOKUP(G79,'RB Projections'!$A:$P,15,FALSE),""),"")</f>
        <v>-13.505269195162127</v>
      </c>
      <c r="M79">
        <v>77</v>
      </c>
      <c r="N79" t="str">
        <f>IFERROR(IF(VLOOKUP(M79,'WR Projections'!$A:$P,14,FALSE)&gt;0,VLOOKUP(M79,'WR Projections'!$A:$P,3,FALSE),""),"")</f>
        <v>Roderic Burns</v>
      </c>
      <c r="O79" t="str">
        <f>IFERROR(IF(VLOOKUP(M79,'WR Projections'!$A:$P,14,FALSE)&gt;0,VLOOKUP(M79,'WR Projections'!$A:$P,4,FALSE),""),"")</f>
        <v>North Texas</v>
      </c>
      <c r="P79" s="2">
        <f>IFERROR(IF(VLOOKUP(M79,'WR Projections'!$A:$P,14,FALSE)&gt;0,VLOOKUP(M79,'WR Projections'!$A:$P,14,FALSE),""),"")</f>
        <v>137.46843912678517</v>
      </c>
      <c r="Q79" s="2">
        <f>IFERROR(IF(VLOOKUP(M79,'WR Projections'!$A:$P,14,FALSE)&gt;0,VLOOKUP(M79,'WR Projections'!$A:$P,15,FALSE),""),"")</f>
        <v>-19.761232384197765</v>
      </c>
      <c r="S79">
        <v>24</v>
      </c>
      <c r="T79" t="str">
        <f>IFERROR(IF(VLOOKUP($S79,'K Projections'!$A:$J,6,FALSE)&gt;0,VLOOKUP(S79,'K Projections'!$A:$J,2,FALSE),""),"")</f>
        <v>John Hoyland</v>
      </c>
      <c r="U79" t="str">
        <f>IFERROR(IF(VLOOKUP($S79,'K Projections'!$A:$J,6,FALSE)&gt;0,VLOOKUP(S79,'K Projections'!$A:$J,3,FALSE),""),"")</f>
        <v>Wyoming</v>
      </c>
      <c r="V79" s="2">
        <f>IFERROR(IF(VLOOKUP($S79,'K Projections'!$A:$J,6,FALSE)&gt;0,VLOOKUP(S79,'K Projections'!$A:$J,6,FALSE),""),"")</f>
        <v>8.0757692307692306</v>
      </c>
      <c r="W79" s="2">
        <f>IFERROR(IF(VLOOKUP($S79,'K Projections'!$A:$J,6,FALSE)&gt;0,VLOOKUP(S79,'K Projections'!$A:$J,7,FALSE),""),"")</f>
        <v>-0.96423076923076856</v>
      </c>
      <c r="X79" s="96"/>
    </row>
    <row r="80" spans="1:24" x14ac:dyDescent="0.25">
      <c r="A80">
        <v>78</v>
      </c>
      <c r="B80" t="str">
        <f>IFERROR(IF(VLOOKUP($A80,'QB Projections'!$A:$P,14,FALSE)&gt;0,VLOOKUP($A80,'QB Projections'!$A:$P,3,FALSE),""),"")</f>
        <v>Noah Kim</v>
      </c>
      <c r="C80" t="str">
        <f>IFERROR(IF(VLOOKUP($A80,'QB Projections'!$A:$P,14,FALSE)&gt;0,VLOOKUP($A80,'QB Projections'!$A:$P,4,FALSE),""),"")</f>
        <v>Michigan State</v>
      </c>
      <c r="D80" s="2">
        <f>IFERROR(IF(VLOOKUP($A80,'QB Projections'!$A:$P,14,FALSE)&gt;0,VLOOKUP($A80,'QB Projections'!$A:$P,14,FALSE),""),"")</f>
        <v>202.92175948167736</v>
      </c>
      <c r="E80" s="2">
        <f>IFERROR(IF(VLOOKUP($A80,'QB Projections'!$A:$P,14,FALSE)&gt;0,VLOOKUP($A80,'QB Projections'!$A:$P,15,FALSE),""),"")</f>
        <v>-93.322701261960304</v>
      </c>
      <c r="F80" s="8"/>
      <c r="G80">
        <v>78</v>
      </c>
      <c r="H80" t="str">
        <f>IFERROR(IF(VLOOKUP($G80,'RB Projections'!$A:$P,14,FALSE)&gt;0,VLOOKUP(G80,'RB Projections'!$A:$P,3,FALSE),""),"")</f>
        <v>Thaddius Franklin Jr.</v>
      </c>
      <c r="I80" t="str">
        <f>IFERROR(IF(VLOOKUP($G80,'RB Projections'!$A:$P,14,FALSE)&gt;0,VLOOKUP(G80,'RB Projections'!$A:$P,4,FALSE),""),"")</f>
        <v>Louisiana-Monroe</v>
      </c>
      <c r="J80" s="2">
        <f>IFERROR(IF(VLOOKUP($G80,'RB Projections'!$A:$P,14,FALSE)&gt;0,VLOOKUP(G80,'RB Projections'!$A:$P,14,FALSE),""),"")</f>
        <v>145.13734183698804</v>
      </c>
      <c r="K80" s="2">
        <f>IFERROR(IF(VLOOKUP($G80,'RB Projections'!$A:$P,14,FALSE)&gt;0,VLOOKUP(G80,'RB Projections'!$A:$P,15,FALSE),""),"")</f>
        <v>-15.226772517370703</v>
      </c>
      <c r="M80">
        <v>78</v>
      </c>
      <c r="N80" t="str">
        <f>IFERROR(IF(VLOOKUP(M80,'WR Projections'!$A:$P,14,FALSE)&gt;0,VLOOKUP(M80,'WR Projections'!$A:$P,3,FALSE),""),"")</f>
        <v>Kaden Prather</v>
      </c>
      <c r="O80" t="str">
        <f>IFERROR(IF(VLOOKUP(M80,'WR Projections'!$A:$P,14,FALSE)&gt;0,VLOOKUP(M80,'WR Projections'!$A:$P,4,FALSE),""),"")</f>
        <v>Maryland</v>
      </c>
      <c r="P80" s="2">
        <f>IFERROR(IF(VLOOKUP(M80,'WR Projections'!$A:$P,14,FALSE)&gt;0,VLOOKUP(M80,'WR Projections'!$A:$P,14,FALSE),""),"")</f>
        <v>136.35281188304509</v>
      </c>
      <c r="Q80" s="2">
        <f>IFERROR(IF(VLOOKUP(M80,'WR Projections'!$A:$P,14,FALSE)&gt;0,VLOOKUP(M80,'WR Projections'!$A:$P,15,FALSE),""),"")</f>
        <v>-20.876859627937844</v>
      </c>
      <c r="S80">
        <v>25</v>
      </c>
      <c r="T80" t="str">
        <f>IFERROR(IF(VLOOKUP($S80,'K Projections'!$A:$J,6,FALSE)&gt;0,VLOOKUP(S80,'K Projections'!$A:$J,2,FALSE),""),"")</f>
        <v>Alen Karajic</v>
      </c>
      <c r="U80" t="str">
        <f>IFERROR(IF(VLOOKUP($S80,'K Projections'!$A:$J,6,FALSE)&gt;0,VLOOKUP(S80,'K Projections'!$A:$J,3,FALSE),""),"")</f>
        <v>Jacksonville State</v>
      </c>
      <c r="V80" s="2">
        <f>IFERROR(IF(VLOOKUP($S80,'K Projections'!$A:$J,6,FALSE)&gt;0,VLOOKUP(S80,'K Projections'!$A:$J,6,FALSE),""),"")</f>
        <v>8.0661244019138767</v>
      </c>
      <c r="W80" s="2">
        <f>IFERROR(IF(VLOOKUP($S80,'K Projections'!$A:$J,6,FALSE)&gt;0,VLOOKUP(S80,'K Projections'!$A:$J,7,FALSE),""),"")</f>
        <v>-0.97387559808612245</v>
      </c>
      <c r="X80" s="96"/>
    </row>
    <row r="81" spans="1:24" x14ac:dyDescent="0.25">
      <c r="A81">
        <v>79</v>
      </c>
      <c r="B81" t="str">
        <f>IFERROR(IF(VLOOKUP($A81,'QB Projections'!$A:$P,14,FALSE)&gt;0,VLOOKUP($A81,'QB Projections'!$A:$P,3,FALSE),""),"")</f>
        <v>Jeff Sims</v>
      </c>
      <c r="C81" t="str">
        <f>IFERROR(IF(VLOOKUP($A81,'QB Projections'!$A:$P,14,FALSE)&gt;0,VLOOKUP($A81,'QB Projections'!$A:$P,4,FALSE),""),"")</f>
        <v>Nebraska</v>
      </c>
      <c r="D81" s="2">
        <f>IFERROR(IF(VLOOKUP($A81,'QB Projections'!$A:$P,14,FALSE)&gt;0,VLOOKUP($A81,'QB Projections'!$A:$P,14,FALSE),""),"")</f>
        <v>201.73228182043579</v>
      </c>
      <c r="E81" s="2">
        <f>IFERROR(IF(VLOOKUP($A81,'QB Projections'!$A:$P,14,FALSE)&gt;0,VLOOKUP($A81,'QB Projections'!$A:$P,15,FALSE),""),"")</f>
        <v>-94.512178923201873</v>
      </c>
      <c r="F81" s="8"/>
      <c r="G81">
        <v>79</v>
      </c>
      <c r="H81" t="str">
        <f>IFERROR(IF(VLOOKUP($G81,'RB Projections'!$A:$P,14,FALSE)&gt;0,VLOOKUP(G81,'RB Projections'!$A:$P,3,FALSE),""),"")</f>
        <v>CJ Donaldson</v>
      </c>
      <c r="I81" t="str">
        <f>IFERROR(IF(VLOOKUP($G81,'RB Projections'!$A:$P,14,FALSE)&gt;0,VLOOKUP(G81,'RB Projections'!$A:$P,4,FALSE),""),"")</f>
        <v>West Virginia</v>
      </c>
      <c r="J81" s="2">
        <f>IFERROR(IF(VLOOKUP($G81,'RB Projections'!$A:$P,14,FALSE)&gt;0,VLOOKUP(G81,'RB Projections'!$A:$P,14,FALSE),""),"")</f>
        <v>144.45504135147027</v>
      </c>
      <c r="K81" s="2">
        <f>IFERROR(IF(VLOOKUP($G81,'RB Projections'!$A:$P,14,FALSE)&gt;0,VLOOKUP(G81,'RB Projections'!$A:$P,15,FALSE),""),"")</f>
        <v>-15.909073002888475</v>
      </c>
      <c r="M81">
        <v>79</v>
      </c>
      <c r="N81" t="str">
        <f>IFERROR(IF(VLOOKUP(M81,'WR Projections'!$A:$P,14,FALSE)&gt;0,VLOOKUP(M81,'WR Projections'!$A:$P,3,FALSE),""),"")</f>
        <v>Joe Scates</v>
      </c>
      <c r="O81" t="str">
        <f>IFERROR(IF(VLOOKUP(M81,'WR Projections'!$A:$P,14,FALSE)&gt;0,VLOOKUP(M81,'WR Projections'!$A:$P,4,FALSE),""),"")</f>
        <v>Memphis</v>
      </c>
      <c r="P81" s="2">
        <f>IFERROR(IF(VLOOKUP(M81,'WR Projections'!$A:$P,14,FALSE)&gt;0,VLOOKUP(M81,'WR Projections'!$A:$P,14,FALSE),""),"")</f>
        <v>135.36502858569401</v>
      </c>
      <c r="Q81" s="2">
        <f>IFERROR(IF(VLOOKUP(M81,'WR Projections'!$A:$P,14,FALSE)&gt;0,VLOOKUP(M81,'WR Projections'!$A:$P,15,FALSE),""),"")</f>
        <v>-21.86464292528893</v>
      </c>
      <c r="S81">
        <v>26</v>
      </c>
      <c r="T81" t="str">
        <f>IFERROR(IF(VLOOKUP($S81,'K Projections'!$A:$J,6,FALSE)&gt;0,VLOOKUP(S81,'K Projections'!$A:$J,2,FALSE),""),"")</f>
        <v>Alex Felkins</v>
      </c>
      <c r="U81" t="str">
        <f>IFERROR(IF(VLOOKUP($S81,'K Projections'!$A:$J,6,FALSE)&gt;0,VLOOKUP(S81,'K Projections'!$A:$J,3,FALSE),""),"")</f>
        <v>Penn State</v>
      </c>
      <c r="V81" s="2">
        <f>IFERROR(IF(VLOOKUP($S81,'K Projections'!$A:$J,6,FALSE)&gt;0,VLOOKUP(S81,'K Projections'!$A:$J,6,FALSE),""),"")</f>
        <v>8.0096153846153832</v>
      </c>
      <c r="W81" s="2">
        <f>IFERROR(IF(VLOOKUP($S81,'K Projections'!$A:$J,6,FALSE)&gt;0,VLOOKUP(S81,'K Projections'!$A:$J,7,FALSE),""),"")</f>
        <v>-1.0303846153846159</v>
      </c>
      <c r="X81" s="96"/>
    </row>
    <row r="82" spans="1:24" x14ac:dyDescent="0.25">
      <c r="A82">
        <v>80</v>
      </c>
      <c r="B82" t="str">
        <f>IFERROR(IF(VLOOKUP($A82,'QB Projections'!$A:$P,14,FALSE)&gt;0,VLOOKUP($A82,'QB Projections'!$A:$P,3,FALSE),""),"")</f>
        <v>Tyler Van Dyke</v>
      </c>
      <c r="C82" t="str">
        <f>IFERROR(IF(VLOOKUP($A82,'QB Projections'!$A:$P,14,FALSE)&gt;0,VLOOKUP($A82,'QB Projections'!$A:$P,4,FALSE),""),"")</f>
        <v>Miami (FL)</v>
      </c>
      <c r="D82" s="2">
        <f>IFERROR(IF(VLOOKUP($A82,'QB Projections'!$A:$P,14,FALSE)&gt;0,VLOOKUP($A82,'QB Projections'!$A:$P,14,FALSE),""),"")</f>
        <v>200.75332887737233</v>
      </c>
      <c r="E82" s="2">
        <f>IFERROR(IF(VLOOKUP($A82,'QB Projections'!$A:$P,14,FALSE)&gt;0,VLOOKUP($A82,'QB Projections'!$A:$P,15,FALSE),""),"")</f>
        <v>-95.491131866265334</v>
      </c>
      <c r="F82" s="8"/>
      <c r="G82">
        <v>80</v>
      </c>
      <c r="H82" t="str">
        <f>IFERROR(IF(VLOOKUP($G82,'RB Projections'!$A:$P,14,FALSE)&gt;0,VLOOKUP(G82,'RB Projections'!$A:$P,3,FALSE),""),"")</f>
        <v>Cartevious Norton</v>
      </c>
      <c r="I82" t="str">
        <f>IFERROR(IF(VLOOKUP($G82,'RB Projections'!$A:$P,14,FALSE)&gt;0,VLOOKUP(G82,'RB Projections'!$A:$P,4,FALSE),""),"")</f>
        <v>Iowa State</v>
      </c>
      <c r="J82" s="2">
        <f>IFERROR(IF(VLOOKUP($G82,'RB Projections'!$A:$P,14,FALSE)&gt;0,VLOOKUP(G82,'RB Projections'!$A:$P,14,FALSE),""),"")</f>
        <v>143.94045744042711</v>
      </c>
      <c r="K82" s="2">
        <f>IFERROR(IF(VLOOKUP($G82,'RB Projections'!$A:$P,14,FALSE)&gt;0,VLOOKUP(G82,'RB Projections'!$A:$P,15,FALSE),""),"")</f>
        <v>-16.423656913931634</v>
      </c>
      <c r="M82">
        <v>80</v>
      </c>
      <c r="N82" t="str">
        <f>IFERROR(IF(VLOOKUP(M82,'WR Projections'!$A:$P,14,FALSE)&gt;0,VLOOKUP(M82,'WR Projections'!$A:$P,3,FALSE),""),"")</f>
        <v>Ashtyn Hawkins</v>
      </c>
      <c r="O82" t="str">
        <f>IFERROR(IF(VLOOKUP(M82,'WR Projections'!$A:$P,14,FALSE)&gt;0,VLOOKUP(M82,'WR Projections'!$A:$P,4,FALSE),""),"")</f>
        <v>Texas State</v>
      </c>
      <c r="P82" s="2">
        <f>IFERROR(IF(VLOOKUP(M82,'WR Projections'!$A:$P,14,FALSE)&gt;0,VLOOKUP(M82,'WR Projections'!$A:$P,14,FALSE),""),"")</f>
        <v>134.92821414292698</v>
      </c>
      <c r="Q82" s="2">
        <f>IFERROR(IF(VLOOKUP(M82,'WR Projections'!$A:$P,14,FALSE)&gt;0,VLOOKUP(M82,'WR Projections'!$A:$P,15,FALSE),""),"")</f>
        <v>-22.30145736805596</v>
      </c>
      <c r="S82">
        <v>27</v>
      </c>
      <c r="T82" t="str">
        <f>IFERROR(IF(VLOOKUP($S82,'K Projections'!$A:$J,6,FALSE)&gt;0,VLOOKUP(S82,'K Projections'!$A:$J,2,FALSE),""),"")</f>
        <v>Tyler Loop</v>
      </c>
      <c r="U82" t="str">
        <f>IFERROR(IF(VLOOKUP($S82,'K Projections'!$A:$J,6,FALSE)&gt;0,VLOOKUP(S82,'K Projections'!$A:$J,3,FALSE),""),"")</f>
        <v>Arizona</v>
      </c>
      <c r="V82" s="2">
        <f>IFERROR(IF(VLOOKUP($S82,'K Projections'!$A:$J,6,FALSE)&gt;0,VLOOKUP(S82,'K Projections'!$A:$J,6,FALSE),""),"")</f>
        <v>7.9506250000000005</v>
      </c>
      <c r="W82" s="2">
        <f>IFERROR(IF(VLOOKUP($S82,'K Projections'!$A:$J,6,FALSE)&gt;0,VLOOKUP(S82,'K Projections'!$A:$J,7,FALSE),""),"")</f>
        <v>-1.0893749999999986</v>
      </c>
      <c r="X82" s="96"/>
    </row>
    <row r="83" spans="1:24" x14ac:dyDescent="0.25">
      <c r="A83">
        <v>81</v>
      </c>
      <c r="B83" t="str">
        <f>IFERROR(IF(VLOOKUP($A83,'QB Projections'!$A:$P,14,FALSE)&gt;0,VLOOKUP($A83,'QB Projections'!$A:$P,3,FALSE),""),"")</f>
        <v>Ryan Burger</v>
      </c>
      <c r="C83" t="str">
        <f>IFERROR(IF(VLOOKUP($A83,'QB Projections'!$A:$P,14,FALSE)&gt;0,VLOOKUP($A83,'QB Projections'!$A:$P,4,FALSE),""),"")</f>
        <v>Appalachian State</v>
      </c>
      <c r="D83" s="2">
        <f>IFERROR(IF(VLOOKUP($A83,'QB Projections'!$A:$P,14,FALSE)&gt;0,VLOOKUP($A83,'QB Projections'!$A:$P,14,FALSE),""),"")</f>
        <v>200.67372025018051</v>
      </c>
      <c r="E83" s="2">
        <f>IFERROR(IF(VLOOKUP($A83,'QB Projections'!$A:$P,14,FALSE)&gt;0,VLOOKUP($A83,'QB Projections'!$A:$P,15,FALSE),""),"")</f>
        <v>-95.570740493457151</v>
      </c>
      <c r="F83" s="8"/>
      <c r="G83">
        <v>81</v>
      </c>
      <c r="H83" t="str">
        <f>IFERROR(IF(VLOOKUP($G83,'RB Projections'!$A:$P,14,FALSE)&gt;0,VLOOKUP(G83,'RB Projections'!$A:$P,3,FALSE),""),"")</f>
        <v>Dakereon Joyner</v>
      </c>
      <c r="I83" t="str">
        <f>IFERROR(IF(VLOOKUP($G83,'RB Projections'!$A:$P,14,FALSE)&gt;0,VLOOKUP(G83,'RB Projections'!$A:$P,4,FALSE),""),"")</f>
        <v>South Carolina</v>
      </c>
      <c r="J83" s="2">
        <f>IFERROR(IF(VLOOKUP($G83,'RB Projections'!$A:$P,14,FALSE)&gt;0,VLOOKUP(G83,'RB Projections'!$A:$P,14,FALSE),""),"")</f>
        <v>142.81103336191424</v>
      </c>
      <c r="K83" s="2">
        <f>IFERROR(IF(VLOOKUP($G83,'RB Projections'!$A:$P,14,FALSE)&gt;0,VLOOKUP(G83,'RB Projections'!$A:$P,15,FALSE),""),"")</f>
        <v>-17.553080992444503</v>
      </c>
      <c r="M83">
        <v>81</v>
      </c>
      <c r="N83" t="str">
        <f>IFERROR(IF(VLOOKUP(M83,'WR Projections'!$A:$P,14,FALSE)&gt;0,VLOOKUP(M83,'WR Projections'!$A:$P,3,FALSE),""),"")</f>
        <v>Myles Price</v>
      </c>
      <c r="O83" t="str">
        <f>IFERROR(IF(VLOOKUP(M83,'WR Projections'!$A:$P,14,FALSE)&gt;0,VLOOKUP(M83,'WR Projections'!$A:$P,4,FALSE),""),"")</f>
        <v>Texas Tech</v>
      </c>
      <c r="P83" s="2">
        <f>IFERROR(IF(VLOOKUP(M83,'WR Projections'!$A:$P,14,FALSE)&gt;0,VLOOKUP(M83,'WR Projections'!$A:$P,14,FALSE),""),"")</f>
        <v>134.8787706706438</v>
      </c>
      <c r="Q83" s="2">
        <f>IFERROR(IF(VLOOKUP(M83,'WR Projections'!$A:$P,14,FALSE)&gt;0,VLOOKUP(M83,'WR Projections'!$A:$P,15,FALSE),""),"")</f>
        <v>-22.350900840339133</v>
      </c>
      <c r="S83">
        <v>28</v>
      </c>
      <c r="T83" t="str">
        <f>IFERROR(IF(VLOOKUP($S83,'K Projections'!$A:$J,6,FALSE)&gt;0,VLOOKUP(S83,'K Projections'!$A:$J,2,FALSE),""),"")</f>
        <v>Colton Boomer</v>
      </c>
      <c r="U83" t="str">
        <f>IFERROR(IF(VLOOKUP($S83,'K Projections'!$A:$J,6,FALSE)&gt;0,VLOOKUP(S83,'K Projections'!$A:$J,3,FALSE),""),"")</f>
        <v>UCF</v>
      </c>
      <c r="V83" s="2">
        <f>IFERROR(IF(VLOOKUP($S83,'K Projections'!$A:$J,6,FALSE)&gt;0,VLOOKUP(S83,'K Projections'!$A:$J,6,FALSE),""),"")</f>
        <v>7.8485714285714288</v>
      </c>
      <c r="W83" s="2">
        <f>IFERROR(IF(VLOOKUP($S83,'K Projections'!$A:$J,6,FALSE)&gt;0,VLOOKUP(S83,'K Projections'!$A:$J,7,FALSE),""),"")</f>
        <v>-1.1914285714285704</v>
      </c>
      <c r="X83" s="96"/>
    </row>
    <row r="84" spans="1:24" x14ac:dyDescent="0.25">
      <c r="A84">
        <v>82</v>
      </c>
      <c r="B84" t="str">
        <f>IFERROR(IF(VLOOKUP($A84,'QB Projections'!$A:$P,14,FALSE)&gt;0,VLOOKUP($A84,'QB Projections'!$A:$P,3,FALSE),""),"")</f>
        <v>Cooper Legas</v>
      </c>
      <c r="C84" t="str">
        <f>IFERROR(IF(VLOOKUP($A84,'QB Projections'!$A:$P,14,FALSE)&gt;0,VLOOKUP($A84,'QB Projections'!$A:$P,4,FALSE),""),"")</f>
        <v>Utah State</v>
      </c>
      <c r="D84" s="2">
        <f>IFERROR(IF(VLOOKUP($A84,'QB Projections'!$A:$P,14,FALSE)&gt;0,VLOOKUP($A84,'QB Projections'!$A:$P,14,FALSE),""),"")</f>
        <v>199.8598310942599</v>
      </c>
      <c r="E84" s="2">
        <f>IFERROR(IF(VLOOKUP($A84,'QB Projections'!$A:$P,14,FALSE)&gt;0,VLOOKUP($A84,'QB Projections'!$A:$P,15,FALSE),""),"")</f>
        <v>-96.384629649377757</v>
      </c>
      <c r="F84" s="8"/>
      <c r="G84">
        <v>82</v>
      </c>
      <c r="H84" t="str">
        <f>IFERROR(IF(VLOOKUP($G84,'RB Projections'!$A:$P,14,FALSE)&gt;0,VLOOKUP(G84,'RB Projections'!$A:$P,3,FALSE),""),"")</f>
        <v>Kadarius Calloway</v>
      </c>
      <c r="I84" t="str">
        <f>IFERROR(IF(VLOOKUP($G84,'RB Projections'!$A:$P,14,FALSE)&gt;0,VLOOKUP(G84,'RB Projections'!$A:$P,4,FALSE),""),"")</f>
        <v>Old Dominion</v>
      </c>
      <c r="J84" s="2">
        <f>IFERROR(IF(VLOOKUP($G84,'RB Projections'!$A:$P,14,FALSE)&gt;0,VLOOKUP(G84,'RB Projections'!$A:$P,14,FALSE),""),"")</f>
        <v>142.21125447781731</v>
      </c>
      <c r="K84" s="2">
        <f>IFERROR(IF(VLOOKUP($G84,'RB Projections'!$A:$P,14,FALSE)&gt;0,VLOOKUP(G84,'RB Projections'!$A:$P,15,FALSE),""),"")</f>
        <v>-18.152859876541438</v>
      </c>
      <c r="M84">
        <v>82</v>
      </c>
      <c r="N84" t="str">
        <f>IFERROR(IF(VLOOKUP(M84,'WR Projections'!$A:$P,14,FALSE)&gt;0,VLOOKUP(M84,'WR Projections'!$A:$P,3,FALSE),""),"")</f>
        <v>Daniel Jackson</v>
      </c>
      <c r="O84" t="str">
        <f>IFERROR(IF(VLOOKUP(M84,'WR Projections'!$A:$P,14,FALSE)&gt;0,VLOOKUP(M84,'WR Projections'!$A:$P,4,FALSE),""),"")</f>
        <v>Minnesota</v>
      </c>
      <c r="P84" s="2">
        <f>IFERROR(IF(VLOOKUP(M84,'WR Projections'!$A:$P,14,FALSE)&gt;0,VLOOKUP(M84,'WR Projections'!$A:$P,14,FALSE),""),"")</f>
        <v>134.13423587507367</v>
      </c>
      <c r="Q84" s="2">
        <f>IFERROR(IF(VLOOKUP(M84,'WR Projections'!$A:$P,14,FALSE)&gt;0,VLOOKUP(M84,'WR Projections'!$A:$P,15,FALSE),""),"")</f>
        <v>-23.095435635909265</v>
      </c>
      <c r="S84">
        <v>29</v>
      </c>
      <c r="T84" t="str">
        <f>IFERROR(IF(VLOOKUP($S84,'K Projections'!$A:$J,6,FALSE)&gt;0,VLOOKUP(S84,'K Projections'!$A:$J,2,FALSE),""),"")</f>
        <v>Diego Guajardo</v>
      </c>
      <c r="U84" t="str">
        <f>IFERROR(IF(VLOOKUP($S84,'K Projections'!$A:$J,6,FALSE)&gt;0,VLOOKUP(S84,'K Projections'!$A:$J,3,FALSE),""),"")</f>
        <v>South Alabama</v>
      </c>
      <c r="V84" s="2">
        <f>IFERROR(IF(VLOOKUP($S84,'K Projections'!$A:$J,6,FALSE)&gt;0,VLOOKUP(S84,'K Projections'!$A:$J,6,FALSE),""),"")</f>
        <v>7.79153846153846</v>
      </c>
      <c r="W84" s="2">
        <f>IFERROR(IF(VLOOKUP($S84,'K Projections'!$A:$J,6,FALSE)&gt;0,VLOOKUP(S84,'K Projections'!$A:$J,7,FALSE),""),"")</f>
        <v>-1.2484615384615392</v>
      </c>
      <c r="X84" s="96"/>
    </row>
    <row r="85" spans="1:24" x14ac:dyDescent="0.25">
      <c r="A85">
        <v>83</v>
      </c>
      <c r="B85" t="str">
        <f>IFERROR(IF(VLOOKUP($A85,'QB Projections'!$A:$P,14,FALSE)&gt;0,VLOOKUP($A85,'QB Projections'!$A:$P,3,FALSE),""),"")</f>
        <v>Spencer Rattler</v>
      </c>
      <c r="C85" t="str">
        <f>IFERROR(IF(VLOOKUP($A85,'QB Projections'!$A:$P,14,FALSE)&gt;0,VLOOKUP($A85,'QB Projections'!$A:$P,4,FALSE),""),"")</f>
        <v>South Carolina</v>
      </c>
      <c r="D85" s="2">
        <f>IFERROR(IF(VLOOKUP($A85,'QB Projections'!$A:$P,14,FALSE)&gt;0,VLOOKUP($A85,'QB Projections'!$A:$P,14,FALSE),""),"")</f>
        <v>197.0603696147046</v>
      </c>
      <c r="E85" s="2">
        <f>IFERROR(IF(VLOOKUP($A85,'QB Projections'!$A:$P,14,FALSE)&gt;0,VLOOKUP($A85,'QB Projections'!$A:$P,15,FALSE),""),"")</f>
        <v>-99.184091128933062</v>
      </c>
      <c r="F85" s="8"/>
      <c r="G85">
        <v>83</v>
      </c>
      <c r="H85" t="str">
        <f>IFERROR(IF(VLOOKUP($G85,'RB Projections'!$A:$P,14,FALSE)&gt;0,VLOOKUP(G85,'RB Projections'!$A:$P,3,FALSE),""),"")</f>
        <v>Ron Cook Jr.</v>
      </c>
      <c r="I85" t="str">
        <f>IFERROR(IF(VLOOKUP($G85,'RB Projections'!$A:$P,14,FALSE)&gt;0,VLOOKUP(G85,'RB Projections'!$A:$P,4,FALSE),""),"")</f>
        <v>Buffalo</v>
      </c>
      <c r="J85" s="2">
        <f>IFERROR(IF(VLOOKUP($G85,'RB Projections'!$A:$P,14,FALSE)&gt;0,VLOOKUP(G85,'RB Projections'!$A:$P,14,FALSE),""),"")</f>
        <v>141.96500993770999</v>
      </c>
      <c r="K85" s="2">
        <f>IFERROR(IF(VLOOKUP($G85,'RB Projections'!$A:$P,14,FALSE)&gt;0,VLOOKUP(G85,'RB Projections'!$A:$P,15,FALSE),""),"")</f>
        <v>-18.399104416648751</v>
      </c>
      <c r="M85">
        <v>83</v>
      </c>
      <c r="N85" t="str">
        <f>IFERROR(IF(VLOOKUP(M85,'WR Projections'!$A:$P,14,FALSE)&gt;0,VLOOKUP(M85,'WR Projections'!$A:$P,3,FALSE),""),"")</f>
        <v>Caullin Lacy</v>
      </c>
      <c r="O85" t="str">
        <f>IFERROR(IF(VLOOKUP(M85,'WR Projections'!$A:$P,14,FALSE)&gt;0,VLOOKUP(M85,'WR Projections'!$A:$P,4,FALSE),""),"")</f>
        <v>South Alabama</v>
      </c>
      <c r="P85" s="2">
        <f>IFERROR(IF(VLOOKUP(M85,'WR Projections'!$A:$P,14,FALSE)&gt;0,VLOOKUP(M85,'WR Projections'!$A:$P,14,FALSE),""),"")</f>
        <v>134.11425992336828</v>
      </c>
      <c r="Q85" s="2">
        <f>IFERROR(IF(VLOOKUP(M85,'WR Projections'!$A:$P,14,FALSE)&gt;0,VLOOKUP(M85,'WR Projections'!$A:$P,15,FALSE),""),"")</f>
        <v>-23.115411587614656</v>
      </c>
      <c r="S85">
        <v>30</v>
      </c>
      <c r="T85" t="str">
        <f>IFERROR(IF(VLOOKUP($S85,'K Projections'!$A:$J,6,FALSE)&gt;0,VLOOKUP(S85,'K Projections'!$A:$J,2,FALSE),""),"")</f>
        <v>Dominic Zvada</v>
      </c>
      <c r="U85" t="str">
        <f>IFERROR(IF(VLOOKUP($S85,'K Projections'!$A:$J,6,FALSE)&gt;0,VLOOKUP(S85,'K Projections'!$A:$J,3,FALSE),""),"")</f>
        <v>Arkansas State</v>
      </c>
      <c r="V85" s="2">
        <f>IFERROR(IF(VLOOKUP($S85,'K Projections'!$A:$J,6,FALSE)&gt;0,VLOOKUP(S85,'K Projections'!$A:$J,6,FALSE),""),"")</f>
        <v>7.7808333333333328</v>
      </c>
      <c r="W85" s="2">
        <f>IFERROR(IF(VLOOKUP($S85,'K Projections'!$A:$J,6,FALSE)&gt;0,VLOOKUP(S85,'K Projections'!$A:$J,7,FALSE),""),"")</f>
        <v>-1.2591666666666663</v>
      </c>
      <c r="X85" s="96"/>
    </row>
    <row r="86" spans="1:24" x14ac:dyDescent="0.25">
      <c r="A86">
        <v>84</v>
      </c>
      <c r="B86" t="str">
        <f>IFERROR(IF(VLOOKUP($A86,'QB Projections'!$A:$P,14,FALSE)&gt;0,VLOOKUP($A86,'QB Projections'!$A:$P,3,FALSE),""),"")</f>
        <v>Mason Garcia</v>
      </c>
      <c r="C86" t="str">
        <f>IFERROR(IF(VLOOKUP($A86,'QB Projections'!$A:$P,14,FALSE)&gt;0,VLOOKUP($A86,'QB Projections'!$A:$P,4,FALSE),""),"")</f>
        <v>East Carolina</v>
      </c>
      <c r="D86" s="2">
        <f>IFERROR(IF(VLOOKUP($A86,'QB Projections'!$A:$P,14,FALSE)&gt;0,VLOOKUP($A86,'QB Projections'!$A:$P,14,FALSE),""),"")</f>
        <v>195.54485047594881</v>
      </c>
      <c r="E86" s="2">
        <f>IFERROR(IF(VLOOKUP($A86,'QB Projections'!$A:$P,14,FALSE)&gt;0,VLOOKUP($A86,'QB Projections'!$A:$P,15,FALSE),""),"")</f>
        <v>-100.69961026768885</v>
      </c>
      <c r="F86" s="8"/>
      <c r="G86">
        <v>84</v>
      </c>
      <c r="H86" t="str">
        <f>IFERROR(IF(VLOOKUP($G86,'RB Projections'!$A:$P,14,FALSE)&gt;0,VLOOKUP(G86,'RB Projections'!$A:$P,3,FALSE),""),"")</f>
        <v>Alton McCaskill</v>
      </c>
      <c r="I86" t="str">
        <f>IFERROR(IF(VLOOKUP($G86,'RB Projections'!$A:$P,14,FALSE)&gt;0,VLOOKUP(G86,'RB Projections'!$A:$P,4,FALSE),""),"")</f>
        <v>Colorado</v>
      </c>
      <c r="J86" s="2">
        <f>IFERROR(IF(VLOOKUP($G86,'RB Projections'!$A:$P,14,FALSE)&gt;0,VLOOKUP(G86,'RB Projections'!$A:$P,14,FALSE),""),"")</f>
        <v>141.86203740439191</v>
      </c>
      <c r="K86" s="2">
        <f>IFERROR(IF(VLOOKUP($G86,'RB Projections'!$A:$P,14,FALSE)&gt;0,VLOOKUP(G86,'RB Projections'!$A:$P,15,FALSE),""),"")</f>
        <v>-18.502076949966831</v>
      </c>
      <c r="M86">
        <v>84</v>
      </c>
      <c r="N86" t="str">
        <f>IFERROR(IF(VLOOKUP(M86,'WR Projections'!$A:$P,14,FALSE)&gt;0,VLOOKUP(M86,'WR Projections'!$A:$P,3,FALSE),""),"")</f>
        <v>Je'Quan Burton</v>
      </c>
      <c r="O86" t="str">
        <f>IFERROR(IF(VLOOKUP(M86,'WR Projections'!$A:$P,14,FALSE)&gt;0,VLOOKUP(M86,'WR Projections'!$A:$P,4,FALSE),""),"")</f>
        <v>Florida Atlantic</v>
      </c>
      <c r="P86" s="2">
        <f>IFERROR(IF(VLOOKUP(M86,'WR Projections'!$A:$P,14,FALSE)&gt;0,VLOOKUP(M86,'WR Projections'!$A:$P,14,FALSE),""),"")</f>
        <v>133.61531695615477</v>
      </c>
      <c r="Q86" s="2">
        <f>IFERROR(IF(VLOOKUP(M86,'WR Projections'!$A:$P,14,FALSE)&gt;0,VLOOKUP(M86,'WR Projections'!$A:$P,15,FALSE),""),"")</f>
        <v>-23.614354554828164</v>
      </c>
      <c r="S86">
        <v>31</v>
      </c>
      <c r="T86" t="str">
        <f>IFERROR(IF(VLOOKUP($S86,'K Projections'!$A:$J,6,FALSE)&gt;0,VLOOKUP(S86,'K Projections'!$A:$J,2,FALSE),""),"")</f>
        <v>Caden Costa</v>
      </c>
      <c r="U86" t="str">
        <f>IFERROR(IF(VLOOKUP($S86,'K Projections'!$A:$J,6,FALSE)&gt;0,VLOOKUP(S86,'K Projections'!$A:$J,3,FALSE),""),"")</f>
        <v>Ole Miss</v>
      </c>
      <c r="V86" s="2">
        <f>IFERROR(IF(VLOOKUP($S86,'K Projections'!$A:$J,6,FALSE)&gt;0,VLOOKUP(S86,'K Projections'!$A:$J,6,FALSE),""),"")</f>
        <v>7.6046153846153839</v>
      </c>
      <c r="W86" s="2">
        <f>IFERROR(IF(VLOOKUP($S86,'K Projections'!$A:$J,6,FALSE)&gt;0,VLOOKUP(S86,'K Projections'!$A:$J,7,FALSE),""),"")</f>
        <v>-1.4353846153846153</v>
      </c>
      <c r="X86" s="96"/>
    </row>
    <row r="87" spans="1:24" x14ac:dyDescent="0.25">
      <c r="A87">
        <v>85</v>
      </c>
      <c r="B87" t="str">
        <f>IFERROR(IF(VLOOKUP($A87,'QB Projections'!$A:$P,14,FALSE)&gt;0,VLOOKUP($A87,'QB Projections'!$A:$P,3,FALSE),""),"")</f>
        <v>Zion Webb</v>
      </c>
      <c r="C87" t="str">
        <f>IFERROR(IF(VLOOKUP($A87,'QB Projections'!$A:$P,14,FALSE)&gt;0,VLOOKUP($A87,'QB Projections'!$A:$P,4,FALSE),""),"")</f>
        <v>Jacksonville State</v>
      </c>
      <c r="D87" s="2">
        <f>IFERROR(IF(VLOOKUP($A87,'QB Projections'!$A:$P,14,FALSE)&gt;0,VLOOKUP($A87,'QB Projections'!$A:$P,14,FALSE),""),"")</f>
        <v>195.20558183122384</v>
      </c>
      <c r="E87" s="2">
        <f>IFERROR(IF(VLOOKUP($A87,'QB Projections'!$A:$P,14,FALSE)&gt;0,VLOOKUP($A87,'QB Projections'!$A:$P,15,FALSE),""),"")</f>
        <v>-101.03887891241382</v>
      </c>
      <c r="F87" s="8"/>
      <c r="G87">
        <v>85</v>
      </c>
      <c r="H87" t="str">
        <f>IFERROR(IF(VLOOKUP($G87,'RB Projections'!$A:$P,14,FALSE)&gt;0,VLOOKUP(G87,'RB Projections'!$A:$P,3,FALSE),""),"")</f>
        <v>Tahj Brooks</v>
      </c>
      <c r="I87" t="str">
        <f>IFERROR(IF(VLOOKUP($G87,'RB Projections'!$A:$P,14,FALSE)&gt;0,VLOOKUP(G87,'RB Projections'!$A:$P,4,FALSE),""),"")</f>
        <v>Texas Tech</v>
      </c>
      <c r="J87" s="2">
        <f>IFERROR(IF(VLOOKUP($G87,'RB Projections'!$A:$P,14,FALSE)&gt;0,VLOOKUP(G87,'RB Projections'!$A:$P,14,FALSE),""),"")</f>
        <v>140.79629001247258</v>
      </c>
      <c r="K87" s="2">
        <f>IFERROR(IF(VLOOKUP($G87,'RB Projections'!$A:$P,14,FALSE)&gt;0,VLOOKUP(G87,'RB Projections'!$A:$P,15,FALSE),""),"")</f>
        <v>-19.567824341886162</v>
      </c>
      <c r="M87">
        <v>85</v>
      </c>
      <c r="N87" t="str">
        <f>IFERROR(IF(VLOOKUP(M87,'WR Projections'!$A:$P,14,FALSE)&gt;0,VLOOKUP(M87,'WR Projections'!$A:$P,3,FALSE),""),"")</f>
        <v>Aaron Turner</v>
      </c>
      <c r="O87" t="str">
        <f>IFERROR(IF(VLOOKUP(M87,'WR Projections'!$A:$P,14,FALSE)&gt;0,VLOOKUP(M87,'WR Projections'!$A:$P,4,FALSE),""),"")</f>
        <v>Cincinnati</v>
      </c>
      <c r="P87" s="2">
        <f>IFERROR(IF(VLOOKUP(M87,'WR Projections'!$A:$P,14,FALSE)&gt;0,VLOOKUP(M87,'WR Projections'!$A:$P,14,FALSE),""),"")</f>
        <v>132.93774030659671</v>
      </c>
      <c r="Q87" s="2">
        <f>IFERROR(IF(VLOOKUP(M87,'WR Projections'!$A:$P,14,FALSE)&gt;0,VLOOKUP(M87,'WR Projections'!$A:$P,15,FALSE),""),"")</f>
        <v>-24.291931204386227</v>
      </c>
      <c r="S87">
        <v>32</v>
      </c>
      <c r="T87" t="str">
        <f>IFERROR(IF(VLOOKUP($S87,'K Projections'!$A:$J,6,FALSE)&gt;0,VLOOKUP(S87,'K Projections'!$A:$J,2,FALSE),""),"")</f>
        <v>Randy Bond</v>
      </c>
      <c r="U87" t="str">
        <f>IFERROR(IF(VLOOKUP($S87,'K Projections'!$A:$J,6,FALSE)&gt;0,VLOOKUP(S87,'K Projections'!$A:$J,3,FALSE),""),"")</f>
        <v>Texas A&amp;M</v>
      </c>
      <c r="V87" s="2">
        <f>IFERROR(IF(VLOOKUP($S87,'K Projections'!$A:$J,6,FALSE)&gt;0,VLOOKUP(S87,'K Projections'!$A:$J,6,FALSE),""),"")</f>
        <v>7.5977083333333333</v>
      </c>
      <c r="W87" s="2">
        <f>IFERROR(IF(VLOOKUP($S87,'K Projections'!$A:$J,6,FALSE)&gt;0,VLOOKUP(S87,'K Projections'!$A:$J,7,FALSE),""),"")</f>
        <v>-1.4422916666666659</v>
      </c>
      <c r="X87" s="96"/>
    </row>
    <row r="88" spans="1:24" x14ac:dyDescent="0.25">
      <c r="A88">
        <v>86</v>
      </c>
      <c r="B88" t="str">
        <f>IFERROR(IF(VLOOKUP($A88,'QB Projections'!$A:$P,14,FALSE)&gt;0,VLOOKUP($A88,'QB Projections'!$A:$P,3,FALSE),""),"")</f>
        <v>Will Rogers</v>
      </c>
      <c r="C88" t="str">
        <f>IFERROR(IF(VLOOKUP($A88,'QB Projections'!$A:$P,14,FALSE)&gt;0,VLOOKUP($A88,'QB Projections'!$A:$P,4,FALSE),""),"")</f>
        <v>Mississippi State</v>
      </c>
      <c r="D88" s="2">
        <f>IFERROR(IF(VLOOKUP($A88,'QB Projections'!$A:$P,14,FALSE)&gt;0,VLOOKUP($A88,'QB Projections'!$A:$P,14,FALSE),""),"")</f>
        <v>193.24216047615823</v>
      </c>
      <c r="E88" s="2">
        <f>IFERROR(IF(VLOOKUP($A88,'QB Projections'!$A:$P,14,FALSE)&gt;0,VLOOKUP($A88,'QB Projections'!$A:$P,15,FALSE),""),"")</f>
        <v>-103.00230026747943</v>
      </c>
      <c r="F88" s="8"/>
      <c r="G88">
        <v>86</v>
      </c>
      <c r="H88" t="str">
        <f>IFERROR(IF(VLOOKUP($G88,'RB Projections'!$A:$P,14,FALSE)&gt;0,VLOOKUP(G88,'RB Projections'!$A:$P,3,FALSE),""),"")</f>
        <v>Micah Bernard</v>
      </c>
      <c r="I88" t="str">
        <f>IFERROR(IF(VLOOKUP($G88,'RB Projections'!$A:$P,14,FALSE)&gt;0,VLOOKUP(G88,'RB Projections'!$A:$P,4,FALSE),""),"")</f>
        <v>Utah</v>
      </c>
      <c r="J88" s="2">
        <f>IFERROR(IF(VLOOKUP($G88,'RB Projections'!$A:$P,14,FALSE)&gt;0,VLOOKUP(G88,'RB Projections'!$A:$P,14,FALSE),""),"")</f>
        <v>138.3379987873243</v>
      </c>
      <c r="K88" s="2">
        <f>IFERROR(IF(VLOOKUP($G88,'RB Projections'!$A:$P,14,FALSE)&gt;0,VLOOKUP(G88,'RB Projections'!$A:$P,15,FALSE),""),"")</f>
        <v>-22.026115567034449</v>
      </c>
      <c r="M88">
        <v>86</v>
      </c>
      <c r="N88" t="str">
        <f>IFERROR(IF(VLOOKUP(M88,'WR Projections'!$A:$P,14,FALSE)&gt;0,VLOOKUP(M88,'WR Projections'!$A:$P,3,FALSE),""),"")</f>
        <v>Tanner Knue</v>
      </c>
      <c r="O88" t="str">
        <f>IFERROR(IF(VLOOKUP(M88,'WR Projections'!$A:$P,14,FALSE)&gt;0,VLOOKUP(M88,'WR Projections'!$A:$P,4,FALSE),""),"")</f>
        <v>Eastern Michigan</v>
      </c>
      <c r="P88" s="2">
        <f>IFERROR(IF(VLOOKUP(M88,'WR Projections'!$A:$P,14,FALSE)&gt;0,VLOOKUP(M88,'WR Projections'!$A:$P,14,FALSE),""),"")</f>
        <v>132.4669306059487</v>
      </c>
      <c r="Q88" s="2">
        <f>IFERROR(IF(VLOOKUP(M88,'WR Projections'!$A:$P,14,FALSE)&gt;0,VLOOKUP(M88,'WR Projections'!$A:$P,15,FALSE),""),"")</f>
        <v>-24.762740905034232</v>
      </c>
      <c r="S88">
        <v>33</v>
      </c>
      <c r="T88" t="str">
        <f>IFERROR(IF(VLOOKUP($S88,'K Projections'!$A:$J,6,FALSE)&gt;0,VLOOKUP(S88,'K Projections'!$A:$J,2,FALSE),""),"")</f>
        <v>Ryan Fitzgerald</v>
      </c>
      <c r="U88" t="str">
        <f>IFERROR(IF(VLOOKUP($S88,'K Projections'!$A:$J,6,FALSE)&gt;0,VLOOKUP(S88,'K Projections'!$A:$J,3,FALSE),""),"")</f>
        <v>Florida State</v>
      </c>
      <c r="V88" s="2">
        <f>IFERROR(IF(VLOOKUP($S88,'K Projections'!$A:$J,6,FALSE)&gt;0,VLOOKUP(S88,'K Projections'!$A:$J,6,FALSE),""),"")</f>
        <v>7.5776923076923079</v>
      </c>
      <c r="W88" s="2">
        <f>IFERROR(IF(VLOOKUP($S88,'K Projections'!$A:$J,6,FALSE)&gt;0,VLOOKUP(S88,'K Projections'!$A:$J,7,FALSE),""),"")</f>
        <v>-1.4623076923076912</v>
      </c>
      <c r="X88" s="96"/>
    </row>
    <row r="89" spans="1:24" x14ac:dyDescent="0.25">
      <c r="A89">
        <v>87</v>
      </c>
      <c r="B89" t="str">
        <f>IFERROR(IF(VLOOKUP($A89,'QB Projections'!$A:$P,14,FALSE)&gt;0,VLOOKUP($A89,'QB Projections'!$A:$P,3,FALSE),""),"")</f>
        <v>Tony Muskett</v>
      </c>
      <c r="C89" t="str">
        <f>IFERROR(IF(VLOOKUP($A89,'QB Projections'!$A:$P,14,FALSE)&gt;0,VLOOKUP($A89,'QB Projections'!$A:$P,4,FALSE),""),"")</f>
        <v>Virginia</v>
      </c>
      <c r="D89" s="2">
        <f>IFERROR(IF(VLOOKUP($A89,'QB Projections'!$A:$P,14,FALSE)&gt;0,VLOOKUP($A89,'QB Projections'!$A:$P,14,FALSE),""),"")</f>
        <v>193.15325551581276</v>
      </c>
      <c r="E89" s="2">
        <f>IFERROR(IF(VLOOKUP($A89,'QB Projections'!$A:$P,14,FALSE)&gt;0,VLOOKUP($A89,'QB Projections'!$A:$P,15,FALSE),""),"")</f>
        <v>-103.0912052278249</v>
      </c>
      <c r="F89" s="8"/>
      <c r="G89">
        <v>87</v>
      </c>
      <c r="H89" t="str">
        <f>IFERROR(IF(VLOOKUP($G89,'RB Projections'!$A:$P,14,FALSE)&gt;0,VLOOKUP(G89,'RB Projections'!$A:$P,3,FALSE),""),"")</f>
        <v>Kendall Milton</v>
      </c>
      <c r="I89" t="str">
        <f>IFERROR(IF(VLOOKUP($G89,'RB Projections'!$A:$P,14,FALSE)&gt;0,VLOOKUP(G89,'RB Projections'!$A:$P,4,FALSE),""),"")</f>
        <v>Georgia</v>
      </c>
      <c r="J89" s="2">
        <f>IFERROR(IF(VLOOKUP($G89,'RB Projections'!$A:$P,14,FALSE)&gt;0,VLOOKUP(G89,'RB Projections'!$A:$P,14,FALSE),""),"")</f>
        <v>137.5931712627247</v>
      </c>
      <c r="K89" s="2">
        <f>IFERROR(IF(VLOOKUP($G89,'RB Projections'!$A:$P,14,FALSE)&gt;0,VLOOKUP(G89,'RB Projections'!$A:$P,15,FALSE),""),"")</f>
        <v>-22.770943091634049</v>
      </c>
      <c r="M89">
        <v>87</v>
      </c>
      <c r="N89" t="str">
        <f>IFERROR(IF(VLOOKUP(M89,'WR Projections'!$A:$P,14,FALSE)&gt;0,VLOOKUP(M89,'WR Projections'!$A:$P,3,FALSE),""),"")</f>
        <v>Ryan O'Keefe</v>
      </c>
      <c r="O89" t="str">
        <f>IFERROR(IF(VLOOKUP(M89,'WR Projections'!$A:$P,14,FALSE)&gt;0,VLOOKUP(M89,'WR Projections'!$A:$P,4,FALSE),""),"")</f>
        <v>Boston College</v>
      </c>
      <c r="P89" s="2">
        <f>IFERROR(IF(VLOOKUP(M89,'WR Projections'!$A:$P,14,FALSE)&gt;0,VLOOKUP(M89,'WR Projections'!$A:$P,14,FALSE),""),"")</f>
        <v>131.64962157724227</v>
      </c>
      <c r="Q89" s="2">
        <f>IFERROR(IF(VLOOKUP(M89,'WR Projections'!$A:$P,14,FALSE)&gt;0,VLOOKUP(M89,'WR Projections'!$A:$P,15,FALSE),""),"")</f>
        <v>-25.580049933740664</v>
      </c>
      <c r="S89">
        <v>34</v>
      </c>
      <c r="T89" t="str">
        <f>IFERROR(IF(VLOOKUP($S89,'K Projections'!$A:$J,6,FALSE)&gt;0,VLOOKUP(S89,'K Projections'!$A:$J,2,FALSE),""),"")</f>
        <v>Noah Rauschenberg</v>
      </c>
      <c r="U89" t="str">
        <f>IFERROR(IF(VLOOKUP($S89,'K Projections'!$A:$J,6,FALSE)&gt;0,VLOOKUP(S89,'K Projections'!$A:$J,3,FALSE),""),"")</f>
        <v>North Texas</v>
      </c>
      <c r="V89" s="2">
        <f>IFERROR(IF(VLOOKUP($S89,'K Projections'!$A:$J,6,FALSE)&gt;0,VLOOKUP(S89,'K Projections'!$A:$J,6,FALSE),""),"")</f>
        <v>7.5517857142857139</v>
      </c>
      <c r="W89" s="2">
        <f>IFERROR(IF(VLOOKUP($S89,'K Projections'!$A:$J,6,FALSE)&gt;0,VLOOKUP(S89,'K Projections'!$A:$J,7,FALSE),""),"")</f>
        <v>-1.4882142857142853</v>
      </c>
      <c r="X89" s="96"/>
    </row>
    <row r="90" spans="1:24" x14ac:dyDescent="0.25">
      <c r="A90">
        <v>88</v>
      </c>
      <c r="B90" t="str">
        <f>IFERROR(IF(VLOOKUP($A90,'QB Projections'!$A:$P,14,FALSE)&gt;0,VLOOKUP($A90,'QB Projections'!$A:$P,3,FALSE),""),"")</f>
        <v>Cole Snyder</v>
      </c>
      <c r="C90" t="str">
        <f>IFERROR(IF(VLOOKUP($A90,'QB Projections'!$A:$P,14,FALSE)&gt;0,VLOOKUP($A90,'QB Projections'!$A:$P,4,FALSE),""),"")</f>
        <v>Buffalo</v>
      </c>
      <c r="D90" s="2">
        <f>IFERROR(IF(VLOOKUP($A90,'QB Projections'!$A:$P,14,FALSE)&gt;0,VLOOKUP($A90,'QB Projections'!$A:$P,14,FALSE),""),"")</f>
        <v>193.11464979802426</v>
      </c>
      <c r="E90" s="2">
        <f>IFERROR(IF(VLOOKUP($A90,'QB Projections'!$A:$P,14,FALSE)&gt;0,VLOOKUP($A90,'QB Projections'!$A:$P,15,FALSE),""),"")</f>
        <v>-103.1298109456134</v>
      </c>
      <c r="F90" s="8"/>
      <c r="G90">
        <v>88</v>
      </c>
      <c r="H90" t="str">
        <f>IFERROR(IF(VLOOKUP($G90,'RB Projections'!$A:$P,14,FALSE)&gt;0,VLOOKUP(G90,'RB Projections'!$A:$P,3,FALSE),""),"")</f>
        <v>Keshawn King</v>
      </c>
      <c r="I90" t="str">
        <f>IFERROR(IF(VLOOKUP($G90,'RB Projections'!$A:$P,14,FALSE)&gt;0,VLOOKUP(G90,'RB Projections'!$A:$P,4,FALSE),""),"")</f>
        <v>Western Michigan</v>
      </c>
      <c r="J90" s="2">
        <f>IFERROR(IF(VLOOKUP($G90,'RB Projections'!$A:$P,14,FALSE)&gt;0,VLOOKUP(G90,'RB Projections'!$A:$P,14,FALSE),""),"")</f>
        <v>136.69975998249245</v>
      </c>
      <c r="K90" s="2">
        <f>IFERROR(IF(VLOOKUP($G90,'RB Projections'!$A:$P,14,FALSE)&gt;0,VLOOKUP(G90,'RB Projections'!$A:$P,15,FALSE),""),"")</f>
        <v>-23.664354371866292</v>
      </c>
      <c r="M90">
        <v>88</v>
      </c>
      <c r="N90" t="str">
        <f>IFERROR(IF(VLOOKUP(M90,'WR Projections'!$A:$P,14,FALSE)&gt;0,VLOOKUP(M90,'WR Projections'!$A:$P,3,FALSE),""),"")</f>
        <v>Ahmari Huggins-Bruce</v>
      </c>
      <c r="O90" t="str">
        <f>IFERROR(IF(VLOOKUP(M90,'WR Projections'!$A:$P,14,FALSE)&gt;0,VLOOKUP(M90,'WR Projections'!$A:$P,4,FALSE),""),"")</f>
        <v>Louisville</v>
      </c>
      <c r="P90" s="2">
        <f>IFERROR(IF(VLOOKUP(M90,'WR Projections'!$A:$P,14,FALSE)&gt;0,VLOOKUP(M90,'WR Projections'!$A:$P,14,FALSE),""),"")</f>
        <v>131.36475683306028</v>
      </c>
      <c r="Q90" s="2">
        <f>IFERROR(IF(VLOOKUP(M90,'WR Projections'!$A:$P,14,FALSE)&gt;0,VLOOKUP(M90,'WR Projections'!$A:$P,15,FALSE),""),"")</f>
        <v>-25.864914677922652</v>
      </c>
      <c r="S90">
        <v>35</v>
      </c>
      <c r="T90" t="str">
        <f>IFERROR(IF(VLOOKUP($S90,'K Projections'!$A:$J,6,FALSE)&gt;0,VLOOKUP(S90,'K Projections'!$A:$J,2,FALSE),""),"")</f>
        <v>Nathanial Vakos</v>
      </c>
      <c r="U90" t="str">
        <f>IFERROR(IF(VLOOKUP($S90,'K Projections'!$A:$J,6,FALSE)&gt;0,VLOOKUP(S90,'K Projections'!$A:$J,3,FALSE),""),"")</f>
        <v>Wisconsin</v>
      </c>
      <c r="V90" s="2">
        <f>IFERROR(IF(VLOOKUP($S90,'K Projections'!$A:$J,6,FALSE)&gt;0,VLOOKUP(S90,'K Projections'!$A:$J,6,FALSE),""),"")</f>
        <v>7.5369230769230766</v>
      </c>
      <c r="W90" s="2">
        <f>IFERROR(IF(VLOOKUP($S90,'K Projections'!$A:$J,6,FALSE)&gt;0,VLOOKUP(S90,'K Projections'!$A:$J,7,FALSE),""),"")</f>
        <v>-1.5030769230769225</v>
      </c>
      <c r="X90" s="96"/>
    </row>
    <row r="91" spans="1:24" x14ac:dyDescent="0.25">
      <c r="A91">
        <v>89</v>
      </c>
      <c r="B91" t="str">
        <f>IFERROR(IF(VLOOKUP($A91,'QB Projections'!$A:$P,14,FALSE)&gt;0,VLOOKUP($A91,'QB Projections'!$A:$P,3,FALSE),""),"")</f>
        <v>Bryson Daily</v>
      </c>
      <c r="C91" t="str">
        <f>IFERROR(IF(VLOOKUP($A91,'QB Projections'!$A:$P,14,FALSE)&gt;0,VLOOKUP($A91,'QB Projections'!$A:$P,4,FALSE),""),"")</f>
        <v>Army</v>
      </c>
      <c r="D91" s="2">
        <f>IFERROR(IF(VLOOKUP($A91,'QB Projections'!$A:$P,14,FALSE)&gt;0,VLOOKUP($A91,'QB Projections'!$A:$P,14,FALSE),""),"")</f>
        <v>191.49275174383405</v>
      </c>
      <c r="E91" s="2">
        <f>IFERROR(IF(VLOOKUP($A91,'QB Projections'!$A:$P,14,FALSE)&gt;0,VLOOKUP($A91,'QB Projections'!$A:$P,15,FALSE),""),"")</f>
        <v>-104.75170899980361</v>
      </c>
      <c r="F91" s="8"/>
      <c r="G91">
        <v>89</v>
      </c>
      <c r="H91" t="str">
        <f>IFERROR(IF(VLOOKUP($G91,'RB Projections'!$A:$P,14,FALSE)&gt;0,VLOOKUP(G91,'RB Projections'!$A:$P,3,FALSE),""),"")</f>
        <v>Jawhar Jordan</v>
      </c>
      <c r="I91" t="str">
        <f>IFERROR(IF(VLOOKUP($G91,'RB Projections'!$A:$P,14,FALSE)&gt;0,VLOOKUP(G91,'RB Projections'!$A:$P,4,FALSE),""),"")</f>
        <v>Louisville</v>
      </c>
      <c r="J91" s="2">
        <f>IFERROR(IF(VLOOKUP($G91,'RB Projections'!$A:$P,14,FALSE)&gt;0,VLOOKUP(G91,'RB Projections'!$A:$P,14,FALSE),""),"")</f>
        <v>135.82269469583156</v>
      </c>
      <c r="K91" s="2">
        <f>IFERROR(IF(VLOOKUP($G91,'RB Projections'!$A:$P,14,FALSE)&gt;0,VLOOKUP(G91,'RB Projections'!$A:$P,15,FALSE),""),"")</f>
        <v>-24.541419658527186</v>
      </c>
      <c r="M91">
        <v>89</v>
      </c>
      <c r="N91" t="str">
        <f>IFERROR(IF(VLOOKUP(M91,'WR Projections'!$A:$P,14,FALSE)&gt;0,VLOOKUP(M91,'WR Projections'!$A:$P,3,FALSE),""),"")</f>
        <v>Mekhi Shaw</v>
      </c>
      <c r="O91" t="str">
        <f>IFERROR(IF(VLOOKUP(M91,'WR Projections'!$A:$P,14,FALSE)&gt;0,VLOOKUP(M91,'WR Projections'!$A:$P,4,FALSE),""),"")</f>
        <v>San Diego State</v>
      </c>
      <c r="P91" s="2">
        <f>IFERROR(IF(VLOOKUP(M91,'WR Projections'!$A:$P,14,FALSE)&gt;0,VLOOKUP(M91,'WR Projections'!$A:$P,14,FALSE),""),"")</f>
        <v>131.24507688898677</v>
      </c>
      <c r="Q91" s="2">
        <f>IFERROR(IF(VLOOKUP(M91,'WR Projections'!$A:$P,14,FALSE)&gt;0,VLOOKUP(M91,'WR Projections'!$A:$P,15,FALSE),""),"")</f>
        <v>-25.984594621996163</v>
      </c>
      <c r="S91">
        <v>36</v>
      </c>
      <c r="T91" t="str">
        <f>IFERROR(IF(VLOOKUP($S91,'K Projections'!$A:$J,6,FALSE)&gt;0,VLOOKUP(S91,'K Projections'!$A:$J,2,FALSE),""),"")</f>
        <v>Seth Keller</v>
      </c>
      <c r="U91" t="str">
        <f>IFERROR(IF(VLOOKUP($S91,'K Projections'!$A:$J,6,FALSE)&gt;0,VLOOKUP(S91,'K Projections'!$A:$J,3,FALSE),""),"")</f>
        <v>Kansas</v>
      </c>
      <c r="V91" s="2">
        <f>IFERROR(IF(VLOOKUP($S91,'K Projections'!$A:$J,6,FALSE)&gt;0,VLOOKUP(S91,'K Projections'!$A:$J,6,FALSE),""),"")</f>
        <v>7.5353846153846158</v>
      </c>
      <c r="W91" s="2">
        <f>IFERROR(IF(VLOOKUP($S91,'K Projections'!$A:$J,6,FALSE)&gt;0,VLOOKUP(S91,'K Projections'!$A:$J,7,FALSE),""),"")</f>
        <v>-1.5046153846153834</v>
      </c>
      <c r="X91" s="96"/>
    </row>
    <row r="92" spans="1:24" x14ac:dyDescent="0.25">
      <c r="A92">
        <v>90</v>
      </c>
      <c r="B92" t="str">
        <f>IFERROR(IF(VLOOKUP($A92,'QB Projections'!$A:$P,14,FALSE)&gt;0,VLOOKUP($A92,'QB Projections'!$A:$P,3,FALSE),""),"")</f>
        <v>Haynes King</v>
      </c>
      <c r="C92" t="str">
        <f>IFERROR(IF(VLOOKUP($A92,'QB Projections'!$A:$P,14,FALSE)&gt;0,VLOOKUP($A92,'QB Projections'!$A:$P,4,FALSE),""),"")</f>
        <v>Georgia Tech</v>
      </c>
      <c r="D92" s="2">
        <f>IFERROR(IF(VLOOKUP($A92,'QB Projections'!$A:$P,14,FALSE)&gt;0,VLOOKUP($A92,'QB Projections'!$A:$P,14,FALSE),""),"")</f>
        <v>190.32337109281391</v>
      </c>
      <c r="E92" s="2">
        <f>IFERROR(IF(VLOOKUP($A92,'QB Projections'!$A:$P,14,FALSE)&gt;0,VLOOKUP($A92,'QB Projections'!$A:$P,15,FALSE),""),"")</f>
        <v>-105.92108965082375</v>
      </c>
      <c r="F92" s="8"/>
      <c r="G92">
        <v>90</v>
      </c>
      <c r="H92" t="str">
        <f>IFERROR(IF(VLOOKUP($G92,'RB Projections'!$A:$P,14,FALSE)&gt;0,VLOOKUP(G92,'RB Projections'!$A:$P,3,FALSE),""),"")</f>
        <v>Daijun Edwards</v>
      </c>
      <c r="I92" t="str">
        <f>IFERROR(IF(VLOOKUP($G92,'RB Projections'!$A:$P,14,FALSE)&gt;0,VLOOKUP(G92,'RB Projections'!$A:$P,4,FALSE),""),"")</f>
        <v>Georgia</v>
      </c>
      <c r="J92" s="2">
        <f>IFERROR(IF(VLOOKUP($G92,'RB Projections'!$A:$P,14,FALSE)&gt;0,VLOOKUP(G92,'RB Projections'!$A:$P,14,FALSE),""),"")</f>
        <v>135.7289852987405</v>
      </c>
      <c r="K92" s="2">
        <f>IFERROR(IF(VLOOKUP($G92,'RB Projections'!$A:$P,14,FALSE)&gt;0,VLOOKUP(G92,'RB Projections'!$A:$P,15,FALSE),""),"")</f>
        <v>-24.635129055618247</v>
      </c>
      <c r="M92">
        <v>90</v>
      </c>
      <c r="N92" t="str">
        <f>IFERROR(IF(VLOOKUP(M92,'WR Projections'!$A:$P,14,FALSE)&gt;0,VLOOKUP(M92,'WR Projections'!$A:$P,3,FALSE),""),"")</f>
        <v>Tyrone Howell</v>
      </c>
      <c r="O92" t="str">
        <f>IFERROR(IF(VLOOKUP(M92,'WR Projections'!$A:$P,14,FALSE)&gt;0,VLOOKUP(M92,'WR Projections'!$A:$P,4,FALSE),""),"")</f>
        <v>Louisiana-Monroe</v>
      </c>
      <c r="P92" s="2">
        <f>IFERROR(IF(VLOOKUP(M92,'WR Projections'!$A:$P,14,FALSE)&gt;0,VLOOKUP(M92,'WR Projections'!$A:$P,14,FALSE),""),"")</f>
        <v>131.06400221185399</v>
      </c>
      <c r="Q92" s="2">
        <f>IFERROR(IF(VLOOKUP(M92,'WR Projections'!$A:$P,14,FALSE)&gt;0,VLOOKUP(M92,'WR Projections'!$A:$P,15,FALSE),""),"")</f>
        <v>-26.165669299128947</v>
      </c>
      <c r="S92">
        <v>37</v>
      </c>
      <c r="T92" t="str">
        <f>IFERROR(IF(VLOOKUP($S92,'K Projections'!$A:$J,6,FALSE)&gt;0,VLOOKUP(S92,'K Projections'!$A:$J,2,FALSE),""),"")</f>
        <v>Jack Howes</v>
      </c>
      <c r="U92" t="str">
        <f>IFERROR(IF(VLOOKUP($S92,'K Projections'!$A:$J,6,FALSE)&gt;0,VLOOKUP(S92,'K Projections'!$A:$J,3,FALSE),""),"")</f>
        <v>Maryland</v>
      </c>
      <c r="V92" s="2">
        <f>IFERROR(IF(VLOOKUP($S92,'K Projections'!$A:$J,6,FALSE)&gt;0,VLOOKUP(S92,'K Projections'!$A:$J,6,FALSE),""),"")</f>
        <v>7.4913461538461537</v>
      </c>
      <c r="W92" s="2">
        <f>IFERROR(IF(VLOOKUP($S92,'K Projections'!$A:$J,6,FALSE)&gt;0,VLOOKUP(S92,'K Projections'!$A:$J,7,FALSE),""),"")</f>
        <v>-1.5486538461538455</v>
      </c>
      <c r="X92" s="96"/>
    </row>
    <row r="93" spans="1:24" x14ac:dyDescent="0.25">
      <c r="A93">
        <v>91</v>
      </c>
      <c r="B93" t="str">
        <f>IFERROR(IF(VLOOKUP($A93,'QB Projections'!$A:$P,14,FALSE)&gt;0,VLOOKUP($A93,'QB Projections'!$A:$P,3,FALSE),""),"")</f>
        <v>Rocky Lombardi</v>
      </c>
      <c r="C93" t="str">
        <f>IFERROR(IF(VLOOKUP($A93,'QB Projections'!$A:$P,14,FALSE)&gt;0,VLOOKUP($A93,'QB Projections'!$A:$P,4,FALSE),""),"")</f>
        <v>Northern Illinois</v>
      </c>
      <c r="D93" s="2">
        <f>IFERROR(IF(VLOOKUP($A93,'QB Projections'!$A:$P,14,FALSE)&gt;0,VLOOKUP($A93,'QB Projections'!$A:$P,14,FALSE),""),"")</f>
        <v>189.82294680205672</v>
      </c>
      <c r="E93" s="2">
        <f>IFERROR(IF(VLOOKUP($A93,'QB Projections'!$A:$P,14,FALSE)&gt;0,VLOOKUP($A93,'QB Projections'!$A:$P,15,FALSE),""),"")</f>
        <v>-106.42151394158094</v>
      </c>
      <c r="F93" s="8"/>
      <c r="G93">
        <v>91</v>
      </c>
      <c r="H93" t="str">
        <f>IFERROR(IF(VLOOKUP($G93,'RB Projections'!$A:$P,14,FALSE)&gt;0,VLOOKUP(G93,'RB Projections'!$A:$P,3,FALSE),""),"")</f>
        <v>Deion Hankins</v>
      </c>
      <c r="I93" t="str">
        <f>IFERROR(IF(VLOOKUP($G93,'RB Projections'!$A:$P,14,FALSE)&gt;0,VLOOKUP(G93,'RB Projections'!$A:$P,4,FALSE),""),"")</f>
        <v>UTEP</v>
      </c>
      <c r="J93" s="2">
        <f>IFERROR(IF(VLOOKUP($G93,'RB Projections'!$A:$P,14,FALSE)&gt;0,VLOOKUP(G93,'RB Projections'!$A:$P,14,FALSE),""),"")</f>
        <v>135.72172456718337</v>
      </c>
      <c r="K93" s="2">
        <f>IFERROR(IF(VLOOKUP($G93,'RB Projections'!$A:$P,14,FALSE)&gt;0,VLOOKUP(G93,'RB Projections'!$A:$P,15,FALSE),""),"")</f>
        <v>-24.642389787175372</v>
      </c>
      <c r="M93">
        <v>91</v>
      </c>
      <c r="N93" t="str">
        <f>IFERROR(IF(VLOOKUP(M93,'WR Projections'!$A:$P,14,FALSE)&gt;0,VLOOKUP(M93,'WR Projections'!$A:$P,3,FALSE),""),"")</f>
        <v>Tre Mosley</v>
      </c>
      <c r="O93" t="str">
        <f>IFERROR(IF(VLOOKUP(M93,'WR Projections'!$A:$P,14,FALSE)&gt;0,VLOOKUP(M93,'WR Projections'!$A:$P,4,FALSE),""),"")</f>
        <v>Michigan State</v>
      </c>
      <c r="P93" s="2">
        <f>IFERROR(IF(VLOOKUP(M93,'WR Projections'!$A:$P,14,FALSE)&gt;0,VLOOKUP(M93,'WR Projections'!$A:$P,14,FALSE),""),"")</f>
        <v>130.64580300424552</v>
      </c>
      <c r="Q93" s="2">
        <f>IFERROR(IF(VLOOKUP(M93,'WR Projections'!$A:$P,14,FALSE)&gt;0,VLOOKUP(M93,'WR Projections'!$A:$P,15,FALSE),""),"")</f>
        <v>-26.583868506737414</v>
      </c>
      <c r="S93">
        <v>38</v>
      </c>
      <c r="T93" t="str">
        <f>IFERROR(IF(VLOOKUP($S93,'K Projections'!$A:$J,6,FALSE)&gt;0,VLOOKUP(S93,'K Projections'!$A:$J,2,FALSE),""),"")</f>
        <v>Zach Schmit</v>
      </c>
      <c r="U93" t="str">
        <f>IFERROR(IF(VLOOKUP($S93,'K Projections'!$A:$J,6,FALSE)&gt;0,VLOOKUP(S93,'K Projections'!$A:$J,3,FALSE),""),"")</f>
        <v>Oklahoma</v>
      </c>
      <c r="V93" s="2">
        <f>IFERROR(IF(VLOOKUP($S93,'K Projections'!$A:$J,6,FALSE)&gt;0,VLOOKUP(S93,'K Projections'!$A:$J,6,FALSE),""),"")</f>
        <v>7.3273076923076923</v>
      </c>
      <c r="W93" s="2">
        <f>IFERROR(IF(VLOOKUP($S93,'K Projections'!$A:$J,6,FALSE)&gt;0,VLOOKUP(S93,'K Projections'!$A:$J,7,FALSE),""),"")</f>
        <v>-1.7126923076923068</v>
      </c>
      <c r="X93" s="96"/>
    </row>
    <row r="94" spans="1:24" x14ac:dyDescent="0.25">
      <c r="A94">
        <v>92</v>
      </c>
      <c r="B94" t="str">
        <f>IFERROR(IF(VLOOKUP($A94,'QB Projections'!$A:$P,14,FALSE)&gt;0,VLOOKUP($A94,'QB Projections'!$A:$P,3,FALSE),""),"")</f>
        <v>Payton Thorne</v>
      </c>
      <c r="C94" t="str">
        <f>IFERROR(IF(VLOOKUP($A94,'QB Projections'!$A:$P,14,FALSE)&gt;0,VLOOKUP($A94,'QB Projections'!$A:$P,4,FALSE),""),"")</f>
        <v>Auburn</v>
      </c>
      <c r="D94" s="2">
        <f>IFERROR(IF(VLOOKUP($A94,'QB Projections'!$A:$P,14,FALSE)&gt;0,VLOOKUP($A94,'QB Projections'!$A:$P,14,FALSE),""),"")</f>
        <v>189.45828876592137</v>
      </c>
      <c r="E94" s="2">
        <f>IFERROR(IF(VLOOKUP($A94,'QB Projections'!$A:$P,14,FALSE)&gt;0,VLOOKUP($A94,'QB Projections'!$A:$P,15,FALSE),""),"")</f>
        <v>-106.78617197771629</v>
      </c>
      <c r="F94" s="8"/>
      <c r="G94">
        <v>92</v>
      </c>
      <c r="H94" t="str">
        <f>IFERROR(IF(VLOOKUP($G94,'RB Projections'!$A:$P,14,FALSE)&gt;0,VLOOKUP(G94,'RB Projections'!$A:$P,3,FALSE),""),"")</f>
        <v>Braydon Bennett</v>
      </c>
      <c r="I94" t="str">
        <f>IFERROR(IF(VLOOKUP($G94,'RB Projections'!$A:$P,14,FALSE)&gt;0,VLOOKUP(G94,'RB Projections'!$A:$P,4,FALSE),""),"")</f>
        <v>Coastal Carolina</v>
      </c>
      <c r="J94" s="2">
        <f>IFERROR(IF(VLOOKUP($G94,'RB Projections'!$A:$P,14,FALSE)&gt;0,VLOOKUP(G94,'RB Projections'!$A:$P,14,FALSE),""),"")</f>
        <v>134.32794720168465</v>
      </c>
      <c r="K94" s="2">
        <f>IFERROR(IF(VLOOKUP($G94,'RB Projections'!$A:$P,14,FALSE)&gt;0,VLOOKUP(G94,'RB Projections'!$A:$P,15,FALSE),""),"")</f>
        <v>-26.036167152674093</v>
      </c>
      <c r="M94">
        <v>92</v>
      </c>
      <c r="N94" t="str">
        <f>IFERROR(IF(VLOOKUP(M94,'WR Projections'!$A:$P,14,FALSE)&gt;0,VLOOKUP(M94,'WR Projections'!$A:$P,3,FALSE),""),"")</f>
        <v>Ja'Corey Brooks</v>
      </c>
      <c r="O94" t="str">
        <f>IFERROR(IF(VLOOKUP(M94,'WR Projections'!$A:$P,14,FALSE)&gt;0,VLOOKUP(M94,'WR Projections'!$A:$P,4,FALSE),""),"")</f>
        <v>Alabama</v>
      </c>
      <c r="P94" s="2">
        <f>IFERROR(IF(VLOOKUP(M94,'WR Projections'!$A:$P,14,FALSE)&gt;0,VLOOKUP(M94,'WR Projections'!$A:$P,14,FALSE),""),"")</f>
        <v>130.15825954857306</v>
      </c>
      <c r="Q94" s="2">
        <f>IFERROR(IF(VLOOKUP(M94,'WR Projections'!$A:$P,14,FALSE)&gt;0,VLOOKUP(M94,'WR Projections'!$A:$P,15,FALSE),""),"")</f>
        <v>-27.071411962409879</v>
      </c>
      <c r="S94">
        <v>39</v>
      </c>
      <c r="T94" t="str">
        <f>IFERROR(IF(VLOOKUP($S94,'K Projections'!$A:$J,6,FALSE)&gt;0,VLOOKUP(S94,'K Projections'!$A:$J,2,FALSE),""),"")</f>
        <v>Cam Little</v>
      </c>
      <c r="U94" t="str">
        <f>IFERROR(IF(VLOOKUP($S94,'K Projections'!$A:$J,6,FALSE)&gt;0,VLOOKUP(S94,'K Projections'!$A:$J,3,FALSE),""),"")</f>
        <v>Arkansas</v>
      </c>
      <c r="V94" s="2">
        <f>IFERROR(IF(VLOOKUP($S94,'K Projections'!$A:$J,6,FALSE)&gt;0,VLOOKUP(S94,'K Projections'!$A:$J,6,FALSE),""),"")</f>
        <v>7.27076923076923</v>
      </c>
      <c r="W94" s="2">
        <f>IFERROR(IF(VLOOKUP($S94,'K Projections'!$A:$J,6,FALSE)&gt;0,VLOOKUP(S94,'K Projections'!$A:$J,7,FALSE),""),"")</f>
        <v>-1.7692307692307692</v>
      </c>
      <c r="X94" s="96"/>
    </row>
    <row r="95" spans="1:24" x14ac:dyDescent="0.25">
      <c r="A95">
        <v>93</v>
      </c>
      <c r="B95" t="str">
        <f>IFERROR(IF(VLOOKUP($A95,'QB Projections'!$A:$P,14,FALSE)&gt;0,VLOOKUP($A95,'QB Projections'!$A:$P,3,FALSE),""),"")</f>
        <v>Chandler Rogers</v>
      </c>
      <c r="C95" t="str">
        <f>IFERROR(IF(VLOOKUP($A95,'QB Projections'!$A:$P,14,FALSE)&gt;0,VLOOKUP($A95,'QB Projections'!$A:$P,4,FALSE),""),"")</f>
        <v>North Texas</v>
      </c>
      <c r="D95" s="2">
        <f>IFERROR(IF(VLOOKUP($A95,'QB Projections'!$A:$P,14,FALSE)&gt;0,VLOOKUP($A95,'QB Projections'!$A:$P,14,FALSE),""),"")</f>
        <v>188.32710058653771</v>
      </c>
      <c r="E95" s="2">
        <f>IFERROR(IF(VLOOKUP($A95,'QB Projections'!$A:$P,14,FALSE)&gt;0,VLOOKUP($A95,'QB Projections'!$A:$P,15,FALSE),""),"")</f>
        <v>-107.91736015709995</v>
      </c>
      <c r="F95" s="8"/>
      <c r="G95">
        <v>93</v>
      </c>
      <c r="H95" t="str">
        <f>IFERROR(IF(VLOOKUP($G95,'RB Projections'!$A:$P,14,FALSE)&gt;0,VLOOKUP(G95,'RB Projections'!$A:$P,3,FALSE),""),"")</f>
        <v>Nicholas Singleton</v>
      </c>
      <c r="I95" t="str">
        <f>IFERROR(IF(VLOOKUP($G95,'RB Projections'!$A:$P,14,FALSE)&gt;0,VLOOKUP(G95,'RB Projections'!$A:$P,4,FALSE),""),"")</f>
        <v>Penn State</v>
      </c>
      <c r="J95" s="2">
        <f>IFERROR(IF(VLOOKUP($G95,'RB Projections'!$A:$P,14,FALSE)&gt;0,VLOOKUP(G95,'RB Projections'!$A:$P,14,FALSE),""),"")</f>
        <v>134.05299113520337</v>
      </c>
      <c r="K95" s="2">
        <f>IFERROR(IF(VLOOKUP($G95,'RB Projections'!$A:$P,14,FALSE)&gt;0,VLOOKUP(G95,'RB Projections'!$A:$P,15,FALSE),""),"")</f>
        <v>-26.311123219155373</v>
      </c>
      <c r="M95">
        <v>93</v>
      </c>
      <c r="N95" t="str">
        <f>IFERROR(IF(VLOOKUP(M95,'WR Projections'!$A:$P,14,FALSE)&gt;0,VLOOKUP(M95,'WR Projections'!$A:$P,3,FALSE),""),"")</f>
        <v>Stephon Johnson</v>
      </c>
      <c r="O95" t="str">
        <f>IFERROR(IF(VLOOKUP(M95,'WR Projections'!$A:$P,14,FALSE)&gt;0,VLOOKUP(M95,'WR Projections'!$A:$P,4,FALSE),""),"")</f>
        <v>Houston</v>
      </c>
      <c r="P95" s="2">
        <f>IFERROR(IF(VLOOKUP(M95,'WR Projections'!$A:$P,14,FALSE)&gt;0,VLOOKUP(M95,'WR Projections'!$A:$P,14,FALSE),""),"")</f>
        <v>130.12928413410586</v>
      </c>
      <c r="Q95" s="2">
        <f>IFERROR(IF(VLOOKUP(M95,'WR Projections'!$A:$P,14,FALSE)&gt;0,VLOOKUP(M95,'WR Projections'!$A:$P,15,FALSE),""),"")</f>
        <v>-27.100387376877077</v>
      </c>
      <c r="S95">
        <v>40</v>
      </c>
      <c r="T95" t="str">
        <f>IFERROR(IF(VLOOKUP($S95,'K Projections'!$A:$J,6,FALSE)&gt;0,VLOOKUP(S95,'K Projections'!$A:$J,2,FALSE),""),"")</f>
        <v>Jacob Barnes</v>
      </c>
      <c r="U95" t="str">
        <f>IFERROR(IF(VLOOKUP($S95,'K Projections'!$A:$J,6,FALSE)&gt;0,VLOOKUP(S95,'K Projections'!$A:$J,3,FALSE),""),"")</f>
        <v>Louisiana Tech</v>
      </c>
      <c r="V95" s="2">
        <f>IFERROR(IF(VLOOKUP($S95,'K Projections'!$A:$J,6,FALSE)&gt;0,VLOOKUP(S95,'K Projections'!$A:$J,6,FALSE),""),"")</f>
        <v>7.04</v>
      </c>
      <c r="W95" s="2">
        <f>IFERROR(IF(VLOOKUP($S95,'K Projections'!$A:$J,6,FALSE)&gt;0,VLOOKUP(S95,'K Projections'!$A:$J,7,FALSE),""),"")</f>
        <v>-1.9999999999999991</v>
      </c>
      <c r="X95" s="96"/>
    </row>
    <row r="96" spans="1:24" x14ac:dyDescent="0.25">
      <c r="A96">
        <v>94</v>
      </c>
      <c r="B96" t="str">
        <f>IFERROR(IF(VLOOKUP($A96,'QB Projections'!$A:$P,14,FALSE)&gt;0,VLOOKUP($A96,'QB Projections'!$A:$P,3,FALSE),""),"")</f>
        <v>Mikey Keene</v>
      </c>
      <c r="C96" t="str">
        <f>IFERROR(IF(VLOOKUP($A96,'QB Projections'!$A:$P,14,FALSE)&gt;0,VLOOKUP($A96,'QB Projections'!$A:$P,4,FALSE),""),"")</f>
        <v>Fresno State</v>
      </c>
      <c r="D96" s="2">
        <f>IFERROR(IF(VLOOKUP($A96,'QB Projections'!$A:$P,14,FALSE)&gt;0,VLOOKUP($A96,'QB Projections'!$A:$P,14,FALSE),""),"")</f>
        <v>187.69756668457211</v>
      </c>
      <c r="E96" s="2">
        <f>IFERROR(IF(VLOOKUP($A96,'QB Projections'!$A:$P,14,FALSE)&gt;0,VLOOKUP($A96,'QB Projections'!$A:$P,15,FALSE),""),"")</f>
        <v>-108.54689405906555</v>
      </c>
      <c r="F96" s="8"/>
      <c r="G96">
        <v>94</v>
      </c>
      <c r="H96" t="str">
        <f>IFERROR(IF(VLOOKUP($G96,'RB Projections'!$A:$P,14,FALSE)&gt;0,VLOOKUP(G96,'RB Projections'!$A:$P,3,FALSE),""),"")</f>
        <v>Calvin Hill</v>
      </c>
      <c r="I96" t="str">
        <f>IFERROR(IF(VLOOKUP($G96,'RB Projections'!$A:$P,14,FALSE)&gt;0,VLOOKUP(G96,'RB Projections'!$A:$P,4,FALSE),""),"")</f>
        <v>Texas State</v>
      </c>
      <c r="J96" s="2">
        <f>IFERROR(IF(VLOOKUP($G96,'RB Projections'!$A:$P,14,FALSE)&gt;0,VLOOKUP(G96,'RB Projections'!$A:$P,14,FALSE),""),"")</f>
        <v>133.9573565121344</v>
      </c>
      <c r="K96" s="2">
        <f>IFERROR(IF(VLOOKUP($G96,'RB Projections'!$A:$P,14,FALSE)&gt;0,VLOOKUP(G96,'RB Projections'!$A:$P,15,FALSE),""),"")</f>
        <v>-26.406757842224348</v>
      </c>
      <c r="M96">
        <v>94</v>
      </c>
      <c r="N96" t="str">
        <f>IFERROR(IF(VLOOKUP(M96,'WR Projections'!$A:$P,14,FALSE)&gt;0,VLOOKUP(M96,'WR Projections'!$A:$P,3,FALSE),""),"")</f>
        <v>Christan Horn</v>
      </c>
      <c r="O96" t="str">
        <f>IFERROR(IF(VLOOKUP(M96,'WR Projections'!$A:$P,14,FALSE)&gt;0,VLOOKUP(M96,'WR Projections'!$A:$P,4,FALSE),""),"")</f>
        <v>Appalachian State</v>
      </c>
      <c r="P96" s="2">
        <f>IFERROR(IF(VLOOKUP(M96,'WR Projections'!$A:$P,14,FALSE)&gt;0,VLOOKUP(M96,'WR Projections'!$A:$P,14,FALSE),""),"")</f>
        <v>130.02906552874802</v>
      </c>
      <c r="Q96" s="2">
        <f>IFERROR(IF(VLOOKUP(M96,'WR Projections'!$A:$P,14,FALSE)&gt;0,VLOOKUP(M96,'WR Projections'!$A:$P,15,FALSE),""),"")</f>
        <v>-27.200605982234915</v>
      </c>
      <c r="T96" t="str">
        <f>IFERROR(IF(VLOOKUP($S96,'K Projections'!$A:$J,6,FALSE)&gt;0,VLOOKUP(S96,'K Projections'!$A:$J,2,FALSE),""),"")</f>
        <v/>
      </c>
      <c r="U96" t="str">
        <f>IFERROR(IF(VLOOKUP($S96,'K Projections'!$A:$J,6,FALSE)&gt;0,VLOOKUP(S96,'K Projections'!$A:$J,3,FALSE),""),"")</f>
        <v/>
      </c>
      <c r="V96" s="2" t="str">
        <f>IFERROR(IF(VLOOKUP($S96,'K Projections'!$A:$J,6,FALSE)&gt;0,VLOOKUP(S96,'K Projections'!$A:$J,6,FALSE),""),"")</f>
        <v/>
      </c>
      <c r="W96" s="2" t="str">
        <f>IFERROR(IF(VLOOKUP($S96,'K Projections'!$A:$J,6,FALSE)&gt;0,VLOOKUP(S96,'K Projections'!$A:$J,7,FALSE),""),"")</f>
        <v/>
      </c>
      <c r="X96" s="96"/>
    </row>
    <row r="97" spans="1:24" x14ac:dyDescent="0.25">
      <c r="A97">
        <v>95</v>
      </c>
      <c r="B97" t="str">
        <f>IFERROR(IF(VLOOKUP($A97,'QB Projections'!$A:$P,14,FALSE)&gt;0,VLOOKUP($A97,'QB Projections'!$A:$P,3,FALSE),""),"")</f>
        <v>Luke Altmyer</v>
      </c>
      <c r="C97" t="str">
        <f>IFERROR(IF(VLOOKUP($A97,'QB Projections'!$A:$P,14,FALSE)&gt;0,VLOOKUP($A97,'QB Projections'!$A:$P,4,FALSE),""),"")</f>
        <v>Illinois</v>
      </c>
      <c r="D97" s="2">
        <f>IFERROR(IF(VLOOKUP($A97,'QB Projections'!$A:$P,14,FALSE)&gt;0,VLOOKUP($A97,'QB Projections'!$A:$P,14,FALSE),""),"")</f>
        <v>187.59863922251603</v>
      </c>
      <c r="E97" s="2">
        <f>IFERROR(IF(VLOOKUP($A97,'QB Projections'!$A:$P,14,FALSE)&gt;0,VLOOKUP($A97,'QB Projections'!$A:$P,15,FALSE),""),"")</f>
        <v>-108.64582152112163</v>
      </c>
      <c r="F97" s="8"/>
      <c r="G97">
        <v>95</v>
      </c>
      <c r="H97" t="str">
        <f>IFERROR(IF(VLOOKUP($G97,'RB Projections'!$A:$P,14,FALSE)&gt;0,VLOOKUP(G97,'RB Projections'!$A:$P,3,FALSE),""),"")</f>
        <v>Trevor Etienne</v>
      </c>
      <c r="I97" t="str">
        <f>IFERROR(IF(VLOOKUP($G97,'RB Projections'!$A:$P,14,FALSE)&gt;0,VLOOKUP(G97,'RB Projections'!$A:$P,4,FALSE),""),"")</f>
        <v>Florida</v>
      </c>
      <c r="J97" s="2">
        <f>IFERROR(IF(VLOOKUP($G97,'RB Projections'!$A:$P,14,FALSE)&gt;0,VLOOKUP(G97,'RB Projections'!$A:$P,14,FALSE),""),"")</f>
        <v>133.8717127843374</v>
      </c>
      <c r="K97" s="2">
        <f>IFERROR(IF(VLOOKUP($G97,'RB Projections'!$A:$P,14,FALSE)&gt;0,VLOOKUP(G97,'RB Projections'!$A:$P,15,FALSE),""),"")</f>
        <v>-26.49240157002134</v>
      </c>
      <c r="M97">
        <v>95</v>
      </c>
      <c r="N97" t="str">
        <f>IFERROR(IF(VLOOKUP(M97,'WR Projections'!$A:$P,14,FALSE)&gt;0,VLOOKUP(M97,'WR Projections'!$A:$P,3,FALSE),""),"")</f>
        <v>Justin Lockhart</v>
      </c>
      <c r="O97" t="str">
        <f>IFERROR(IF(VLOOKUP(M97,'WR Projections'!$A:$P,14,FALSE)&gt;0,VLOOKUP(M97,'WR Projections'!$A:$P,4,FALSE),""),"")</f>
        <v>San Jose State</v>
      </c>
      <c r="P97" s="2">
        <f>IFERROR(IF(VLOOKUP(M97,'WR Projections'!$A:$P,14,FALSE)&gt;0,VLOOKUP(M97,'WR Projections'!$A:$P,14,FALSE),""),"")</f>
        <v>129.36410235695737</v>
      </c>
      <c r="Q97" s="2">
        <f>IFERROR(IF(VLOOKUP(M97,'WR Projections'!$A:$P,14,FALSE)&gt;0,VLOOKUP(M97,'WR Projections'!$A:$P,15,FALSE),""),"")</f>
        <v>-27.865569154025561</v>
      </c>
      <c r="T97" t="str">
        <f>IFERROR(IF(VLOOKUP($S97,'K Projections'!$A:$J,6,FALSE)&gt;0,VLOOKUP(S97,'K Projections'!$A:$J,2,FALSE),""),"")</f>
        <v/>
      </c>
      <c r="U97" t="str">
        <f>IFERROR(IF(VLOOKUP($S97,'K Projections'!$A:$J,6,FALSE)&gt;0,VLOOKUP(S97,'K Projections'!$A:$J,3,FALSE),""),"")</f>
        <v/>
      </c>
      <c r="V97" s="2" t="str">
        <f>IFERROR(IF(VLOOKUP($S97,'K Projections'!$A:$J,6,FALSE)&gt;0,VLOOKUP(S97,'K Projections'!$A:$J,6,FALSE),""),"")</f>
        <v/>
      </c>
      <c r="W97" s="2" t="str">
        <f>IFERROR(IF(VLOOKUP($S97,'K Projections'!$A:$J,6,FALSE)&gt;0,VLOOKUP(S97,'K Projections'!$A:$J,7,FALSE),""),"")</f>
        <v/>
      </c>
      <c r="X97" s="96"/>
    </row>
    <row r="98" spans="1:24" x14ac:dyDescent="0.25">
      <c r="A98">
        <v>96</v>
      </c>
      <c r="B98" t="str">
        <f>IFERROR(IF(VLOOKUP($A98,'QB Projections'!$A:$P,14,FALSE)&gt;0,VLOOKUP($A98,'QB Projections'!$A:$P,3,FALSE),""),"")</f>
        <v>Athan Kaliakmanis</v>
      </c>
      <c r="C98" t="str">
        <f>IFERROR(IF(VLOOKUP($A98,'QB Projections'!$A:$P,14,FALSE)&gt;0,VLOOKUP($A98,'QB Projections'!$A:$P,4,FALSE),""),"")</f>
        <v>Minnesota</v>
      </c>
      <c r="D98" s="2">
        <f>IFERROR(IF(VLOOKUP($A98,'QB Projections'!$A:$P,14,FALSE)&gt;0,VLOOKUP($A98,'QB Projections'!$A:$P,14,FALSE),""),"")</f>
        <v>186.98129318704659</v>
      </c>
      <c r="E98" s="2">
        <f>IFERROR(IF(VLOOKUP($A98,'QB Projections'!$A:$P,14,FALSE)&gt;0,VLOOKUP($A98,'QB Projections'!$A:$P,15,FALSE),""),"")</f>
        <v>-109.26316755659107</v>
      </c>
      <c r="F98" s="8"/>
      <c r="G98">
        <v>96</v>
      </c>
      <c r="H98" t="str">
        <f>IFERROR(IF(VLOOKUP($G98,'RB Projections'!$A:$P,14,FALSE)&gt;0,VLOOKUP(G98,'RB Projections'!$A:$P,3,FALSE),""),"")</f>
        <v>Miyan Williams</v>
      </c>
      <c r="I98" t="str">
        <f>IFERROR(IF(VLOOKUP($G98,'RB Projections'!$A:$P,14,FALSE)&gt;0,VLOOKUP(G98,'RB Projections'!$A:$P,4,FALSE),""),"")</f>
        <v>Ohio State</v>
      </c>
      <c r="J98" s="2">
        <f>IFERROR(IF(VLOOKUP($G98,'RB Projections'!$A:$P,14,FALSE)&gt;0,VLOOKUP(G98,'RB Projections'!$A:$P,14,FALSE),""),"")</f>
        <v>133.72232328844476</v>
      </c>
      <c r="K98" s="2">
        <f>IFERROR(IF(VLOOKUP($G98,'RB Projections'!$A:$P,14,FALSE)&gt;0,VLOOKUP(G98,'RB Projections'!$A:$P,15,FALSE),""),"")</f>
        <v>-26.641791065913988</v>
      </c>
      <c r="M98">
        <v>96</v>
      </c>
      <c r="N98" t="str">
        <f>IFERROR(IF(VLOOKUP(M98,'WR Projections'!$A:$P,14,FALSE)&gt;0,VLOOKUP(M98,'WR Projections'!$A:$P,3,FALSE),""),"")</f>
        <v>Michael Mathison</v>
      </c>
      <c r="O98" t="str">
        <f>IFERROR(IF(VLOOKUP(M98,'WR Projections'!$A:$P,14,FALSE)&gt;0,VLOOKUP(M98,'WR Projections'!$A:$P,4,FALSE),""),"")</f>
        <v>Western Kentucky</v>
      </c>
      <c r="P98" s="2">
        <f>IFERROR(IF(VLOOKUP(M98,'WR Projections'!$A:$P,14,FALSE)&gt;0,VLOOKUP(M98,'WR Projections'!$A:$P,14,FALSE),""),"")</f>
        <v>129.34784940799429</v>
      </c>
      <c r="Q98" s="2">
        <f>IFERROR(IF(VLOOKUP(M98,'WR Projections'!$A:$P,14,FALSE)&gt;0,VLOOKUP(M98,'WR Projections'!$A:$P,15,FALSE),""),"")</f>
        <v>-27.881822102988647</v>
      </c>
      <c r="T98" t="str">
        <f>IFERROR(IF(VLOOKUP($S98,'K Projections'!$A:$J,6,FALSE)&gt;0,VLOOKUP(S98,'K Projections'!$A:$J,2,FALSE),""),"")</f>
        <v/>
      </c>
      <c r="U98" t="str">
        <f>IFERROR(IF(VLOOKUP($S98,'K Projections'!$A:$J,6,FALSE)&gt;0,VLOOKUP(S98,'K Projections'!$A:$J,3,FALSE),""),"")</f>
        <v/>
      </c>
      <c r="V98" s="2" t="str">
        <f>IFERROR(IF(VLOOKUP($S98,'K Projections'!$A:$J,6,FALSE)&gt;0,VLOOKUP(S98,'K Projections'!$A:$J,6,FALSE),""),"")</f>
        <v/>
      </c>
      <c r="W98" s="2" t="str">
        <f>IFERROR(IF(VLOOKUP($S98,'K Projections'!$A:$J,6,FALSE)&gt;0,VLOOKUP(S98,'K Projections'!$A:$J,7,FALSE),""),"")</f>
        <v/>
      </c>
      <c r="X98" s="96"/>
    </row>
    <row r="99" spans="1:24" x14ac:dyDescent="0.25">
      <c r="A99">
        <v>97</v>
      </c>
      <c r="B99" t="str">
        <f>IFERROR(IF(VLOOKUP($A99,'QB Projections'!$A:$P,14,FALSE)&gt;0,VLOOKUP($A99,'QB Projections'!$A:$P,3,FALSE),""),"")</f>
        <v>Graham Mertz</v>
      </c>
      <c r="C99" t="str">
        <f>IFERROR(IF(VLOOKUP($A99,'QB Projections'!$A:$P,14,FALSE)&gt;0,VLOOKUP($A99,'QB Projections'!$A:$P,4,FALSE),""),"")</f>
        <v>Florida</v>
      </c>
      <c r="D99" s="2">
        <f>IFERROR(IF(VLOOKUP($A99,'QB Projections'!$A:$P,14,FALSE)&gt;0,VLOOKUP($A99,'QB Projections'!$A:$P,14,FALSE),""),"")</f>
        <v>185.6779714303679</v>
      </c>
      <c r="E99" s="2">
        <f>IFERROR(IF(VLOOKUP($A99,'QB Projections'!$A:$P,14,FALSE)&gt;0,VLOOKUP($A99,'QB Projections'!$A:$P,15,FALSE),""),"")</f>
        <v>-110.56648931326976</v>
      </c>
      <c r="F99" s="8"/>
      <c r="G99">
        <v>97</v>
      </c>
      <c r="H99" t="str">
        <f>IFERROR(IF(VLOOKUP($G99,'RB Projections'!$A:$P,14,FALSE)&gt;0,VLOOKUP(G99,'RB Projections'!$A:$P,3,FALSE),""),"")</f>
        <v>Aidan Robbins</v>
      </c>
      <c r="I99" t="str">
        <f>IFERROR(IF(VLOOKUP($G99,'RB Projections'!$A:$P,14,FALSE)&gt;0,VLOOKUP(G99,'RB Projections'!$A:$P,4,FALSE),""),"")</f>
        <v>BYU</v>
      </c>
      <c r="J99" s="2">
        <f>IFERROR(IF(VLOOKUP($G99,'RB Projections'!$A:$P,14,FALSE)&gt;0,VLOOKUP(G99,'RB Projections'!$A:$P,14,FALSE),""),"")</f>
        <v>133.00049381438893</v>
      </c>
      <c r="K99" s="2">
        <f>IFERROR(IF(VLOOKUP($G99,'RB Projections'!$A:$P,14,FALSE)&gt;0,VLOOKUP(G99,'RB Projections'!$A:$P,15,FALSE),""),"")</f>
        <v>-27.363620539969812</v>
      </c>
      <c r="M99">
        <v>97</v>
      </c>
      <c r="N99" t="str">
        <f>IFERROR(IF(VLOOKUP(M99,'WR Projections'!$A:$P,14,FALSE)&gt;0,VLOOKUP(M99,'WR Projections'!$A:$P,3,FALSE),""),"")</f>
        <v>Dante Cephas</v>
      </c>
      <c r="O99" t="str">
        <f>IFERROR(IF(VLOOKUP(M99,'WR Projections'!$A:$P,14,FALSE)&gt;0,VLOOKUP(M99,'WR Projections'!$A:$P,4,FALSE),""),"")</f>
        <v>Penn State</v>
      </c>
      <c r="P99" s="2">
        <f>IFERROR(IF(VLOOKUP(M99,'WR Projections'!$A:$P,14,FALSE)&gt;0,VLOOKUP(M99,'WR Projections'!$A:$P,14,FALSE),""),"")</f>
        <v>128.79356592527628</v>
      </c>
      <c r="Q99" s="2">
        <f>IFERROR(IF(VLOOKUP(M99,'WR Projections'!$A:$P,14,FALSE)&gt;0,VLOOKUP(M99,'WR Projections'!$A:$P,15,FALSE),""),"")</f>
        <v>-28.436105585706652</v>
      </c>
      <c r="T99" t="str">
        <f>IFERROR(IF(VLOOKUP($S99,'K Projections'!$A:$J,6,FALSE)&gt;0,VLOOKUP(S99,'K Projections'!$A:$J,2,FALSE),""),"")</f>
        <v/>
      </c>
      <c r="U99" t="str">
        <f>IFERROR(IF(VLOOKUP($S99,'K Projections'!$A:$J,6,FALSE)&gt;0,VLOOKUP(S99,'K Projections'!$A:$J,3,FALSE),""),"")</f>
        <v/>
      </c>
      <c r="V99" s="2" t="str">
        <f>IFERROR(IF(VLOOKUP($S99,'K Projections'!$A:$J,6,FALSE)&gt;0,VLOOKUP(S99,'K Projections'!$A:$J,6,FALSE),""),"")</f>
        <v/>
      </c>
      <c r="W99" s="2" t="str">
        <f>IFERROR(IF(VLOOKUP($S99,'K Projections'!$A:$J,6,FALSE)&gt;0,VLOOKUP(S99,'K Projections'!$A:$J,7,FALSE),""),"")</f>
        <v/>
      </c>
      <c r="X99" s="96"/>
    </row>
    <row r="100" spans="1:24" x14ac:dyDescent="0.25">
      <c r="A100">
        <v>98</v>
      </c>
      <c r="B100" t="str">
        <f>IFERROR(IF(VLOOKUP($A100,'QB Projections'!$A:$P,14,FALSE)&gt;0,VLOOKUP($A100,'QB Projections'!$A:$P,3,FALSE),""),"")</f>
        <v>Emmett Morehead</v>
      </c>
      <c r="C100" t="str">
        <f>IFERROR(IF(VLOOKUP($A100,'QB Projections'!$A:$P,14,FALSE)&gt;0,VLOOKUP($A100,'QB Projections'!$A:$P,4,FALSE),""),"")</f>
        <v>Boston College</v>
      </c>
      <c r="D100" s="2">
        <f>IFERROR(IF(VLOOKUP($A100,'QB Projections'!$A:$P,14,FALSE)&gt;0,VLOOKUP($A100,'QB Projections'!$A:$P,14,FALSE),""),"")</f>
        <v>185.58895587995636</v>
      </c>
      <c r="E100" s="2">
        <f>IFERROR(IF(VLOOKUP($A100,'QB Projections'!$A:$P,14,FALSE)&gt;0,VLOOKUP($A100,'QB Projections'!$A:$P,15,FALSE),""),"")</f>
        <v>-110.6555048636813</v>
      </c>
      <c r="F100" s="8"/>
      <c r="G100">
        <v>98</v>
      </c>
      <c r="H100" t="str">
        <f>IFERROR(IF(VLOOKUP($G100,'RB Projections'!$A:$P,14,FALSE)&gt;0,VLOOKUP(G100,'RB Projections'!$A:$P,3,FALSE),""),"")</f>
        <v>Kaytron Allen</v>
      </c>
      <c r="I100" t="str">
        <f>IFERROR(IF(VLOOKUP($G100,'RB Projections'!$A:$P,14,FALSE)&gt;0,VLOOKUP(G100,'RB Projections'!$A:$P,4,FALSE),""),"")</f>
        <v>Penn State</v>
      </c>
      <c r="J100" s="2">
        <f>IFERROR(IF(VLOOKUP($G100,'RB Projections'!$A:$P,14,FALSE)&gt;0,VLOOKUP(G100,'RB Projections'!$A:$P,14,FALSE),""),"")</f>
        <v>132.18002531898904</v>
      </c>
      <c r="K100" s="2">
        <f>IFERROR(IF(VLOOKUP($G100,'RB Projections'!$A:$P,14,FALSE)&gt;0,VLOOKUP(G100,'RB Projections'!$A:$P,15,FALSE),""),"")</f>
        <v>-28.184089035369706</v>
      </c>
      <c r="M100">
        <v>98</v>
      </c>
      <c r="N100" t="str">
        <f>IFERROR(IF(VLOOKUP(M100,'WR Projections'!$A:$P,14,FALSE)&gt;0,VLOOKUP(M100,'WR Projections'!$A:$P,3,FALSE),""),"")</f>
        <v>Lawrence Arnold</v>
      </c>
      <c r="O100" t="str">
        <f>IFERROR(IF(VLOOKUP(M100,'WR Projections'!$A:$P,14,FALSE)&gt;0,VLOOKUP(M100,'WR Projections'!$A:$P,4,FALSE),""),"")</f>
        <v>Kansas</v>
      </c>
      <c r="P100" s="2">
        <f>IFERROR(IF(VLOOKUP(M100,'WR Projections'!$A:$P,14,FALSE)&gt;0,VLOOKUP(M100,'WR Projections'!$A:$P,14,FALSE),""),"")</f>
        <v>128.5933029360385</v>
      </c>
      <c r="Q100" s="2">
        <f>IFERROR(IF(VLOOKUP(M100,'WR Projections'!$A:$P,14,FALSE)&gt;0,VLOOKUP(M100,'WR Projections'!$A:$P,15,FALSE),""),"")</f>
        <v>-28.636368574944438</v>
      </c>
      <c r="T100" t="str">
        <f>IFERROR(IF(VLOOKUP($S100,'K Projections'!$A:$J,6,FALSE)&gt;0,VLOOKUP(S100,'K Projections'!$A:$J,2,FALSE),""),"")</f>
        <v/>
      </c>
      <c r="U100" t="str">
        <f>IFERROR(IF(VLOOKUP($S100,'K Projections'!$A:$J,6,FALSE)&gt;0,VLOOKUP(S100,'K Projections'!$A:$J,3,FALSE),""),"")</f>
        <v/>
      </c>
      <c r="V100" s="2" t="str">
        <f>IFERROR(IF(VLOOKUP($S100,'K Projections'!$A:$J,6,FALSE)&gt;0,VLOOKUP(S100,'K Projections'!$A:$J,6,FALSE),""),"")</f>
        <v/>
      </c>
      <c r="W100" s="2" t="str">
        <f>IFERROR(IF(VLOOKUP($S100,'K Projections'!$A:$J,6,FALSE)&gt;0,VLOOKUP(S100,'K Projections'!$A:$J,7,FALSE),""),"")</f>
        <v/>
      </c>
      <c r="X100" s="96"/>
    </row>
    <row r="101" spans="1:24" x14ac:dyDescent="0.25">
      <c r="A101">
        <v>99</v>
      </c>
      <c r="B101" t="str">
        <f>IFERROR(IF(VLOOKUP($A101,'QB Projections'!$A:$P,14,FALSE)&gt;0,VLOOKUP($A101,'QB Projections'!$A:$P,3,FALSE),""),"")</f>
        <v>Layne Hatcher</v>
      </c>
      <c r="C101" t="str">
        <f>IFERROR(IF(VLOOKUP($A101,'QB Projections'!$A:$P,14,FALSE)&gt;0,VLOOKUP($A101,'QB Projections'!$A:$P,4,FALSE),""),"")</f>
        <v>Ball State</v>
      </c>
      <c r="D101" s="2">
        <f>IFERROR(IF(VLOOKUP($A101,'QB Projections'!$A:$P,14,FALSE)&gt;0,VLOOKUP($A101,'QB Projections'!$A:$P,14,FALSE),""),"")</f>
        <v>183.78508680466823</v>
      </c>
      <c r="E101" s="2">
        <f>IFERROR(IF(VLOOKUP($A101,'QB Projections'!$A:$P,14,FALSE)&gt;0,VLOOKUP($A101,'QB Projections'!$A:$P,15,FALSE),""),"")</f>
        <v>-112.45937393896943</v>
      </c>
      <c r="F101" s="8"/>
      <c r="G101">
        <v>99</v>
      </c>
      <c r="H101" t="str">
        <f>IFERROR(IF(VLOOKUP($G101,'RB Projections'!$A:$P,14,FALSE)&gt;0,VLOOKUP(G101,'RB Projections'!$A:$P,3,FALSE),""),"")</f>
        <v>Shadrick Byrd</v>
      </c>
      <c r="I101" t="str">
        <f>IFERROR(IF(VLOOKUP($G101,'RB Projections'!$A:$P,14,FALSE)&gt;0,VLOOKUP(G101,'RB Projections'!$A:$P,4,FALSE),""),"")</f>
        <v>Charlotte</v>
      </c>
      <c r="J101" s="2">
        <f>IFERROR(IF(VLOOKUP($G101,'RB Projections'!$A:$P,14,FALSE)&gt;0,VLOOKUP(G101,'RB Projections'!$A:$P,14,FALSE),""),"")</f>
        <v>132.12472941141769</v>
      </c>
      <c r="K101" s="2">
        <f>IFERROR(IF(VLOOKUP($G101,'RB Projections'!$A:$P,14,FALSE)&gt;0,VLOOKUP(G101,'RB Projections'!$A:$P,15,FALSE),""),"")</f>
        <v>-28.239384942941054</v>
      </c>
      <c r="M101">
        <v>99</v>
      </c>
      <c r="N101" t="str">
        <f>IFERROR(IF(VLOOKUP(M101,'WR Projections'!$A:$P,14,FALSE)&gt;0,VLOOKUP(M101,'WR Projections'!$A:$P,3,FALSE),""),"")</f>
        <v>Barion Brown</v>
      </c>
      <c r="O101" t="str">
        <f>IFERROR(IF(VLOOKUP(M101,'WR Projections'!$A:$P,14,FALSE)&gt;0,VLOOKUP(M101,'WR Projections'!$A:$P,4,FALSE),""),"")</f>
        <v>Kentucky</v>
      </c>
      <c r="P101" s="2">
        <f>IFERROR(IF(VLOOKUP(M101,'WR Projections'!$A:$P,14,FALSE)&gt;0,VLOOKUP(M101,'WR Projections'!$A:$P,14,FALSE),""),"")</f>
        <v>128.46987198441076</v>
      </c>
      <c r="Q101" s="2">
        <f>IFERROR(IF(VLOOKUP(M101,'WR Projections'!$A:$P,14,FALSE)&gt;0,VLOOKUP(M101,'WR Projections'!$A:$P,15,FALSE),""),"")</f>
        <v>-28.759799526572177</v>
      </c>
      <c r="T101" t="str">
        <f>IFERROR(IF(VLOOKUP($S101,'K Projections'!$A:$J,6,FALSE)&gt;0,VLOOKUP(S101,'K Projections'!$A:$J,2,FALSE),""),"")</f>
        <v/>
      </c>
      <c r="U101" t="str">
        <f>IFERROR(IF(VLOOKUP($S101,'K Projections'!$A:$J,6,FALSE)&gt;0,VLOOKUP(S101,'K Projections'!$A:$J,3,FALSE),""),"")</f>
        <v/>
      </c>
      <c r="V101" s="2" t="str">
        <f>IFERROR(IF(VLOOKUP($S101,'K Projections'!$A:$J,6,FALSE)&gt;0,VLOOKUP(S101,'K Projections'!$A:$J,6,FALSE),""),"")</f>
        <v/>
      </c>
      <c r="W101" s="2" t="str">
        <f>IFERROR(IF(VLOOKUP($S101,'K Projections'!$A:$J,6,FALSE)&gt;0,VLOOKUP(S101,'K Projections'!$A:$J,7,FALSE),""),"")</f>
        <v/>
      </c>
      <c r="X101" s="96"/>
    </row>
    <row r="102" spans="1:24" x14ac:dyDescent="0.25">
      <c r="A102">
        <v>100</v>
      </c>
      <c r="B102" t="str">
        <f>IFERROR(IF(VLOOKUP($A102,'QB Projections'!$A:$P,14,FALSE)&gt;0,VLOOKUP($A102,'QB Projections'!$A:$P,3,FALSE),""),"")</f>
        <v>Justin Lamson</v>
      </c>
      <c r="C102" t="str">
        <f>IFERROR(IF(VLOOKUP($A102,'QB Projections'!$A:$P,14,FALSE)&gt;0,VLOOKUP($A102,'QB Projections'!$A:$P,4,FALSE),""),"")</f>
        <v>Stanford</v>
      </c>
      <c r="D102" s="2">
        <f>IFERROR(IF(VLOOKUP($A102,'QB Projections'!$A:$P,14,FALSE)&gt;0,VLOOKUP($A102,'QB Projections'!$A:$P,14,FALSE),""),"")</f>
        <v>182.77729992820093</v>
      </c>
      <c r="E102" s="2">
        <f>IFERROR(IF(VLOOKUP($A102,'QB Projections'!$A:$P,14,FALSE)&gt;0,VLOOKUP($A102,'QB Projections'!$A:$P,15,FALSE),""),"")</f>
        <v>-113.46716081543673</v>
      </c>
      <c r="F102" s="8"/>
      <c r="G102">
        <v>100</v>
      </c>
      <c r="H102" t="str">
        <f>IFERROR(IF(VLOOKUP($G102,'RB Projections'!$A:$P,14,FALSE)&gt;0,VLOOKUP(G102,'RB Projections'!$A:$P,3,FALSE),""),"")</f>
        <v>Noah Whittington</v>
      </c>
      <c r="I102" t="str">
        <f>IFERROR(IF(VLOOKUP($G102,'RB Projections'!$A:$P,14,FALSE)&gt;0,VLOOKUP(G102,'RB Projections'!$A:$P,4,FALSE),""),"")</f>
        <v>Oregon</v>
      </c>
      <c r="J102" s="2">
        <f>IFERROR(IF(VLOOKUP($G102,'RB Projections'!$A:$P,14,FALSE)&gt;0,VLOOKUP(G102,'RB Projections'!$A:$P,14,FALSE),""),"")</f>
        <v>131.76236245867662</v>
      </c>
      <c r="K102" s="2">
        <f>IFERROR(IF(VLOOKUP($G102,'RB Projections'!$A:$P,14,FALSE)&gt;0,VLOOKUP(G102,'RB Projections'!$A:$P,15,FALSE),""),"")</f>
        <v>-28.601751895682124</v>
      </c>
      <c r="M102">
        <v>100</v>
      </c>
      <c r="N102" t="str">
        <f>IFERROR(IF(VLOOKUP(M102,'WR Projections'!$A:$P,14,FALSE)&gt;0,VLOOKUP(M102,'WR Projections'!$A:$P,3,FALSE),""),"")</f>
        <v>Tobias Merriweather</v>
      </c>
      <c r="O102" t="str">
        <f>IFERROR(IF(VLOOKUP(M102,'WR Projections'!$A:$P,14,FALSE)&gt;0,VLOOKUP(M102,'WR Projections'!$A:$P,4,FALSE),""),"")</f>
        <v>Notre Dame</v>
      </c>
      <c r="P102" s="2">
        <f>IFERROR(IF(VLOOKUP(M102,'WR Projections'!$A:$P,14,FALSE)&gt;0,VLOOKUP(M102,'WR Projections'!$A:$P,14,FALSE),""),"")</f>
        <v>128.36010978666465</v>
      </c>
      <c r="Q102" s="2">
        <f>IFERROR(IF(VLOOKUP(M102,'WR Projections'!$A:$P,14,FALSE)&gt;0,VLOOKUP(M102,'WR Projections'!$A:$P,15,FALSE),""),"")</f>
        <v>-28.869561724318284</v>
      </c>
      <c r="T102" t="str">
        <f>IFERROR(IF(VLOOKUP($S102,'K Projections'!$A:$J,6,FALSE)&gt;0,VLOOKUP(S102,'K Projections'!$A:$J,2,FALSE),""),"")</f>
        <v/>
      </c>
      <c r="U102" t="str">
        <f>IFERROR(IF(VLOOKUP($S102,'K Projections'!$A:$J,6,FALSE)&gt;0,VLOOKUP(S102,'K Projections'!$A:$J,3,FALSE),""),"")</f>
        <v/>
      </c>
      <c r="V102" s="2" t="str">
        <f>IFERROR(IF(VLOOKUP($S102,'K Projections'!$A:$J,6,FALSE)&gt;0,VLOOKUP(S102,'K Projections'!$A:$J,6,FALSE),""),"")</f>
        <v/>
      </c>
      <c r="W102" s="2" t="str">
        <f>IFERROR(IF(VLOOKUP($S102,'K Projections'!$A:$J,6,FALSE)&gt;0,VLOOKUP(S102,'K Projections'!$A:$J,7,FALSE),""),"")</f>
        <v/>
      </c>
      <c r="X102" s="96"/>
    </row>
    <row r="103" spans="1:24" x14ac:dyDescent="0.25">
      <c r="A103">
        <v>101</v>
      </c>
      <c r="B103" t="str">
        <f>IFERROR(IF(VLOOKUP($A103,'QB Projections'!$A:$P,14,FALSE)&gt;0,VLOOKUP($A103,'QB Projections'!$A:$P,3,FALSE),""),"")</f>
        <v>Connor Bazelak</v>
      </c>
      <c r="C103" t="str">
        <f>IFERROR(IF(VLOOKUP($A103,'QB Projections'!$A:$P,14,FALSE)&gt;0,VLOOKUP($A103,'QB Projections'!$A:$P,4,FALSE),""),"")</f>
        <v>Bowling Green</v>
      </c>
      <c r="D103" s="2">
        <f>IFERROR(IF(VLOOKUP($A103,'QB Projections'!$A:$P,14,FALSE)&gt;0,VLOOKUP($A103,'QB Projections'!$A:$P,14,FALSE),""),"")</f>
        <v>181.91153456646373</v>
      </c>
      <c r="E103" s="2">
        <f>IFERROR(IF(VLOOKUP($A103,'QB Projections'!$A:$P,14,FALSE)&gt;0,VLOOKUP($A103,'QB Projections'!$A:$P,15,FALSE),""),"")</f>
        <v>-114.33292617717393</v>
      </c>
      <c r="F103" s="8"/>
      <c r="G103">
        <v>101</v>
      </c>
      <c r="H103" t="str">
        <f>IFERROR(IF(VLOOKUP($G103,'RB Projections'!$A:$P,14,FALSE)&gt;0,VLOOKUP(G103,'RB Projections'!$A:$P,3,FALSE),""),"")</f>
        <v>Nathan Carter</v>
      </c>
      <c r="I103" t="str">
        <f>IFERROR(IF(VLOOKUP($G103,'RB Projections'!$A:$P,14,FALSE)&gt;0,VLOOKUP(G103,'RB Projections'!$A:$P,4,FALSE),""),"")</f>
        <v>Michigan State</v>
      </c>
      <c r="J103" s="2">
        <f>IFERROR(IF(VLOOKUP($G103,'RB Projections'!$A:$P,14,FALSE)&gt;0,VLOOKUP(G103,'RB Projections'!$A:$P,14,FALSE),""),"")</f>
        <v>131.16944480742515</v>
      </c>
      <c r="K103" s="2">
        <f>IFERROR(IF(VLOOKUP($G103,'RB Projections'!$A:$P,14,FALSE)&gt;0,VLOOKUP(G103,'RB Projections'!$A:$P,15,FALSE),""),"")</f>
        <v>-29.194669546933593</v>
      </c>
      <c r="L103" s="9"/>
      <c r="M103">
        <v>101</v>
      </c>
      <c r="N103" t="str">
        <f>IFERROR(IF(VLOOKUP(M103,'WR Projections'!$A:$P,14,FALSE)&gt;0,VLOOKUP(M103,'WR Projections'!$A:$P,3,FALSE),""),"")</f>
        <v>Javon Baker</v>
      </c>
      <c r="O103" t="str">
        <f>IFERROR(IF(VLOOKUP(M103,'WR Projections'!$A:$P,14,FALSE)&gt;0,VLOOKUP(M103,'WR Projections'!$A:$P,4,FALSE),""),"")</f>
        <v>UCF</v>
      </c>
      <c r="P103" s="2">
        <f>IFERROR(IF(VLOOKUP(M103,'WR Projections'!$A:$P,14,FALSE)&gt;0,VLOOKUP(M103,'WR Projections'!$A:$P,14,FALSE),""),"")</f>
        <v>128.08293205623283</v>
      </c>
      <c r="Q103" s="2">
        <f>IFERROR(IF(VLOOKUP(M103,'WR Projections'!$A:$P,14,FALSE)&gt;0,VLOOKUP(M103,'WR Projections'!$A:$P,15,FALSE),""),"")</f>
        <v>-29.146739454750101</v>
      </c>
      <c r="T103" t="str">
        <f>IFERROR(IF(VLOOKUP($S103,'K Projections'!$A:$J,6,FALSE)&gt;0,VLOOKUP(S103,'K Projections'!$A:$J,2,FALSE),""),"")</f>
        <v/>
      </c>
      <c r="U103" t="str">
        <f>IFERROR(IF(VLOOKUP($S103,'K Projections'!$A:$J,6,FALSE)&gt;0,VLOOKUP(S103,'K Projections'!$A:$J,3,FALSE),""),"")</f>
        <v/>
      </c>
      <c r="V103" s="2" t="str">
        <f>IFERROR(IF(VLOOKUP($S103,'K Projections'!$A:$J,6,FALSE)&gt;0,VLOOKUP(S103,'K Projections'!$A:$J,6,FALSE),""),"")</f>
        <v/>
      </c>
      <c r="W103" s="2" t="str">
        <f>IFERROR(IF(VLOOKUP($S103,'K Projections'!$A:$J,6,FALSE)&gt;0,VLOOKUP(S103,'K Projections'!$A:$J,7,FALSE),""),"")</f>
        <v/>
      </c>
      <c r="X103" s="96"/>
    </row>
    <row r="104" spans="1:24" x14ac:dyDescent="0.25">
      <c r="A104">
        <v>102</v>
      </c>
      <c r="B104" t="str">
        <f>IFERROR(IF(VLOOKUP($A104,'QB Projections'!$A:$P,14,FALSE)&gt;0,VLOOKUP($A104,'QB Projections'!$A:$P,3,FALSE),""),"")</f>
        <v>Grant Wells</v>
      </c>
      <c r="C104" t="str">
        <f>IFERROR(IF(VLOOKUP($A104,'QB Projections'!$A:$P,14,FALSE)&gt;0,VLOOKUP($A104,'QB Projections'!$A:$P,4,FALSE),""),"")</f>
        <v>Virginia Tech</v>
      </c>
      <c r="D104" s="2">
        <f>IFERROR(IF(VLOOKUP($A104,'QB Projections'!$A:$P,14,FALSE)&gt;0,VLOOKUP($A104,'QB Projections'!$A:$P,14,FALSE),""),"")</f>
        <v>181.49155044015316</v>
      </c>
      <c r="E104" s="2">
        <f>IFERROR(IF(VLOOKUP($A104,'QB Projections'!$A:$P,14,FALSE)&gt;0,VLOOKUP($A104,'QB Projections'!$A:$P,15,FALSE),""),"")</f>
        <v>-114.7529103034845</v>
      </c>
      <c r="F104" s="8"/>
      <c r="G104">
        <v>102</v>
      </c>
      <c r="H104" t="str">
        <f>IFERROR(IF(VLOOKUP($G104,'RB Projections'!$A:$P,14,FALSE)&gt;0,VLOOKUP(G104,'RB Projections'!$A:$P,3,FALSE),""),"")</f>
        <v>Edward Saydee</v>
      </c>
      <c r="I104" t="str">
        <f>IFERROR(IF(VLOOKUP($G104,'RB Projections'!$A:$P,14,FALSE)&gt;0,VLOOKUP(G104,'RB Projections'!$A:$P,4,FALSE),""),"")</f>
        <v>Temple</v>
      </c>
      <c r="J104" s="2">
        <f>IFERROR(IF(VLOOKUP($G104,'RB Projections'!$A:$P,14,FALSE)&gt;0,VLOOKUP(G104,'RB Projections'!$A:$P,14,FALSE),""),"")</f>
        <v>130.82992233450037</v>
      </c>
      <c r="K104" s="2">
        <f>IFERROR(IF(VLOOKUP($G104,'RB Projections'!$A:$P,14,FALSE)&gt;0,VLOOKUP(G104,'RB Projections'!$A:$P,15,FALSE),""),"")</f>
        <v>-29.534192019858377</v>
      </c>
      <c r="M104">
        <v>102</v>
      </c>
      <c r="N104" t="str">
        <f>IFERROR(IF(VLOOKUP(M104,'WR Projections'!$A:$P,14,FALSE)&gt;0,VLOOKUP(M104,'WR Projections'!$A:$P,3,FALSE),""),"")</f>
        <v>Jha'quan Jackson</v>
      </c>
      <c r="O104" t="str">
        <f>IFERROR(IF(VLOOKUP(M104,'WR Projections'!$A:$P,14,FALSE)&gt;0,VLOOKUP(M104,'WR Projections'!$A:$P,4,FALSE),""),"")</f>
        <v>Tulane</v>
      </c>
      <c r="P104" s="2">
        <f>IFERROR(IF(VLOOKUP(M104,'WR Projections'!$A:$P,14,FALSE)&gt;0,VLOOKUP(M104,'WR Projections'!$A:$P,14,FALSE),""),"")</f>
        <v>127.72644462689077</v>
      </c>
      <c r="Q104" s="2">
        <f>IFERROR(IF(VLOOKUP(M104,'WR Projections'!$A:$P,14,FALSE)&gt;0,VLOOKUP(M104,'WR Projections'!$A:$P,15,FALSE),""),"")</f>
        <v>-29.503226884092168</v>
      </c>
      <c r="T104" t="str">
        <f>IFERROR(IF(VLOOKUP($S104,'K Projections'!$A:$J,6,FALSE)&gt;0,VLOOKUP(S104,'K Projections'!$A:$J,2,FALSE),""),"")</f>
        <v/>
      </c>
      <c r="U104" t="str">
        <f>IFERROR(IF(VLOOKUP($S104,'K Projections'!$A:$J,6,FALSE)&gt;0,VLOOKUP(S104,'K Projections'!$A:$J,3,FALSE),""),"")</f>
        <v/>
      </c>
      <c r="V104" s="2" t="str">
        <f>IFERROR(IF(VLOOKUP($S104,'K Projections'!$A:$J,6,FALSE)&gt;0,VLOOKUP(S104,'K Projections'!$A:$J,6,FALSE),""),"")</f>
        <v/>
      </c>
      <c r="W104" s="2" t="str">
        <f>IFERROR(IF(VLOOKUP($S104,'K Projections'!$A:$J,6,FALSE)&gt;0,VLOOKUP(S104,'K Projections'!$A:$J,7,FALSE),""),"")</f>
        <v/>
      </c>
      <c r="X104" s="96"/>
    </row>
    <row r="105" spans="1:24" x14ac:dyDescent="0.25">
      <c r="A105">
        <v>103</v>
      </c>
      <c r="B105" t="str">
        <f>IFERROR(IF(VLOOKUP($A105,'QB Projections'!$A:$P,14,FALSE)&gt;0,VLOOKUP($A105,'QB Projections'!$A:$P,3,FALSE),""),"")</f>
        <v>Will Howard</v>
      </c>
      <c r="C105" t="str">
        <f>IFERROR(IF(VLOOKUP($A105,'QB Projections'!$A:$P,14,FALSE)&gt;0,VLOOKUP($A105,'QB Projections'!$A:$P,4,FALSE),""),"")</f>
        <v>Kansas State</v>
      </c>
      <c r="D105" s="2">
        <f>IFERROR(IF(VLOOKUP($A105,'QB Projections'!$A:$P,14,FALSE)&gt;0,VLOOKUP($A105,'QB Projections'!$A:$P,14,FALSE),""),"")</f>
        <v>181.38746717073366</v>
      </c>
      <c r="E105" s="2">
        <f>IFERROR(IF(VLOOKUP($A105,'QB Projections'!$A:$P,14,FALSE)&gt;0,VLOOKUP($A105,'QB Projections'!$A:$P,15,FALSE),""),"")</f>
        <v>-114.856993572904</v>
      </c>
      <c r="F105" s="8"/>
      <c r="G105">
        <v>103</v>
      </c>
      <c r="H105" t="str">
        <f>IFERROR(IF(VLOOKUP($G105,'RB Projections'!$A:$P,14,FALSE)&gt;0,VLOOKUP(G105,'RB Projections'!$A:$P,3,FALSE),""),"")</f>
        <v>Shaadie Clayton-Johnson</v>
      </c>
      <c r="I105" t="str">
        <f>IFERROR(IF(VLOOKUP($G105,'RB Projections'!$A:$P,14,FALSE)&gt;0,VLOOKUP(G105,'RB Projections'!$A:$P,4,FALSE),""),"")</f>
        <v>Tulane</v>
      </c>
      <c r="J105" s="2">
        <f>IFERROR(IF(VLOOKUP($G105,'RB Projections'!$A:$P,14,FALSE)&gt;0,VLOOKUP(G105,'RB Projections'!$A:$P,14,FALSE),""),"")</f>
        <v>128.99067360583231</v>
      </c>
      <c r="K105" s="2">
        <f>IFERROR(IF(VLOOKUP($G105,'RB Projections'!$A:$P,14,FALSE)&gt;0,VLOOKUP(G105,'RB Projections'!$A:$P,15,FALSE),""),"")</f>
        <v>-31.373440748526431</v>
      </c>
      <c r="M105">
        <v>103</v>
      </c>
      <c r="N105" t="str">
        <f>IFERROR(IF(VLOOKUP(M105,'WR Projections'!$A:$P,14,FALSE)&gt;0,VLOOKUP(M105,'WR Projections'!$A:$P,3,FALSE),""),"")</f>
        <v>Dont'e Thornton</v>
      </c>
      <c r="O105" t="str">
        <f>IFERROR(IF(VLOOKUP(M105,'WR Projections'!$A:$P,14,FALSE)&gt;0,VLOOKUP(M105,'WR Projections'!$A:$P,4,FALSE),""),"")</f>
        <v>Tennessee</v>
      </c>
      <c r="P105" s="2">
        <f>IFERROR(IF(VLOOKUP(M105,'WR Projections'!$A:$P,14,FALSE)&gt;0,VLOOKUP(M105,'WR Projections'!$A:$P,14,FALSE),""),"")</f>
        <v>127.70230368645169</v>
      </c>
      <c r="Q105" s="2">
        <f>IFERROR(IF(VLOOKUP(M105,'WR Projections'!$A:$P,14,FALSE)&gt;0,VLOOKUP(M105,'WR Projections'!$A:$P,15,FALSE),""),"")</f>
        <v>-29.52736782453125</v>
      </c>
      <c r="T105" t="str">
        <f>IFERROR(IF(VLOOKUP($S105,'K Projections'!$A:$J,6,FALSE)&gt;0,VLOOKUP(S105,'K Projections'!$A:$J,2,FALSE),""),"")</f>
        <v/>
      </c>
      <c r="U105" t="str">
        <f>IFERROR(IF(VLOOKUP($S105,'K Projections'!$A:$J,6,FALSE)&gt;0,VLOOKUP(S105,'K Projections'!$A:$J,3,FALSE),""),"")</f>
        <v/>
      </c>
      <c r="V105" s="2" t="str">
        <f>IFERROR(IF(VLOOKUP($S105,'K Projections'!$A:$J,6,FALSE)&gt;0,VLOOKUP(S105,'K Projections'!$A:$J,6,FALSE),""),"")</f>
        <v/>
      </c>
      <c r="W105" s="2" t="str">
        <f>IFERROR(IF(VLOOKUP($S105,'K Projections'!$A:$J,6,FALSE)&gt;0,VLOOKUP(S105,'K Projections'!$A:$J,7,FALSE),""),"")</f>
        <v/>
      </c>
      <c r="X105" s="96"/>
    </row>
    <row r="106" spans="1:24" x14ac:dyDescent="0.25">
      <c r="A106">
        <v>104</v>
      </c>
      <c r="B106" t="str">
        <f>IFERROR(IF(VLOOKUP($A106,'QB Projections'!$A:$P,14,FALSE)&gt;0,VLOOKUP($A106,'QB Projections'!$A:$P,3,FALSE),""),"")</f>
        <v>Brendon Lewis</v>
      </c>
      <c r="C106" t="str">
        <f>IFERROR(IF(VLOOKUP($A106,'QB Projections'!$A:$P,14,FALSE)&gt;0,VLOOKUP($A106,'QB Projections'!$A:$P,4,FALSE),""),"")</f>
        <v>Nevada</v>
      </c>
      <c r="D106" s="2">
        <f>IFERROR(IF(VLOOKUP($A106,'QB Projections'!$A:$P,14,FALSE)&gt;0,VLOOKUP($A106,'QB Projections'!$A:$P,14,FALSE),""),"")</f>
        <v>181.24961454567563</v>
      </c>
      <c r="E106" s="2">
        <f>IFERROR(IF(VLOOKUP($A106,'QB Projections'!$A:$P,14,FALSE)&gt;0,VLOOKUP($A106,'QB Projections'!$A:$P,15,FALSE),""),"")</f>
        <v>-114.99484619796203</v>
      </c>
      <c r="F106" s="8"/>
      <c r="G106">
        <v>104</v>
      </c>
      <c r="H106" t="str">
        <f>IFERROR(IF(VLOOKUP($G106,'RB Projections'!$A:$P,14,FALSE)&gt;0,VLOOKUP(G106,'RB Projections'!$A:$P,3,FALSE),""),"")</f>
        <v>Kaleb Johnson</v>
      </c>
      <c r="I106" t="str">
        <f>IFERROR(IF(VLOOKUP($G106,'RB Projections'!$A:$P,14,FALSE)&gt;0,VLOOKUP(G106,'RB Projections'!$A:$P,4,FALSE),""),"")</f>
        <v>Iowa</v>
      </c>
      <c r="J106" s="2">
        <f>IFERROR(IF(VLOOKUP($G106,'RB Projections'!$A:$P,14,FALSE)&gt;0,VLOOKUP(G106,'RB Projections'!$A:$P,14,FALSE),""),"")</f>
        <v>128.24492034329944</v>
      </c>
      <c r="K106" s="2">
        <f>IFERROR(IF(VLOOKUP($G106,'RB Projections'!$A:$P,14,FALSE)&gt;0,VLOOKUP(G106,'RB Projections'!$A:$P,15,FALSE),""),"")</f>
        <v>-32.119194011059307</v>
      </c>
      <c r="M106">
        <v>104</v>
      </c>
      <c r="N106" t="str">
        <f>IFERROR(IF(VLOOKUP(M106,'WR Projections'!$A:$P,14,FALSE)&gt;0,VLOOKUP(M106,'WR Projections'!$A:$P,3,FALSE),""),"")</f>
        <v>Travis Hunter</v>
      </c>
      <c r="O106" t="str">
        <f>IFERROR(IF(VLOOKUP(M106,'WR Projections'!$A:$P,14,FALSE)&gt;0,VLOOKUP(M106,'WR Projections'!$A:$P,4,FALSE),""),"")</f>
        <v>Colorado</v>
      </c>
      <c r="P106" s="2">
        <f>IFERROR(IF(VLOOKUP(M106,'WR Projections'!$A:$P,14,FALSE)&gt;0,VLOOKUP(M106,'WR Projections'!$A:$P,14,FALSE),""),"")</f>
        <v>127.57493215025301</v>
      </c>
      <c r="Q106" s="2">
        <f>IFERROR(IF(VLOOKUP(M106,'WR Projections'!$A:$P,14,FALSE)&gt;0,VLOOKUP(M106,'WR Projections'!$A:$P,15,FALSE),""),"")</f>
        <v>-29.654739360729931</v>
      </c>
      <c r="X106" s="96"/>
    </row>
    <row r="107" spans="1:24" x14ac:dyDescent="0.25">
      <c r="A107">
        <v>105</v>
      </c>
      <c r="B107" t="str">
        <f>IFERROR(IF(VLOOKUP($A107,'QB Projections'!$A:$P,14,FALSE)&gt;0,VLOOKUP($A107,'QB Projections'!$A:$P,3,FALSE),""),"")</f>
        <v>Jensen Jones</v>
      </c>
      <c r="C107" t="str">
        <f>IFERROR(IF(VLOOKUP($A107,'QB Projections'!$A:$P,14,FALSE)&gt;0,VLOOKUP($A107,'QB Projections'!$A:$P,4,FALSE),""),"")</f>
        <v>Air Force</v>
      </c>
      <c r="D107" s="2">
        <f>IFERROR(IF(VLOOKUP($A107,'QB Projections'!$A:$P,14,FALSE)&gt;0,VLOOKUP($A107,'QB Projections'!$A:$P,14,FALSE),""),"")</f>
        <v>178.38463446745806</v>
      </c>
      <c r="E107" s="2">
        <f>IFERROR(IF(VLOOKUP($A107,'QB Projections'!$A:$P,14,FALSE)&gt;0,VLOOKUP($A107,'QB Projections'!$A:$P,15,FALSE),""),"")</f>
        <v>-117.8598262761796</v>
      </c>
      <c r="F107" s="8"/>
      <c r="G107">
        <v>105</v>
      </c>
      <c r="H107" t="str">
        <f>IFERROR(IF(VLOOKUP($G107,'RB Projections'!$A:$P,14,FALSE)&gt;0,VLOOKUP(G107,'RB Projections'!$A:$P,3,FALSE),""),"")</f>
        <v>Gabe Ervin Jr.</v>
      </c>
      <c r="I107" t="str">
        <f>IFERROR(IF(VLOOKUP($G107,'RB Projections'!$A:$P,14,FALSE)&gt;0,VLOOKUP(G107,'RB Projections'!$A:$P,4,FALSE),""),"")</f>
        <v>Nebraska</v>
      </c>
      <c r="J107" s="2">
        <f>IFERROR(IF(VLOOKUP($G107,'RB Projections'!$A:$P,14,FALSE)&gt;0,VLOOKUP(G107,'RB Projections'!$A:$P,14,FALSE),""),"")</f>
        <v>128.09675812519544</v>
      </c>
      <c r="K107" s="2">
        <f>IFERROR(IF(VLOOKUP($G107,'RB Projections'!$A:$P,14,FALSE)&gt;0,VLOOKUP(G107,'RB Projections'!$A:$P,15,FALSE),""),"")</f>
        <v>-32.267356229163312</v>
      </c>
      <c r="M107">
        <v>105</v>
      </c>
      <c r="N107" t="str">
        <f>IFERROR(IF(VLOOKUP(M107,'WR Projections'!$A:$P,14,FALSE)&gt;0,VLOOKUP(M107,'WR Projections'!$A:$P,3,FALSE),""),"")</f>
        <v>Taylor Morin</v>
      </c>
      <c r="O107" t="str">
        <f>IFERROR(IF(VLOOKUP(M107,'WR Projections'!$A:$P,14,FALSE)&gt;0,VLOOKUP(M107,'WR Projections'!$A:$P,4,FALSE),""),"")</f>
        <v>Wake Forest</v>
      </c>
      <c r="P107" s="2">
        <f>IFERROR(IF(VLOOKUP(M107,'WR Projections'!$A:$P,14,FALSE)&gt;0,VLOOKUP(M107,'WR Projections'!$A:$P,14,FALSE),""),"")</f>
        <v>127.22052480070604</v>
      </c>
      <c r="Q107" s="2">
        <f>IFERROR(IF(VLOOKUP(M107,'WR Projections'!$A:$P,14,FALSE)&gt;0,VLOOKUP(M107,'WR Projections'!$A:$P,15,FALSE),""),"")</f>
        <v>-30.009146710276891</v>
      </c>
      <c r="X107" s="96"/>
    </row>
    <row r="108" spans="1:24" x14ac:dyDescent="0.25">
      <c r="A108">
        <v>106</v>
      </c>
      <c r="B108" t="str">
        <f>IFERROR(IF(VLOOKUP($A108,'QB Projections'!$A:$P,14,FALSE)&gt;0,VLOOKUP($A108,'QB Projections'!$A:$P,3,FALSE),""),"")</f>
        <v>Phil Jurkovec</v>
      </c>
      <c r="C108" t="str">
        <f>IFERROR(IF(VLOOKUP($A108,'QB Projections'!$A:$P,14,FALSE)&gt;0,VLOOKUP($A108,'QB Projections'!$A:$P,4,FALSE),""),"")</f>
        <v>Pittsburgh</v>
      </c>
      <c r="D108" s="2">
        <f>IFERROR(IF(VLOOKUP($A108,'QB Projections'!$A:$P,14,FALSE)&gt;0,VLOOKUP($A108,'QB Projections'!$A:$P,14,FALSE),""),"")</f>
        <v>176.66787852609497</v>
      </c>
      <c r="E108" s="2">
        <f>IFERROR(IF(VLOOKUP($A108,'QB Projections'!$A:$P,14,FALSE)&gt;0,VLOOKUP($A108,'QB Projections'!$A:$P,15,FALSE),""),"")</f>
        <v>-119.57658221754269</v>
      </c>
      <c r="F108" s="8"/>
      <c r="G108">
        <v>106</v>
      </c>
      <c r="H108" t="str">
        <f>IFERROR(IF(VLOOKUP($G108,'RB Projections'!$A:$P,14,FALSE)&gt;0,VLOOKUP(G108,'RB Projections'!$A:$P,3,FALSE),""),"")</f>
        <v>Lorenzo Lingard</v>
      </c>
      <c r="I108" t="str">
        <f>IFERROR(IF(VLOOKUP($G108,'RB Projections'!$A:$P,14,FALSE)&gt;0,VLOOKUP(G108,'RB Projections'!$A:$P,4,FALSE),""),"")</f>
        <v>Akron</v>
      </c>
      <c r="J108" s="2">
        <f>IFERROR(IF(VLOOKUP($G108,'RB Projections'!$A:$P,14,FALSE)&gt;0,VLOOKUP(G108,'RB Projections'!$A:$P,14,FALSE),""),"")</f>
        <v>126.88619762018037</v>
      </c>
      <c r="K108" s="2">
        <f>IFERROR(IF(VLOOKUP($G108,'RB Projections'!$A:$P,14,FALSE)&gt;0,VLOOKUP(G108,'RB Projections'!$A:$P,15,FALSE),""),"")</f>
        <v>-33.477916734178379</v>
      </c>
      <c r="M108">
        <v>106</v>
      </c>
      <c r="N108" t="str">
        <f>IFERROR(IF(VLOOKUP(M108,'WR Projections'!$A:$P,14,FALSE)&gt;0,VLOOKUP(M108,'WR Projections'!$A:$P,3,FALSE),""),"")</f>
        <v>Brennan Presley</v>
      </c>
      <c r="O108" t="str">
        <f>IFERROR(IF(VLOOKUP(M108,'WR Projections'!$A:$P,14,FALSE)&gt;0,VLOOKUP(M108,'WR Projections'!$A:$P,4,FALSE),""),"")</f>
        <v>Oklahoma State</v>
      </c>
      <c r="P108" s="2">
        <f>IFERROR(IF(VLOOKUP(M108,'WR Projections'!$A:$P,14,FALSE)&gt;0,VLOOKUP(M108,'WR Projections'!$A:$P,14,FALSE),""),"")</f>
        <v>127.21472919081336</v>
      </c>
      <c r="Q108" s="2">
        <f>IFERROR(IF(VLOOKUP(M108,'WR Projections'!$A:$P,14,FALSE)&gt;0,VLOOKUP(M108,'WR Projections'!$A:$P,15,FALSE),""),"")</f>
        <v>-30.014942320169578</v>
      </c>
      <c r="X108" s="96"/>
    </row>
    <row r="109" spans="1:24" x14ac:dyDescent="0.25">
      <c r="A109">
        <v>107</v>
      </c>
      <c r="B109" t="str">
        <f>IFERROR(IF(VLOOKUP($A109,'QB Projections'!$A:$P,14,FALSE)&gt;0,VLOOKUP($A109,'QB Projections'!$A:$P,3,FALSE),""),"")</f>
        <v>Alan Bowman</v>
      </c>
      <c r="C109" t="str">
        <f>IFERROR(IF(VLOOKUP($A109,'QB Projections'!$A:$P,14,FALSE)&gt;0,VLOOKUP($A109,'QB Projections'!$A:$P,4,FALSE),""),"")</f>
        <v>Oklahoma State</v>
      </c>
      <c r="D109" s="2">
        <f>IFERROR(IF(VLOOKUP($A109,'QB Projections'!$A:$P,14,FALSE)&gt;0,VLOOKUP($A109,'QB Projections'!$A:$P,14,FALSE),""),"")</f>
        <v>175.36471868534142</v>
      </c>
      <c r="E109" s="2">
        <f>IFERROR(IF(VLOOKUP($A109,'QB Projections'!$A:$P,14,FALSE)&gt;0,VLOOKUP($A109,'QB Projections'!$A:$P,15,FALSE),""),"")</f>
        <v>-120.87974205829624</v>
      </c>
      <c r="F109" s="8"/>
      <c r="G109">
        <v>107</v>
      </c>
      <c r="H109" t="str">
        <f>IFERROR(IF(VLOOKUP($G109,'RB Projections'!$A:$P,14,FALSE)&gt;0,VLOOKUP(G109,'RB Projections'!$A:$P,3,FALSE),""),"")</f>
        <v>Dontae Smith</v>
      </c>
      <c r="I109" t="str">
        <f>IFERROR(IF(VLOOKUP($G109,'RB Projections'!$A:$P,14,FALSE)&gt;0,VLOOKUP(G109,'RB Projections'!$A:$P,4,FALSE),""),"")</f>
        <v>Georgia Tech</v>
      </c>
      <c r="J109" s="2">
        <f>IFERROR(IF(VLOOKUP($G109,'RB Projections'!$A:$P,14,FALSE)&gt;0,VLOOKUP(G109,'RB Projections'!$A:$P,14,FALSE),""),"")</f>
        <v>125.55361064419674</v>
      </c>
      <c r="K109" s="2">
        <f>IFERROR(IF(VLOOKUP($G109,'RB Projections'!$A:$P,14,FALSE)&gt;0,VLOOKUP(G109,'RB Projections'!$A:$P,15,FALSE),""),"")</f>
        <v>-34.81050371016201</v>
      </c>
      <c r="M109">
        <v>107</v>
      </c>
      <c r="N109" t="str">
        <f>IFERROR(IF(VLOOKUP(M109,'WR Projections'!$A:$P,14,FALSE)&gt;0,VLOOKUP(M109,'WR Projections'!$A:$P,3,FALSE),""),"")</f>
        <v>Luke Grimm</v>
      </c>
      <c r="O109" t="str">
        <f>IFERROR(IF(VLOOKUP(M109,'WR Projections'!$A:$P,14,FALSE)&gt;0,VLOOKUP(M109,'WR Projections'!$A:$P,4,FALSE),""),"")</f>
        <v>Kansas</v>
      </c>
      <c r="P109" s="2">
        <f>IFERROR(IF(VLOOKUP(M109,'WR Projections'!$A:$P,14,FALSE)&gt;0,VLOOKUP(M109,'WR Projections'!$A:$P,14,FALSE),""),"")</f>
        <v>126.95646900072026</v>
      </c>
      <c r="Q109" s="2">
        <f>IFERROR(IF(VLOOKUP(M109,'WR Projections'!$A:$P,14,FALSE)&gt;0,VLOOKUP(M109,'WR Projections'!$A:$P,15,FALSE),""),"")</f>
        <v>-30.273202510262674</v>
      </c>
      <c r="X109" s="96"/>
    </row>
    <row r="110" spans="1:24" x14ac:dyDescent="0.25">
      <c r="A110">
        <v>108</v>
      </c>
      <c r="B110" t="str">
        <f>IFERROR(IF(VLOOKUP($A110,'QB Projections'!$A:$P,14,FALSE)&gt;0,VLOOKUP($A110,'QB Projections'!$A:$P,3,FALSE),""),"")</f>
        <v>Hank Bachmeier</v>
      </c>
      <c r="C110" t="str">
        <f>IFERROR(IF(VLOOKUP($A110,'QB Projections'!$A:$P,14,FALSE)&gt;0,VLOOKUP($A110,'QB Projections'!$A:$P,4,FALSE),""),"")</f>
        <v>Louisiana Tech</v>
      </c>
      <c r="D110" s="2">
        <f>IFERROR(IF(VLOOKUP($A110,'QB Projections'!$A:$P,14,FALSE)&gt;0,VLOOKUP($A110,'QB Projections'!$A:$P,14,FALSE),""),"")</f>
        <v>174.65515799357476</v>
      </c>
      <c r="E110" s="2">
        <f>IFERROR(IF(VLOOKUP($A110,'QB Projections'!$A:$P,14,FALSE)&gt;0,VLOOKUP($A110,'QB Projections'!$A:$P,15,FALSE),""),"")</f>
        <v>-121.5893027500629</v>
      </c>
      <c r="F110" s="8"/>
      <c r="G110">
        <v>108</v>
      </c>
      <c r="H110" t="str">
        <f>IFERROR(IF(VLOOKUP($G110,'RB Projections'!$A:$P,14,FALSE)&gt;0,VLOOKUP(G110,'RB Projections'!$A:$P,3,FALSE),""),"")</f>
        <v>Daniel Ngata</v>
      </c>
      <c r="I110" t="str">
        <f>IFERROR(IF(VLOOKUP($G110,'RB Projections'!$A:$P,14,FALSE)&gt;0,VLOOKUP(G110,'RB Projections'!$A:$P,4,FALSE),""),"")</f>
        <v>Washington</v>
      </c>
      <c r="J110" s="2">
        <f>IFERROR(IF(VLOOKUP($G110,'RB Projections'!$A:$P,14,FALSE)&gt;0,VLOOKUP(G110,'RB Projections'!$A:$P,14,FALSE),""),"")</f>
        <v>125.09238129773053</v>
      </c>
      <c r="K110" s="2">
        <f>IFERROR(IF(VLOOKUP($G110,'RB Projections'!$A:$P,14,FALSE)&gt;0,VLOOKUP(G110,'RB Projections'!$A:$P,15,FALSE),""),"")</f>
        <v>-35.271733056628221</v>
      </c>
      <c r="M110">
        <v>108</v>
      </c>
      <c r="N110" t="str">
        <f>IFERROR(IF(VLOOKUP(M110,'WR Projections'!$A:$P,14,FALSE)&gt;0,VLOOKUP(M110,'WR Projections'!$A:$P,3,FALSE),""),"")</f>
        <v>Josiah Freeman</v>
      </c>
      <c r="O110" t="str">
        <f>IFERROR(IF(VLOOKUP(M110,'WR Projections'!$A:$P,14,FALSE)&gt;0,VLOOKUP(M110,'WR Projections'!$A:$P,4,FALSE),""),"")</f>
        <v>Fresno State</v>
      </c>
      <c r="P110" s="2">
        <f>IFERROR(IF(VLOOKUP(M110,'WR Projections'!$A:$P,14,FALSE)&gt;0,VLOOKUP(M110,'WR Projections'!$A:$P,14,FALSE),""),"")</f>
        <v>126.79964765763637</v>
      </c>
      <c r="Q110" s="2">
        <f>IFERROR(IF(VLOOKUP(M110,'WR Projections'!$A:$P,14,FALSE)&gt;0,VLOOKUP(M110,'WR Projections'!$A:$P,15,FALSE),""),"")</f>
        <v>-30.430023853346565</v>
      </c>
      <c r="X110" s="96"/>
    </row>
    <row r="111" spans="1:24" x14ac:dyDescent="0.25">
      <c r="A111">
        <v>109</v>
      </c>
      <c r="B111" t="str">
        <f>IFERROR(IF(VLOOKUP($A111,'QB Projections'!$A:$P,14,FALSE)&gt;0,VLOOKUP($A111,'QB Projections'!$A:$P,3,FALSE),""),"")</f>
        <v>Grant Gunnell</v>
      </c>
      <c r="C111" t="str">
        <f>IFERROR(IF(VLOOKUP($A111,'QB Projections'!$A:$P,14,FALSE)&gt;0,VLOOKUP($A111,'QB Projections'!$A:$P,4,FALSE),""),"")</f>
        <v>Sam Houston State</v>
      </c>
      <c r="D111" s="2">
        <f>IFERROR(IF(VLOOKUP($A111,'QB Projections'!$A:$P,14,FALSE)&gt;0,VLOOKUP($A111,'QB Projections'!$A:$P,14,FALSE),""),"")</f>
        <v>169.23619025278208</v>
      </c>
      <c r="E111" s="2">
        <f>IFERROR(IF(VLOOKUP($A111,'QB Projections'!$A:$P,14,FALSE)&gt;0,VLOOKUP($A111,'QB Projections'!$A:$P,15,FALSE),""),"")</f>
        <v>-127.00827049085558</v>
      </c>
      <c r="F111" s="8"/>
      <c r="G111">
        <v>109</v>
      </c>
      <c r="H111" t="str">
        <f>IFERROR(IF(VLOOKUP($G111,'RB Projections'!$A:$P,14,FALSE)&gt;0,VLOOKUP(G111,'RB Projections'!$A:$P,3,FALSE),""),"")</f>
        <v>Austin Jones</v>
      </c>
      <c r="I111" t="str">
        <f>IFERROR(IF(VLOOKUP($G111,'RB Projections'!$A:$P,14,FALSE)&gt;0,VLOOKUP(G111,'RB Projections'!$A:$P,4,FALSE),""),"")</f>
        <v>USC</v>
      </c>
      <c r="J111" s="2">
        <f>IFERROR(IF(VLOOKUP($G111,'RB Projections'!$A:$P,14,FALSE)&gt;0,VLOOKUP(G111,'RB Projections'!$A:$P,14,FALSE),""),"")</f>
        <v>124.89514747603614</v>
      </c>
      <c r="K111" s="2">
        <f>IFERROR(IF(VLOOKUP($G111,'RB Projections'!$A:$P,14,FALSE)&gt;0,VLOOKUP(G111,'RB Projections'!$A:$P,15,FALSE),""),"")</f>
        <v>-35.468966878322604</v>
      </c>
      <c r="M111">
        <v>109</v>
      </c>
      <c r="N111" t="str">
        <f>IFERROR(IF(VLOOKUP(M111,'WR Projections'!$A:$P,14,FALSE)&gt;0,VLOOKUP(M111,'WR Projections'!$A:$P,3,FALSE),""),"")</f>
        <v>Ali Jennings</v>
      </c>
      <c r="O111" t="str">
        <f>IFERROR(IF(VLOOKUP(M111,'WR Projections'!$A:$P,14,FALSE)&gt;0,VLOOKUP(M111,'WR Projections'!$A:$P,4,FALSE),""),"")</f>
        <v>Virginia Tech</v>
      </c>
      <c r="P111" s="2">
        <f>IFERROR(IF(VLOOKUP(M111,'WR Projections'!$A:$P,14,FALSE)&gt;0,VLOOKUP(M111,'WR Projections'!$A:$P,14,FALSE),""),"")</f>
        <v>126.59682559799681</v>
      </c>
      <c r="Q111" s="2">
        <f>IFERROR(IF(VLOOKUP(M111,'WR Projections'!$A:$P,14,FALSE)&gt;0,VLOOKUP(M111,'WR Projections'!$A:$P,15,FALSE),""),"")</f>
        <v>-30.632845912986124</v>
      </c>
      <c r="X111" s="96"/>
    </row>
    <row r="112" spans="1:24" x14ac:dyDescent="0.25">
      <c r="A112">
        <v>110</v>
      </c>
      <c r="B112" t="str">
        <f>IFERROR(IF(VLOOKUP($A112,'QB Projections'!$A:$P,14,FALSE)&gt;0,VLOOKUP($A112,'QB Projections'!$A:$P,3,FALSE),""),"")</f>
        <v>JT Shrout</v>
      </c>
      <c r="C112" t="str">
        <f>IFERROR(IF(VLOOKUP($A112,'QB Projections'!$A:$P,14,FALSE)&gt;0,VLOOKUP($A112,'QB Projections'!$A:$P,4,FALSE),""),"")</f>
        <v>Arkansas State</v>
      </c>
      <c r="D112" s="2">
        <f>IFERROR(IF(VLOOKUP($A112,'QB Projections'!$A:$P,14,FALSE)&gt;0,VLOOKUP($A112,'QB Projections'!$A:$P,14,FALSE),""),"")</f>
        <v>167.05785767477758</v>
      </c>
      <c r="E112" s="2">
        <f>IFERROR(IF(VLOOKUP($A112,'QB Projections'!$A:$P,14,FALSE)&gt;0,VLOOKUP($A112,'QB Projections'!$A:$P,15,FALSE),""),"")</f>
        <v>-129.18660306886008</v>
      </c>
      <c r="F112" s="8"/>
      <c r="G112">
        <v>110</v>
      </c>
      <c r="H112" t="str">
        <f>IFERROR(IF(VLOOKUP($G112,'RB Projections'!$A:$P,14,FALSE)&gt;0,VLOOKUP(G112,'RB Projections'!$A:$P,3,FALSE),""),"")</f>
        <v>Samuel Brown V</v>
      </c>
      <c r="I112" t="str">
        <f>IFERROR(IF(VLOOKUP($G112,'RB Projections'!$A:$P,14,FALSE)&gt;0,VLOOKUP(G112,'RB Projections'!$A:$P,4,FALSE),""),"")</f>
        <v>Rutgers</v>
      </c>
      <c r="J112" s="2">
        <f>IFERROR(IF(VLOOKUP($G112,'RB Projections'!$A:$P,14,FALSE)&gt;0,VLOOKUP(G112,'RB Projections'!$A:$P,14,FALSE),""),"")</f>
        <v>124.75169614811665</v>
      </c>
      <c r="K112" s="2">
        <f>IFERROR(IF(VLOOKUP($G112,'RB Projections'!$A:$P,14,FALSE)&gt;0,VLOOKUP(G112,'RB Projections'!$A:$P,15,FALSE),""),"")</f>
        <v>-35.612418206242097</v>
      </c>
      <c r="M112">
        <v>110</v>
      </c>
      <c r="N112" t="str">
        <f>IFERROR(IF(VLOOKUP(M112,'WR Projections'!$A:$P,14,FALSE)&gt;0,VLOOKUP(M112,'WR Projections'!$A:$P,3,FALSE),""),"")</f>
        <v>Ja'Lynn Polk</v>
      </c>
      <c r="O112" t="str">
        <f>IFERROR(IF(VLOOKUP(M112,'WR Projections'!$A:$P,14,FALSE)&gt;0,VLOOKUP(M112,'WR Projections'!$A:$P,4,FALSE),""),"")</f>
        <v>Washington</v>
      </c>
      <c r="P112" s="2">
        <f>IFERROR(IF(VLOOKUP(M112,'WR Projections'!$A:$P,14,FALSE)&gt;0,VLOOKUP(M112,'WR Projections'!$A:$P,14,FALSE),""),"")</f>
        <v>126.25863695943737</v>
      </c>
      <c r="Q112" s="2">
        <f>IFERROR(IF(VLOOKUP(M112,'WR Projections'!$A:$P,14,FALSE)&gt;0,VLOOKUP(M112,'WR Projections'!$A:$P,15,FALSE),""),"")</f>
        <v>-30.971034551545568</v>
      </c>
      <c r="X112" s="96"/>
    </row>
    <row r="113" spans="1:24" x14ac:dyDescent="0.25">
      <c r="A113">
        <v>111</v>
      </c>
      <c r="B113" t="str">
        <f>IFERROR(IF(VLOOKUP($A113,'QB Projections'!$A:$P,14,FALSE)&gt;0,VLOOKUP($A113,'QB Projections'!$A:$P,3,FALSE),""),"")</f>
        <v>Grant Wilson</v>
      </c>
      <c r="C113" t="str">
        <f>IFERROR(IF(VLOOKUP($A113,'QB Projections'!$A:$P,14,FALSE)&gt;0,VLOOKUP($A113,'QB Projections'!$A:$P,4,FALSE),""),"")</f>
        <v>Old Dominion</v>
      </c>
      <c r="D113" s="2">
        <f>IFERROR(IF(VLOOKUP($A113,'QB Projections'!$A:$P,14,FALSE)&gt;0,VLOOKUP($A113,'QB Projections'!$A:$P,14,FALSE),""),"")</f>
        <v>166.69926527036012</v>
      </c>
      <c r="E113" s="2">
        <f>IFERROR(IF(VLOOKUP($A113,'QB Projections'!$A:$P,14,FALSE)&gt;0,VLOOKUP($A113,'QB Projections'!$A:$P,15,FALSE),""),"")</f>
        <v>-129.54519547327754</v>
      </c>
      <c r="F113" s="8"/>
      <c r="G113">
        <v>111</v>
      </c>
      <c r="H113" t="str">
        <f>IFERROR(IF(VLOOKUP($G113,'RB Projections'!$A:$P,14,FALSE)&gt;0,VLOOKUP(G113,'RB Projections'!$A:$P,3,FALSE),""),"")</f>
        <v>Shomari Lawrence</v>
      </c>
      <c r="I113" t="str">
        <f>IFERROR(IF(VLOOKUP($G113,'RB Projections'!$A:$P,14,FALSE)&gt;0,VLOOKUP(G113,'RB Projections'!$A:$P,4,FALSE),""),"")</f>
        <v>Florida International</v>
      </c>
      <c r="J113" s="2">
        <f>IFERROR(IF(VLOOKUP($G113,'RB Projections'!$A:$P,14,FALSE)&gt;0,VLOOKUP(G113,'RB Projections'!$A:$P,14,FALSE),""),"")</f>
        <v>124.36241462940497</v>
      </c>
      <c r="K113" s="2">
        <f>IFERROR(IF(VLOOKUP($G113,'RB Projections'!$A:$P,14,FALSE)&gt;0,VLOOKUP(G113,'RB Projections'!$A:$P,15,FALSE),""),"")</f>
        <v>-36.001699724953781</v>
      </c>
      <c r="M113">
        <v>111</v>
      </c>
      <c r="N113" t="str">
        <f>IFERROR(IF(VLOOKUP(M113,'WR Projections'!$A:$P,14,FALSE)&gt;0,VLOOKUP(M113,'WR Projections'!$A:$P,3,FALSE),""),"")</f>
        <v>Devin Carter</v>
      </c>
      <c r="O113" t="str">
        <f>IFERROR(IF(VLOOKUP(M113,'WR Projections'!$A:$P,14,FALSE)&gt;0,VLOOKUP(M113,'WR Projections'!$A:$P,4,FALSE),""),"")</f>
        <v>West Virginia</v>
      </c>
      <c r="P113" s="2">
        <f>IFERROR(IF(VLOOKUP(M113,'WR Projections'!$A:$P,14,FALSE)&gt;0,VLOOKUP(M113,'WR Projections'!$A:$P,14,FALSE),""),"")</f>
        <v>125.46075141042157</v>
      </c>
      <c r="Q113" s="2">
        <f>IFERROR(IF(VLOOKUP(M113,'WR Projections'!$A:$P,14,FALSE)&gt;0,VLOOKUP(M113,'WR Projections'!$A:$P,15,FALSE),""),"")</f>
        <v>-31.76892010056137</v>
      </c>
      <c r="X113" s="96"/>
    </row>
    <row r="114" spans="1:24" x14ac:dyDescent="0.25">
      <c r="A114">
        <v>112</v>
      </c>
      <c r="B114" t="str">
        <f>IFERROR(IF(VLOOKUP($A114,'QB Projections'!$A:$P,14,FALSE)&gt;0,VLOOKUP($A114,'QB Projections'!$A:$P,3,FALSE),""),"")</f>
        <v>Ben Bryant</v>
      </c>
      <c r="C114" t="str">
        <f>IFERROR(IF(VLOOKUP($A114,'QB Projections'!$A:$P,14,FALSE)&gt;0,VLOOKUP($A114,'QB Projections'!$A:$P,4,FALSE),""),"")</f>
        <v>Northwestern</v>
      </c>
      <c r="D114" s="2">
        <f>IFERROR(IF(VLOOKUP($A114,'QB Projections'!$A:$P,14,FALSE)&gt;0,VLOOKUP($A114,'QB Projections'!$A:$P,14,FALSE),""),"")</f>
        <v>166.60928891882884</v>
      </c>
      <c r="E114" s="2">
        <f>IFERROR(IF(VLOOKUP($A114,'QB Projections'!$A:$P,14,FALSE)&gt;0,VLOOKUP($A114,'QB Projections'!$A:$P,15,FALSE),""),"")</f>
        <v>-129.63517182480882</v>
      </c>
      <c r="F114" s="8"/>
      <c r="G114">
        <v>112</v>
      </c>
      <c r="H114" t="str">
        <f>IFERROR(IF(VLOOKUP($G114,'RB Projections'!$A:$P,14,FALSE)&gt;0,VLOOKUP(G114,'RB Projections'!$A:$P,3,FALSE),""),"")</f>
        <v>Emani Bailey</v>
      </c>
      <c r="I114" t="str">
        <f>IFERROR(IF(VLOOKUP($G114,'RB Projections'!$A:$P,14,FALSE)&gt;0,VLOOKUP(G114,'RB Projections'!$A:$P,4,FALSE),""),"")</f>
        <v>TCU</v>
      </c>
      <c r="J114" s="2">
        <f>IFERROR(IF(VLOOKUP($G114,'RB Projections'!$A:$P,14,FALSE)&gt;0,VLOOKUP(G114,'RB Projections'!$A:$P,14,FALSE),""),"")</f>
        <v>124.22865553598415</v>
      </c>
      <c r="K114" s="2">
        <f>IFERROR(IF(VLOOKUP($G114,'RB Projections'!$A:$P,14,FALSE)&gt;0,VLOOKUP(G114,'RB Projections'!$A:$P,15,FALSE),""),"")</f>
        <v>-36.135458818374602</v>
      </c>
      <c r="M114">
        <v>112</v>
      </c>
      <c r="N114" t="str">
        <f>IFERROR(IF(VLOOKUP(M114,'WR Projections'!$A:$P,14,FALSE)&gt;0,VLOOKUP(M114,'WR Projections'!$A:$P,3,FALSE),""),"")</f>
        <v>Treymon Echols</v>
      </c>
      <c r="O114" t="str">
        <f>IFERROR(IF(VLOOKUP(M114,'WR Projections'!$A:$P,14,FALSE)&gt;0,VLOOKUP(M114,'WR Projections'!$A:$P,4,FALSE),""),"")</f>
        <v>Kent State</v>
      </c>
      <c r="P114" s="2">
        <f>IFERROR(IF(VLOOKUP(M114,'WR Projections'!$A:$P,14,FALSE)&gt;0,VLOOKUP(M114,'WR Projections'!$A:$P,14,FALSE),""),"")</f>
        <v>124.71237816201835</v>
      </c>
      <c r="Q114" s="2">
        <f>IFERROR(IF(VLOOKUP(M114,'WR Projections'!$A:$P,14,FALSE)&gt;0,VLOOKUP(M114,'WR Projections'!$A:$P,15,FALSE),""),"")</f>
        <v>-32.517293348964586</v>
      </c>
      <c r="X114" s="96"/>
    </row>
    <row r="115" spans="1:24" x14ac:dyDescent="0.25">
      <c r="A115">
        <v>113</v>
      </c>
      <c r="B115" t="str">
        <f>IFERROR(IF(VLOOKUP($A115,'QB Projections'!$A:$P,14,FALSE)&gt;0,VLOOKUP($A115,'QB Projections'!$A:$P,3,FALSE),""),"")</f>
        <v>Blake Shapen</v>
      </c>
      <c r="C115" t="str">
        <f>IFERROR(IF(VLOOKUP($A115,'QB Projections'!$A:$P,14,FALSE)&gt;0,VLOOKUP($A115,'QB Projections'!$A:$P,4,FALSE),""),"")</f>
        <v>Baylor</v>
      </c>
      <c r="D115" s="2">
        <f>IFERROR(IF(VLOOKUP($A115,'QB Projections'!$A:$P,14,FALSE)&gt;0,VLOOKUP($A115,'QB Projections'!$A:$P,14,FALSE),""),"")</f>
        <v>165.59316986033676</v>
      </c>
      <c r="E115" s="2">
        <f>IFERROR(IF(VLOOKUP($A115,'QB Projections'!$A:$P,14,FALSE)&gt;0,VLOOKUP($A115,'QB Projections'!$A:$P,15,FALSE),""),"")</f>
        <v>-130.6512908833009</v>
      </c>
      <c r="F115" s="8"/>
      <c r="G115">
        <v>113</v>
      </c>
      <c r="H115" t="str">
        <f>IFERROR(IF(VLOOKUP($G115,'RB Projections'!$A:$P,14,FALSE)&gt;0,VLOOKUP(G115,'RB Projections'!$A:$P,3,FALSE),""),"")</f>
        <v>Ahmani Marshall</v>
      </c>
      <c r="I115" t="str">
        <f>IFERROR(IF(VLOOKUP($G115,'RB Projections'!$A:$P,14,FALSE)&gt;0,VLOOKUP(G115,'RB Projections'!$A:$P,4,FALSE),""),"")</f>
        <v>Appalachian State</v>
      </c>
      <c r="J115" s="2">
        <f>IFERROR(IF(VLOOKUP($G115,'RB Projections'!$A:$P,14,FALSE)&gt;0,VLOOKUP(G115,'RB Projections'!$A:$P,14,FALSE),""),"")</f>
        <v>124.13946688625423</v>
      </c>
      <c r="K115" s="2">
        <f>IFERROR(IF(VLOOKUP($G115,'RB Projections'!$A:$P,14,FALSE)&gt;0,VLOOKUP(G115,'RB Projections'!$A:$P,15,FALSE),""),"")</f>
        <v>-36.224647468104521</v>
      </c>
      <c r="M115">
        <v>113</v>
      </c>
      <c r="N115" t="str">
        <f>IFERROR(IF(VLOOKUP(M115,'WR Projections'!$A:$P,14,FALSE)&gt;0,VLOOKUP(M115,'WR Projections'!$A:$P,3,FALSE),""),"")</f>
        <v>Ja'Mori Maclin</v>
      </c>
      <c r="O115" t="str">
        <f>IFERROR(IF(VLOOKUP(M115,'WR Projections'!$A:$P,14,FALSE)&gt;0,VLOOKUP(M115,'WR Projections'!$A:$P,4,FALSE),""),"")</f>
        <v>North Texas</v>
      </c>
      <c r="P115" s="2">
        <f>IFERROR(IF(VLOOKUP(M115,'WR Projections'!$A:$P,14,FALSE)&gt;0,VLOOKUP(M115,'WR Projections'!$A:$P,14,FALSE),""),"")</f>
        <v>124.54803311578286</v>
      </c>
      <c r="Q115" s="2">
        <f>IFERROR(IF(VLOOKUP(M115,'WR Projections'!$A:$P,14,FALSE)&gt;0,VLOOKUP(M115,'WR Projections'!$A:$P,15,FALSE),""),"")</f>
        <v>-32.681638395200082</v>
      </c>
      <c r="X115" s="96"/>
    </row>
    <row r="116" spans="1:24" x14ac:dyDescent="0.25">
      <c r="A116">
        <v>114</v>
      </c>
      <c r="B116" t="str">
        <f>IFERROR(IF(VLOOKUP($A116,'QB Projections'!$A:$P,14,FALSE)&gt;0,VLOOKUP($A116,'QB Projections'!$A:$P,3,FALSE),""),"")</f>
        <v>Tayven Jackson</v>
      </c>
      <c r="C116" t="str">
        <f>IFERROR(IF(VLOOKUP($A116,'QB Projections'!$A:$P,14,FALSE)&gt;0,VLOOKUP($A116,'QB Projections'!$A:$P,4,FALSE),""),"")</f>
        <v>Indiana</v>
      </c>
      <c r="D116" s="2">
        <f>IFERROR(IF(VLOOKUP($A116,'QB Projections'!$A:$P,14,FALSE)&gt;0,VLOOKUP($A116,'QB Projections'!$A:$P,14,FALSE),""),"")</f>
        <v>163.31709644251029</v>
      </c>
      <c r="E116" s="2">
        <f>IFERROR(IF(VLOOKUP($A116,'QB Projections'!$A:$P,14,FALSE)&gt;0,VLOOKUP($A116,'QB Projections'!$A:$P,15,FALSE),""),"")</f>
        <v>-132.92736430112737</v>
      </c>
      <c r="F116" s="8"/>
      <c r="G116">
        <v>114</v>
      </c>
      <c r="H116" t="str">
        <f>IFERROR(IF(VLOOKUP($G116,'RB Projections'!$A:$P,14,FALSE)&gt;0,VLOOKUP(G116,'RB Projections'!$A:$P,3,FALSE),""),"")</f>
        <v>Johnny Richardson</v>
      </c>
      <c r="I116" t="str">
        <f>IFERROR(IF(VLOOKUP($G116,'RB Projections'!$A:$P,14,FALSE)&gt;0,VLOOKUP(G116,'RB Projections'!$A:$P,4,FALSE),""),"")</f>
        <v>UCF</v>
      </c>
      <c r="J116" s="2">
        <f>IFERROR(IF(VLOOKUP($G116,'RB Projections'!$A:$P,14,FALSE)&gt;0,VLOOKUP(G116,'RB Projections'!$A:$P,14,FALSE),""),"")</f>
        <v>123.85583456859584</v>
      </c>
      <c r="K116" s="2">
        <f>IFERROR(IF(VLOOKUP($G116,'RB Projections'!$A:$P,14,FALSE)&gt;0,VLOOKUP(G116,'RB Projections'!$A:$P,15,FALSE),""),"")</f>
        <v>-36.508279785762909</v>
      </c>
      <c r="M116">
        <v>114</v>
      </c>
      <c r="N116" t="str">
        <f>IFERROR(IF(VLOOKUP(M116,'WR Projections'!$A:$P,14,FALSE)&gt;0,VLOOKUP(M116,'WR Projections'!$A:$P,3,FALSE),""),"")</f>
        <v>Yusuf Terry</v>
      </c>
      <c r="O116" t="str">
        <f>IFERROR(IF(VLOOKUP(M116,'WR Projections'!$A:$P,14,FALSE)&gt;0,VLOOKUP(M116,'WR Projections'!$A:$P,4,FALSE),""),"")</f>
        <v>South Florida</v>
      </c>
      <c r="P116" s="2">
        <f>IFERROR(IF(VLOOKUP(M116,'WR Projections'!$A:$P,14,FALSE)&gt;0,VLOOKUP(M116,'WR Projections'!$A:$P,14,FALSE),""),"")</f>
        <v>123.88860626163016</v>
      </c>
      <c r="Q116" s="2">
        <f>IFERROR(IF(VLOOKUP(M116,'WR Projections'!$A:$P,14,FALSE)&gt;0,VLOOKUP(M116,'WR Projections'!$A:$P,15,FALSE),""),"")</f>
        <v>-33.341065249352781</v>
      </c>
      <c r="X116" s="96"/>
    </row>
    <row r="117" spans="1:24" x14ac:dyDescent="0.25">
      <c r="A117">
        <v>115</v>
      </c>
      <c r="B117" t="str">
        <f>IFERROR(IF(VLOOKUP($A117,'QB Projections'!$A:$P,14,FALSE)&gt;0,VLOOKUP($A117,'QB Projections'!$A:$P,3,FALSE),""),"")</f>
        <v>Billy Wiles</v>
      </c>
      <c r="C117" t="str">
        <f>IFERROR(IF(VLOOKUP($A117,'QB Projections'!$A:$P,14,FALSE)&gt;0,VLOOKUP($A117,'QB Projections'!$A:$P,4,FALSE),""),"")</f>
        <v>Southern Miss</v>
      </c>
      <c r="D117" s="2">
        <f>IFERROR(IF(VLOOKUP($A117,'QB Projections'!$A:$P,14,FALSE)&gt;0,VLOOKUP($A117,'QB Projections'!$A:$P,14,FALSE),""),"")</f>
        <v>163.07125069182462</v>
      </c>
      <c r="E117" s="2">
        <f>IFERROR(IF(VLOOKUP($A117,'QB Projections'!$A:$P,14,FALSE)&gt;0,VLOOKUP($A117,'QB Projections'!$A:$P,15,FALSE),""),"")</f>
        <v>-133.17321005181304</v>
      </c>
      <c r="F117" s="8"/>
      <c r="G117">
        <v>115</v>
      </c>
      <c r="H117" t="str">
        <f>IFERROR(IF(VLOOKUP($G117,'RB Projections'!$A:$P,14,FALSE)&gt;0,VLOOKUP(G117,'RB Projections'!$A:$P,3,FALSE),""),"")</f>
        <v>Justice Ellison</v>
      </c>
      <c r="I117" t="str">
        <f>IFERROR(IF(VLOOKUP($G117,'RB Projections'!$A:$P,14,FALSE)&gt;0,VLOOKUP(G117,'RB Projections'!$A:$P,4,FALSE),""),"")</f>
        <v>Wake Forest</v>
      </c>
      <c r="J117" s="2">
        <f>IFERROR(IF(VLOOKUP($G117,'RB Projections'!$A:$P,14,FALSE)&gt;0,VLOOKUP(G117,'RB Projections'!$A:$P,14,FALSE),""),"")</f>
        <v>123.32225499197361</v>
      </c>
      <c r="K117" s="2">
        <f>IFERROR(IF(VLOOKUP($G117,'RB Projections'!$A:$P,14,FALSE)&gt;0,VLOOKUP(G117,'RB Projections'!$A:$P,15,FALSE),""),"")</f>
        <v>-37.041859362385139</v>
      </c>
      <c r="M117">
        <v>115</v>
      </c>
      <c r="N117" t="str">
        <f>IFERROR(IF(VLOOKUP(M117,'WR Projections'!$A:$P,14,FALSE)&gt;0,VLOOKUP(M117,'WR Projections'!$A:$P,3,FALSE),""),"")</f>
        <v>Jabre Barber</v>
      </c>
      <c r="O117" t="str">
        <f>IFERROR(IF(VLOOKUP(M117,'WR Projections'!$A:$P,14,FALSE)&gt;0,VLOOKUP(M117,'WR Projections'!$A:$P,4,FALSE),""),"")</f>
        <v>Troy</v>
      </c>
      <c r="P117" s="2">
        <f>IFERROR(IF(VLOOKUP(M117,'WR Projections'!$A:$P,14,FALSE)&gt;0,VLOOKUP(M117,'WR Projections'!$A:$P,14,FALSE),""),"")</f>
        <v>122.47566736743052</v>
      </c>
      <c r="Q117" s="2">
        <f>IFERROR(IF(VLOOKUP(M117,'WR Projections'!$A:$P,14,FALSE)&gt;0,VLOOKUP(M117,'WR Projections'!$A:$P,15,FALSE),""),"")</f>
        <v>-34.754004143552422</v>
      </c>
      <c r="X117" s="96"/>
    </row>
    <row r="118" spans="1:24" x14ac:dyDescent="0.25">
      <c r="A118">
        <v>116</v>
      </c>
      <c r="B118" t="str">
        <f>IFERROR(IF(VLOOKUP($A118,'QB Projections'!$A:$P,14,FALSE)&gt;0,VLOOKUP($A118,'QB Projections'!$A:$P,3,FALSE),""),"")</f>
        <v>Brett Gabbert</v>
      </c>
      <c r="C118" t="str">
        <f>IFERROR(IF(VLOOKUP($A118,'QB Projections'!$A:$P,14,FALSE)&gt;0,VLOOKUP($A118,'QB Projections'!$A:$P,4,FALSE),""),"")</f>
        <v>Miami (OH)</v>
      </c>
      <c r="D118" s="2">
        <f>IFERROR(IF(VLOOKUP($A118,'QB Projections'!$A:$P,14,FALSE)&gt;0,VLOOKUP($A118,'QB Projections'!$A:$P,14,FALSE),""),"")</f>
        <v>162.95179949537132</v>
      </c>
      <c r="E118" s="2">
        <f>IFERROR(IF(VLOOKUP($A118,'QB Projections'!$A:$P,14,FALSE)&gt;0,VLOOKUP($A118,'QB Projections'!$A:$P,15,FALSE),""),"")</f>
        <v>-133.29266124826634</v>
      </c>
      <c r="F118" s="8"/>
      <c r="G118">
        <v>116</v>
      </c>
      <c r="H118" t="str">
        <f>IFERROR(IF(VLOOKUP($G118,'RB Projections'!$A:$P,14,FALSE)&gt;0,VLOOKUP(G118,'RB Projections'!$A:$P,3,FALSE),""),"")</f>
        <v>Zak Wallace</v>
      </c>
      <c r="I118" t="str">
        <f>IFERROR(IF(VLOOKUP($G118,'RB Projections'!$A:$P,14,FALSE)&gt;0,VLOOKUP(G118,'RB Projections'!$A:$P,4,FALSE),""),"")</f>
        <v>Arkansas State</v>
      </c>
      <c r="J118" s="2">
        <f>IFERROR(IF(VLOOKUP($G118,'RB Projections'!$A:$P,14,FALSE)&gt;0,VLOOKUP(G118,'RB Projections'!$A:$P,14,FALSE),""),"")</f>
        <v>122.64954928388617</v>
      </c>
      <c r="K118" s="2">
        <f>IFERROR(IF(VLOOKUP($G118,'RB Projections'!$A:$P,14,FALSE)&gt;0,VLOOKUP(G118,'RB Projections'!$A:$P,15,FALSE),""),"")</f>
        <v>-37.714565070472574</v>
      </c>
      <c r="M118">
        <v>116</v>
      </c>
      <c r="N118" t="str">
        <f>IFERROR(IF(VLOOKUP(M118,'WR Projections'!$A:$P,14,FALSE)&gt;0,VLOOKUP(M118,'WR Projections'!$A:$P,3,FALSE),""),"")</f>
        <v>Nik McMillan</v>
      </c>
      <c r="O118" t="str">
        <f>IFERROR(IF(VLOOKUP(M118,'WR Projections'!$A:$P,14,FALSE)&gt;0,VLOOKUP(M118,'WR Projections'!$A:$P,4,FALSE),""),"")</f>
        <v>Buffalo</v>
      </c>
      <c r="P118" s="2">
        <f>IFERROR(IF(VLOOKUP(M118,'WR Projections'!$A:$P,14,FALSE)&gt;0,VLOOKUP(M118,'WR Projections'!$A:$P,14,FALSE),""),"")</f>
        <v>122.40006434012952</v>
      </c>
      <c r="Q118" s="2">
        <f>IFERROR(IF(VLOOKUP(M118,'WR Projections'!$A:$P,14,FALSE)&gt;0,VLOOKUP(M118,'WR Projections'!$A:$P,15,FALSE),""),"")</f>
        <v>-34.829607170853421</v>
      </c>
      <c r="X118" s="96"/>
    </row>
    <row r="119" spans="1:24" x14ac:dyDescent="0.25">
      <c r="A119">
        <v>117</v>
      </c>
      <c r="B119" t="str">
        <f>IFERROR(IF(VLOOKUP($A119,'QB Projections'!$A:$P,14,FALSE)&gt;0,VLOOKUP($A119,'QB Projections'!$A:$P,3,FALSE),""),"")</f>
        <v>AJ Swann</v>
      </c>
      <c r="C119" t="str">
        <f>IFERROR(IF(VLOOKUP($A119,'QB Projections'!$A:$P,14,FALSE)&gt;0,VLOOKUP($A119,'QB Projections'!$A:$P,4,FALSE),""),"")</f>
        <v>Vanderbilt</v>
      </c>
      <c r="D119" s="2">
        <f>IFERROR(IF(VLOOKUP($A119,'QB Projections'!$A:$P,14,FALSE)&gt;0,VLOOKUP($A119,'QB Projections'!$A:$P,14,FALSE),""),"")</f>
        <v>162.07230447657543</v>
      </c>
      <c r="E119" s="2">
        <f>IFERROR(IF(VLOOKUP($A119,'QB Projections'!$A:$P,14,FALSE)&gt;0,VLOOKUP($A119,'QB Projections'!$A:$P,15,FALSE),""),"")</f>
        <v>-134.17215626706223</v>
      </c>
      <c r="F119" s="8"/>
      <c r="G119">
        <v>117</v>
      </c>
      <c r="H119" t="str">
        <f>IFERROR(IF(VLOOKUP($G119,'RB Projections'!$A:$P,14,FALSE)&gt;0,VLOOKUP(G119,'RB Projections'!$A:$P,3,FALSE),""),"")</f>
        <v>Stacy Sneed</v>
      </c>
      <c r="I119" t="str">
        <f>IFERROR(IF(VLOOKUP($G119,'RB Projections'!$A:$P,14,FALSE)&gt;0,VLOOKUP(G119,'RB Projections'!$A:$P,4,FALSE),""),"")</f>
        <v>Houston</v>
      </c>
      <c r="J119" s="2">
        <f>IFERROR(IF(VLOOKUP($G119,'RB Projections'!$A:$P,14,FALSE)&gt;0,VLOOKUP(G119,'RB Projections'!$A:$P,14,FALSE),""),"")</f>
        <v>122.10824217987279</v>
      </c>
      <c r="K119" s="2">
        <f>IFERROR(IF(VLOOKUP($G119,'RB Projections'!$A:$P,14,FALSE)&gt;0,VLOOKUP(G119,'RB Projections'!$A:$P,15,FALSE),""),"")</f>
        <v>-38.255872174485958</v>
      </c>
      <c r="M119">
        <v>117</v>
      </c>
      <c r="N119" t="str">
        <f>IFERROR(IF(VLOOKUP(M119,'WR Projections'!$A:$P,14,FALSE)&gt;0,VLOOKUP(M119,'WR Projections'!$A:$P,3,FALSE),""),"")</f>
        <v>Keon Coleman</v>
      </c>
      <c r="O119" t="str">
        <f>IFERROR(IF(VLOOKUP(M119,'WR Projections'!$A:$P,14,FALSE)&gt;0,VLOOKUP(M119,'WR Projections'!$A:$P,4,FALSE),""),"")</f>
        <v>Florida State</v>
      </c>
      <c r="P119" s="2">
        <f>IFERROR(IF(VLOOKUP(M119,'WR Projections'!$A:$P,14,FALSE)&gt;0,VLOOKUP(M119,'WR Projections'!$A:$P,14,FALSE),""),"")</f>
        <v>122.31315509588705</v>
      </c>
      <c r="Q119" s="2">
        <f>IFERROR(IF(VLOOKUP(M119,'WR Projections'!$A:$P,14,FALSE)&gt;0,VLOOKUP(M119,'WR Projections'!$A:$P,15,FALSE),""),"")</f>
        <v>-34.916516415095884</v>
      </c>
      <c r="X119" s="96"/>
    </row>
    <row r="120" spans="1:24" x14ac:dyDescent="0.25">
      <c r="A120">
        <v>118</v>
      </c>
      <c r="B120" t="str">
        <f>IFERROR(IF(VLOOKUP($A120,'QB Projections'!$A:$P,14,FALSE)&gt;0,VLOOKUP($A120,'QB Projections'!$A:$P,3,FALSE),""),"")</f>
        <v>Grayson James</v>
      </c>
      <c r="C120" t="str">
        <f>IFERROR(IF(VLOOKUP($A120,'QB Projections'!$A:$P,14,FALSE)&gt;0,VLOOKUP($A120,'QB Projections'!$A:$P,4,FALSE),""),"")</f>
        <v>Florida International</v>
      </c>
      <c r="D120" s="2">
        <f>IFERROR(IF(VLOOKUP($A120,'QB Projections'!$A:$P,14,FALSE)&gt;0,VLOOKUP($A120,'QB Projections'!$A:$P,14,FALSE),""),"")</f>
        <v>158.77048560700888</v>
      </c>
      <c r="E120" s="2">
        <f>IFERROR(IF(VLOOKUP($A120,'QB Projections'!$A:$P,14,FALSE)&gt;0,VLOOKUP($A120,'QB Projections'!$A:$P,15,FALSE),""),"")</f>
        <v>-137.47397513662878</v>
      </c>
      <c r="F120" s="8"/>
      <c r="G120">
        <v>118</v>
      </c>
      <c r="H120" t="str">
        <f>IFERROR(IF(VLOOKUP($G120,'RB Projections'!$A:$P,14,FALSE)&gt;0,VLOOKUP(G120,'RB Projections'!$A:$P,3,FALSE),""),"")</f>
        <v>Omarion Hampton</v>
      </c>
      <c r="I120" t="str">
        <f>IFERROR(IF(VLOOKUP($G120,'RB Projections'!$A:$P,14,FALSE)&gt;0,VLOOKUP(G120,'RB Projections'!$A:$P,4,FALSE),""),"")</f>
        <v>North Carolina</v>
      </c>
      <c r="J120" s="2">
        <f>IFERROR(IF(VLOOKUP($G120,'RB Projections'!$A:$P,14,FALSE)&gt;0,VLOOKUP(G120,'RB Projections'!$A:$P,14,FALSE),""),"")</f>
        <v>121.39485872977401</v>
      </c>
      <c r="K120" s="2">
        <f>IFERROR(IF(VLOOKUP($G120,'RB Projections'!$A:$P,14,FALSE)&gt;0,VLOOKUP(G120,'RB Projections'!$A:$P,15,FALSE),""),"")</f>
        <v>-38.969255624584733</v>
      </c>
      <c r="M120">
        <v>118</v>
      </c>
      <c r="N120" t="str">
        <f>IFERROR(IF(VLOOKUP(M120,'WR Projections'!$A:$P,14,FALSE)&gt;0,VLOOKUP(M120,'WR Projections'!$A:$P,3,FALSE),""),"")</f>
        <v>Chimere Dike</v>
      </c>
      <c r="O120" t="str">
        <f>IFERROR(IF(VLOOKUP(M120,'WR Projections'!$A:$P,14,FALSE)&gt;0,VLOOKUP(M120,'WR Projections'!$A:$P,4,FALSE),""),"")</f>
        <v>Wisconsin</v>
      </c>
      <c r="P120" s="2">
        <f>IFERROR(IF(VLOOKUP(M120,'WR Projections'!$A:$P,14,FALSE)&gt;0,VLOOKUP(M120,'WR Projections'!$A:$P,14,FALSE),""),"")</f>
        <v>122.25917659544581</v>
      </c>
      <c r="Q120" s="2">
        <f>IFERROR(IF(VLOOKUP(M120,'WR Projections'!$A:$P,14,FALSE)&gt;0,VLOOKUP(M120,'WR Projections'!$A:$P,15,FALSE),""),"")</f>
        <v>-34.970494915537131</v>
      </c>
      <c r="X120" s="96"/>
    </row>
    <row r="121" spans="1:24" x14ac:dyDescent="0.25">
      <c r="A121">
        <v>119</v>
      </c>
      <c r="B121" t="str">
        <f>IFERROR(IF(VLOOKUP($A121,'QB Projections'!$A:$P,14,FALSE)&gt;0,VLOOKUP($A121,'QB Projections'!$A:$P,3,FALSE),""),"")</f>
        <v>Gunnar Watson</v>
      </c>
      <c r="C121" t="str">
        <f>IFERROR(IF(VLOOKUP($A121,'QB Projections'!$A:$P,14,FALSE)&gt;0,VLOOKUP($A121,'QB Projections'!$A:$P,4,FALSE),""),"")</f>
        <v>Troy</v>
      </c>
      <c r="D121" s="2">
        <f>IFERROR(IF(VLOOKUP($A121,'QB Projections'!$A:$P,14,FALSE)&gt;0,VLOOKUP($A121,'QB Projections'!$A:$P,14,FALSE),""),"")</f>
        <v>158.62438776412</v>
      </c>
      <c r="E121" s="2">
        <f>IFERROR(IF(VLOOKUP($A121,'QB Projections'!$A:$P,14,FALSE)&gt;0,VLOOKUP($A121,'QB Projections'!$A:$P,15,FALSE),""),"")</f>
        <v>-137.62007297951766</v>
      </c>
      <c r="F121" s="8"/>
      <c r="G121">
        <v>119</v>
      </c>
      <c r="H121" t="str">
        <f>IFERROR(IF(VLOOKUP($G121,'RB Projections'!$A:$P,14,FALSE)&gt;0,VLOOKUP(G121,'RB Projections'!$A:$P,3,FALSE),""),"")</f>
        <v>Ayo Adeyi</v>
      </c>
      <c r="I121" t="str">
        <f>IFERROR(IF(VLOOKUP($G121,'RB Projections'!$A:$P,14,FALSE)&gt;0,VLOOKUP(G121,'RB Projections'!$A:$P,4,FALSE),""),"")</f>
        <v>North Texas</v>
      </c>
      <c r="J121" s="2">
        <f>IFERROR(IF(VLOOKUP($G121,'RB Projections'!$A:$P,14,FALSE)&gt;0,VLOOKUP(G121,'RB Projections'!$A:$P,14,FALSE),""),"")</f>
        <v>121.07242743768009</v>
      </c>
      <c r="K121" s="2">
        <f>IFERROR(IF(VLOOKUP($G121,'RB Projections'!$A:$P,14,FALSE)&gt;0,VLOOKUP(G121,'RB Projections'!$A:$P,15,FALSE),""),"")</f>
        <v>-39.291686916678657</v>
      </c>
      <c r="M121">
        <v>119</v>
      </c>
      <c r="N121" t="str">
        <f>IFERROR(IF(VLOOKUP(M121,'WR Projections'!$A:$P,14,FALSE)&gt;0,VLOOKUP(M121,'WR Projections'!$A:$P,3,FALSE),""),"")</f>
        <v>Jordan Moore</v>
      </c>
      <c r="O121" t="str">
        <f>IFERROR(IF(VLOOKUP(M121,'WR Projections'!$A:$P,14,FALSE)&gt;0,VLOOKUP(M121,'WR Projections'!$A:$P,4,FALSE),""),"")</f>
        <v>Duke</v>
      </c>
      <c r="P121" s="2">
        <f>IFERROR(IF(VLOOKUP(M121,'WR Projections'!$A:$P,14,FALSE)&gt;0,VLOOKUP(M121,'WR Projections'!$A:$P,14,FALSE),""),"")</f>
        <v>121.92480572190989</v>
      </c>
      <c r="Q121" s="2">
        <f>IFERROR(IF(VLOOKUP(M121,'WR Projections'!$A:$P,14,FALSE)&gt;0,VLOOKUP(M121,'WR Projections'!$A:$P,15,FALSE),""),"")</f>
        <v>-35.304865789073048</v>
      </c>
      <c r="X121" s="96"/>
    </row>
    <row r="122" spans="1:24" ht="15.75" thickBot="1" x14ac:dyDescent="0.3">
      <c r="A122">
        <v>120</v>
      </c>
      <c r="B122" t="str">
        <f>IFERROR(IF(VLOOKUP($A122,'QB Projections'!$A:$P,14,FALSE)&gt;0,VLOOKUP($A122,'QB Projections'!$A:$P,3,FALSE),""),"")</f>
        <v>Andrew Peasley</v>
      </c>
      <c r="C122" t="str">
        <f>IFERROR(IF(VLOOKUP($A122,'QB Projections'!$A:$P,14,FALSE)&gt;0,VLOOKUP($A122,'QB Projections'!$A:$P,4,FALSE),""),"")</f>
        <v>Wyoming</v>
      </c>
      <c r="D122" s="2">
        <f>IFERROR(IF(VLOOKUP($A122,'QB Projections'!$A:$P,14,FALSE)&gt;0,VLOOKUP($A122,'QB Projections'!$A:$P,14,FALSE),""),"")</f>
        <v>157.61788816450877</v>
      </c>
      <c r="E122" s="2">
        <f>IFERROR(IF(VLOOKUP($A122,'QB Projections'!$A:$P,14,FALSE)&gt;0,VLOOKUP($A122,'QB Projections'!$A:$P,15,FALSE),""),"")</f>
        <v>-138.62657257912889</v>
      </c>
      <c r="F122" s="8"/>
      <c r="G122">
        <v>120</v>
      </c>
      <c r="H122" t="str">
        <f>IFERROR(IF(VLOOKUP($G122,'RB Projections'!$A:$P,14,FALSE)&gt;0,VLOOKUP(G122,'RB Projections'!$A:$P,3,FALSE),""),"")</f>
        <v>Michael Allen</v>
      </c>
      <c r="I122" t="str">
        <f>IFERROR(IF(VLOOKUP($G122,'RB Projections'!$A:$P,14,FALSE)&gt;0,VLOOKUP(G122,'RB Projections'!$A:$P,4,FALSE),""),"")</f>
        <v>North Carolina State</v>
      </c>
      <c r="J122" s="2">
        <f>IFERROR(IF(VLOOKUP($G122,'RB Projections'!$A:$P,14,FALSE)&gt;0,VLOOKUP(G122,'RB Projections'!$A:$P,14,FALSE),""),"")</f>
        <v>120.28402467152516</v>
      </c>
      <c r="K122" s="2">
        <f>IFERROR(IF(VLOOKUP($G122,'RB Projections'!$A:$P,14,FALSE)&gt;0,VLOOKUP(G122,'RB Projections'!$A:$P,15,FALSE),""),"")</f>
        <v>-40.080089682833588</v>
      </c>
      <c r="M122">
        <v>120</v>
      </c>
      <c r="N122" t="str">
        <f>IFERROR(IF(VLOOKUP(M122,'WR Projections'!$A:$P,14,FALSE)&gt;0,VLOOKUP(M122,'WR Projections'!$A:$P,3,FALSE),""),"")</f>
        <v>Jacoby Jones</v>
      </c>
      <c r="O122" t="str">
        <f>IFERROR(IF(VLOOKUP(M122,'WR Projections'!$A:$P,14,FALSE)&gt;0,VLOOKUP(M122,'WR Projections'!$A:$P,4,FALSE),""),"")</f>
        <v>Ohio</v>
      </c>
      <c r="P122" s="2">
        <f>IFERROR(IF(VLOOKUP(M122,'WR Projections'!$A:$P,14,FALSE)&gt;0,VLOOKUP(M122,'WR Projections'!$A:$P,14,FALSE),""),"")</f>
        <v>121.61261632287896</v>
      </c>
      <c r="Q122" s="2">
        <f>IFERROR(IF(VLOOKUP(M122,'WR Projections'!$A:$P,14,FALSE)&gt;0,VLOOKUP(M122,'WR Projections'!$A:$P,15,FALSE),""),"")</f>
        <v>-35.617055188103976</v>
      </c>
      <c r="X122" s="96"/>
    </row>
    <row r="123" spans="1:24" ht="15.75" thickBot="1" x14ac:dyDescent="0.3">
      <c r="A123" s="97" t="s">
        <v>155</v>
      </c>
      <c r="B123" s="98"/>
      <c r="C123" s="98"/>
      <c r="D123" s="98"/>
      <c r="E123" s="98"/>
      <c r="F123" s="98"/>
      <c r="G123" s="98"/>
      <c r="H123" s="98"/>
      <c r="I123" s="98"/>
      <c r="J123" s="98"/>
      <c r="K123" s="99"/>
      <c r="M123">
        <v>121</v>
      </c>
      <c r="N123" t="str">
        <f>IFERROR(IF(VLOOKUP(M123,'WR Projections'!$A:$P,14,FALSE)&gt;0,VLOOKUP(M123,'WR Projections'!$A:$P,3,FALSE),""),"")</f>
        <v>Omarion Dollison</v>
      </c>
      <c r="O123" t="str">
        <f>IFERROR(IF(VLOOKUP(M123,'WR Projections'!$A:$P,14,FALSE)&gt;0,VLOOKUP(M123,'WR Projections'!$A:$P,4,FALSE),""),"")</f>
        <v>James Madison</v>
      </c>
      <c r="P123" s="2">
        <f>IFERROR(IF(VLOOKUP(M123,'WR Projections'!$A:$P,14,FALSE)&gt;0,VLOOKUP(M123,'WR Projections'!$A:$P,14,FALSE),""),"")</f>
        <v>121.43669224532435</v>
      </c>
      <c r="Q123" s="2">
        <f>IFERROR(IF(VLOOKUP(M123,'WR Projections'!$A:$P,14,FALSE)&gt;0,VLOOKUP(M123,'WR Projections'!$A:$P,15,FALSE),""),"")</f>
        <v>-35.792979265658587</v>
      </c>
      <c r="X123" s="96"/>
    </row>
    <row r="124" spans="1:24" ht="15.75" thickBot="1" x14ac:dyDescent="0.3">
      <c r="A124" s="32" t="s">
        <v>142</v>
      </c>
      <c r="B124" s="32" t="s">
        <v>0</v>
      </c>
      <c r="C124" s="33"/>
      <c r="D124" s="34"/>
      <c r="E124" s="34"/>
      <c r="F124" s="34"/>
      <c r="G124" s="32" t="s">
        <v>142</v>
      </c>
      <c r="H124" s="32" t="s">
        <v>0</v>
      </c>
      <c r="I124" s="35"/>
      <c r="J124" s="36"/>
      <c r="K124" s="36"/>
      <c r="M124">
        <v>122</v>
      </c>
      <c r="N124" t="str">
        <f>IFERROR(IF(VLOOKUP(M124,'WR Projections'!$A:$P,14,FALSE)&gt;0,VLOOKUP(M124,'WR Projections'!$A:$P,3,FALSE),""),"")</f>
        <v>Jakarius Caston</v>
      </c>
      <c r="O124" t="str">
        <f>IFERROR(IF(VLOOKUP(M124,'WR Projections'!$A:$P,14,FALSE)&gt;0,VLOOKUP(M124,'WR Projections'!$A:$P,4,FALSE),""),"")</f>
        <v>Southern Miss</v>
      </c>
      <c r="P124" s="2">
        <f>IFERROR(IF(VLOOKUP(M124,'WR Projections'!$A:$P,14,FALSE)&gt;0,VLOOKUP(M124,'WR Projections'!$A:$P,14,FALSE),""),"")</f>
        <v>120.75638288548423</v>
      </c>
      <c r="Q124" s="2">
        <f>IFERROR(IF(VLOOKUP(M124,'WR Projections'!$A:$P,14,FALSE)&gt;0,VLOOKUP(M124,'WR Projections'!$A:$P,15,FALSE),""),"")</f>
        <v>-36.473288625498711</v>
      </c>
      <c r="X124" s="96"/>
    </row>
    <row r="125" spans="1:24" x14ac:dyDescent="0.25">
      <c r="A125" s="30">
        <v>1</v>
      </c>
      <c r="B125" s="30" t="str">
        <f>IFERROR(VLOOKUP(A125,'DEF Ranks'!$A:$B,2,FALSE),"")</f>
        <v>Iowa</v>
      </c>
      <c r="C125" s="30"/>
      <c r="D125" s="31"/>
      <c r="E125" s="31"/>
      <c r="F125" s="31"/>
      <c r="G125" s="30">
        <v>26</v>
      </c>
      <c r="H125" s="30" t="str">
        <f>IFERROR(VLOOKUP(G125,'DEF Ranks'!$A:$B,2,FALSE),"")</f>
        <v>Air Force</v>
      </c>
      <c r="I125" s="30"/>
      <c r="J125" s="31"/>
      <c r="K125" s="31"/>
      <c r="M125">
        <v>123</v>
      </c>
      <c r="N125" t="str">
        <f>IFERROR(IF(VLOOKUP(M125,'WR Projections'!$A:$P,14,FALSE)&gt;0,VLOOKUP(M125,'WR Projections'!$A:$P,3,FALSE),""),"")</f>
        <v>Kody Epps</v>
      </c>
      <c r="O125" t="str">
        <f>IFERROR(IF(VLOOKUP(M125,'WR Projections'!$A:$P,14,FALSE)&gt;0,VLOOKUP(M125,'WR Projections'!$A:$P,4,FALSE),""),"")</f>
        <v>BYU</v>
      </c>
      <c r="P125" s="2">
        <f>IFERROR(IF(VLOOKUP(M125,'WR Projections'!$A:$P,14,FALSE)&gt;0,VLOOKUP(M125,'WR Projections'!$A:$P,14,FALSE),""),"")</f>
        <v>120.70271277546045</v>
      </c>
      <c r="Q125" s="2">
        <f>IFERROR(IF(VLOOKUP(M125,'WR Projections'!$A:$P,14,FALSE)&gt;0,VLOOKUP(M125,'WR Projections'!$A:$P,15,FALSE),""),"")</f>
        <v>-36.526958735522484</v>
      </c>
      <c r="X125" s="96"/>
    </row>
    <row r="126" spans="1:24" x14ac:dyDescent="0.25">
      <c r="A126" s="30">
        <v>2</v>
      </c>
      <c r="B126" s="30" t="str">
        <f>IFERROR(VLOOKUP(A126,'DEF Ranks'!$A:$B,2,FALSE),"")</f>
        <v>Alabama</v>
      </c>
      <c r="C126" s="30"/>
      <c r="D126" s="31"/>
      <c r="E126" s="31"/>
      <c r="F126" s="31"/>
      <c r="G126" s="30">
        <v>27</v>
      </c>
      <c r="H126" s="30" t="str">
        <f>IFERROR(VLOOKUP(G126,'DEF Ranks'!$A:$B,2,FALSE),"")</f>
        <v>Florida State</v>
      </c>
      <c r="I126" s="30"/>
      <c r="J126" s="31"/>
      <c r="K126" s="31"/>
      <c r="M126">
        <v>124</v>
      </c>
      <c r="N126" t="str">
        <f>IFERROR(IF(VLOOKUP(M126,'WR Projections'!$A:$P,14,FALSE)&gt;0,VLOOKUP(M126,'WR Projections'!$A:$P,3,FALSE),""),"")</f>
        <v>Smoke Harris</v>
      </c>
      <c r="O126" t="str">
        <f>IFERROR(IF(VLOOKUP(M126,'WR Projections'!$A:$P,14,FALSE)&gt;0,VLOOKUP(M126,'WR Projections'!$A:$P,4,FALSE),""),"")</f>
        <v>Louisiana Tech</v>
      </c>
      <c r="P126" s="2">
        <f>IFERROR(IF(VLOOKUP(M126,'WR Projections'!$A:$P,14,FALSE)&gt;0,VLOOKUP(M126,'WR Projections'!$A:$P,14,FALSE),""),"")</f>
        <v>120.48784830592012</v>
      </c>
      <c r="Q126" s="2">
        <f>IFERROR(IF(VLOOKUP(M126,'WR Projections'!$A:$P,14,FALSE)&gt;0,VLOOKUP(M126,'WR Projections'!$A:$P,15,FALSE),""),"")</f>
        <v>-36.741823205062815</v>
      </c>
      <c r="X126" s="96"/>
    </row>
    <row r="127" spans="1:24" x14ac:dyDescent="0.25">
      <c r="A127" s="30">
        <v>3</v>
      </c>
      <c r="B127" s="30" t="str">
        <f>IFERROR(VLOOKUP(A127,'DEF Ranks'!$A:$B,2,FALSE),"")</f>
        <v>Penn State</v>
      </c>
      <c r="C127" s="30"/>
      <c r="D127" s="31"/>
      <c r="E127" s="31"/>
      <c r="F127" s="31"/>
      <c r="G127" s="30">
        <v>28</v>
      </c>
      <c r="H127" s="30" t="str">
        <f>IFERROR(VLOOKUP(G127,'DEF Ranks'!$A:$B,2,FALSE),"")</f>
        <v>Washington State</v>
      </c>
      <c r="I127" s="30"/>
      <c r="J127" s="31"/>
      <c r="K127" s="31"/>
      <c r="M127">
        <v>125</v>
      </c>
      <c r="N127" t="str">
        <f>IFERROR(IF(VLOOKUP(M127,'WR Projections'!$A:$P,14,FALSE)&gt;0,VLOOKUP(M127,'WR Projections'!$A:$P,3,FALSE),""),"")</f>
        <v>Tiaquelin Mims</v>
      </c>
      <c r="O127" t="str">
        <f>IFERROR(IF(VLOOKUP(M127,'WR Projections'!$A:$P,14,FALSE)&gt;0,VLOOKUP(M127,'WR Projections'!$A:$P,4,FALSE),""),"")</f>
        <v>Southern Miss</v>
      </c>
      <c r="P127" s="2">
        <f>IFERROR(IF(VLOOKUP(M127,'WR Projections'!$A:$P,14,FALSE)&gt;0,VLOOKUP(M127,'WR Projections'!$A:$P,14,FALSE),""),"")</f>
        <v>120.30745639068948</v>
      </c>
      <c r="Q127" s="2">
        <f>IFERROR(IF(VLOOKUP(M127,'WR Projections'!$A:$P,14,FALSE)&gt;0,VLOOKUP(M127,'WR Projections'!$A:$P,15,FALSE),""),"")</f>
        <v>-36.922215120293458</v>
      </c>
      <c r="X127" s="96"/>
    </row>
    <row r="128" spans="1:24" x14ac:dyDescent="0.25">
      <c r="A128" s="30">
        <v>4</v>
      </c>
      <c r="B128" s="30" t="str">
        <f>IFERROR(VLOOKUP(A128,'DEF Ranks'!$A:$B,2,FALSE),"")</f>
        <v>Georgia</v>
      </c>
      <c r="C128" s="30"/>
      <c r="D128" s="31"/>
      <c r="E128" s="31"/>
      <c r="F128" s="31"/>
      <c r="G128" s="30">
        <v>29</v>
      </c>
      <c r="H128" s="30" t="str">
        <f>IFERROR(VLOOKUP(G128,'DEF Ranks'!$A:$B,2,FALSE),"")</f>
        <v>Missouri</v>
      </c>
      <c r="I128" s="30"/>
      <c r="J128" s="31"/>
      <c r="K128" s="31"/>
      <c r="M128">
        <v>126</v>
      </c>
      <c r="N128" t="str">
        <f>IFERROR(IF(VLOOKUP(M128,'WR Projections'!$A:$P,14,FALSE)&gt;0,VLOOKUP(M128,'WR Projections'!$A:$P,3,FALSE),""),"")</f>
        <v>DT Sheffield</v>
      </c>
      <c r="O128" t="str">
        <f>IFERROR(IF(VLOOKUP(M128,'WR Projections'!$A:$P,14,FALSE)&gt;0,VLOOKUP(M128,'WR Projections'!$A:$P,4,FALSE),""),"")</f>
        <v>Washington State</v>
      </c>
      <c r="P128" s="2">
        <f>IFERROR(IF(VLOOKUP(M128,'WR Projections'!$A:$P,14,FALSE)&gt;0,VLOOKUP(M128,'WR Projections'!$A:$P,14,FALSE),""),"")</f>
        <v>120.06930524536645</v>
      </c>
      <c r="Q128" s="2">
        <f>IFERROR(IF(VLOOKUP(M128,'WR Projections'!$A:$P,14,FALSE)&gt;0,VLOOKUP(M128,'WR Projections'!$A:$P,15,FALSE),""),"")</f>
        <v>-37.160366265616489</v>
      </c>
      <c r="X128" s="96"/>
    </row>
    <row r="129" spans="1:24" x14ac:dyDescent="0.25">
      <c r="A129" s="30">
        <v>5</v>
      </c>
      <c r="B129" s="30" t="str">
        <f>IFERROR(VLOOKUP(A129,'DEF Ranks'!$A:$B,2,FALSE),"")</f>
        <v>Michigan</v>
      </c>
      <c r="C129" s="30"/>
      <c r="D129" s="31"/>
      <c r="E129" s="31"/>
      <c r="F129" s="31"/>
      <c r="G129" s="30">
        <v>30</v>
      </c>
      <c r="H129" s="30" t="str">
        <f>IFERROR(VLOOKUP(G129,'DEF Ranks'!$A:$B,2,FALSE),"")</f>
        <v>Baylor</v>
      </c>
      <c r="I129" s="30"/>
      <c r="J129" s="31"/>
      <c r="K129" s="31"/>
      <c r="M129">
        <v>127</v>
      </c>
      <c r="N129" t="str">
        <f>IFERROR(IF(VLOOKUP(M129,'WR Projections'!$A:$P,14,FALSE)&gt;0,VLOOKUP(M129,'WR Projections'!$A:$P,3,FALSE),""),"")</f>
        <v>Dashaun Davis</v>
      </c>
      <c r="O129" t="str">
        <f>IFERROR(IF(VLOOKUP(M129,'WR Projections'!$A:$P,14,FALSE)&gt;0,VLOOKUP(M129,'WR Projections'!$A:$P,4,FALSE),""),"")</f>
        <v>Appalachian State</v>
      </c>
      <c r="P129" s="2">
        <f>IFERROR(IF(VLOOKUP(M129,'WR Projections'!$A:$P,14,FALSE)&gt;0,VLOOKUP(M129,'WR Projections'!$A:$P,14,FALSE),""),"")</f>
        <v>119.94536790288775</v>
      </c>
      <c r="Q129" s="2">
        <f>IFERROR(IF(VLOOKUP(M129,'WR Projections'!$A:$P,14,FALSE)&gt;0,VLOOKUP(M129,'WR Projections'!$A:$P,15,FALSE),""),"")</f>
        <v>-37.284303608095186</v>
      </c>
      <c r="X129" s="96"/>
    </row>
    <row r="130" spans="1:24" x14ac:dyDescent="0.25">
      <c r="A130" s="30">
        <v>6</v>
      </c>
      <c r="B130" s="30" t="str">
        <f>IFERROR(VLOOKUP(A130,'DEF Ranks'!$A:$B,2,FALSE),"")</f>
        <v>Illinois</v>
      </c>
      <c r="C130" s="30"/>
      <c r="D130" s="31"/>
      <c r="E130" s="31"/>
      <c r="F130" s="31"/>
      <c r="G130" s="30">
        <v>31</v>
      </c>
      <c r="H130" s="30" t="str">
        <f>IFERROR(VLOOKUP(G130,'DEF Ranks'!$A:$B,2,FALSE),"")</f>
        <v>Marshall</v>
      </c>
      <c r="I130" s="30"/>
      <c r="J130" s="31"/>
      <c r="K130" s="31"/>
      <c r="M130">
        <v>128</v>
      </c>
      <c r="N130" t="str">
        <f>IFERROR(IF(VLOOKUP(M130,'WR Projections'!$A:$P,14,FALSE)&gt;0,VLOOKUP(M130,'WR Projections'!$A:$P,3,FALSE),""),"")</f>
        <v>Jaden Bradley</v>
      </c>
      <c r="O130" t="str">
        <f>IFERROR(IF(VLOOKUP(M130,'WR Projections'!$A:$P,14,FALSE)&gt;0,VLOOKUP(M130,'WR Projections'!$A:$P,4,FALSE),""),"")</f>
        <v>Charlotte</v>
      </c>
      <c r="P130" s="2">
        <f>IFERROR(IF(VLOOKUP(M130,'WR Projections'!$A:$P,14,FALSE)&gt;0,VLOOKUP(M130,'WR Projections'!$A:$P,14,FALSE),""),"")</f>
        <v>119.81748217965234</v>
      </c>
      <c r="Q130" s="2">
        <f>IFERROR(IF(VLOOKUP(M130,'WR Projections'!$A:$P,14,FALSE)&gt;0,VLOOKUP(M130,'WR Projections'!$A:$P,15,FALSE),""),"")</f>
        <v>-37.412189331330595</v>
      </c>
      <c r="X130" s="96"/>
    </row>
    <row r="131" spans="1:24" x14ac:dyDescent="0.25">
      <c r="A131" s="30">
        <v>7</v>
      </c>
      <c r="B131" s="30" t="str">
        <f>IFERROR(VLOOKUP(A131,'DEF Ranks'!$A:$B,2,FALSE),"")</f>
        <v>Ohio State</v>
      </c>
      <c r="C131" s="30"/>
      <c r="D131" s="31"/>
      <c r="E131" s="31"/>
      <c r="F131" s="31"/>
      <c r="G131" s="30">
        <v>32</v>
      </c>
      <c r="H131" s="30" t="str">
        <f>IFERROR(VLOOKUP(G131,'DEF Ranks'!$A:$B,2,FALSE),"")</f>
        <v>Troy</v>
      </c>
      <c r="I131" s="30"/>
      <c r="J131" s="31"/>
      <c r="K131" s="31"/>
      <c r="M131">
        <v>129</v>
      </c>
      <c r="N131" t="str">
        <f>IFERROR(IF(VLOOKUP(M131,'WR Projections'!$A:$P,14,FALSE)&gt;0,VLOOKUP(M131,'WR Projections'!$A:$P,3,FALSE),""),"")</f>
        <v>Lawrence Keys III</v>
      </c>
      <c r="O131" t="str">
        <f>IFERROR(IF(VLOOKUP(M131,'WR Projections'!$A:$P,14,FALSE)&gt;0,VLOOKUP(M131,'WR Projections'!$A:$P,4,FALSE),""),"")</f>
        <v>Tulane</v>
      </c>
      <c r="P131" s="2">
        <f>IFERROR(IF(VLOOKUP(M131,'WR Projections'!$A:$P,14,FALSE)&gt;0,VLOOKUP(M131,'WR Projections'!$A:$P,14,FALSE),""),"")</f>
        <v>119.65996784440902</v>
      </c>
      <c r="Q131" s="2">
        <f>IFERROR(IF(VLOOKUP(M131,'WR Projections'!$A:$P,14,FALSE)&gt;0,VLOOKUP(M131,'WR Projections'!$A:$P,15,FALSE),""),"")</f>
        <v>-37.569703666573915</v>
      </c>
      <c r="X131" s="96"/>
    </row>
    <row r="132" spans="1:24" x14ac:dyDescent="0.25">
      <c r="A132" s="30">
        <v>8</v>
      </c>
      <c r="B132" s="30" t="str">
        <f>IFERROR(VLOOKUP(A132,'DEF Ranks'!$A:$B,2,FALSE),"")</f>
        <v>Clemson</v>
      </c>
      <c r="C132" s="30"/>
      <c r="D132" s="31"/>
      <c r="E132" s="31"/>
      <c r="F132" s="31"/>
      <c r="G132" s="30">
        <v>33</v>
      </c>
      <c r="H132" s="30" t="str">
        <f>IFERROR(VLOOKUP(G132,'DEF Ranks'!$A:$B,2,FALSE),"")</f>
        <v>Boise State</v>
      </c>
      <c r="I132" s="30"/>
      <c r="J132" s="31"/>
      <c r="K132" s="31"/>
      <c r="M132">
        <v>130</v>
      </c>
      <c r="N132" t="str">
        <f>IFERROR(IF(VLOOKUP(M132,'WR Projections'!$A:$P,14,FALSE)&gt;0,VLOOKUP(M132,'WR Projections'!$A:$P,3,FALSE),""),"")</f>
        <v>Malik Washington</v>
      </c>
      <c r="O132" t="str">
        <f>IFERROR(IF(VLOOKUP(M132,'WR Projections'!$A:$P,14,FALSE)&gt;0,VLOOKUP(M132,'WR Projections'!$A:$P,4,FALSE),""),"")</f>
        <v>Virginia</v>
      </c>
      <c r="P132" s="2">
        <f>IFERROR(IF(VLOOKUP(M132,'WR Projections'!$A:$P,14,FALSE)&gt;0,VLOOKUP(M132,'WR Projections'!$A:$P,14,FALSE),""),"")</f>
        <v>119.26901143174729</v>
      </c>
      <c r="Q132" s="2">
        <f>IFERROR(IF(VLOOKUP(M132,'WR Projections'!$A:$P,14,FALSE)&gt;0,VLOOKUP(M132,'WR Projections'!$A:$P,15,FALSE),""),"")</f>
        <v>-37.960660079235652</v>
      </c>
      <c r="X132" s="96"/>
    </row>
    <row r="133" spans="1:24" x14ac:dyDescent="0.25">
      <c r="A133" s="30">
        <v>9</v>
      </c>
      <c r="B133" s="30" t="str">
        <f>IFERROR(VLOOKUP(A133,'DEF Ranks'!$A:$B,2,FALSE),"")</f>
        <v>Minnesota</v>
      </c>
      <c r="C133" s="30"/>
      <c r="D133" s="31"/>
      <c r="E133" s="31"/>
      <c r="F133" s="31"/>
      <c r="G133" s="30">
        <v>34</v>
      </c>
      <c r="H133" s="30" t="str">
        <f>IFERROR(VLOOKUP(G133,'DEF Ranks'!$A:$B,2,FALSE),"")</f>
        <v>Ole Miss</v>
      </c>
      <c r="I133" s="30"/>
      <c r="J133" s="30"/>
      <c r="K133" s="30"/>
      <c r="M133">
        <v>131</v>
      </c>
      <c r="N133" t="str">
        <f>IFERROR(IF(VLOOKUP(M133,'WR Projections'!$A:$P,14,FALSE)&gt;0,VLOOKUP(M133,'WR Projections'!$A:$P,3,FALSE),""),"")</f>
        <v>Kris Hutson</v>
      </c>
      <c r="O133" t="str">
        <f>IFERROR(IF(VLOOKUP(M133,'WR Projections'!$A:$P,14,FALSE)&gt;0,VLOOKUP(M133,'WR Projections'!$A:$P,4,FALSE),""),"")</f>
        <v>Oregon</v>
      </c>
      <c r="P133" s="2">
        <f>IFERROR(IF(VLOOKUP(M133,'WR Projections'!$A:$P,14,FALSE)&gt;0,VLOOKUP(M133,'WR Projections'!$A:$P,14,FALSE),""),"")</f>
        <v>119.10586084056176</v>
      </c>
      <c r="Q133" s="2">
        <f>IFERROR(IF(VLOOKUP(M133,'WR Projections'!$A:$P,14,FALSE)&gt;0,VLOOKUP(M133,'WR Projections'!$A:$P,15,FALSE),""),"")</f>
        <v>-38.123810670421179</v>
      </c>
      <c r="X133" s="96"/>
    </row>
    <row r="134" spans="1:24" x14ac:dyDescent="0.25">
      <c r="A134" s="30">
        <v>10</v>
      </c>
      <c r="B134" s="30" t="str">
        <f>IFERROR(VLOOKUP(A134,'DEF Ranks'!$A:$B,2,FALSE),"")</f>
        <v>Wisconsin</v>
      </c>
      <c r="C134" s="30"/>
      <c r="D134" s="31"/>
      <c r="E134" s="31"/>
      <c r="F134" s="31"/>
      <c r="G134" s="30">
        <v>35</v>
      </c>
      <c r="H134" s="30" t="str">
        <f>IFERROR(VLOOKUP(G134,'DEF Ranks'!$A:$B,2,FALSE),"")</f>
        <v>Oklahoma State</v>
      </c>
      <c r="I134" s="30"/>
      <c r="J134" s="30"/>
      <c r="K134" s="30"/>
      <c r="M134">
        <v>132</v>
      </c>
      <c r="N134" t="str">
        <f>IFERROR(IF(VLOOKUP(M134,'WR Projections'!$A:$P,14,FALSE)&gt;0,VLOOKUP(M134,'WR Projections'!$A:$P,3,FALSE),""),"")</f>
        <v>John Humphreys</v>
      </c>
      <c r="O134" t="str">
        <f>IFERROR(IF(VLOOKUP(M134,'WR Projections'!$A:$P,14,FALSE)&gt;0,VLOOKUP(M134,'WR Projections'!$A:$P,4,FALSE),""),"")</f>
        <v>Stanford</v>
      </c>
      <c r="P134" s="2">
        <f>IFERROR(IF(VLOOKUP(M134,'WR Projections'!$A:$P,14,FALSE)&gt;0,VLOOKUP(M134,'WR Projections'!$A:$P,14,FALSE),""),"")</f>
        <v>118.7681888854338</v>
      </c>
      <c r="Q134" s="2">
        <f>IFERROR(IF(VLOOKUP(M134,'WR Projections'!$A:$P,14,FALSE)&gt;0,VLOOKUP(M134,'WR Projections'!$A:$P,15,FALSE),""),"")</f>
        <v>-38.461482625549138</v>
      </c>
      <c r="X134" s="96"/>
    </row>
    <row r="135" spans="1:24" x14ac:dyDescent="0.25">
      <c r="A135" s="30">
        <v>11</v>
      </c>
      <c r="B135" s="30" t="str">
        <f>IFERROR(VLOOKUP(A135,'DEF Ranks'!$A:$B,2,FALSE),"")</f>
        <v>Kansas State</v>
      </c>
      <c r="C135" s="30"/>
      <c r="D135" s="31"/>
      <c r="E135" s="31"/>
      <c r="F135" s="31"/>
      <c r="G135" s="30">
        <v>36</v>
      </c>
      <c r="H135" s="30" t="str">
        <f>IFERROR(VLOOKUP(G135,'DEF Ranks'!$A:$B,2,FALSE),"")</f>
        <v>Oklahoma</v>
      </c>
      <c r="I135" s="30"/>
      <c r="J135" s="30"/>
      <c r="K135" s="30"/>
      <c r="M135">
        <v>133</v>
      </c>
      <c r="N135" t="str">
        <f>IFERROR(IF(VLOOKUP(M135,'WR Projections'!$A:$P,14,FALSE)&gt;0,VLOOKUP(M135,'WR Projections'!$A:$P,3,FALSE),""),"")</f>
        <v>Jayden McGowan</v>
      </c>
      <c r="O135" t="str">
        <f>IFERROR(IF(VLOOKUP(M135,'WR Projections'!$A:$P,14,FALSE)&gt;0,VLOOKUP(M135,'WR Projections'!$A:$P,4,FALSE),""),"")</f>
        <v>Vanderbilt</v>
      </c>
      <c r="P135" s="2">
        <f>IFERROR(IF(VLOOKUP(M135,'WR Projections'!$A:$P,14,FALSE)&gt;0,VLOOKUP(M135,'WR Projections'!$A:$P,14,FALSE),""),"")</f>
        <v>118.62367876552879</v>
      </c>
      <c r="Q135" s="2">
        <f>IFERROR(IF(VLOOKUP(M135,'WR Projections'!$A:$P,14,FALSE)&gt;0,VLOOKUP(M135,'WR Projections'!$A:$P,15,FALSE),""),"")</f>
        <v>-38.605992745454145</v>
      </c>
      <c r="X135" s="96"/>
    </row>
    <row r="136" spans="1:24" x14ac:dyDescent="0.25">
      <c r="A136" s="30">
        <v>12</v>
      </c>
      <c r="B136" s="30" t="str">
        <f>IFERROR(VLOOKUP(A136,'DEF Ranks'!$A:$B,2,FALSE),"")</f>
        <v>Utah</v>
      </c>
      <c r="C136" s="30"/>
      <c r="D136" s="31"/>
      <c r="E136" s="31"/>
      <c r="F136" s="31"/>
      <c r="G136" s="30">
        <v>37</v>
      </c>
      <c r="H136" s="30" t="str">
        <f>IFERROR(VLOOKUP(G136,'DEF Ranks'!$A:$B,2,FALSE),"")</f>
        <v>Auburn</v>
      </c>
      <c r="I136" s="30"/>
      <c r="J136" s="30"/>
      <c r="K136" s="30"/>
      <c r="M136">
        <v>134</v>
      </c>
      <c r="N136" t="str">
        <f>IFERROR(IF(VLOOKUP(M136,'WR Projections'!$A:$P,14,FALSE)&gt;0,VLOOKUP(M136,'WR Projections'!$A:$P,3,FALSE),""),"")</f>
        <v>Justin Robinson</v>
      </c>
      <c r="O136" t="str">
        <f>IFERROR(IF(VLOOKUP(M136,'WR Projections'!$A:$P,14,FALSE)&gt;0,VLOOKUP(M136,'WR Projections'!$A:$P,4,FALSE),""),"")</f>
        <v>Mississippi State</v>
      </c>
      <c r="P136" s="2">
        <f>IFERROR(IF(VLOOKUP(M136,'WR Projections'!$A:$P,14,FALSE)&gt;0,VLOOKUP(M136,'WR Projections'!$A:$P,14,FALSE),""),"")</f>
        <v>118.61531695615477</v>
      </c>
      <c r="Q136" s="2">
        <f>IFERROR(IF(VLOOKUP(M136,'WR Projections'!$A:$P,14,FALSE)&gt;0,VLOOKUP(M136,'WR Projections'!$A:$P,15,FALSE),""),"")</f>
        <v>-38.614354554828168</v>
      </c>
      <c r="X136" s="96"/>
    </row>
    <row r="137" spans="1:24" x14ac:dyDescent="0.25">
      <c r="A137" s="30">
        <v>13</v>
      </c>
      <c r="B137" s="30" t="str">
        <f>IFERROR(VLOOKUP(A137,'DEF Ranks'!$A:$B,2,FALSE),"")</f>
        <v>Mississippi State</v>
      </c>
      <c r="C137" s="30"/>
      <c r="D137" s="31"/>
      <c r="E137" s="31"/>
      <c r="F137" s="31"/>
      <c r="G137" s="30">
        <v>38</v>
      </c>
      <c r="H137" s="30" t="str">
        <f>IFERROR(VLOOKUP(G137,'DEF Ranks'!$A:$B,2,FALSE),"")</f>
        <v>Florida</v>
      </c>
      <c r="I137" s="30"/>
      <c r="J137" s="30"/>
      <c r="K137" s="30"/>
      <c r="M137">
        <v>135</v>
      </c>
      <c r="N137" t="str">
        <f>IFERROR(IF(VLOOKUP(M137,'WR Projections'!$A:$P,14,FALSE)&gt;0,VLOOKUP(M137,'WR Projections'!$A:$P,3,FALSE),""),"")</f>
        <v>E.J. Williams</v>
      </c>
      <c r="O137" t="str">
        <f>IFERROR(IF(VLOOKUP(M137,'WR Projections'!$A:$P,14,FALSE)&gt;0,VLOOKUP(M137,'WR Projections'!$A:$P,4,FALSE),""),"")</f>
        <v>Indiana</v>
      </c>
      <c r="P137" s="2">
        <f>IFERROR(IF(VLOOKUP(M137,'WR Projections'!$A:$P,14,FALSE)&gt;0,VLOOKUP(M137,'WR Projections'!$A:$P,14,FALSE),""),"")</f>
        <v>118.40591935847955</v>
      </c>
      <c r="Q137" s="2">
        <f>IFERROR(IF(VLOOKUP(M137,'WR Projections'!$A:$P,14,FALSE)&gt;0,VLOOKUP(M137,'WR Projections'!$A:$P,15,FALSE),""),"")</f>
        <v>-38.823752152503388</v>
      </c>
      <c r="X137" s="96"/>
    </row>
    <row r="138" spans="1:24" x14ac:dyDescent="0.25">
      <c r="A138" s="30">
        <v>14</v>
      </c>
      <c r="B138" s="30" t="str">
        <f>IFERROR(VLOOKUP(A138,'DEF Ranks'!$A:$B,2,FALSE),"")</f>
        <v>Louisville</v>
      </c>
      <c r="C138" s="30"/>
      <c r="D138" s="31"/>
      <c r="E138" s="31"/>
      <c r="F138" s="31"/>
      <c r="G138" s="30">
        <v>39</v>
      </c>
      <c r="H138" s="30" t="str">
        <f>IFERROR(VLOOKUP(G138,'DEF Ranks'!$A:$B,2,FALSE),"")</f>
        <v>TCU</v>
      </c>
      <c r="I138" s="30"/>
      <c r="J138" s="30"/>
      <c r="K138" s="30"/>
      <c r="M138">
        <v>136</v>
      </c>
      <c r="N138" t="str">
        <f>IFERROR(IF(VLOOKUP(M138,'WR Projections'!$A:$P,14,FALSE)&gt;0,VLOOKUP(M138,'WR Projections'!$A:$P,3,FALSE),""),"")</f>
        <v>Trey Cleveland</v>
      </c>
      <c r="O138" t="str">
        <f>IFERROR(IF(VLOOKUP(M138,'WR Projections'!$A:$P,14,FALSE)&gt;0,VLOOKUP(M138,'WR Projections'!$A:$P,4,FALSE),""),"")</f>
        <v>North Texas</v>
      </c>
      <c r="P138" s="2">
        <f>IFERROR(IF(VLOOKUP(M138,'WR Projections'!$A:$P,14,FALSE)&gt;0,VLOOKUP(M138,'WR Projections'!$A:$P,14,FALSE),""),"")</f>
        <v>118.21584136102565</v>
      </c>
      <c r="Q138" s="2">
        <f>IFERROR(IF(VLOOKUP(M138,'WR Projections'!$A:$P,14,FALSE)&gt;0,VLOOKUP(M138,'WR Projections'!$A:$P,15,FALSE),""),"")</f>
        <v>-39.013830149957286</v>
      </c>
      <c r="X138" s="96"/>
    </row>
    <row r="139" spans="1:24" x14ac:dyDescent="0.25">
      <c r="A139" s="30">
        <v>15</v>
      </c>
      <c r="B139" s="30" t="str">
        <f>IFERROR(VLOOKUP(A139,'DEF Ranks'!$A:$B,2,FALSE),"")</f>
        <v>Cincinnati</v>
      </c>
      <c r="C139" s="30"/>
      <c r="D139" s="31"/>
      <c r="E139" s="31"/>
      <c r="F139" s="31"/>
      <c r="G139" s="30">
        <v>40</v>
      </c>
      <c r="H139" s="30" t="str">
        <f>IFERROR(VLOOKUP(G139,'DEF Ranks'!$A:$B,2,FALSE),"")</f>
        <v>Purdue</v>
      </c>
      <c r="I139" s="30"/>
      <c r="J139" s="30"/>
      <c r="K139" s="30"/>
      <c r="M139">
        <v>137</v>
      </c>
      <c r="N139" t="str">
        <f>IFERROR(IF(VLOOKUP(M139,'WR Projections'!$A:$P,14,FALSE)&gt;0,VLOOKUP(M139,'WR Projections'!$A:$P,3,FALSE),""),"")</f>
        <v>Robert Lewis</v>
      </c>
      <c r="O139" t="str">
        <f>IFERROR(IF(VLOOKUP(M139,'WR Projections'!$A:$P,14,FALSE)&gt;0,VLOOKUP(M139,'WR Projections'!$A:$P,4,FALSE),""),"")</f>
        <v>Georgia State</v>
      </c>
      <c r="P139" s="2">
        <f>IFERROR(IF(VLOOKUP(M139,'WR Projections'!$A:$P,14,FALSE)&gt;0,VLOOKUP(M139,'WR Projections'!$A:$P,14,FALSE),""),"")</f>
        <v>117.83112827924613</v>
      </c>
      <c r="Q139" s="2">
        <f>IFERROR(IF(VLOOKUP(M139,'WR Projections'!$A:$P,14,FALSE)&gt;0,VLOOKUP(M139,'WR Projections'!$A:$P,15,FALSE),""),"")</f>
        <v>-39.398543231736809</v>
      </c>
      <c r="X139" s="96"/>
    </row>
    <row r="140" spans="1:24" x14ac:dyDescent="0.25">
      <c r="A140" s="30">
        <v>16</v>
      </c>
      <c r="B140" s="30" t="str">
        <f>IFERROR(VLOOKUP(A140,'DEF Ranks'!$A:$B,2,FALSE),"")</f>
        <v>Kentucky</v>
      </c>
      <c r="C140" s="30"/>
      <c r="D140" s="31"/>
      <c r="E140" s="30"/>
      <c r="F140" s="30"/>
      <c r="G140" s="30">
        <v>41</v>
      </c>
      <c r="H140" s="30" t="str">
        <f>IFERROR(VLOOKUP(G140,'DEF Ranks'!$A:$B,2,FALSE),"")</f>
        <v>Oregon</v>
      </c>
      <c r="I140" s="30"/>
      <c r="J140" s="30"/>
      <c r="K140" s="30"/>
      <c r="M140">
        <v>138</v>
      </c>
      <c r="N140" t="str">
        <f>IFERROR(IF(VLOOKUP(M140,'WR Projections'!$A:$P,14,FALSE)&gt;0,VLOOKUP(M140,'WR Projections'!$A:$P,3,FALSE),""),"")</f>
        <v>Cam Johnson</v>
      </c>
      <c r="O140" t="str">
        <f>IFERROR(IF(VLOOKUP(M140,'WR Projections'!$A:$P,14,FALSE)&gt;0,VLOOKUP(M140,'WR Projections'!$A:$P,4,FALSE),""),"")</f>
        <v>Northwestern</v>
      </c>
      <c r="P140" s="2">
        <f>IFERROR(IF(VLOOKUP(M140,'WR Projections'!$A:$P,14,FALSE)&gt;0,VLOOKUP(M140,'WR Projections'!$A:$P,14,FALSE),""),"")</f>
        <v>117.81805498611381</v>
      </c>
      <c r="Q140" s="2">
        <f>IFERROR(IF(VLOOKUP(M140,'WR Projections'!$A:$P,14,FALSE)&gt;0,VLOOKUP(M140,'WR Projections'!$A:$P,15,FALSE),""),"")</f>
        <v>-39.411616524869132</v>
      </c>
      <c r="X140" s="96"/>
    </row>
    <row r="141" spans="1:24" x14ac:dyDescent="0.25">
      <c r="A141" s="30">
        <v>17</v>
      </c>
      <c r="B141" s="30" t="str">
        <f>IFERROR(VLOOKUP(A141,'DEF Ranks'!$A:$B,2,FALSE),"")</f>
        <v>Texas</v>
      </c>
      <c r="C141" s="30"/>
      <c r="D141" s="31"/>
      <c r="E141" s="30"/>
      <c r="F141" s="30"/>
      <c r="G141" s="30">
        <v>42</v>
      </c>
      <c r="H141" s="30" t="str">
        <f>IFERROR(VLOOKUP(G141,'DEF Ranks'!$A:$B,2,FALSE),"")</f>
        <v>Syracuse</v>
      </c>
      <c r="I141" s="30"/>
      <c r="J141" s="30"/>
      <c r="K141" s="30"/>
      <c r="M141">
        <v>139</v>
      </c>
      <c r="N141" t="str">
        <f>IFERROR(IF(VLOOKUP(M141,'WR Projections'!$A:$P,14,FALSE)&gt;0,VLOOKUP(M141,'WR Projections'!$A:$P,3,FALSE),""),"")</f>
        <v>Andrel Anthony</v>
      </c>
      <c r="O141" t="str">
        <f>IFERROR(IF(VLOOKUP(M141,'WR Projections'!$A:$P,14,FALSE)&gt;0,VLOOKUP(M141,'WR Projections'!$A:$P,4,FALSE),""),"")</f>
        <v>Oklahoma</v>
      </c>
      <c r="P141" s="2">
        <f>IFERROR(IF(VLOOKUP(M141,'WR Projections'!$A:$P,14,FALSE)&gt;0,VLOOKUP(M141,'WR Projections'!$A:$P,14,FALSE),""),"")</f>
        <v>116.81138691414533</v>
      </c>
      <c r="Q141" s="2">
        <f>IFERROR(IF(VLOOKUP(M141,'WR Projections'!$A:$P,14,FALSE)&gt;0,VLOOKUP(M141,'WR Projections'!$A:$P,15,FALSE),""),"")</f>
        <v>-40.418284596837609</v>
      </c>
      <c r="X141" s="96"/>
    </row>
    <row r="142" spans="1:24" x14ac:dyDescent="0.25">
      <c r="A142" s="30">
        <v>18</v>
      </c>
      <c r="B142" s="30" t="str">
        <f>IFERROR(VLOOKUP(A142,'DEF Ranks'!$A:$B,2,FALSE),"")</f>
        <v>Texas A&amp;M</v>
      </c>
      <c r="C142" s="30"/>
      <c r="D142" s="31"/>
      <c r="E142" s="30"/>
      <c r="F142" s="30"/>
      <c r="G142" s="30">
        <v>43</v>
      </c>
      <c r="H142" s="30" t="str">
        <f>IFERROR(VLOOKUP(G142,'DEF Ranks'!$A:$B,2,FALSE),"")</f>
        <v>South Carolina</v>
      </c>
      <c r="I142" s="30"/>
      <c r="J142" s="30"/>
      <c r="K142" s="30"/>
      <c r="M142">
        <v>140</v>
      </c>
      <c r="N142" t="str">
        <f>IFERROR(IF(VLOOKUP(M142,'WR Projections'!$A:$P,14,FALSE)&gt;0,VLOOKUP(M142,'WR Projections'!$A:$P,3,FALSE),""),"")</f>
        <v>Matt Sykes</v>
      </c>
      <c r="O142" t="str">
        <f>IFERROR(IF(VLOOKUP(M142,'WR Projections'!$A:$P,14,FALSE)&gt;0,VLOOKUP(M142,'WR Projections'!$A:$P,4,FALSE),""),"")</f>
        <v>Rice</v>
      </c>
      <c r="P142" s="2">
        <f>IFERROR(IF(VLOOKUP(M142,'WR Projections'!$A:$P,14,FALSE)&gt;0,VLOOKUP(M142,'WR Projections'!$A:$P,14,FALSE),""),"")</f>
        <v>116.79814511565822</v>
      </c>
      <c r="Q142" s="2">
        <f>IFERROR(IF(VLOOKUP(M142,'WR Projections'!$A:$P,14,FALSE)&gt;0,VLOOKUP(M142,'WR Projections'!$A:$P,15,FALSE),""),"")</f>
        <v>-40.431526395324724</v>
      </c>
      <c r="X142" s="96"/>
    </row>
    <row r="143" spans="1:24" x14ac:dyDescent="0.25">
      <c r="A143" s="30">
        <v>19</v>
      </c>
      <c r="B143" s="30" t="str">
        <f>IFERROR(VLOOKUP(A143,'DEF Ranks'!$A:$B,2,FALSE),"")</f>
        <v>LSU</v>
      </c>
      <c r="C143" s="30"/>
      <c r="D143" s="31"/>
      <c r="E143" s="30"/>
      <c r="F143" s="30"/>
      <c r="G143" s="30">
        <v>44</v>
      </c>
      <c r="H143" s="30" t="str">
        <f>IFERROR(VLOOKUP(G143,'DEF Ranks'!$A:$B,2,FALSE),"")</f>
        <v>Louisiana</v>
      </c>
      <c r="I143" s="30"/>
      <c r="J143" s="30"/>
      <c r="K143" s="30"/>
      <c r="M143">
        <v>141</v>
      </c>
      <c r="N143" t="str">
        <f>IFERROR(IF(VLOOKUP(M143,'WR Projections'!$A:$P,14,FALSE)&gt;0,VLOOKUP(M143,'WR Projections'!$A:$P,3,FALSE),""),"")</f>
        <v>Walker Merrill</v>
      </c>
      <c r="O143" t="str">
        <f>IFERROR(IF(VLOOKUP(M143,'WR Projections'!$A:$P,14,FALSE)&gt;0,VLOOKUP(M143,'WR Projections'!$A:$P,4,FALSE),""),"")</f>
        <v>Wake Forest</v>
      </c>
      <c r="P143" s="2">
        <f>IFERROR(IF(VLOOKUP(M143,'WR Projections'!$A:$P,14,FALSE)&gt;0,VLOOKUP(M143,'WR Projections'!$A:$P,14,FALSE),""),"")</f>
        <v>116.64531723025243</v>
      </c>
      <c r="Q143" s="2">
        <f>IFERROR(IF(VLOOKUP(M143,'WR Projections'!$A:$P,14,FALSE)&gt;0,VLOOKUP(M143,'WR Projections'!$A:$P,15,FALSE),""),"")</f>
        <v>-40.584354280730508</v>
      </c>
      <c r="X143" s="96"/>
    </row>
    <row r="144" spans="1:24" x14ac:dyDescent="0.25">
      <c r="A144" s="30">
        <v>20</v>
      </c>
      <c r="B144" s="30" t="str">
        <f>IFERROR(VLOOKUP(A144,'DEF Ranks'!$A:$B,2,FALSE),"")</f>
        <v>Tennessee</v>
      </c>
      <c r="C144" s="30"/>
      <c r="D144" s="31"/>
      <c r="E144" s="30"/>
      <c r="F144" s="30"/>
      <c r="G144" s="30">
        <v>45</v>
      </c>
      <c r="H144" s="30" t="str">
        <f>IFERROR(VLOOKUP(G144,'DEF Ranks'!$A:$B,2,FALSE),"")</f>
        <v>Fresno State</v>
      </c>
      <c r="I144" s="30"/>
      <c r="J144" s="30"/>
      <c r="K144" s="30"/>
      <c r="M144">
        <v>142</v>
      </c>
      <c r="N144" t="str">
        <f>IFERROR(IF(VLOOKUP(M144,'WR Projections'!$A:$P,14,FALSE)&gt;0,VLOOKUP(M144,'WR Projections'!$A:$P,3,FALSE),""),"")</f>
        <v>Keanu Hill</v>
      </c>
      <c r="O144" t="str">
        <f>IFERROR(IF(VLOOKUP(M144,'WR Projections'!$A:$P,14,FALSE)&gt;0,VLOOKUP(M144,'WR Projections'!$A:$P,4,FALSE),""),"")</f>
        <v>BYU</v>
      </c>
      <c r="P144" s="2">
        <f>IFERROR(IF(VLOOKUP(M144,'WR Projections'!$A:$P,14,FALSE)&gt;0,VLOOKUP(M144,'WR Projections'!$A:$P,14,FALSE),""),"")</f>
        <v>116.36244502687575</v>
      </c>
      <c r="Q144" s="2">
        <f>IFERROR(IF(VLOOKUP(M144,'WR Projections'!$A:$P,14,FALSE)&gt;0,VLOOKUP(M144,'WR Projections'!$A:$P,15,FALSE),""),"")</f>
        <v>-40.867226484107192</v>
      </c>
      <c r="X144" s="96"/>
    </row>
    <row r="145" spans="1:24" x14ac:dyDescent="0.25">
      <c r="A145" s="30">
        <v>21</v>
      </c>
      <c r="B145" s="30" t="str">
        <f>IFERROR(VLOOKUP(A145,'DEF Ranks'!$A:$B,2,FALSE),"")</f>
        <v>North Carolina State</v>
      </c>
      <c r="C145" s="30"/>
      <c r="D145" s="31"/>
      <c r="E145" s="30"/>
      <c r="F145" s="30"/>
      <c r="G145" s="30">
        <v>46</v>
      </c>
      <c r="H145" s="30" t="str">
        <f>IFERROR(VLOOKUP(G145,'DEF Ranks'!$A:$B,2,FALSE),"")</f>
        <v>Maryland</v>
      </c>
      <c r="I145" s="30"/>
      <c r="J145" s="30"/>
      <c r="K145" s="30"/>
      <c r="M145">
        <v>143</v>
      </c>
      <c r="N145" t="str">
        <f>IFERROR(IF(VLOOKUP(M145,'WR Projections'!$A:$P,14,FALSE)&gt;0,VLOOKUP(M145,'WR Projections'!$A:$P,3,FALSE),""),"")</f>
        <v>Tejhaun Palmer</v>
      </c>
      <c r="O145" t="str">
        <f>IFERROR(IF(VLOOKUP(M145,'WR Projections'!$A:$P,14,FALSE)&gt;0,VLOOKUP(M145,'WR Projections'!$A:$P,4,FALSE),""),"")</f>
        <v>UAB</v>
      </c>
      <c r="P145" s="2">
        <f>IFERROR(IF(VLOOKUP(M145,'WR Projections'!$A:$P,14,FALSE)&gt;0,VLOOKUP(M145,'WR Projections'!$A:$P,14,FALSE),""),"")</f>
        <v>116.27506330570161</v>
      </c>
      <c r="Q145" s="2">
        <f>IFERROR(IF(VLOOKUP(M145,'WR Projections'!$A:$P,14,FALSE)&gt;0,VLOOKUP(M145,'WR Projections'!$A:$P,15,FALSE),""),"")</f>
        <v>-40.954608205281332</v>
      </c>
      <c r="X145" s="96"/>
    </row>
    <row r="146" spans="1:24" x14ac:dyDescent="0.25">
      <c r="A146" s="30">
        <v>22</v>
      </c>
      <c r="B146" s="30" t="str">
        <f>IFERROR(VLOOKUP(A146,'DEF Ranks'!$A:$B,2,FALSE),"")</f>
        <v>Notre Dame</v>
      </c>
      <c r="C146" s="30"/>
      <c r="D146" s="31"/>
      <c r="E146" s="30"/>
      <c r="F146" s="30"/>
      <c r="G146" s="30">
        <v>47</v>
      </c>
      <c r="H146" s="30" t="str">
        <f>IFERROR(VLOOKUP(G146,'DEF Ranks'!$A:$B,2,FALSE),"")</f>
        <v>Washington</v>
      </c>
      <c r="I146" s="30"/>
      <c r="J146" s="30"/>
      <c r="K146" s="30"/>
      <c r="M146">
        <v>144</v>
      </c>
      <c r="N146" t="str">
        <f>IFERROR(IF(VLOOKUP(M146,'WR Projections'!$A:$P,14,FALSE)&gt;0,VLOOKUP(M146,'WR Projections'!$A:$P,3,FALSE),""),"")</f>
        <v>Silas Bolden</v>
      </c>
      <c r="O146" t="str">
        <f>IFERROR(IF(VLOOKUP(M146,'WR Projections'!$A:$P,14,FALSE)&gt;0,VLOOKUP(M146,'WR Projections'!$A:$P,4,FALSE),""),"")</f>
        <v>Oregon State</v>
      </c>
      <c r="P146" s="2">
        <f>IFERROR(IF(VLOOKUP(M146,'WR Projections'!$A:$P,14,FALSE)&gt;0,VLOOKUP(M146,'WR Projections'!$A:$P,14,FALSE),""),"")</f>
        <v>115.96277406491876</v>
      </c>
      <c r="Q146" s="2">
        <f>IFERROR(IF(VLOOKUP(M146,'WR Projections'!$A:$P,14,FALSE)&gt;0,VLOOKUP(M146,'WR Projections'!$A:$P,15,FALSE),""),"")</f>
        <v>-41.266897446064178</v>
      </c>
      <c r="X146" s="96"/>
    </row>
    <row r="147" spans="1:24" x14ac:dyDescent="0.25">
      <c r="A147" s="30">
        <v>23</v>
      </c>
      <c r="B147" s="30" t="str">
        <f>IFERROR(VLOOKUP(A147,'DEF Ranks'!$A:$B,2,FALSE),"")</f>
        <v>Oregon State</v>
      </c>
      <c r="C147" s="30"/>
      <c r="D147" s="31"/>
      <c r="E147" s="30"/>
      <c r="F147" s="30"/>
      <c r="G147" s="30">
        <v>48</v>
      </c>
      <c r="H147" s="30" t="str">
        <f>IFERROR(VLOOKUP(G147,'DEF Ranks'!$A:$B,2,FALSE),"")</f>
        <v>San Diego State</v>
      </c>
      <c r="I147" s="30"/>
      <c r="J147" s="30"/>
      <c r="K147" s="30"/>
      <c r="M147">
        <v>145</v>
      </c>
      <c r="N147" t="str">
        <f>IFERROR(IF(VLOOKUP(M147,'WR Projections'!$A:$P,14,FALSE)&gt;0,VLOOKUP(M147,'WR Projections'!$A:$P,3,FALSE),""),"")</f>
        <v>Josh Kelly</v>
      </c>
      <c r="O147" t="str">
        <f>IFERROR(IF(VLOOKUP(M147,'WR Projections'!$A:$P,14,FALSE)&gt;0,VLOOKUP(M147,'WR Projections'!$A:$P,4,FALSE),""),"")</f>
        <v>Washington State</v>
      </c>
      <c r="P147" s="2">
        <f>IFERROR(IF(VLOOKUP(M147,'WR Projections'!$A:$P,14,FALSE)&gt;0,VLOOKUP(M147,'WR Projections'!$A:$P,14,FALSE),""),"")</f>
        <v>115.47650989674888</v>
      </c>
      <c r="Q147" s="2">
        <f>IFERROR(IF(VLOOKUP(M147,'WR Projections'!$A:$P,14,FALSE)&gt;0,VLOOKUP(M147,'WR Projections'!$A:$P,15,FALSE),""),"")</f>
        <v>-41.75316161423406</v>
      </c>
      <c r="X147" s="96"/>
    </row>
    <row r="148" spans="1:24" x14ac:dyDescent="0.25">
      <c r="A148" s="30">
        <v>24</v>
      </c>
      <c r="B148" s="30" t="str">
        <f>IFERROR(VLOOKUP(A148,'DEF Ranks'!$A:$B,2,FALSE),"")</f>
        <v>Iowa State</v>
      </c>
      <c r="C148" s="30"/>
      <c r="D148" s="31"/>
      <c r="E148" s="30"/>
      <c r="F148" s="30"/>
      <c r="G148" s="30">
        <v>49</v>
      </c>
      <c r="H148" s="30" t="str">
        <f>IFERROR(VLOOKUP(G148,'DEF Ranks'!$A:$B,2,FALSE),"")</f>
        <v>Miami (FL)</v>
      </c>
      <c r="I148" s="30"/>
      <c r="J148" s="30"/>
      <c r="K148" s="30"/>
      <c r="M148">
        <v>146</v>
      </c>
      <c r="N148" t="str">
        <f>IFERROR(IF(VLOOKUP(M148,'WR Projections'!$A:$P,14,FALSE)&gt;0,VLOOKUP(M148,'WR Projections'!$A:$P,3,FALSE),""),"")</f>
        <v>Kacper Rutkiewicz</v>
      </c>
      <c r="O148" t="str">
        <f>IFERROR(IF(VLOOKUP(M148,'WR Projections'!$A:$P,14,FALSE)&gt;0,VLOOKUP(M148,'WR Projections'!$A:$P,4,FALSE),""),"")</f>
        <v>Northern Illinois</v>
      </c>
      <c r="P148" s="2">
        <f>IFERROR(IF(VLOOKUP(M148,'WR Projections'!$A:$P,14,FALSE)&gt;0,VLOOKUP(M148,'WR Projections'!$A:$P,14,FALSE),""),"")</f>
        <v>115.3905571661422</v>
      </c>
      <c r="Q148" s="2">
        <f>IFERROR(IF(VLOOKUP(M148,'WR Projections'!$A:$P,14,FALSE)&gt;0,VLOOKUP(M148,'WR Projections'!$A:$P,15,FALSE),""),"")</f>
        <v>-41.839114344840738</v>
      </c>
      <c r="X148" s="96"/>
    </row>
    <row r="149" spans="1:24" x14ac:dyDescent="0.25">
      <c r="A149" s="30">
        <v>25</v>
      </c>
      <c r="B149" s="30" t="str">
        <f>IFERROR(VLOOKUP(A149,'DEF Ranks'!$A:$B,2,FALSE),"")</f>
        <v>Pittsburgh</v>
      </c>
      <c r="C149" s="30"/>
      <c r="D149" s="31"/>
      <c r="E149" s="30"/>
      <c r="F149" s="30"/>
      <c r="G149" s="30">
        <v>50</v>
      </c>
      <c r="H149" s="30" t="str">
        <f>IFERROR(VLOOKUP(G149,'DEF Ranks'!$A:$B,2,FALSE),"")</f>
        <v>Michigan State</v>
      </c>
      <c r="I149" s="30"/>
      <c r="J149" s="30"/>
      <c r="K149" s="30"/>
      <c r="M149">
        <v>147</v>
      </c>
      <c r="N149" t="str">
        <f>IFERROR(IF(VLOOKUP(M149,'WR Projections'!$A:$P,14,FALSE)&gt;0,VLOOKUP(M149,'WR Projections'!$A:$P,3,FALSE),""),"")</f>
        <v>Zakhari Franklin</v>
      </c>
      <c r="O149" t="str">
        <f>IFERROR(IF(VLOOKUP(M149,'WR Projections'!$A:$P,14,FALSE)&gt;0,VLOOKUP(M149,'WR Projections'!$A:$P,4,FALSE),""),"")</f>
        <v>Ole Miss</v>
      </c>
      <c r="P149" s="2">
        <f>IFERROR(IF(VLOOKUP(M149,'WR Projections'!$A:$P,14,FALSE)&gt;0,VLOOKUP(M149,'WR Projections'!$A:$P,14,FALSE),""),"")</f>
        <v>115.07217806707452</v>
      </c>
      <c r="Q149" s="2">
        <f>IFERROR(IF(VLOOKUP(M149,'WR Projections'!$A:$P,14,FALSE)&gt;0,VLOOKUP(M149,'WR Projections'!$A:$P,15,FALSE),""),"")</f>
        <v>-42.157493443908422</v>
      </c>
      <c r="X149" s="96"/>
    </row>
    <row r="150" spans="1:24" x14ac:dyDescent="0.25">
      <c r="A150" s="30"/>
      <c r="B150" s="30"/>
      <c r="C150" s="30"/>
      <c r="D150" s="31"/>
      <c r="E150" s="30"/>
      <c r="F150" s="30"/>
      <c r="G150" s="30"/>
      <c r="H150" s="30"/>
      <c r="I150" s="30"/>
      <c r="J150" s="30"/>
      <c r="K150" s="30"/>
      <c r="M150">
        <v>148</v>
      </c>
      <c r="N150" t="str">
        <f>IFERROR(IF(VLOOKUP(M150,'WR Projections'!$A:$P,14,FALSE)&gt;0,VLOOKUP(M150,'WR Projections'!$A:$P,3,FALSE),""),"")</f>
        <v>Nick Presley</v>
      </c>
      <c r="O150" t="str">
        <f>IFERROR(IF(VLOOKUP(M150,'WR Projections'!$A:$P,14,FALSE)&gt;0,VLOOKUP(M150,'WR Projections'!$A:$P,4,FALSE),""),"")</f>
        <v>Ball State</v>
      </c>
      <c r="P150" s="2">
        <f>IFERROR(IF(VLOOKUP(M150,'WR Projections'!$A:$P,14,FALSE)&gt;0,VLOOKUP(M150,'WR Projections'!$A:$P,14,FALSE),""),"")</f>
        <v>114.30486048090773</v>
      </c>
      <c r="Q150" s="2">
        <f>IFERROR(IF(VLOOKUP(M150,'WR Projections'!$A:$P,14,FALSE)&gt;0,VLOOKUP(M150,'WR Projections'!$A:$P,15,FALSE),""),"")</f>
        <v>-42.924811030075205</v>
      </c>
    </row>
    <row r="151" spans="1:24" x14ac:dyDescent="0.25">
      <c r="A151" s="30"/>
      <c r="B151" s="30"/>
      <c r="C151" s="30"/>
      <c r="D151" s="31"/>
      <c r="E151" s="30"/>
      <c r="F151" s="30"/>
      <c r="G151" s="30"/>
      <c r="H151" s="30"/>
      <c r="I151" s="30"/>
      <c r="J151" s="30"/>
      <c r="K151" s="30"/>
      <c r="M151">
        <v>149</v>
      </c>
      <c r="N151" t="str">
        <f>IFERROR(IF(VLOOKUP(M151,'WR Projections'!$A:$P,14,FALSE)&gt;0,VLOOKUP(M151,'WR Projections'!$A:$P,3,FALSE),""),"")</f>
        <v>Beaux Collins</v>
      </c>
      <c r="O151" t="str">
        <f>IFERROR(IF(VLOOKUP(M151,'WR Projections'!$A:$P,14,FALSE)&gt;0,VLOOKUP(M151,'WR Projections'!$A:$P,4,FALSE),""),"")</f>
        <v>Clemson</v>
      </c>
      <c r="P151" s="2">
        <f>IFERROR(IF(VLOOKUP(M151,'WR Projections'!$A:$P,14,FALSE)&gt;0,VLOOKUP(M151,'WR Projections'!$A:$P,14,FALSE),""),"")</f>
        <v>113.8203519997754</v>
      </c>
      <c r="Q151" s="2">
        <f>IFERROR(IF(VLOOKUP(M151,'WR Projections'!$A:$P,14,FALSE)&gt;0,VLOOKUP(M151,'WR Projections'!$A:$P,15,FALSE),""),"")</f>
        <v>-43.409319511207542</v>
      </c>
    </row>
    <row r="152" spans="1:24" x14ac:dyDescent="0.25">
      <c r="A152" s="30"/>
      <c r="B152" s="30"/>
      <c r="C152" s="30"/>
      <c r="D152" s="31"/>
      <c r="E152" s="30"/>
      <c r="F152" s="30"/>
      <c r="G152" s="30"/>
      <c r="H152" s="30"/>
      <c r="I152" s="30"/>
      <c r="J152" s="30"/>
      <c r="K152" s="30"/>
      <c r="M152">
        <v>150</v>
      </c>
      <c r="N152" t="str">
        <f>IFERROR(IF(VLOOKUP(M152,'WR Projections'!$A:$P,14,FALSE)&gt;0,VLOOKUP(M152,'WR Projections'!$A:$P,3,FALSE),""),"")</f>
        <v>Ainias Smith</v>
      </c>
      <c r="O152" t="str">
        <f>IFERROR(IF(VLOOKUP(M152,'WR Projections'!$A:$P,14,FALSE)&gt;0,VLOOKUP(M152,'WR Projections'!$A:$P,4,FALSE),""),"")</f>
        <v>Texas A&amp;M</v>
      </c>
      <c r="P152" s="2">
        <f>IFERROR(IF(VLOOKUP(M152,'WR Projections'!$A:$P,14,FALSE)&gt;0,VLOOKUP(M152,'WR Projections'!$A:$P,14,FALSE),""),"")</f>
        <v>113.75066926287928</v>
      </c>
      <c r="Q152" s="2">
        <f>IFERROR(IF(VLOOKUP(M152,'WR Projections'!$A:$P,14,FALSE)&gt;0,VLOOKUP(M152,'WR Projections'!$A:$P,15,FALSE),""),"")</f>
        <v>-43.479002248103654</v>
      </c>
    </row>
    <row r="153" spans="1:24" x14ac:dyDescent="0.25">
      <c r="A153" s="30"/>
      <c r="B153" s="30"/>
      <c r="C153" s="30"/>
      <c r="D153" s="31"/>
      <c r="E153" s="30"/>
      <c r="F153" s="30"/>
      <c r="G153" s="30"/>
      <c r="H153" s="30"/>
      <c r="I153" s="30"/>
      <c r="J153" s="30"/>
      <c r="K153" s="30"/>
      <c r="M153">
        <v>151</v>
      </c>
      <c r="N153" t="str">
        <f>IFERROR(IF(VLOOKUP(M153,'WR Projections'!$A:$P,14,FALSE)&gt;0,VLOOKUP(M153,'WR Projections'!$A:$P,3,FALSE),""),"")</f>
        <v>Roman Wilson</v>
      </c>
      <c r="O153" t="str">
        <f>IFERROR(IF(VLOOKUP(M153,'WR Projections'!$A:$P,14,FALSE)&gt;0,VLOOKUP(M153,'WR Projections'!$A:$P,4,FALSE),""),"")</f>
        <v>Michigan</v>
      </c>
      <c r="P153" s="2">
        <f>IFERROR(IF(VLOOKUP(M153,'WR Projections'!$A:$P,14,FALSE)&gt;0,VLOOKUP(M153,'WR Projections'!$A:$P,14,FALSE),""),"")</f>
        <v>113.6831528832588</v>
      </c>
      <c r="Q153" s="2">
        <f>IFERROR(IF(VLOOKUP(M153,'WR Projections'!$A:$P,14,FALSE)&gt;0,VLOOKUP(M153,'WR Projections'!$A:$P,15,FALSE),""),"")</f>
        <v>-43.54651862772414</v>
      </c>
    </row>
    <row r="154" spans="1:24" x14ac:dyDescent="0.25">
      <c r="A154" s="30"/>
      <c r="B154" s="30"/>
      <c r="C154" s="30"/>
      <c r="D154" s="31"/>
      <c r="E154" s="30"/>
      <c r="F154" s="30"/>
      <c r="G154" s="30"/>
      <c r="H154" s="30"/>
      <c r="I154" s="30"/>
      <c r="J154" s="30"/>
      <c r="K154" s="30"/>
      <c r="M154">
        <v>152</v>
      </c>
      <c r="N154" t="str">
        <f>IFERROR(IF(VLOOKUP(M154,'WR Projections'!$A:$P,14,FALSE)&gt;0,VLOOKUP(M154,'WR Projections'!$A:$P,3,FALSE),""),"")</f>
        <v>Christian Leary</v>
      </c>
      <c r="O154" t="str">
        <f>IFERROR(IF(VLOOKUP(M154,'WR Projections'!$A:$P,14,FALSE)&gt;0,VLOOKUP(M154,'WR Projections'!$A:$P,4,FALSE),""),"")</f>
        <v>Georgia Tech</v>
      </c>
      <c r="P154" s="2">
        <f>IFERROR(IF(VLOOKUP(M154,'WR Projections'!$A:$P,14,FALSE)&gt;0,VLOOKUP(M154,'WR Projections'!$A:$P,14,FALSE),""),"")</f>
        <v>113.67845746986475</v>
      </c>
      <c r="Q154" s="2">
        <f>IFERROR(IF(VLOOKUP(M154,'WR Projections'!$A:$P,14,FALSE)&gt;0,VLOOKUP(M154,'WR Projections'!$A:$P,15,FALSE),""),"")</f>
        <v>-43.551214041118186</v>
      </c>
    </row>
    <row r="155" spans="1:24" x14ac:dyDescent="0.25">
      <c r="A155" s="30"/>
      <c r="B155" s="30"/>
      <c r="C155" s="30"/>
      <c r="D155" s="31"/>
      <c r="E155" s="30"/>
      <c r="F155" s="30"/>
      <c r="G155" s="30"/>
      <c r="H155" s="30"/>
      <c r="I155" s="30"/>
      <c r="J155" s="30"/>
      <c r="K155" s="30"/>
      <c r="M155">
        <v>153</v>
      </c>
      <c r="N155" t="str">
        <f>IFERROR(IF(VLOOKUP(M155,'WR Projections'!$A:$P,14,FALSE)&gt;0,VLOOKUP(M155,'WR Projections'!$A:$P,3,FALSE),""),"")</f>
        <v>Monroe Young</v>
      </c>
      <c r="O155" t="str">
        <f>IFERROR(IF(VLOOKUP(M155,'WR Projections'!$A:$P,14,FALSE)&gt;0,VLOOKUP(M155,'WR Projections'!$A:$P,4,FALSE),""),"")</f>
        <v>California</v>
      </c>
      <c r="P155" s="2">
        <f>IFERROR(IF(VLOOKUP(M155,'WR Projections'!$A:$P,14,FALSE)&gt;0,VLOOKUP(M155,'WR Projections'!$A:$P,14,FALSE),""),"")</f>
        <v>113.58053434745912</v>
      </c>
      <c r="Q155" s="2">
        <f>IFERROR(IF(VLOOKUP(M155,'WR Projections'!$A:$P,14,FALSE)&gt;0,VLOOKUP(M155,'WR Projections'!$A:$P,15,FALSE),""),"")</f>
        <v>-43.649137163523818</v>
      </c>
    </row>
    <row r="156" spans="1:24" x14ac:dyDescent="0.25">
      <c r="A156" s="30"/>
      <c r="B156" s="30"/>
      <c r="C156" s="30"/>
      <c r="D156" s="31"/>
      <c r="E156" s="30"/>
      <c r="F156" s="30"/>
      <c r="G156" s="30"/>
      <c r="H156" s="30"/>
      <c r="I156" s="30"/>
      <c r="J156" s="30"/>
      <c r="K156" s="30"/>
      <c r="M156">
        <v>154</v>
      </c>
      <c r="N156" t="str">
        <f>IFERROR(IF(VLOOKUP(M156,'WR Projections'!$A:$P,14,FALSE)&gt;0,VLOOKUP(M156,'WR Projections'!$A:$P,3,FALSE),""),"")</f>
        <v>Mario Williams</v>
      </c>
      <c r="O156" t="str">
        <f>IFERROR(IF(VLOOKUP(M156,'WR Projections'!$A:$P,14,FALSE)&gt;0,VLOOKUP(M156,'WR Projections'!$A:$P,4,FALSE),""),"")</f>
        <v>USC</v>
      </c>
      <c r="P156" s="2">
        <f>IFERROR(IF(VLOOKUP(M156,'WR Projections'!$A:$P,14,FALSE)&gt;0,VLOOKUP(M156,'WR Projections'!$A:$P,14,FALSE),""),"")</f>
        <v>113.53440358834091</v>
      </c>
      <c r="Q156" s="2">
        <f>IFERROR(IF(VLOOKUP(M156,'WR Projections'!$A:$P,14,FALSE)&gt;0,VLOOKUP(M156,'WR Projections'!$A:$P,15,FALSE),""),"")</f>
        <v>-43.695267922642032</v>
      </c>
    </row>
    <row r="157" spans="1:24" x14ac:dyDescent="0.25">
      <c r="A157" s="30"/>
      <c r="B157" s="30"/>
      <c r="C157" s="30"/>
      <c r="D157" s="31"/>
      <c r="E157" s="30"/>
      <c r="F157" s="30"/>
      <c r="G157" s="30"/>
      <c r="H157" s="30"/>
      <c r="I157" s="30"/>
      <c r="J157" s="30"/>
      <c r="K157" s="30"/>
      <c r="M157">
        <v>155</v>
      </c>
      <c r="N157" t="str">
        <f>IFERROR(IF(VLOOKUP(M157,'WR Projections'!$A:$P,14,FALSE)&gt;0,VLOOKUP(M157,'WR Projections'!$A:$P,3,FALSE),""),"")</f>
        <v>Savion Williams</v>
      </c>
      <c r="O157" t="str">
        <f>IFERROR(IF(VLOOKUP(M157,'WR Projections'!$A:$P,14,FALSE)&gt;0,VLOOKUP(M157,'WR Projections'!$A:$P,4,FALSE),""),"")</f>
        <v>TCU</v>
      </c>
      <c r="P157" s="2">
        <f>IFERROR(IF(VLOOKUP(M157,'WR Projections'!$A:$P,14,FALSE)&gt;0,VLOOKUP(M157,'WR Projections'!$A:$P,14,FALSE),""),"")</f>
        <v>113.42901564138094</v>
      </c>
      <c r="Q157" s="2">
        <f>IFERROR(IF(VLOOKUP(M157,'WR Projections'!$A:$P,14,FALSE)&gt;0,VLOOKUP(M157,'WR Projections'!$A:$P,15,FALSE),""),"")</f>
        <v>-43.800655869601997</v>
      </c>
    </row>
    <row r="158" spans="1:24" x14ac:dyDescent="0.25">
      <c r="A158" s="30"/>
      <c r="B158" s="30"/>
      <c r="C158" s="30"/>
      <c r="D158" s="31"/>
      <c r="E158" s="30"/>
      <c r="F158" s="30"/>
      <c r="G158" s="30"/>
      <c r="H158" s="30"/>
      <c r="I158" s="30"/>
      <c r="J158" s="30"/>
      <c r="K158" s="30"/>
      <c r="M158">
        <v>156</v>
      </c>
      <c r="N158" t="str">
        <f>IFERROR(IF(VLOOKUP(M158,'WR Projections'!$A:$P,14,FALSE)&gt;0,VLOOKUP(M158,'WR Projections'!$A:$P,3,FALSE),""),"")</f>
        <v>Malachi Fields</v>
      </c>
      <c r="O158" t="str">
        <f>IFERROR(IF(VLOOKUP(M158,'WR Projections'!$A:$P,14,FALSE)&gt;0,VLOOKUP(M158,'WR Projections'!$A:$P,4,FALSE),""),"")</f>
        <v>Virginia</v>
      </c>
      <c r="P158" s="2">
        <f>IFERROR(IF(VLOOKUP(M158,'WR Projections'!$A:$P,14,FALSE)&gt;0,VLOOKUP(M158,'WR Projections'!$A:$P,14,FALSE),""),"")</f>
        <v>113.0407956110346</v>
      </c>
      <c r="Q158" s="2">
        <f>IFERROR(IF(VLOOKUP(M158,'WR Projections'!$A:$P,14,FALSE)&gt;0,VLOOKUP(M158,'WR Projections'!$A:$P,15,FALSE),""),"")</f>
        <v>-44.188875899948343</v>
      </c>
    </row>
    <row r="159" spans="1:24" x14ac:dyDescent="0.25">
      <c r="A159" s="30"/>
      <c r="B159" s="30"/>
      <c r="C159" s="30"/>
      <c r="D159" s="31"/>
      <c r="E159" s="30"/>
      <c r="F159" s="30"/>
      <c r="G159" s="30"/>
      <c r="H159" s="30"/>
      <c r="I159" s="30"/>
      <c r="J159" s="30"/>
      <c r="K159" s="30"/>
      <c r="M159">
        <v>157</v>
      </c>
      <c r="N159" t="str">
        <f>IFERROR(IF(VLOOKUP(M159,'WR Projections'!$A:$P,14,FALSE)&gt;0,VLOOKUP(M159,'WR Projections'!$A:$P,3,FALSE),""),"")</f>
        <v>Andrew Armstrong</v>
      </c>
      <c r="O159" t="str">
        <f>IFERROR(IF(VLOOKUP(M159,'WR Projections'!$A:$P,14,FALSE)&gt;0,VLOOKUP(M159,'WR Projections'!$A:$P,4,FALSE),""),"")</f>
        <v>Arkansas</v>
      </c>
      <c r="P159" s="2">
        <f>IFERROR(IF(VLOOKUP(M159,'WR Projections'!$A:$P,14,FALSE)&gt;0,VLOOKUP(M159,'WR Projections'!$A:$P,14,FALSE),""),"")</f>
        <v>112.99317838185267</v>
      </c>
      <c r="Q159" s="2">
        <f>IFERROR(IF(VLOOKUP(M159,'WR Projections'!$A:$P,14,FALSE)&gt;0,VLOOKUP(M159,'WR Projections'!$A:$P,15,FALSE),""),"")</f>
        <v>-44.236493129130267</v>
      </c>
    </row>
    <row r="160" spans="1:24" x14ac:dyDescent="0.25">
      <c r="A160" s="30"/>
      <c r="B160" s="30"/>
      <c r="C160" s="30"/>
      <c r="D160" s="31"/>
      <c r="E160" s="30"/>
      <c r="F160" s="30"/>
      <c r="G160" s="30"/>
      <c r="H160" s="30"/>
      <c r="I160" s="30"/>
      <c r="J160" s="30"/>
      <c r="K160" s="30"/>
      <c r="M160">
        <v>158</v>
      </c>
      <c r="N160" t="str">
        <f>IFERROR(IF(VLOOKUP(M160,'WR Projections'!$A:$P,14,FALSE)&gt;0,VLOOKUP(M160,'WR Projections'!$A:$P,3,FALSE),""),"")</f>
        <v>Kobe Paysour</v>
      </c>
      <c r="O160" t="str">
        <f>IFERROR(IF(VLOOKUP(M160,'WR Projections'!$A:$P,14,FALSE)&gt;0,VLOOKUP(M160,'WR Projections'!$A:$P,4,FALSE),""),"")</f>
        <v>North Carolina</v>
      </c>
      <c r="P160" s="2">
        <f>IFERROR(IF(VLOOKUP(M160,'WR Projections'!$A:$P,14,FALSE)&gt;0,VLOOKUP(M160,'WR Projections'!$A:$P,14,FALSE),""),"")</f>
        <v>112.94699181622977</v>
      </c>
      <c r="Q160" s="2">
        <f>IFERROR(IF(VLOOKUP(M160,'WR Projections'!$A:$P,14,FALSE)&gt;0,VLOOKUP(M160,'WR Projections'!$A:$P,15,FALSE),""),"")</f>
        <v>-44.28267969475317</v>
      </c>
    </row>
    <row r="161" spans="1:17" x14ac:dyDescent="0.25">
      <c r="A161" s="30"/>
      <c r="B161" s="30"/>
      <c r="C161" s="30"/>
      <c r="D161" s="31"/>
      <c r="E161" s="30"/>
      <c r="F161" s="30"/>
      <c r="G161" s="30"/>
      <c r="H161" s="30"/>
      <c r="I161" s="30"/>
      <c r="J161" s="30"/>
      <c r="K161" s="30"/>
      <c r="M161">
        <v>159</v>
      </c>
      <c r="N161" t="str">
        <f>IFERROR(IF(VLOOKUP(M161,'WR Projections'!$A:$P,14,FALSE)&gt;0,VLOOKUP(M161,'WR Projections'!$A:$P,3,FALSE),""),"")</f>
        <v>Elijah Metcalf</v>
      </c>
      <c r="O161" t="str">
        <f>IFERROR(IF(VLOOKUP(M161,'WR Projections'!$A:$P,14,FALSE)&gt;0,VLOOKUP(M161,'WR Projections'!$A:$P,4,FALSE),""),"")</f>
        <v>Middle Tennessee</v>
      </c>
      <c r="P161" s="2">
        <f>IFERROR(IF(VLOOKUP(M161,'WR Projections'!$A:$P,14,FALSE)&gt;0,VLOOKUP(M161,'WR Projections'!$A:$P,14,FALSE),""),"")</f>
        <v>112.7816069950392</v>
      </c>
      <c r="Q161" s="2">
        <f>IFERROR(IF(VLOOKUP(M161,'WR Projections'!$A:$P,14,FALSE)&gt;0,VLOOKUP(M161,'WR Projections'!$A:$P,15,FALSE),""),"")</f>
        <v>-44.448064515943742</v>
      </c>
    </row>
    <row r="162" spans="1:17" x14ac:dyDescent="0.25">
      <c r="A162" s="30"/>
      <c r="B162" s="30"/>
      <c r="C162" s="30"/>
      <c r="D162" s="31"/>
      <c r="E162" s="30"/>
      <c r="F162" s="30"/>
      <c r="G162" s="30"/>
      <c r="H162" s="30"/>
      <c r="I162" s="30"/>
      <c r="J162" s="30"/>
      <c r="K162" s="30"/>
      <c r="M162">
        <v>160</v>
      </c>
      <c r="N162" t="str">
        <f>IFERROR(IF(VLOOKUP(M162,'WR Projections'!$A:$P,14,FALSE)&gt;0,VLOOKUP(M162,'WR Projections'!$A:$P,3,FALSE),""),"")</f>
        <v>Jaelen Gill</v>
      </c>
      <c r="O162" t="str">
        <f>IFERROR(IF(VLOOKUP(M162,'WR Projections'!$A:$P,14,FALSE)&gt;0,VLOOKUP(M162,'WR Projections'!$A:$P,4,FALSE),""),"")</f>
        <v>Fresno State</v>
      </c>
      <c r="P162" s="2">
        <f>IFERROR(IF(VLOOKUP(M162,'WR Projections'!$A:$P,14,FALSE)&gt;0,VLOOKUP(M162,'WR Projections'!$A:$P,14,FALSE),""),"")</f>
        <v>112.67116429003943</v>
      </c>
      <c r="Q162" s="2">
        <f>IFERROR(IF(VLOOKUP(M162,'WR Projections'!$A:$P,14,FALSE)&gt;0,VLOOKUP(M162,'WR Projections'!$A:$P,15,FALSE),""),"")</f>
        <v>-44.558507220943511</v>
      </c>
    </row>
    <row r="163" spans="1:17" x14ac:dyDescent="0.25">
      <c r="A163" s="30"/>
      <c r="B163" s="30"/>
      <c r="C163" s="30"/>
      <c r="D163" s="31"/>
      <c r="E163" s="30"/>
      <c r="F163" s="30"/>
      <c r="G163" s="30"/>
      <c r="H163" s="30"/>
      <c r="I163" s="30"/>
      <c r="J163" s="30"/>
      <c r="K163" s="30"/>
      <c r="M163">
        <v>161</v>
      </c>
      <c r="N163" t="str">
        <f>IFERROR(IF(VLOOKUP(M163,'WR Projections'!$A:$P,14,FALSE)&gt;0,VLOOKUP(M163,'WR Projections'!$A:$P,3,FALSE),""),"")</f>
        <v>Kris Mitchell</v>
      </c>
      <c r="O163" t="str">
        <f>IFERROR(IF(VLOOKUP(M163,'WR Projections'!$A:$P,14,FALSE)&gt;0,VLOOKUP(M163,'WR Projections'!$A:$P,4,FALSE),""),"")</f>
        <v>Florida International</v>
      </c>
      <c r="P163" s="2">
        <f>IFERROR(IF(VLOOKUP(M163,'WR Projections'!$A:$P,14,FALSE)&gt;0,VLOOKUP(M163,'WR Projections'!$A:$P,14,FALSE),""),"")</f>
        <v>112.57594479001413</v>
      </c>
      <c r="Q163" s="2">
        <f>IFERROR(IF(VLOOKUP(M163,'WR Projections'!$A:$P,14,FALSE)&gt;0,VLOOKUP(M163,'WR Projections'!$A:$P,15,FALSE),""),"")</f>
        <v>-44.653726720968805</v>
      </c>
    </row>
    <row r="164" spans="1:17" x14ac:dyDescent="0.25">
      <c r="A164" s="30"/>
      <c r="B164" s="30"/>
      <c r="C164" s="30"/>
      <c r="D164" s="31"/>
      <c r="E164" s="30"/>
      <c r="F164" s="30"/>
      <c r="G164" s="30"/>
      <c r="H164" s="30"/>
      <c r="I164" s="30"/>
      <c r="J164" s="30"/>
      <c r="K164" s="30"/>
      <c r="M164">
        <v>162</v>
      </c>
      <c r="N164" t="str">
        <f>IFERROR(IF(VLOOKUP(M164,'WR Projections'!$A:$P,14,FALSE)&gt;0,VLOOKUP(M164,'WR Projections'!$A:$P,3,FALSE),""),"")</f>
        <v>Adonai Mitchell</v>
      </c>
      <c r="O164" t="str">
        <f>IFERROR(IF(VLOOKUP(M164,'WR Projections'!$A:$P,14,FALSE)&gt;0,VLOOKUP(M164,'WR Projections'!$A:$P,4,FALSE),""),"")</f>
        <v>Texas</v>
      </c>
      <c r="P164" s="2">
        <f>IFERROR(IF(VLOOKUP(M164,'WR Projections'!$A:$P,14,FALSE)&gt;0,VLOOKUP(M164,'WR Projections'!$A:$P,14,FALSE),""),"")</f>
        <v>112.35066300919551</v>
      </c>
      <c r="Q164" s="2">
        <f>IFERROR(IF(VLOOKUP(M164,'WR Projections'!$A:$P,14,FALSE)&gt;0,VLOOKUP(M164,'WR Projections'!$A:$P,15,FALSE),""),"")</f>
        <v>-44.879008501787425</v>
      </c>
    </row>
    <row r="165" spans="1:17" x14ac:dyDescent="0.25">
      <c r="A165" s="30"/>
      <c r="B165" s="30"/>
      <c r="C165" s="30"/>
      <c r="D165" s="31"/>
      <c r="E165" s="30"/>
      <c r="F165" s="30"/>
      <c r="G165" s="30"/>
      <c r="H165" s="30"/>
      <c r="I165" s="30"/>
      <c r="J165" s="30"/>
      <c r="K165" s="30"/>
      <c r="M165">
        <v>163</v>
      </c>
      <c r="N165" t="str">
        <f>IFERROR(IF(VLOOKUP(M165,'WR Projections'!$A:$P,14,FALSE)&gt;0,VLOOKUP(M165,'WR Projections'!$A:$P,3,FALSE),""),"")</f>
        <v>Deshon Stoudemire</v>
      </c>
      <c r="O165" t="str">
        <f>IFERROR(IF(VLOOKUP(M165,'WR Projections'!$A:$P,14,FALSE)&gt;0,VLOOKUP(M165,'WR Projections'!$A:$P,4,FALSE),""),"")</f>
        <v>Troy</v>
      </c>
      <c r="P165" s="2">
        <f>IFERROR(IF(VLOOKUP(M165,'WR Projections'!$A:$P,14,FALSE)&gt;0,VLOOKUP(M165,'WR Projections'!$A:$P,14,FALSE),""),"")</f>
        <v>112.29186795369594</v>
      </c>
      <c r="Q165" s="2">
        <f>IFERROR(IF(VLOOKUP(M165,'WR Projections'!$A:$P,14,FALSE)&gt;0,VLOOKUP(M165,'WR Projections'!$A:$P,15,FALSE),""),"")</f>
        <v>-44.937803557286998</v>
      </c>
    </row>
    <row r="166" spans="1:17" x14ac:dyDescent="0.25">
      <c r="A166" s="30"/>
      <c r="B166" s="30"/>
      <c r="C166" s="30"/>
      <c r="D166" s="31"/>
      <c r="E166" s="30"/>
      <c r="F166" s="30"/>
      <c r="G166" s="30"/>
      <c r="H166" s="30"/>
      <c r="I166" s="30"/>
      <c r="J166" s="30"/>
      <c r="K166" s="30"/>
      <c r="M166">
        <v>164</v>
      </c>
      <c r="N166" t="str">
        <f>IFERROR(IF(VLOOKUP(M166,'WR Projections'!$A:$P,14,FALSE)&gt;0,VLOOKUP(M166,'WR Projections'!$A:$P,3,FALSE),""),"")</f>
        <v>CJ Daniels</v>
      </c>
      <c r="O166" t="str">
        <f>IFERROR(IF(VLOOKUP(M166,'WR Projections'!$A:$P,14,FALSE)&gt;0,VLOOKUP(M166,'WR Projections'!$A:$P,4,FALSE),""),"")</f>
        <v>Liberty</v>
      </c>
      <c r="P166" s="2">
        <f>IFERROR(IF(VLOOKUP(M166,'WR Projections'!$A:$P,14,FALSE)&gt;0,VLOOKUP(M166,'WR Projections'!$A:$P,14,FALSE),""),"")</f>
        <v>111.99942249996235</v>
      </c>
      <c r="Q166" s="2">
        <f>IFERROR(IF(VLOOKUP(M166,'WR Projections'!$A:$P,14,FALSE)&gt;0,VLOOKUP(M166,'WR Projections'!$A:$P,15,FALSE),""),"")</f>
        <v>-45.230249011020589</v>
      </c>
    </row>
    <row r="167" spans="1:17" x14ac:dyDescent="0.25">
      <c r="A167" s="30"/>
      <c r="B167" s="30"/>
      <c r="C167" s="30"/>
      <c r="D167" s="31"/>
      <c r="E167" s="30"/>
      <c r="F167" s="30"/>
      <c r="G167" s="30"/>
      <c r="H167" s="30"/>
      <c r="I167" s="30"/>
      <c r="J167" s="30"/>
      <c r="K167" s="30"/>
      <c r="M167">
        <v>165</v>
      </c>
      <c r="N167" t="str">
        <f>IFERROR(IF(VLOOKUP(M167,'WR Projections'!$A:$P,14,FALSE)&gt;0,VLOOKUP(M167,'WR Projections'!$A:$P,3,FALSE),""),"")</f>
        <v>Marcus Washington</v>
      </c>
      <c r="O167" t="str">
        <f>IFERROR(IF(VLOOKUP(M167,'WR Projections'!$A:$P,14,FALSE)&gt;0,VLOOKUP(M167,'WR Projections'!$A:$P,4,FALSE),""),"")</f>
        <v>Nebraska</v>
      </c>
      <c r="P167" s="2">
        <f>IFERROR(IF(VLOOKUP(M167,'WR Projections'!$A:$P,14,FALSE)&gt;0,VLOOKUP(M167,'WR Projections'!$A:$P,14,FALSE),""),"")</f>
        <v>111.88281898839259</v>
      </c>
      <c r="Q167" s="2">
        <f>IFERROR(IF(VLOOKUP(M167,'WR Projections'!$A:$P,14,FALSE)&gt;0,VLOOKUP(M167,'WR Projections'!$A:$P,15,FALSE),""),"")</f>
        <v>-45.346852522590353</v>
      </c>
    </row>
    <row r="168" spans="1:17" x14ac:dyDescent="0.25">
      <c r="A168" s="30"/>
      <c r="B168" s="30"/>
      <c r="C168" s="30"/>
      <c r="D168" s="31"/>
      <c r="E168" s="30"/>
      <c r="F168" s="30"/>
      <c r="G168" s="30"/>
      <c r="H168" s="30"/>
      <c r="I168" s="30"/>
      <c r="J168" s="30"/>
      <c r="K168" s="30"/>
      <c r="M168">
        <v>166</v>
      </c>
      <c r="N168" t="str">
        <f>IFERROR(IF(VLOOKUP(M168,'WR Projections'!$A:$P,14,FALSE)&gt;0,VLOOKUP(M168,'WR Projections'!$A:$P,3,FALSE),""),"")</f>
        <v>Ahmarian Granger</v>
      </c>
      <c r="O168" t="str">
        <f>IFERROR(IF(VLOOKUP(M168,'WR Projections'!$A:$P,14,FALSE)&gt;0,VLOOKUP(M168,'WR Projections'!$A:$P,4,FALSE),""),"")</f>
        <v>Old Dominion</v>
      </c>
      <c r="P168" s="2">
        <f>IFERROR(IF(VLOOKUP(M168,'WR Projections'!$A:$P,14,FALSE)&gt;0,VLOOKUP(M168,'WR Projections'!$A:$P,14,FALSE),""),"")</f>
        <v>111.58532413189555</v>
      </c>
      <c r="Q168" s="2">
        <f>IFERROR(IF(VLOOKUP(M168,'WR Projections'!$A:$P,14,FALSE)&gt;0,VLOOKUP(M168,'WR Projections'!$A:$P,15,FALSE),""),"")</f>
        <v>-45.644347379087392</v>
      </c>
    </row>
    <row r="169" spans="1:17" x14ac:dyDescent="0.25">
      <c r="A169" s="30"/>
      <c r="B169" s="30"/>
      <c r="C169" s="30"/>
      <c r="D169" s="31"/>
      <c r="E169" s="30"/>
      <c r="F169" s="30"/>
      <c r="G169" s="30"/>
      <c r="H169" s="30"/>
      <c r="I169" s="30"/>
      <c r="J169" s="30"/>
      <c r="K169" s="30"/>
      <c r="M169">
        <v>167</v>
      </c>
      <c r="N169" t="str">
        <f>IFERROR(IF(VLOOKUP(M169,'WR Projections'!$A:$P,14,FALSE)&gt;0,VLOOKUP(M169,'WR Projections'!$A:$P,3,FALSE),""),"")</f>
        <v>Dalevon Campbell</v>
      </c>
      <c r="O169" t="str">
        <f>IFERROR(IF(VLOOKUP(M169,'WR Projections'!$A:$P,14,FALSE)&gt;0,VLOOKUP(M169,'WR Projections'!$A:$P,4,FALSE),""),"")</f>
        <v>Nevada</v>
      </c>
      <c r="P169" s="2">
        <f>IFERROR(IF(VLOOKUP(M169,'WR Projections'!$A:$P,14,FALSE)&gt;0,VLOOKUP(M169,'WR Projections'!$A:$P,14,FALSE),""),"")</f>
        <v>111.38695738200761</v>
      </c>
      <c r="Q169" s="2">
        <f>IFERROR(IF(VLOOKUP(M169,'WR Projections'!$A:$P,14,FALSE)&gt;0,VLOOKUP(M169,'WR Projections'!$A:$P,15,FALSE),""),"")</f>
        <v>-45.842714128975331</v>
      </c>
    </row>
    <row r="170" spans="1:17" x14ac:dyDescent="0.25">
      <c r="A170" s="30"/>
      <c r="B170" s="30"/>
      <c r="C170" s="30"/>
      <c r="D170" s="31"/>
      <c r="E170" s="30"/>
      <c r="F170" s="30"/>
      <c r="G170" s="30"/>
      <c r="H170" s="30"/>
      <c r="I170" s="30"/>
      <c r="J170" s="30"/>
      <c r="K170" s="30"/>
      <c r="M170">
        <v>168</v>
      </c>
      <c r="N170" t="str">
        <f>IFERROR(IF(VLOOKUP(M170,'WR Projections'!$A:$P,14,FALSE)&gt;0,VLOOKUP(M170,'WR Projections'!$A:$P,3,FALSE),""),"")</f>
        <v>Roc Taylor</v>
      </c>
      <c r="O170" t="str">
        <f>IFERROR(IF(VLOOKUP(M170,'WR Projections'!$A:$P,14,FALSE)&gt;0,VLOOKUP(M170,'WR Projections'!$A:$P,4,FALSE),""),"")</f>
        <v>Memphis</v>
      </c>
      <c r="P170" s="2">
        <f>IFERROR(IF(VLOOKUP(M170,'WR Projections'!$A:$P,14,FALSE)&gt;0,VLOOKUP(M170,'WR Projections'!$A:$P,14,FALSE),""),"")</f>
        <v>110.30969210289989</v>
      </c>
      <c r="Q170" s="2">
        <f>IFERROR(IF(VLOOKUP(M170,'WR Projections'!$A:$P,14,FALSE)&gt;0,VLOOKUP(M170,'WR Projections'!$A:$P,15,FALSE),""),"")</f>
        <v>-46.919979408083051</v>
      </c>
    </row>
    <row r="171" spans="1:17" x14ac:dyDescent="0.25">
      <c r="A171" s="30"/>
      <c r="B171" s="30"/>
      <c r="C171" s="30"/>
      <c r="D171" s="31"/>
      <c r="E171" s="30"/>
      <c r="F171" s="30"/>
      <c r="G171" s="30"/>
      <c r="H171" s="30"/>
      <c r="I171" s="30"/>
      <c r="J171" s="30"/>
      <c r="K171" s="30"/>
      <c r="M171">
        <v>169</v>
      </c>
      <c r="N171" t="str">
        <f>IFERROR(IF(VLOOKUP(M171,'WR Projections'!$A:$P,14,FALSE)&gt;0,VLOOKUP(M171,'WR Projections'!$A:$P,3,FALSE),""),"")</f>
        <v>Antonio Williams</v>
      </c>
      <c r="O171" t="str">
        <f>IFERROR(IF(VLOOKUP(M171,'WR Projections'!$A:$P,14,FALSE)&gt;0,VLOOKUP(M171,'WR Projections'!$A:$P,4,FALSE),""),"")</f>
        <v>Clemson</v>
      </c>
      <c r="P171" s="2">
        <f>IFERROR(IF(VLOOKUP(M171,'WR Projections'!$A:$P,14,FALSE)&gt;0,VLOOKUP(M171,'WR Projections'!$A:$P,14,FALSE),""),"")</f>
        <v>110.01420873934489</v>
      </c>
      <c r="Q171" s="2">
        <f>IFERROR(IF(VLOOKUP(M171,'WR Projections'!$A:$P,14,FALSE)&gt;0,VLOOKUP(M171,'WR Projections'!$A:$P,15,FALSE),""),"")</f>
        <v>-47.215462771638045</v>
      </c>
    </row>
    <row r="172" spans="1:17" x14ac:dyDescent="0.25">
      <c r="A172" s="30"/>
      <c r="B172" s="30"/>
      <c r="C172" s="30"/>
      <c r="D172" s="31"/>
      <c r="E172" s="30"/>
      <c r="F172" s="30"/>
      <c r="G172" s="30"/>
      <c r="H172" s="30"/>
      <c r="I172" s="30"/>
      <c r="J172" s="30"/>
      <c r="K172" s="30"/>
      <c r="M172">
        <v>170</v>
      </c>
      <c r="N172" t="str">
        <f>IFERROR(IF(VLOOKUP(M172,'WR Projections'!$A:$P,14,FALSE)&gt;0,VLOOKUP(M172,'WR Projections'!$A:$P,3,FALSE),""),"")</f>
        <v>Jaden Bray</v>
      </c>
      <c r="O172" t="str">
        <f>IFERROR(IF(VLOOKUP(M172,'WR Projections'!$A:$P,14,FALSE)&gt;0,VLOOKUP(M172,'WR Projections'!$A:$P,4,FALSE),""),"")</f>
        <v>Oklahoma State</v>
      </c>
      <c r="P172" s="2">
        <f>IFERROR(IF(VLOOKUP(M172,'WR Projections'!$A:$P,14,FALSE)&gt;0,VLOOKUP(M172,'WR Projections'!$A:$P,14,FALSE),""),"")</f>
        <v>110.01276413012899</v>
      </c>
      <c r="Q172" s="2">
        <f>IFERROR(IF(VLOOKUP(M172,'WR Projections'!$A:$P,14,FALSE)&gt;0,VLOOKUP(M172,'WR Projections'!$A:$P,15,FALSE),""),"")</f>
        <v>-47.216907380853954</v>
      </c>
    </row>
    <row r="173" spans="1:17" x14ac:dyDescent="0.25">
      <c r="A173" s="30"/>
      <c r="B173" s="30"/>
      <c r="C173" s="30"/>
      <c r="D173" s="31"/>
      <c r="E173" s="30"/>
      <c r="F173" s="30"/>
      <c r="G173" s="30"/>
      <c r="H173" s="30"/>
      <c r="I173" s="30"/>
      <c r="J173" s="30"/>
      <c r="K173" s="30"/>
      <c r="M173">
        <v>171</v>
      </c>
      <c r="N173" t="str">
        <f>IFERROR(IF(VLOOKUP(M173,'WR Projections'!$A:$P,14,FALSE)&gt;0,VLOOKUP(M173,'WR Projections'!$A:$P,3,FALSE),""),"")</f>
        <v>Lideatrick Griffin</v>
      </c>
      <c r="O173" t="str">
        <f>IFERROR(IF(VLOOKUP(M173,'WR Projections'!$A:$P,14,FALSE)&gt;0,VLOOKUP(M173,'WR Projections'!$A:$P,4,FALSE),""),"")</f>
        <v>Mississippi State</v>
      </c>
      <c r="P173" s="2">
        <f>IFERROR(IF(VLOOKUP(M173,'WR Projections'!$A:$P,14,FALSE)&gt;0,VLOOKUP(M173,'WR Projections'!$A:$P,14,FALSE),""),"")</f>
        <v>109.92425879354532</v>
      </c>
      <c r="Q173" s="2">
        <f>IFERROR(IF(VLOOKUP(M173,'WR Projections'!$A:$P,14,FALSE)&gt;0,VLOOKUP(M173,'WR Projections'!$A:$P,15,FALSE),""),"")</f>
        <v>-47.305412717437619</v>
      </c>
    </row>
    <row r="174" spans="1:17" x14ac:dyDescent="0.25">
      <c r="A174" s="30"/>
      <c r="B174" s="30"/>
      <c r="C174" s="30"/>
      <c r="D174" s="31"/>
      <c r="E174" s="30"/>
      <c r="F174" s="30"/>
      <c r="G174" s="30"/>
      <c r="H174" s="30"/>
      <c r="I174" s="30"/>
      <c r="J174" s="30"/>
      <c r="K174" s="30"/>
      <c r="M174">
        <v>172</v>
      </c>
      <c r="N174" t="str">
        <f>IFERROR(IF(VLOOKUP(M174,'WR Projections'!$A:$P,14,FALSE)&gt;0,VLOOKUP(M174,'WR Projections'!$A:$P,3,FALSE),""),"")</f>
        <v>Will Pauling</v>
      </c>
      <c r="O174" t="str">
        <f>IFERROR(IF(VLOOKUP(M174,'WR Projections'!$A:$P,14,FALSE)&gt;0,VLOOKUP(M174,'WR Projections'!$A:$P,4,FALSE),""),"")</f>
        <v>Wisconsin</v>
      </c>
      <c r="P174" s="2">
        <f>IFERROR(IF(VLOOKUP(M174,'WR Projections'!$A:$P,14,FALSE)&gt;0,VLOOKUP(M174,'WR Projections'!$A:$P,14,FALSE),""),"")</f>
        <v>109.36504591956449</v>
      </c>
      <c r="Q174" s="2">
        <f>IFERROR(IF(VLOOKUP(M174,'WR Projections'!$A:$P,14,FALSE)&gt;0,VLOOKUP(M174,'WR Projections'!$A:$P,15,FALSE),""),"")</f>
        <v>-47.864625591418445</v>
      </c>
    </row>
    <row r="175" spans="1:17" x14ac:dyDescent="0.25">
      <c r="A175" s="30"/>
      <c r="B175" s="30"/>
      <c r="C175" s="30"/>
      <c r="D175" s="31"/>
      <c r="E175" s="30"/>
      <c r="F175" s="30"/>
      <c r="G175" s="30"/>
      <c r="H175" s="30"/>
      <c r="I175" s="30"/>
      <c r="J175" s="30"/>
      <c r="K175" s="30"/>
      <c r="M175">
        <v>173</v>
      </c>
      <c r="N175" t="str">
        <f>IFERROR(IF(VLOOKUP(M175,'WR Projections'!$A:$P,14,FALSE)&gt;0,VLOOKUP(M175,'WR Projections'!$A:$P,3,FALSE),""),"")</f>
        <v>Devaughn Vele</v>
      </c>
      <c r="O175" t="str">
        <f>IFERROR(IF(VLOOKUP(M175,'WR Projections'!$A:$P,14,FALSE)&gt;0,VLOOKUP(M175,'WR Projections'!$A:$P,4,FALSE),""),"")</f>
        <v>Utah</v>
      </c>
      <c r="P175" s="2">
        <f>IFERROR(IF(VLOOKUP(M175,'WR Projections'!$A:$P,14,FALSE)&gt;0,VLOOKUP(M175,'WR Projections'!$A:$P,14,FALSE),""),"")</f>
        <v>109.26948767257056</v>
      </c>
      <c r="Q175" s="2">
        <f>IFERROR(IF(VLOOKUP(M175,'WR Projections'!$A:$P,14,FALSE)&gt;0,VLOOKUP(M175,'WR Projections'!$A:$P,15,FALSE),""),"")</f>
        <v>-47.960183838412377</v>
      </c>
    </row>
    <row r="176" spans="1:17" x14ac:dyDescent="0.25">
      <c r="A176" s="30"/>
      <c r="B176" s="30"/>
      <c r="C176" s="30"/>
      <c r="D176" s="31"/>
      <c r="E176" s="30"/>
      <c r="F176" s="30"/>
      <c r="G176" s="30"/>
      <c r="H176" s="30"/>
      <c r="I176" s="30"/>
      <c r="J176" s="30"/>
      <c r="K176" s="30"/>
      <c r="M176">
        <v>174</v>
      </c>
      <c r="N176" t="str">
        <f>IFERROR(IF(VLOOKUP(M176,'WR Projections'!$A:$P,14,FALSE)&gt;0,VLOOKUP(M176,'WR Projections'!$A:$P,3,FALSE),""),"")</f>
        <v>Bryce Kirtz</v>
      </c>
      <c r="O176" t="str">
        <f>IFERROR(IF(VLOOKUP(M176,'WR Projections'!$A:$P,14,FALSE)&gt;0,VLOOKUP(M176,'WR Projections'!$A:$P,4,FALSE),""),"")</f>
        <v>Northwestern</v>
      </c>
      <c r="P176" s="2">
        <f>IFERROR(IF(VLOOKUP(M176,'WR Projections'!$A:$P,14,FALSE)&gt;0,VLOOKUP(M176,'WR Projections'!$A:$P,14,FALSE),""),"")</f>
        <v>108.84570362231852</v>
      </c>
      <c r="Q176" s="2">
        <f>IFERROR(IF(VLOOKUP(M176,'WR Projections'!$A:$P,14,FALSE)&gt;0,VLOOKUP(M176,'WR Projections'!$A:$P,15,FALSE),""),"")</f>
        <v>-48.383967888664415</v>
      </c>
    </row>
    <row r="177" spans="1:17" x14ac:dyDescent="0.25">
      <c r="A177" s="30"/>
      <c r="B177" s="30"/>
      <c r="C177" s="30"/>
      <c r="D177" s="31"/>
      <c r="E177" s="30"/>
      <c r="F177" s="30"/>
      <c r="G177" s="30"/>
      <c r="H177" s="30"/>
      <c r="I177" s="30"/>
      <c r="J177" s="30"/>
      <c r="K177" s="30"/>
      <c r="M177">
        <v>175</v>
      </c>
      <c r="N177" t="str">
        <f>IFERROR(IF(VLOOKUP(M177,'WR Projections'!$A:$P,14,FALSE)&gt;0,VLOOKUP(M177,'WR Projections'!$A:$P,3,FALSE),""),"")</f>
        <v>Jonah Panoke</v>
      </c>
      <c r="O177" t="str">
        <f>IFERROR(IF(VLOOKUP(M177,'WR Projections'!$A:$P,14,FALSE)&gt;0,VLOOKUP(M177,'WR Projections'!$A:$P,4,FALSE),""),"")</f>
        <v>Hawai'i</v>
      </c>
      <c r="P177" s="2">
        <f>IFERROR(IF(VLOOKUP(M177,'WR Projections'!$A:$P,14,FALSE)&gt;0,VLOOKUP(M177,'WR Projections'!$A:$P,14,FALSE),""),"")</f>
        <v>108.658210906414</v>
      </c>
      <c r="Q177" s="2">
        <f>IFERROR(IF(VLOOKUP(M177,'WR Projections'!$A:$P,14,FALSE)&gt;0,VLOOKUP(M177,'WR Projections'!$A:$P,15,FALSE),""),"")</f>
        <v>-48.571460604568941</v>
      </c>
    </row>
    <row r="178" spans="1:17" x14ac:dyDescent="0.25">
      <c r="A178" s="30"/>
      <c r="B178" s="30"/>
      <c r="C178" s="30"/>
      <c r="D178" s="31"/>
      <c r="E178" s="30"/>
      <c r="F178" s="30"/>
      <c r="G178" s="30"/>
      <c r="H178" s="30"/>
      <c r="I178" s="30"/>
      <c r="J178" s="30"/>
      <c r="K178" s="30"/>
      <c r="M178">
        <v>176</v>
      </c>
      <c r="N178" t="str">
        <f>IFERROR(IF(VLOOKUP(M178,'WR Projections'!$A:$P,14,FALSE)&gt;0,VLOOKUP(M178,'WR Projections'!$A:$P,3,FALSE),""),"")</f>
        <v>Jacquez Stuart</v>
      </c>
      <c r="O178" t="str">
        <f>IFERROR(IF(VLOOKUP(M178,'WR Projections'!$A:$P,14,FALSE)&gt;0,VLOOKUP(M178,'WR Projections'!$A:$P,4,FALSE),""),"")</f>
        <v>Toledo</v>
      </c>
      <c r="P178" s="2">
        <f>IFERROR(IF(VLOOKUP(M178,'WR Projections'!$A:$P,14,FALSE)&gt;0,VLOOKUP(M178,'WR Projections'!$A:$P,14,FALSE),""),"")</f>
        <v>108.59513020567599</v>
      </c>
      <c r="Q178" s="2">
        <f>IFERROR(IF(VLOOKUP(M178,'WR Projections'!$A:$P,14,FALSE)&gt;0,VLOOKUP(M178,'WR Projections'!$A:$P,15,FALSE),""),"")</f>
        <v>-48.634541305306954</v>
      </c>
    </row>
    <row r="179" spans="1:17" x14ac:dyDescent="0.25">
      <c r="A179" s="30"/>
      <c r="B179" s="30"/>
      <c r="C179" s="30"/>
      <c r="D179" s="31"/>
      <c r="E179" s="30"/>
      <c r="F179" s="30"/>
      <c r="G179" s="30"/>
      <c r="H179" s="30"/>
      <c r="I179" s="30"/>
      <c r="J179" s="30"/>
      <c r="K179" s="30"/>
      <c r="M179">
        <v>177</v>
      </c>
      <c r="N179" t="str">
        <f>IFERROR(IF(VLOOKUP(M179,'WR Projections'!$A:$P,14,FALSE)&gt;0,VLOOKUP(M179,'WR Projections'!$A:$P,3,FALSE),""),"")</f>
        <v>Stefan Cobbs</v>
      </c>
      <c r="O179" t="str">
        <f>IFERROR(IF(VLOOKUP(M179,'WR Projections'!$A:$P,14,FALSE)&gt;0,VLOOKUP(M179,'WR Projections'!$A:$P,4,FALSE),""),"")</f>
        <v>Boise State</v>
      </c>
      <c r="P179" s="2">
        <f>IFERROR(IF(VLOOKUP(M179,'WR Projections'!$A:$P,14,FALSE)&gt;0,VLOOKUP(M179,'WR Projections'!$A:$P,14,FALSE),""),"")</f>
        <v>108.4917142832342</v>
      </c>
      <c r="Q179" s="2">
        <f>IFERROR(IF(VLOOKUP(M179,'WR Projections'!$A:$P,14,FALSE)&gt;0,VLOOKUP(M179,'WR Projections'!$A:$P,15,FALSE),""),"")</f>
        <v>-48.737957227748737</v>
      </c>
    </row>
    <row r="180" spans="1:17" x14ac:dyDescent="0.25">
      <c r="A180" s="30"/>
      <c r="B180" s="30"/>
      <c r="C180" s="30"/>
      <c r="D180" s="31"/>
      <c r="E180" s="30"/>
      <c r="F180" s="30"/>
      <c r="G180" s="30"/>
      <c r="H180" s="30"/>
      <c r="I180" s="30"/>
      <c r="J180" s="30"/>
      <c r="K180" s="30"/>
      <c r="M180">
        <v>178</v>
      </c>
      <c r="N180" t="str">
        <f>IFERROR(IF(VLOOKUP(M180,'WR Projections'!$A:$P,14,FALSE)&gt;0,VLOOKUP(M180,'WR Projections'!$A:$P,3,FALSE),""),"")</f>
        <v>Justus Ross-Simmons</v>
      </c>
      <c r="O180" t="str">
        <f>IFERROR(IF(VLOOKUP(M180,'WR Projections'!$A:$P,14,FALSE)&gt;0,VLOOKUP(M180,'WR Projections'!$A:$P,4,FALSE),""),"")</f>
        <v>Colorado State</v>
      </c>
      <c r="P180" s="2">
        <f>IFERROR(IF(VLOOKUP(M180,'WR Projections'!$A:$P,14,FALSE)&gt;0,VLOOKUP(M180,'WR Projections'!$A:$P,14,FALSE),""),"")</f>
        <v>108.26244502687575</v>
      </c>
      <c r="Q180" s="2">
        <f>IFERROR(IF(VLOOKUP(M180,'WR Projections'!$A:$P,14,FALSE)&gt;0,VLOOKUP(M180,'WR Projections'!$A:$P,15,FALSE),""),"")</f>
        <v>-48.967226484107186</v>
      </c>
    </row>
    <row r="181" spans="1:17" x14ac:dyDescent="0.25">
      <c r="A181" s="30"/>
      <c r="B181" s="30"/>
      <c r="C181" s="30"/>
      <c r="D181" s="31"/>
      <c r="E181" s="30"/>
      <c r="F181" s="30"/>
      <c r="G181" s="30"/>
      <c r="H181" s="30"/>
      <c r="I181" s="30"/>
      <c r="J181" s="30"/>
      <c r="K181" s="30"/>
      <c r="M181">
        <v>179</v>
      </c>
      <c r="N181" t="str">
        <f>IFERROR(IF(VLOOKUP(M181,'WR Projections'!$A:$P,14,FALSE)&gt;0,VLOOKUP(M181,'WR Projections'!$A:$P,3,FALSE),""),"")</f>
        <v>Ke'Shawn Williams</v>
      </c>
      <c r="O181" t="str">
        <f>IFERROR(IF(VLOOKUP(M181,'WR Projections'!$A:$P,14,FALSE)&gt;0,VLOOKUP(M181,'WR Projections'!$A:$P,4,FALSE),""),"")</f>
        <v>Wake Forest</v>
      </c>
      <c r="P181" s="2">
        <f>IFERROR(IF(VLOOKUP(M181,'WR Projections'!$A:$P,14,FALSE)&gt;0,VLOOKUP(M181,'WR Projections'!$A:$P,14,FALSE),""),"")</f>
        <v>107.23335496423971</v>
      </c>
      <c r="Q181" s="2">
        <f>IFERROR(IF(VLOOKUP(M181,'WR Projections'!$A:$P,14,FALSE)&gt;0,VLOOKUP(M181,'WR Projections'!$A:$P,15,FALSE),""),"")</f>
        <v>-49.99631654674323</v>
      </c>
    </row>
    <row r="182" spans="1:17" x14ac:dyDescent="0.25">
      <c r="A182" s="30"/>
      <c r="B182" s="30"/>
      <c r="C182" s="30"/>
      <c r="D182" s="31"/>
      <c r="E182" s="30"/>
      <c r="F182" s="30"/>
      <c r="G182" s="30"/>
      <c r="H182" s="30"/>
      <c r="I182" s="30"/>
      <c r="J182" s="30"/>
      <c r="K182" s="30"/>
      <c r="M182">
        <v>180</v>
      </c>
      <c r="N182" t="str">
        <f>IFERROR(IF(VLOOKUP(M182,'WR Projections'!$A:$P,14,FALSE)&gt;0,VLOOKUP(M182,'WR Projections'!$A:$P,3,FALSE),""),"")</f>
        <v>JaQuae Jackson</v>
      </c>
      <c r="O182" t="str">
        <f>IFERROR(IF(VLOOKUP(M182,'WR Projections'!$A:$P,14,FALSE)&gt;0,VLOOKUP(M182,'WR Projections'!$A:$P,4,FALSE),""),"")</f>
        <v>Rutgers</v>
      </c>
      <c r="P182" s="2">
        <f>IFERROR(IF(VLOOKUP(M182,'WR Projections'!$A:$P,14,FALSE)&gt;0,VLOOKUP(M182,'WR Projections'!$A:$P,14,FALSE),""),"")</f>
        <v>107.22940233663542</v>
      </c>
      <c r="Q182" s="2">
        <f>IFERROR(IF(VLOOKUP(M182,'WR Projections'!$A:$P,14,FALSE)&gt;0,VLOOKUP(M182,'WR Projections'!$A:$P,15,FALSE),""),"")</f>
        <v>-50.000269174347522</v>
      </c>
    </row>
    <row r="183" spans="1:17" x14ac:dyDescent="0.25">
      <c r="A183" s="30"/>
      <c r="B183" s="30"/>
      <c r="C183" s="30"/>
      <c r="D183" s="31"/>
      <c r="E183" s="30"/>
      <c r="F183" s="30"/>
      <c r="G183" s="30"/>
      <c r="H183" s="30"/>
      <c r="I183" s="30"/>
      <c r="J183" s="30"/>
      <c r="K183" s="30"/>
      <c r="M183">
        <v>181</v>
      </c>
      <c r="N183" t="str">
        <f>IFERROR(IF(VLOOKUP(M183,'WR Projections'!$A:$P,14,FALSE)&gt;0,VLOOKUP(M183,'WR Projections'!$A:$P,3,FALSE),""),"")</f>
        <v>Caleb Douglas</v>
      </c>
      <c r="O183" t="str">
        <f>IFERROR(IF(VLOOKUP(M183,'WR Projections'!$A:$P,14,FALSE)&gt;0,VLOOKUP(M183,'WR Projections'!$A:$P,4,FALSE),""),"")</f>
        <v>Florida</v>
      </c>
      <c r="P183" s="2">
        <f>IFERROR(IF(VLOOKUP(M183,'WR Projections'!$A:$P,14,FALSE)&gt;0,VLOOKUP(M183,'WR Projections'!$A:$P,14,FALSE),""),"")</f>
        <v>107.17197838695934</v>
      </c>
      <c r="Q183" s="2">
        <f>IFERROR(IF(VLOOKUP(M183,'WR Projections'!$A:$P,14,FALSE)&gt;0,VLOOKUP(M183,'WR Projections'!$A:$P,15,FALSE),""),"")</f>
        <v>-50.057693124023601</v>
      </c>
    </row>
    <row r="184" spans="1:17" x14ac:dyDescent="0.25">
      <c r="A184" s="30"/>
      <c r="B184" s="30"/>
      <c r="C184" s="30"/>
      <c r="D184" s="31"/>
      <c r="E184" s="30"/>
      <c r="F184" s="30"/>
      <c r="G184" s="30"/>
      <c r="H184" s="30"/>
      <c r="I184" s="30"/>
      <c r="J184" s="30"/>
      <c r="K184" s="30"/>
      <c r="M184">
        <v>182</v>
      </c>
      <c r="N184" t="str">
        <f>IFERROR(IF(VLOOKUP(M184,'WR Projections'!$A:$P,14,FALSE)&gt;0,VLOOKUP(M184,'WR Projections'!$A:$P,3,FALSE),""),"")</f>
        <v>Dane Key</v>
      </c>
      <c r="O184" t="str">
        <f>IFERROR(IF(VLOOKUP(M184,'WR Projections'!$A:$P,14,FALSE)&gt;0,VLOOKUP(M184,'WR Projections'!$A:$P,4,FALSE),""),"")</f>
        <v>Kentucky</v>
      </c>
      <c r="P184" s="2">
        <f>IFERROR(IF(VLOOKUP(M184,'WR Projections'!$A:$P,14,FALSE)&gt;0,VLOOKUP(M184,'WR Projections'!$A:$P,14,FALSE),""),"")</f>
        <v>107.03064523867302</v>
      </c>
      <c r="Q184" s="2">
        <f>IFERROR(IF(VLOOKUP(M184,'WR Projections'!$A:$P,14,FALSE)&gt;0,VLOOKUP(M184,'WR Projections'!$A:$P,15,FALSE),""),"")</f>
        <v>-50.199026272309922</v>
      </c>
    </row>
    <row r="185" spans="1:17" x14ac:dyDescent="0.25">
      <c r="A185" s="30"/>
      <c r="B185" s="30"/>
      <c r="C185" s="30"/>
      <c r="D185" s="31"/>
      <c r="E185" s="30"/>
      <c r="F185" s="30"/>
      <c r="G185" s="30"/>
      <c r="H185" s="30"/>
      <c r="I185" s="30"/>
      <c r="J185" s="30"/>
      <c r="K185" s="30"/>
      <c r="M185">
        <v>183</v>
      </c>
      <c r="N185" t="str">
        <f>IFERROR(IF(VLOOKUP(M185,'WR Projections'!$A:$P,14,FALSE)&gt;0,VLOOKUP(M185,'WR Projections'!$A:$P,3,FALSE),""),"")</f>
        <v>DeMarcus Harris</v>
      </c>
      <c r="O185" t="str">
        <f>IFERROR(IF(VLOOKUP(M185,'WR Projections'!$A:$P,14,FALSE)&gt;0,VLOOKUP(M185,'WR Projections'!$A:$P,4,FALSE),""),"")</f>
        <v>Marshall</v>
      </c>
      <c r="P185" s="2">
        <f>IFERROR(IF(VLOOKUP(M185,'WR Projections'!$A:$P,14,FALSE)&gt;0,VLOOKUP(M185,'WR Projections'!$A:$P,14,FALSE),""),"")</f>
        <v>106.84555829377173</v>
      </c>
      <c r="Q185" s="2">
        <f>IFERROR(IF(VLOOKUP(M185,'WR Projections'!$A:$P,14,FALSE)&gt;0,VLOOKUP(M185,'WR Projections'!$A:$P,15,FALSE),""),"")</f>
        <v>-50.384113217211208</v>
      </c>
    </row>
    <row r="186" spans="1:17" x14ac:dyDescent="0.25">
      <c r="A186" s="30"/>
      <c r="B186" s="30"/>
      <c r="C186" s="30"/>
      <c r="D186" s="31"/>
      <c r="E186" s="30"/>
      <c r="F186" s="30"/>
      <c r="G186" s="30"/>
      <c r="H186" s="30"/>
      <c r="I186" s="30"/>
      <c r="J186" s="30"/>
      <c r="K186" s="30"/>
      <c r="M186">
        <v>184</v>
      </c>
      <c r="N186" t="str">
        <f>IFERROR(IF(VLOOKUP(M186,'WR Projections'!$A:$P,14,FALSE)&gt;0,VLOOKUP(M186,'WR Projections'!$A:$P,3,FALSE),""),"")</f>
        <v>Jehlani Galloway</v>
      </c>
      <c r="O186" t="str">
        <f>IFERROR(IF(VLOOKUP(M186,'WR Projections'!$A:$P,14,FALSE)&gt;0,VLOOKUP(M186,'WR Projections'!$A:$P,4,FALSE),""),"")</f>
        <v>Western Michigan</v>
      </c>
      <c r="P186" s="2">
        <f>IFERROR(IF(VLOOKUP(M186,'WR Projections'!$A:$P,14,FALSE)&gt;0,VLOOKUP(M186,'WR Projections'!$A:$P,14,FALSE),""),"")</f>
        <v>106.48035127551087</v>
      </c>
      <c r="Q186" s="2">
        <f>IFERROR(IF(VLOOKUP(M186,'WR Projections'!$A:$P,14,FALSE)&gt;0,VLOOKUP(M186,'WR Projections'!$A:$P,15,FALSE),""),"")</f>
        <v>-50.749320235472069</v>
      </c>
    </row>
    <row r="187" spans="1:17" x14ac:dyDescent="0.25">
      <c r="A187" s="30"/>
      <c r="B187" s="30"/>
      <c r="C187" s="30"/>
      <c r="D187" s="31"/>
      <c r="E187" s="30"/>
      <c r="F187" s="30"/>
      <c r="G187" s="30"/>
      <c r="H187" s="30"/>
      <c r="I187" s="30"/>
      <c r="J187" s="30"/>
      <c r="K187" s="30"/>
      <c r="M187">
        <v>185</v>
      </c>
      <c r="N187" t="str">
        <f>IFERROR(IF(VLOOKUP(M187,'WR Projections'!$A:$P,14,FALSE)&gt;0,VLOOKUP(M187,'WR Projections'!$A:$P,3,FALSE),""),"")</f>
        <v>Al'Vonte Woodard</v>
      </c>
      <c r="O187" t="str">
        <f>IFERROR(IF(VLOOKUP(M187,'WR Projections'!$A:$P,14,FALSE)&gt;0,VLOOKUP(M187,'WR Projections'!$A:$P,4,FALSE),""),"")</f>
        <v>Sam Houston State</v>
      </c>
      <c r="P187" s="2">
        <f>IFERROR(IF(VLOOKUP(M187,'WR Projections'!$A:$P,14,FALSE)&gt;0,VLOOKUP(M187,'WR Projections'!$A:$P,14,FALSE),""),"")</f>
        <v>105.64929899165182</v>
      </c>
      <c r="Q187" s="2">
        <f>IFERROR(IF(VLOOKUP(M187,'WR Projections'!$A:$P,14,FALSE)&gt;0,VLOOKUP(M187,'WR Projections'!$A:$P,15,FALSE),""),"")</f>
        <v>-51.580372519331121</v>
      </c>
    </row>
    <row r="188" spans="1:17" x14ac:dyDescent="0.25">
      <c r="A188" s="30"/>
      <c r="B188" s="30"/>
      <c r="C188" s="30"/>
      <c r="D188" s="31"/>
      <c r="E188" s="30"/>
      <c r="F188" s="30"/>
      <c r="G188" s="30"/>
      <c r="H188" s="30"/>
      <c r="I188" s="30"/>
      <c r="J188" s="30"/>
      <c r="K188" s="30"/>
      <c r="M188">
        <v>186</v>
      </c>
      <c r="N188" t="str">
        <f>IFERROR(IF(VLOOKUP(M188,'WR Projections'!$A:$P,14,FALSE)&gt;0,VLOOKUP(M188,'WR Projections'!$A:$P,3,FALSE),""),"")</f>
        <v>De’Zhaun Stribling</v>
      </c>
      <c r="O188" t="str">
        <f>IFERROR(IF(VLOOKUP(M188,'WR Projections'!$A:$P,14,FALSE)&gt;0,VLOOKUP(M188,'WR Projections'!$A:$P,4,FALSE),""),"")</f>
        <v>Oklahoma State</v>
      </c>
      <c r="P188" s="2">
        <f>IFERROR(IF(VLOOKUP(M188,'WR Projections'!$A:$P,14,FALSE)&gt;0,VLOOKUP(M188,'WR Projections'!$A:$P,14,FALSE),""),"")</f>
        <v>105.52883046966828</v>
      </c>
      <c r="Q188" s="2">
        <f>IFERROR(IF(VLOOKUP(M188,'WR Projections'!$A:$P,14,FALSE)&gt;0,VLOOKUP(M188,'WR Projections'!$A:$P,15,FALSE),""),"")</f>
        <v>-51.700841041314661</v>
      </c>
    </row>
    <row r="189" spans="1:17" x14ac:dyDescent="0.25">
      <c r="A189" s="30"/>
      <c r="B189" s="30"/>
      <c r="C189" s="30"/>
      <c r="D189" s="31"/>
      <c r="E189" s="30"/>
      <c r="F189" s="30"/>
      <c r="G189" s="30"/>
      <c r="H189" s="30"/>
      <c r="I189" s="30"/>
      <c r="J189" s="30"/>
      <c r="K189" s="30"/>
      <c r="M189">
        <v>187</v>
      </c>
      <c r="N189" t="str">
        <f>IFERROR(IF(VLOOKUP(M189,'WR Projections'!$A:$P,14,FALSE)&gt;0,VLOOKUP(M189,'WR Projections'!$A:$P,3,FALSE),""),"")</f>
        <v>Chase Roberts</v>
      </c>
      <c r="O189" t="str">
        <f>IFERROR(IF(VLOOKUP(M189,'WR Projections'!$A:$P,14,FALSE)&gt;0,VLOOKUP(M189,'WR Projections'!$A:$P,4,FALSE),""),"")</f>
        <v>BYU</v>
      </c>
      <c r="P189" s="2">
        <f>IFERROR(IF(VLOOKUP(M189,'WR Projections'!$A:$P,14,FALSE)&gt;0,VLOOKUP(M189,'WR Projections'!$A:$P,14,FALSE),""),"")</f>
        <v>105.08066731800301</v>
      </c>
      <c r="Q189" s="2">
        <f>IFERROR(IF(VLOOKUP(M189,'WR Projections'!$A:$P,14,FALSE)&gt;0,VLOOKUP(M189,'WR Projections'!$A:$P,15,FALSE),""),"")</f>
        <v>-52.14900419297993</v>
      </c>
    </row>
    <row r="190" spans="1:17" x14ac:dyDescent="0.25">
      <c r="A190" s="30"/>
      <c r="B190" s="30"/>
      <c r="C190" s="30"/>
      <c r="D190" s="31"/>
      <c r="E190" s="30"/>
      <c r="F190" s="30"/>
      <c r="G190" s="30"/>
      <c r="H190" s="30"/>
      <c r="I190" s="30"/>
      <c r="J190" s="30"/>
      <c r="K190" s="30"/>
      <c r="M190">
        <v>188</v>
      </c>
      <c r="N190" t="str">
        <f>IFERROR(IF(VLOOKUP(M190,'WR Projections'!$A:$P,14,FALSE)&gt;0,VLOOKUP(M190,'WR Projections'!$A:$P,3,FALSE),""),"")</f>
        <v>Devin Maddox</v>
      </c>
      <c r="O190" t="str">
        <f>IFERROR(IF(VLOOKUP(M190,'WR Projections'!$A:$P,14,FALSE)&gt;0,VLOOKUP(M190,'WR Projections'!$A:$P,4,FALSE),""),"")</f>
        <v>Toledo</v>
      </c>
      <c r="P190" s="2">
        <f>IFERROR(IF(VLOOKUP(M190,'WR Projections'!$A:$P,14,FALSE)&gt;0,VLOOKUP(M190,'WR Projections'!$A:$P,14,FALSE),""),"")</f>
        <v>104.61843768794942</v>
      </c>
      <c r="Q190" s="2">
        <f>IFERROR(IF(VLOOKUP(M190,'WR Projections'!$A:$P,14,FALSE)&gt;0,VLOOKUP(M190,'WR Projections'!$A:$P,15,FALSE),""),"")</f>
        <v>-52.611233823033515</v>
      </c>
    </row>
    <row r="191" spans="1:17" x14ac:dyDescent="0.25">
      <c r="A191" s="30"/>
      <c r="B191" s="30"/>
      <c r="C191" s="30"/>
      <c r="D191" s="31"/>
      <c r="E191" s="30"/>
      <c r="F191" s="30"/>
      <c r="G191" s="30"/>
      <c r="H191" s="30"/>
      <c r="I191" s="30"/>
      <c r="J191" s="30"/>
      <c r="K191" s="30"/>
      <c r="M191">
        <v>189</v>
      </c>
      <c r="N191" t="str">
        <f>IFERROR(IF(VLOOKUP(M191,'WR Projections'!$A:$P,14,FALSE)&gt;0,VLOOKUP(M191,'WR Projections'!$A:$P,3,FALSE),""),"")</f>
        <v>Bub Means</v>
      </c>
      <c r="O191" t="str">
        <f>IFERROR(IF(VLOOKUP(M191,'WR Projections'!$A:$P,14,FALSE)&gt;0,VLOOKUP(M191,'WR Projections'!$A:$P,4,FALSE),""),"")</f>
        <v>Pittsburgh</v>
      </c>
      <c r="P191" s="2">
        <f>IFERROR(IF(VLOOKUP(M191,'WR Projections'!$A:$P,14,FALSE)&gt;0,VLOOKUP(M191,'WR Projections'!$A:$P,14,FALSE),""),"")</f>
        <v>104.6051478471243</v>
      </c>
      <c r="Q191" s="2">
        <f>IFERROR(IF(VLOOKUP(M191,'WR Projections'!$A:$P,14,FALSE)&gt;0,VLOOKUP(M191,'WR Projections'!$A:$P,15,FALSE),""),"")</f>
        <v>-52.624523663858639</v>
      </c>
    </row>
    <row r="192" spans="1:17" x14ac:dyDescent="0.25">
      <c r="A192" s="30"/>
      <c r="B192" s="30"/>
      <c r="C192" s="30"/>
      <c r="D192" s="31"/>
      <c r="E192" s="30"/>
      <c r="F192" s="30"/>
      <c r="G192" s="30"/>
      <c r="H192" s="30"/>
      <c r="I192" s="30"/>
      <c r="J192" s="30"/>
      <c r="K192" s="30"/>
      <c r="M192">
        <v>190</v>
      </c>
      <c r="N192" t="str">
        <f>IFERROR(IF(VLOOKUP(M192,'WR Projections'!$A:$P,14,FALSE)&gt;0,VLOOKUP(M192,'WR Projections'!$A:$P,3,FALSE),""),"")</f>
        <v>Malik Rutherford</v>
      </c>
      <c r="O192" t="str">
        <f>IFERROR(IF(VLOOKUP(M192,'WR Projections'!$A:$P,14,FALSE)&gt;0,VLOOKUP(M192,'WR Projections'!$A:$P,4,FALSE),""),"")</f>
        <v>Georgia Tech</v>
      </c>
      <c r="P192" s="2">
        <f>IFERROR(IF(VLOOKUP(M192,'WR Projections'!$A:$P,14,FALSE)&gt;0,VLOOKUP(M192,'WR Projections'!$A:$P,14,FALSE),""),"")</f>
        <v>104.40700751407174</v>
      </c>
      <c r="Q192" s="2">
        <f>IFERROR(IF(VLOOKUP(M192,'WR Projections'!$A:$P,14,FALSE)&gt;0,VLOOKUP(M192,'WR Projections'!$A:$P,15,FALSE),""),"")</f>
        <v>-52.822663996911203</v>
      </c>
    </row>
    <row r="193" spans="1:17" x14ac:dyDescent="0.25">
      <c r="A193" s="30"/>
      <c r="B193" s="30"/>
      <c r="C193" s="30"/>
      <c r="D193" s="31"/>
      <c r="E193" s="30"/>
      <c r="F193" s="30"/>
      <c r="G193" s="30"/>
      <c r="H193" s="30"/>
      <c r="I193" s="30"/>
      <c r="J193" s="30"/>
      <c r="K193" s="30"/>
      <c r="M193">
        <v>191</v>
      </c>
      <c r="N193" t="str">
        <f>IFERROR(IF(VLOOKUP(M193,'WR Projections'!$A:$P,14,FALSE)&gt;0,VLOOKUP(M193,'WR Projections'!$A:$P,3,FALSE),""),"")</f>
        <v>Tayvion Robinson</v>
      </c>
      <c r="O193" t="str">
        <f>IFERROR(IF(VLOOKUP(M193,'WR Projections'!$A:$P,14,FALSE)&gt;0,VLOOKUP(M193,'WR Projections'!$A:$P,4,FALSE),""),"")</f>
        <v>Kentucky</v>
      </c>
      <c r="P193" s="2">
        <f>IFERROR(IF(VLOOKUP(M193,'WR Projections'!$A:$P,14,FALSE)&gt;0,VLOOKUP(M193,'WR Projections'!$A:$P,14,FALSE),""),"")</f>
        <v>104.39344428217625</v>
      </c>
      <c r="Q193" s="2">
        <f>IFERROR(IF(VLOOKUP(M193,'WR Projections'!$A:$P,14,FALSE)&gt;0,VLOOKUP(M193,'WR Projections'!$A:$P,15,FALSE),""),"")</f>
        <v>-52.836227228806692</v>
      </c>
    </row>
    <row r="194" spans="1:17" x14ac:dyDescent="0.25">
      <c r="A194" s="30"/>
      <c r="B194" s="30"/>
      <c r="C194" s="30"/>
      <c r="D194" s="31"/>
      <c r="E194" s="30"/>
      <c r="F194" s="30"/>
      <c r="G194" s="30"/>
      <c r="H194" s="30"/>
      <c r="I194" s="30"/>
      <c r="J194" s="30"/>
      <c r="K194" s="30"/>
      <c r="M194">
        <v>192</v>
      </c>
      <c r="N194" t="str">
        <f>IFERROR(IF(VLOOKUP(M194,'WR Projections'!$A:$P,14,FALSE)&gt;0,VLOOKUP(M194,'WR Projections'!$A:$P,3,FALSE),""),"")</f>
        <v>Malik Benson</v>
      </c>
      <c r="O194" t="str">
        <f>IFERROR(IF(VLOOKUP(M194,'WR Projections'!$A:$P,14,FALSE)&gt;0,VLOOKUP(M194,'WR Projections'!$A:$P,4,FALSE),""),"")</f>
        <v>Alabama</v>
      </c>
      <c r="P194" s="2">
        <f>IFERROR(IF(VLOOKUP(M194,'WR Projections'!$A:$P,14,FALSE)&gt;0,VLOOKUP(M194,'WR Projections'!$A:$P,14,FALSE),""),"")</f>
        <v>104.09962248917732</v>
      </c>
      <c r="Q194" s="2">
        <f>IFERROR(IF(VLOOKUP(M194,'WR Projections'!$A:$P,14,FALSE)&gt;0,VLOOKUP(M194,'WR Projections'!$A:$P,15,FALSE),""),"")</f>
        <v>-53.130049021805618</v>
      </c>
    </row>
    <row r="195" spans="1:17" x14ac:dyDescent="0.25">
      <c r="A195" s="30"/>
      <c r="B195" s="30"/>
      <c r="C195" s="30"/>
      <c r="D195" s="31"/>
      <c r="E195" s="30"/>
      <c r="F195" s="30"/>
      <c r="G195" s="30"/>
      <c r="H195" s="30"/>
      <c r="I195" s="30"/>
      <c r="J195" s="30"/>
      <c r="K195" s="30"/>
      <c r="M195">
        <v>193</v>
      </c>
      <c r="N195" t="str">
        <f>IFERROR(IF(VLOOKUP(M195,'WR Projections'!$A:$P,14,FALSE)&gt;0,VLOOKUP(M195,'WR Projections'!$A:$P,3,FALSE),""),"")</f>
        <v>Billy Bowens</v>
      </c>
      <c r="O195" t="str">
        <f>IFERROR(IF(VLOOKUP(M195,'WR Projections'!$A:$P,14,FALSE)&gt;0,VLOOKUP(M195,'WR Projections'!$A:$P,4,FALSE),""),"")</f>
        <v>Boise State</v>
      </c>
      <c r="P195" s="2">
        <f>IFERROR(IF(VLOOKUP(M195,'WR Projections'!$A:$P,14,FALSE)&gt;0,VLOOKUP(M195,'WR Projections'!$A:$P,14,FALSE),""),"")</f>
        <v>103.6487789067764</v>
      </c>
      <c r="Q195" s="2">
        <f>IFERROR(IF(VLOOKUP(M195,'WR Projections'!$A:$P,14,FALSE)&gt;0,VLOOKUP(M195,'WR Projections'!$A:$P,15,FALSE),""),"")</f>
        <v>-53.580892604206539</v>
      </c>
    </row>
    <row r="196" spans="1:17" x14ac:dyDescent="0.25">
      <c r="A196" s="30"/>
      <c r="B196" s="30"/>
      <c r="C196" s="30"/>
      <c r="D196" s="31"/>
      <c r="E196" s="30"/>
      <c r="F196" s="30"/>
      <c r="G196" s="30"/>
      <c r="H196" s="30"/>
      <c r="I196" s="30"/>
      <c r="J196" s="30"/>
      <c r="K196" s="30"/>
      <c r="M196">
        <v>194</v>
      </c>
      <c r="N196" t="str">
        <f>IFERROR(IF(VLOOKUP(M196,'WR Projections'!$A:$P,14,FALSE)&gt;0,VLOOKUP(M196,'WR Projections'!$A:$P,3,FALSE),""),"")</f>
        <v>Kelly Akharaiyi</v>
      </c>
      <c r="O196" t="str">
        <f>IFERROR(IF(VLOOKUP(M196,'WR Projections'!$A:$P,14,FALSE)&gt;0,VLOOKUP(M196,'WR Projections'!$A:$P,4,FALSE),""),"")</f>
        <v>UTEP</v>
      </c>
      <c r="P196" s="2">
        <f>IFERROR(IF(VLOOKUP(M196,'WR Projections'!$A:$P,14,FALSE)&gt;0,VLOOKUP(M196,'WR Projections'!$A:$P,14,FALSE),""),"")</f>
        <v>103.51877871807055</v>
      </c>
      <c r="Q196" s="2">
        <f>IFERROR(IF(VLOOKUP(M196,'WR Projections'!$A:$P,14,FALSE)&gt;0,VLOOKUP(M196,'WR Projections'!$A:$P,15,FALSE),""),"")</f>
        <v>-53.710892792912389</v>
      </c>
    </row>
    <row r="197" spans="1:17" x14ac:dyDescent="0.25">
      <c r="A197" s="30"/>
      <c r="B197" s="30"/>
      <c r="C197" s="30"/>
      <c r="D197" s="31"/>
      <c r="E197" s="30"/>
      <c r="F197" s="30"/>
      <c r="G197" s="30"/>
      <c r="H197" s="30"/>
      <c r="I197" s="30"/>
      <c r="J197" s="30"/>
      <c r="K197" s="30"/>
      <c r="M197">
        <v>195</v>
      </c>
      <c r="N197" t="str">
        <f>IFERROR(IF(VLOOKUP(M197,'WR Projections'!$A:$P,14,FALSE)&gt;0,VLOOKUP(M197,'WR Projections'!$A:$P,3,FALSE),""),"")</f>
        <v>Lance Legendre</v>
      </c>
      <c r="O197" t="str">
        <f>IFERROR(IF(VLOOKUP(M197,'WR Projections'!$A:$P,14,FALSE)&gt;0,VLOOKUP(M197,'WR Projections'!$A:$P,4,FALSE),""),"")</f>
        <v>Louisiana</v>
      </c>
      <c r="P197" s="2">
        <f>IFERROR(IF(VLOOKUP(M197,'WR Projections'!$A:$P,14,FALSE)&gt;0,VLOOKUP(M197,'WR Projections'!$A:$P,14,FALSE),""),"")</f>
        <v>103.44625495476653</v>
      </c>
      <c r="Q197" s="2">
        <f>IFERROR(IF(VLOOKUP(M197,'WR Projections'!$A:$P,14,FALSE)&gt;0,VLOOKUP(M197,'WR Projections'!$A:$P,15,FALSE),""),"")</f>
        <v>-53.783416556216409</v>
      </c>
    </row>
    <row r="198" spans="1:17" x14ac:dyDescent="0.25">
      <c r="A198" s="30"/>
      <c r="B198" s="30"/>
      <c r="C198" s="30"/>
      <c r="D198" s="31"/>
      <c r="E198" s="30"/>
      <c r="F198" s="30"/>
      <c r="G198" s="30"/>
      <c r="H198" s="30"/>
      <c r="I198" s="30"/>
      <c r="J198" s="30"/>
      <c r="K198" s="30"/>
      <c r="M198">
        <v>196</v>
      </c>
      <c r="N198" t="str">
        <f>IFERROR(IF(VLOOKUP(M198,'WR Projections'!$A:$P,14,FALSE)&gt;0,VLOOKUP(M198,'WR Projections'!$A:$P,3,FALSE),""),"")</f>
        <v>Darrell Harding Jr.</v>
      </c>
      <c r="O198" t="str">
        <f>IFERROR(IF(VLOOKUP(M198,'WR Projections'!$A:$P,14,FALSE)&gt;0,VLOOKUP(M198,'WR Projections'!$A:$P,4,FALSE),""),"")</f>
        <v>Buffalo</v>
      </c>
      <c r="P198" s="2">
        <f>IFERROR(IF(VLOOKUP(M198,'WR Projections'!$A:$P,14,FALSE)&gt;0,VLOOKUP(M198,'WR Projections'!$A:$P,14,FALSE),""),"")</f>
        <v>103.38070720980853</v>
      </c>
      <c r="Q198" s="2">
        <f>IFERROR(IF(VLOOKUP(M198,'WR Projections'!$A:$P,14,FALSE)&gt;0,VLOOKUP(M198,'WR Projections'!$A:$P,15,FALSE),""),"")</f>
        <v>-53.848964301174405</v>
      </c>
    </row>
    <row r="199" spans="1:17" x14ac:dyDescent="0.25">
      <c r="A199" s="30"/>
      <c r="B199" s="30"/>
      <c r="C199" s="30"/>
      <c r="D199" s="31"/>
      <c r="E199" s="30"/>
      <c r="F199" s="30"/>
      <c r="G199" s="30"/>
      <c r="H199" s="30"/>
      <c r="I199" s="30"/>
      <c r="J199" s="30"/>
      <c r="K199" s="30"/>
      <c r="M199">
        <v>197</v>
      </c>
      <c r="N199" t="str">
        <f>IFERROR(IF(VLOOKUP(M199,'WR Projections'!$A:$P,14,FALSE)&gt;0,VLOOKUP(M199,'WR Projections'!$A:$P,3,FALSE),""),"")</f>
        <v>Javon Swinton</v>
      </c>
      <c r="O199" t="str">
        <f>IFERROR(IF(VLOOKUP(M199,'WR Projections'!$A:$P,14,FALSE)&gt;0,VLOOKUP(M199,'WR Projections'!$A:$P,4,FALSE),""),"")</f>
        <v>Eastern Michigan</v>
      </c>
      <c r="P199" s="2">
        <f>IFERROR(IF(VLOOKUP(M199,'WR Projections'!$A:$P,14,FALSE)&gt;0,VLOOKUP(M199,'WR Projections'!$A:$P,14,FALSE),""),"")</f>
        <v>103.08622816638625</v>
      </c>
      <c r="Q199" s="2">
        <f>IFERROR(IF(VLOOKUP(M199,'WR Projections'!$A:$P,14,FALSE)&gt;0,VLOOKUP(M199,'WR Projections'!$A:$P,15,FALSE),""),"")</f>
        <v>-54.14344334459669</v>
      </c>
    </row>
    <row r="200" spans="1:17" x14ac:dyDescent="0.25">
      <c r="A200" s="30"/>
      <c r="B200" s="30"/>
      <c r="C200" s="30"/>
      <c r="D200" s="31"/>
      <c r="E200" s="30"/>
      <c r="F200" s="30"/>
      <c r="G200" s="30"/>
      <c r="H200" s="30"/>
      <c r="I200" s="30"/>
      <c r="J200" s="30"/>
      <c r="K200" s="30"/>
      <c r="M200">
        <v>198</v>
      </c>
      <c r="N200" t="str">
        <f>IFERROR(IF(VLOOKUP(M200,'WR Projections'!$A:$P,14,FALSE)&gt;0,VLOOKUP(M200,'WR Projections'!$A:$P,3,FALSE),""),"")</f>
        <v>Xavier Restrepo</v>
      </c>
      <c r="O200" t="str">
        <f>IFERROR(IF(VLOOKUP(M200,'WR Projections'!$A:$P,14,FALSE)&gt;0,VLOOKUP(M200,'WR Projections'!$A:$P,4,FALSE),""),"")</f>
        <v>Miami (FL)</v>
      </c>
      <c r="P200" s="2">
        <f>IFERROR(IF(VLOOKUP(M200,'WR Projections'!$A:$P,14,FALSE)&gt;0,VLOOKUP(M200,'WR Projections'!$A:$P,14,FALSE),""),"")</f>
        <v>102.95200774092103</v>
      </c>
      <c r="Q200" s="2">
        <f>IFERROR(IF(VLOOKUP(M200,'WR Projections'!$A:$P,14,FALSE)&gt;0,VLOOKUP(M200,'WR Projections'!$A:$P,15,FALSE),""),"")</f>
        <v>-54.277663770061906</v>
      </c>
    </row>
    <row r="201" spans="1:17" x14ac:dyDescent="0.25">
      <c r="A201" s="30"/>
      <c r="B201" s="30"/>
      <c r="C201" s="30"/>
      <c r="D201" s="31"/>
      <c r="E201" s="30"/>
      <c r="F201" s="30"/>
      <c r="G201" s="30"/>
      <c r="H201" s="30"/>
      <c r="I201" s="30"/>
      <c r="J201" s="30"/>
      <c r="K201" s="30"/>
      <c r="M201">
        <v>199</v>
      </c>
      <c r="N201" t="str">
        <f>IFERROR(IF(VLOOKUP(M201,'WR Projections'!$A:$P,14,FALSE)&gt;0,VLOOKUP(M201,'WR Projections'!$A:$P,3,FALSE),""),"")</f>
        <v>Bru McCoy</v>
      </c>
      <c r="O201" t="str">
        <f>IFERROR(IF(VLOOKUP(M201,'WR Projections'!$A:$P,14,FALSE)&gt;0,VLOOKUP(M201,'WR Projections'!$A:$P,4,FALSE),""),"")</f>
        <v>Tennessee</v>
      </c>
      <c r="P201" s="2">
        <f>IFERROR(IF(VLOOKUP(M201,'WR Projections'!$A:$P,14,FALSE)&gt;0,VLOOKUP(M201,'WR Projections'!$A:$P,14,FALSE),""),"")</f>
        <v>102.86893225788026</v>
      </c>
      <c r="Q201" s="2">
        <f>IFERROR(IF(VLOOKUP(M201,'WR Projections'!$A:$P,14,FALSE)&gt;0,VLOOKUP(M201,'WR Projections'!$A:$P,15,FALSE),""),"")</f>
        <v>-54.360739253102679</v>
      </c>
    </row>
    <row r="202" spans="1:17" x14ac:dyDescent="0.25">
      <c r="A202" s="30"/>
      <c r="B202" s="30"/>
      <c r="C202" s="30"/>
      <c r="D202" s="31"/>
      <c r="E202" s="30"/>
      <c r="F202" s="30"/>
      <c r="G202" s="30"/>
      <c r="H202" s="30"/>
      <c r="I202" s="30"/>
      <c r="J202" s="30"/>
      <c r="K202" s="30"/>
      <c r="M202">
        <v>200</v>
      </c>
      <c r="N202" t="str">
        <f>IFERROR(IF(VLOOKUP(M202,'WR Projections'!$A:$P,14,FALSE)&gt;0,VLOOKUP(M202,'WR Projections'!$A:$P,3,FALSE),""),"")</f>
        <v>Javon Ivory</v>
      </c>
      <c r="O202" t="str">
        <f>IFERROR(IF(VLOOKUP(M202,'WR Projections'!$A:$P,14,FALSE)&gt;0,VLOOKUP(M202,'WR Projections'!$A:$P,4,FALSE),""),"")</f>
        <v>South Alabama</v>
      </c>
      <c r="P202" s="2">
        <f>IFERROR(IF(VLOOKUP(M202,'WR Projections'!$A:$P,14,FALSE)&gt;0,VLOOKUP(M202,'WR Projections'!$A:$P,14,FALSE),""),"")</f>
        <v>102.27474796949015</v>
      </c>
      <c r="Q202" s="2">
        <f>IFERROR(IF(VLOOKUP(M202,'WR Projections'!$A:$P,14,FALSE)&gt;0,VLOOKUP(M202,'WR Projections'!$A:$P,15,FALSE),""),"")</f>
        <v>-54.954923541492789</v>
      </c>
    </row>
    <row r="203" spans="1:17" x14ac:dyDescent="0.25">
      <c r="A203" s="30"/>
      <c r="B203" s="30"/>
      <c r="C203" s="30"/>
      <c r="D203" s="31"/>
      <c r="E203" s="30"/>
      <c r="F203" s="30"/>
      <c r="G203" s="30"/>
      <c r="H203" s="30"/>
      <c r="I203" s="30"/>
      <c r="J203" s="30"/>
      <c r="K203" s="30"/>
      <c r="M203">
        <v>201</v>
      </c>
      <c r="N203" t="str">
        <f>IFERROR(IF(VLOOKUP(M203,'WR Projections'!$A:$P,14,FALSE)&gt;0,VLOOKUP(M203,'WR Projections'!$A:$P,3,FALSE),""),"")</f>
        <v>Steven McBride</v>
      </c>
      <c r="O203" t="str">
        <f>IFERROR(IF(VLOOKUP(M203,'WR Projections'!$A:$P,14,FALSE)&gt;0,VLOOKUP(M203,'WR Projections'!$A:$P,4,FALSE),""),"")</f>
        <v>Hawai'i</v>
      </c>
      <c r="P203" s="2">
        <f>IFERROR(IF(VLOOKUP(M203,'WR Projections'!$A:$P,14,FALSE)&gt;0,VLOOKUP(M203,'WR Projections'!$A:$P,14,FALSE),""),"")</f>
        <v>101.89339190445961</v>
      </c>
      <c r="Q203" s="2">
        <f>IFERROR(IF(VLOOKUP(M203,'WR Projections'!$A:$P,14,FALSE)&gt;0,VLOOKUP(M203,'WR Projections'!$A:$P,15,FALSE),""),"")</f>
        <v>-55.336279606523334</v>
      </c>
    </row>
    <row r="204" spans="1:17" x14ac:dyDescent="0.25">
      <c r="A204" s="30"/>
      <c r="B204" s="30"/>
      <c r="C204" s="30"/>
      <c r="D204" s="31"/>
      <c r="E204" s="30"/>
      <c r="F204" s="30"/>
      <c r="G204" s="30"/>
      <c r="H204" s="30"/>
      <c r="I204" s="30"/>
      <c r="J204" s="30"/>
      <c r="K204" s="30"/>
      <c r="M204">
        <v>202</v>
      </c>
      <c r="N204" t="str">
        <f>IFERROR(IF(VLOOKUP(M204,'WR Projections'!$A:$P,14,FALSE)&gt;0,VLOOKUP(M204,'WR Projections'!$A:$P,3,FALSE),""),"")</f>
        <v>Brian Thomas Jr.</v>
      </c>
      <c r="O204" t="str">
        <f>IFERROR(IF(VLOOKUP(M204,'WR Projections'!$A:$P,14,FALSE)&gt;0,VLOOKUP(M204,'WR Projections'!$A:$P,4,FALSE),""),"")</f>
        <v>LSU</v>
      </c>
      <c r="P204" s="2">
        <f>IFERROR(IF(VLOOKUP(M204,'WR Projections'!$A:$P,14,FALSE)&gt;0,VLOOKUP(M204,'WR Projections'!$A:$P,14,FALSE),""),"")</f>
        <v>101.61013384002688</v>
      </c>
      <c r="Q204" s="2">
        <f>IFERROR(IF(VLOOKUP(M204,'WR Projections'!$A:$P,14,FALSE)&gt;0,VLOOKUP(M204,'WR Projections'!$A:$P,15,FALSE),""),"")</f>
        <v>-55.619537670956063</v>
      </c>
    </row>
    <row r="205" spans="1:17" x14ac:dyDescent="0.25">
      <c r="A205" s="30"/>
      <c r="B205" s="30"/>
      <c r="C205" s="30"/>
      <c r="D205" s="31"/>
      <c r="E205" s="30"/>
      <c r="F205" s="30"/>
      <c r="G205" s="30"/>
      <c r="H205" s="30"/>
      <c r="I205" s="30"/>
      <c r="J205" s="30"/>
      <c r="K205" s="30"/>
      <c r="M205">
        <v>203</v>
      </c>
      <c r="N205" t="str">
        <f>IFERROR(IF(VLOOKUP(M205,'WR Projections'!$A:$P,14,FALSE)&gt;0,VLOOKUP(M205,'WR Projections'!$A:$P,3,FALSE),""),"")</f>
        <v>Tyrese Chambers</v>
      </c>
      <c r="O205" t="str">
        <f>IFERROR(IF(VLOOKUP(M205,'WR Projections'!$A:$P,14,FALSE)&gt;0,VLOOKUP(M205,'WR Projections'!$A:$P,4,FALSE),""),"")</f>
        <v>Maryland</v>
      </c>
      <c r="P205" s="2">
        <f>IFERROR(IF(VLOOKUP(M205,'WR Projections'!$A:$P,14,FALSE)&gt;0,VLOOKUP(M205,'WR Projections'!$A:$P,14,FALSE),""),"")</f>
        <v>101.15978762057924</v>
      </c>
      <c r="Q205" s="2">
        <f>IFERROR(IF(VLOOKUP(M205,'WR Projections'!$A:$P,14,FALSE)&gt;0,VLOOKUP(M205,'WR Projections'!$A:$P,15,FALSE),""),"")</f>
        <v>-56.069883890403702</v>
      </c>
    </row>
    <row r="206" spans="1:17" x14ac:dyDescent="0.25">
      <c r="A206" s="30"/>
      <c r="B206" s="30"/>
      <c r="C206" s="30"/>
      <c r="D206" s="31"/>
      <c r="E206" s="30"/>
      <c r="F206" s="30"/>
      <c r="G206" s="30"/>
      <c r="H206" s="30"/>
      <c r="I206" s="30"/>
      <c r="J206" s="30"/>
      <c r="K206" s="30"/>
      <c r="M206">
        <v>204</v>
      </c>
      <c r="N206" t="str">
        <f>IFERROR(IF(VLOOKUP(M206,'WR Projections'!$A:$P,14,FALSE)&gt;0,VLOOKUP(M206,'WR Projections'!$A:$P,3,FALSE),""),"")</f>
        <v>Phillippe Wesley II</v>
      </c>
      <c r="O206" t="str">
        <f>IFERROR(IF(VLOOKUP(M206,'WR Projections'!$A:$P,14,FALSE)&gt;0,VLOOKUP(M206,'WR Projections'!$A:$P,4,FALSE),""),"")</f>
        <v>San Diego State</v>
      </c>
      <c r="P206" s="2">
        <f>IFERROR(IF(VLOOKUP(M206,'WR Projections'!$A:$P,14,FALSE)&gt;0,VLOOKUP(M206,'WR Projections'!$A:$P,14,FALSE),""),"")</f>
        <v>100.92435880930935</v>
      </c>
      <c r="Q206" s="2">
        <f>IFERROR(IF(VLOOKUP(M206,'WR Projections'!$A:$P,14,FALSE)&gt;0,VLOOKUP(M206,'WR Projections'!$A:$P,15,FALSE),""),"")</f>
        <v>-56.305312701673586</v>
      </c>
    </row>
    <row r="207" spans="1:17" x14ac:dyDescent="0.25">
      <c r="M207">
        <v>205</v>
      </c>
      <c r="N207" t="str">
        <f>IFERROR(IF(VLOOKUP(M207,'WR Projections'!$A:$P,14,FALSE)&gt;0,VLOOKUP(M207,'WR Projections'!$A:$P,3,FALSE),""),"")</f>
        <v>Donovan Ollie</v>
      </c>
      <c r="O207" t="str">
        <f>IFERROR(IF(VLOOKUP(M207,'WR Projections'!$A:$P,14,FALSE)&gt;0,VLOOKUP(M207,'WR Projections'!$A:$P,4,FALSE),""),"")</f>
        <v>Cincinnati</v>
      </c>
      <c r="P207" s="2">
        <f>IFERROR(IF(VLOOKUP(M207,'WR Projections'!$A:$P,14,FALSE)&gt;0,VLOOKUP(M207,'WR Projections'!$A:$P,14,FALSE),""),"")</f>
        <v>100.89036257994853</v>
      </c>
      <c r="Q207" s="2">
        <f>IFERROR(IF(VLOOKUP(M207,'WR Projections'!$A:$P,14,FALSE)&gt;0,VLOOKUP(M207,'WR Projections'!$A:$P,15,FALSE),""),"")</f>
        <v>-56.33930893103441</v>
      </c>
    </row>
  </sheetData>
  <mergeCells count="7">
    <mergeCell ref="X1:X149"/>
    <mergeCell ref="A123:K123"/>
    <mergeCell ref="G1:K1"/>
    <mergeCell ref="A1:E1"/>
    <mergeCell ref="M1:Q1"/>
    <mergeCell ref="S1:W1"/>
    <mergeCell ref="S54:W54"/>
  </mergeCells>
  <conditionalFormatting sqref="D3:D122">
    <cfRule type="colorScale" priority="9">
      <colorScale>
        <cfvo type="min"/>
        <cfvo type="percentile" val="50"/>
        <cfvo type="max"/>
        <color rgb="FFF8696B"/>
        <color rgb="FFFFEB84"/>
        <color rgb="FF63BE7B"/>
      </colorScale>
    </cfRule>
  </conditionalFormatting>
  <conditionalFormatting sqref="E3:E122">
    <cfRule type="colorScale" priority="5">
      <colorScale>
        <cfvo type="min"/>
        <cfvo type="percentile" val="50"/>
        <cfvo type="max"/>
        <color rgb="FF5A8AC6"/>
        <color rgb="FFFCFCFF"/>
        <color rgb="FFF8696B"/>
      </colorScale>
    </cfRule>
  </conditionalFormatting>
  <conditionalFormatting sqref="E140:E1048576 E2:E122">
    <cfRule type="colorScale" priority="37">
      <colorScale>
        <cfvo type="min"/>
        <cfvo type="percentile" val="50"/>
        <cfvo type="max"/>
        <color rgb="FFF8696B"/>
        <color rgb="FFFFEB84"/>
        <color rgb="FF63BE7B"/>
      </colorScale>
    </cfRule>
  </conditionalFormatting>
  <conditionalFormatting sqref="J3:J122">
    <cfRule type="colorScale" priority="8">
      <colorScale>
        <cfvo type="min"/>
        <cfvo type="percentile" val="50"/>
        <cfvo type="max"/>
        <color rgb="FFF8696B"/>
        <color rgb="FFFFEB84"/>
        <color rgb="FF63BE7B"/>
      </colorScale>
    </cfRule>
  </conditionalFormatting>
  <conditionalFormatting sqref="K1:K1048576">
    <cfRule type="colorScale" priority="4">
      <colorScale>
        <cfvo type="min"/>
        <cfvo type="percentile" val="50"/>
        <cfvo type="max"/>
        <color rgb="FF5A8AC6"/>
        <color rgb="FFFCFCFF"/>
        <color rgb="FFF8696B"/>
      </colorScale>
    </cfRule>
  </conditionalFormatting>
  <conditionalFormatting sqref="K2">
    <cfRule type="colorScale" priority="19">
      <colorScale>
        <cfvo type="min"/>
        <cfvo type="percentile" val="50"/>
        <cfvo type="max"/>
        <color rgb="FFF8696B"/>
        <color rgb="FFFFEB84"/>
        <color rgb="FF63BE7B"/>
      </colorScale>
    </cfRule>
  </conditionalFormatting>
  <conditionalFormatting sqref="K124:K132 K3:K122">
    <cfRule type="colorScale" priority="15">
      <colorScale>
        <cfvo type="min"/>
        <cfvo type="percentile" val="50"/>
        <cfvo type="max"/>
        <color rgb="FFF8696B"/>
        <color rgb="FFFFEB84"/>
        <color rgb="FF63BE7B"/>
      </colorScale>
    </cfRule>
  </conditionalFormatting>
  <conditionalFormatting sqref="P1:P1048576">
    <cfRule type="colorScale" priority="7">
      <colorScale>
        <cfvo type="min"/>
        <cfvo type="percentile" val="50"/>
        <cfvo type="max"/>
        <color rgb="FFF8696B"/>
        <color rgb="FFFFEB84"/>
        <color rgb="FF63BE7B"/>
      </colorScale>
    </cfRule>
  </conditionalFormatting>
  <conditionalFormatting sqref="Q1:Q1048576">
    <cfRule type="colorScale" priority="3">
      <colorScale>
        <cfvo type="min"/>
        <cfvo type="percentile" val="50"/>
        <cfvo type="max"/>
        <color rgb="FF5A8AC6"/>
        <color rgb="FFFCFCFF"/>
        <color rgb="FFF8696B"/>
      </colorScale>
    </cfRule>
  </conditionalFormatting>
  <conditionalFormatting sqref="Q2">
    <cfRule type="colorScale" priority="18">
      <colorScale>
        <cfvo type="min"/>
        <cfvo type="percentile" val="50"/>
        <cfvo type="max"/>
        <color rgb="FFF8696B"/>
        <color rgb="FFFFEB84"/>
        <color rgb="FF63BE7B"/>
      </colorScale>
    </cfRule>
  </conditionalFormatting>
  <conditionalFormatting sqref="Q3:Q207">
    <cfRule type="colorScale" priority="33">
      <colorScale>
        <cfvo type="min"/>
        <cfvo type="percentile" val="50"/>
        <cfvo type="max"/>
        <color rgb="FFF8696B"/>
        <color rgb="FFFFEB84"/>
        <color rgb="FF63BE7B"/>
      </colorScale>
    </cfRule>
  </conditionalFormatting>
  <conditionalFormatting sqref="V3:V53">
    <cfRule type="colorScale" priority="6">
      <colorScale>
        <cfvo type="min"/>
        <cfvo type="percentile" val="50"/>
        <cfvo type="max"/>
        <color rgb="FFF8696B"/>
        <color rgb="FFFFEB84"/>
        <color rgb="FF63BE7B"/>
      </colorScale>
    </cfRule>
  </conditionalFormatting>
  <conditionalFormatting sqref="W2">
    <cfRule type="colorScale" priority="17">
      <colorScale>
        <cfvo type="min"/>
        <cfvo type="percentile" val="50"/>
        <cfvo type="max"/>
        <color rgb="FFF8696B"/>
        <color rgb="FFFFEB84"/>
        <color rgb="FF63BE7B"/>
      </colorScale>
    </cfRule>
  </conditionalFormatting>
  <conditionalFormatting sqref="W3:W53">
    <cfRule type="colorScale" priority="2">
      <colorScale>
        <cfvo type="min"/>
        <cfvo type="percentile" val="50"/>
        <cfvo type="max"/>
        <color rgb="FF5A8AC6"/>
        <color rgb="FFFCFCFF"/>
        <color rgb="FFF8696B"/>
      </colorScale>
    </cfRule>
  </conditionalFormatting>
  <conditionalFormatting sqref="W55">
    <cfRule type="colorScale" priority="12">
      <colorScale>
        <cfvo type="min"/>
        <cfvo type="percentile" val="50"/>
        <cfvo type="max"/>
        <color rgb="FFF8696B"/>
        <color rgb="FFFFEB84"/>
        <color rgb="FF63BE7B"/>
      </colorScale>
    </cfRule>
  </conditionalFormatting>
  <conditionalFormatting sqref="W56:W105">
    <cfRule type="colorScale" priority="1">
      <colorScale>
        <cfvo type="min"/>
        <cfvo type="percentile" val="50"/>
        <cfvo type="max"/>
        <color rgb="FF5A8AC6"/>
        <color rgb="FFFCFCFF"/>
        <color rgb="FFF8696B"/>
      </colorScale>
    </cfRule>
    <cfRule type="colorScale" priority="36">
      <colorScale>
        <cfvo type="min"/>
        <cfvo type="percentile" val="50"/>
        <cfvo type="max"/>
        <color rgb="FFF8696B"/>
        <color rgb="FFFFEB84"/>
        <color rgb="FF63BE7B"/>
      </colorScale>
    </cfRule>
  </conditionalFormatting>
  <conditionalFormatting sqref="AC2">
    <cfRule type="colorScale" priority="16">
      <colorScale>
        <cfvo type="min"/>
        <cfvo type="percentile" val="50"/>
        <cfvo type="max"/>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E6F62-BEC2-446A-B7BB-779B62AD9D7E}">
  <sheetPr>
    <tabColor rgb="FF00B0F0"/>
  </sheetPr>
  <dimension ref="A1:X202"/>
  <sheetViews>
    <sheetView workbookViewId="0">
      <selection activeCell="G11" sqref="G11"/>
    </sheetView>
  </sheetViews>
  <sheetFormatPr defaultRowHeight="15" x14ac:dyDescent="0.25"/>
  <cols>
    <col min="1" max="1" width="5.28515625" bestFit="1" customWidth="1"/>
    <col min="2" max="2" width="20.5703125" bestFit="1" customWidth="1"/>
    <col min="3" max="3" width="19.42578125" bestFit="1" customWidth="1"/>
    <col min="4" max="4" width="9.42578125" style="2" bestFit="1" customWidth="1"/>
    <col min="5" max="5" width="1.42578125" style="8" customWidth="1"/>
    <col min="6" max="6" width="5.28515625" bestFit="1" customWidth="1"/>
    <col min="7" max="7" width="23.5703125" bestFit="1" customWidth="1"/>
    <col min="8" max="8" width="19.42578125" bestFit="1" customWidth="1"/>
    <col min="9" max="9" width="9.42578125" bestFit="1" customWidth="1"/>
    <col min="10" max="10" width="1.42578125" style="8" customWidth="1"/>
    <col min="11" max="11" width="5.28515625" bestFit="1" customWidth="1"/>
    <col min="12" max="12" width="23.5703125" bestFit="1" customWidth="1"/>
    <col min="13" max="13" width="19.42578125" bestFit="1" customWidth="1"/>
    <col min="14" max="14" width="9.42578125" bestFit="1" customWidth="1"/>
    <col min="15" max="15" width="1.42578125" style="8" customWidth="1"/>
    <col min="16" max="16" width="5.28515625" bestFit="1" customWidth="1"/>
    <col min="17" max="17" width="21.7109375" bestFit="1" customWidth="1"/>
    <col min="18" max="18" width="19.42578125" bestFit="1" customWidth="1"/>
    <col min="19" max="19" width="9.42578125" bestFit="1" customWidth="1"/>
  </cols>
  <sheetData>
    <row r="1" spans="1:24" s="1" customFormat="1" ht="15.75" thickBot="1" x14ac:dyDescent="0.3">
      <c r="A1" s="103" t="s">
        <v>154</v>
      </c>
      <c r="B1" s="104"/>
      <c r="C1" s="104"/>
      <c r="D1" s="104"/>
      <c r="E1" s="7"/>
      <c r="F1" s="100" t="s">
        <v>153</v>
      </c>
      <c r="G1" s="101"/>
      <c r="H1" s="101"/>
      <c r="I1" s="101"/>
      <c r="J1" s="7"/>
      <c r="K1" s="106" t="s">
        <v>570</v>
      </c>
      <c r="L1" s="107"/>
      <c r="M1" s="107"/>
      <c r="N1" s="107"/>
      <c r="O1" s="7"/>
      <c r="P1" s="109" t="s">
        <v>152</v>
      </c>
      <c r="Q1" s="110"/>
      <c r="R1" s="110"/>
      <c r="S1" s="110"/>
    </row>
    <row r="2" spans="1:24" s="1" customFormat="1" ht="15.75" thickBot="1" x14ac:dyDescent="0.3">
      <c r="A2" s="37" t="s">
        <v>142</v>
      </c>
      <c r="B2" s="38" t="s">
        <v>146</v>
      </c>
      <c r="C2" s="38" t="s">
        <v>0</v>
      </c>
      <c r="D2" s="39" t="s">
        <v>569</v>
      </c>
      <c r="E2" s="40"/>
      <c r="F2" s="38" t="s">
        <v>142</v>
      </c>
      <c r="G2" s="38" t="s">
        <v>146</v>
      </c>
      <c r="H2" s="38" t="s">
        <v>0</v>
      </c>
      <c r="I2" s="39" t="s">
        <v>569</v>
      </c>
      <c r="J2" s="40"/>
      <c r="K2" s="38" t="s">
        <v>142</v>
      </c>
      <c r="L2" s="38" t="s">
        <v>146</v>
      </c>
      <c r="M2" s="38" t="s">
        <v>0</v>
      </c>
      <c r="N2" s="39" t="s">
        <v>569</v>
      </c>
      <c r="O2" s="40"/>
      <c r="P2" s="38" t="s">
        <v>142</v>
      </c>
      <c r="Q2" s="38" t="s">
        <v>146</v>
      </c>
      <c r="R2" s="38" t="s">
        <v>0</v>
      </c>
      <c r="S2" s="39" t="s">
        <v>569</v>
      </c>
      <c r="X2" s="6"/>
    </row>
    <row r="3" spans="1:24" x14ac:dyDescent="0.25">
      <c r="A3">
        <v>1</v>
      </c>
      <c r="B3" t="str">
        <f>IFERROR(IF(VLOOKUP(A3,'QB Projections'!$B:$P,15,FALSE)&gt;0,VLOOKUP(A3,'QB Projections'!$B:$P,2,FALSE),""),"")</f>
        <v>Caleb Williams</v>
      </c>
      <c r="C3" t="str">
        <f>IFERROR(IF(VLOOKUP(A3,'QB Projections'!$B:$P,15,FALSE)&gt;0,VLOOKUP(A3,'QB Projections'!$B:$P,3,FALSE),""),"")</f>
        <v>USC</v>
      </c>
      <c r="D3" s="2">
        <f>IFERROR(IF(VLOOKUP(A3,'QB Projections'!$B:$P,15,FALSE)&gt;0,VLOOKUP(A3,'QB Projections'!$B:$P,15,FALSE),""),"")</f>
        <v>51.606999184306055</v>
      </c>
      <c r="F3">
        <v>1</v>
      </c>
      <c r="G3" t="str">
        <f>IFERROR(IF(VLOOKUP(F3,'RB Projections'!$B:$P,15,FALSE)&gt;0,VLOOKUP(F3,'RB Projections'!$B:$P,2,FALSE),""),"")</f>
        <v>Rasheen Ali</v>
      </c>
      <c r="H3" t="str">
        <f>IFERROR(IF(VLOOKUP(F3,'RB Projections'!$B:$P,15,FALSE)&gt;0,VLOOKUP(F3,'RB Projections'!$B:$P,3,FALSE),""),"")</f>
        <v>Marshall</v>
      </c>
      <c r="I3" s="2">
        <f>IFERROR(IF(VLOOKUP(F3,'RB Projections'!$B:$P,15,FALSE)&gt;0,VLOOKUP(F3,'RB Projections'!$B:$P,15,FALSE),""),"")</f>
        <v>38.555397305291088</v>
      </c>
      <c r="K3">
        <v>1</v>
      </c>
      <c r="L3" t="str">
        <f>IFERROR(IF(VLOOKUP(K3,'WR Projections'!$B:$P,15,FALSE)&gt;0,VLOOKUP(K3,'WR Projections'!$B:$P,2,FALSE),""),"")</f>
        <v>Marvin Harrison Jr.</v>
      </c>
      <c r="M3" t="str">
        <f>IFERROR(IF(VLOOKUP(K3,'WR Projections'!$B:$P,15,FALSE)&gt;0,VLOOKUP(K3,'WR Projections'!$B:$P,3,FALSE),""),"")</f>
        <v>Ohio State</v>
      </c>
      <c r="N3" s="2">
        <f>IFERROR(IF(VLOOKUP(K3,'WR Projections'!$B:$P,15,FALSE)&gt;0,VLOOKUP(K3,'WR Projections'!$B:$P,15,FALSE),""),"")</f>
        <v>29.960618875045899</v>
      </c>
      <c r="P3">
        <v>1</v>
      </c>
      <c r="Q3" t="str">
        <f>IFERROR(IF(VLOOKUP(P3,'TE Projections'!$B:$P,15,FALSE)&gt;0,VLOOKUP(P3,'TE Projections'!$B:$P,2,FALSE),""),"")</f>
        <v>Brock Bowers</v>
      </c>
      <c r="R3" t="str">
        <f>IFERROR(IF(VLOOKUP(P3,'TE Projections'!$B:$P,15,FALSE)&gt;0,VLOOKUP(P3,'TE Projections'!$B:$P,3,FALSE),""),"")</f>
        <v>Georgia</v>
      </c>
      <c r="S3" s="2">
        <f>IFERROR(IF(VLOOKUP(P3,'TE Projections'!$B:$P,15,FALSE)&gt;0,VLOOKUP(P3,'TE Projections'!$B:$P,15,FALSE),""),"")</f>
        <v>17.939340031145424</v>
      </c>
    </row>
    <row r="4" spans="1:24" x14ac:dyDescent="0.25">
      <c r="A4">
        <v>2</v>
      </c>
      <c r="B4" t="str">
        <f>IFERROR(IF(VLOOKUP(A4,'QB Projections'!$B:$P,15,FALSE)&gt;0,VLOOKUP(A4,'QB Projections'!$B:$P,2,FALSE),""),"")</f>
        <v>Bo Nix</v>
      </c>
      <c r="C4" t="str">
        <f>IFERROR(IF(VLOOKUP(A4,'QB Projections'!$B:$P,15,FALSE)&gt;0,VLOOKUP(A4,'QB Projections'!$B:$P,3,FALSE),""),"")</f>
        <v>Oregon</v>
      </c>
      <c r="D4" s="2">
        <f>IFERROR(IF(VLOOKUP(A4,'QB Projections'!$B:$P,15,FALSE)&gt;0,VLOOKUP(A4,'QB Projections'!$B:$P,15,FALSE),""),"")</f>
        <v>48.429986614081464</v>
      </c>
      <c r="F4">
        <v>2</v>
      </c>
      <c r="G4" t="str">
        <f>IFERROR(IF(VLOOKUP(F4,'RB Projections'!$B:$P,15,FALSE)&gt;0,VLOOKUP(F4,'RB Projections'!$B:$P,2,FALSE),""),"")</f>
        <v>Quinshon Judkins</v>
      </c>
      <c r="H4" t="str">
        <f>IFERROR(IF(VLOOKUP(F4,'RB Projections'!$B:$P,15,FALSE)&gt;0,VLOOKUP(F4,'RB Projections'!$B:$P,3,FALSE),""),"")</f>
        <v>Ole Miss</v>
      </c>
      <c r="I4" s="2">
        <f>IFERROR(IF(VLOOKUP(F4,'RB Projections'!$B:$P,15,FALSE)&gt;0,VLOOKUP(F4,'RB Projections'!$B:$P,15,FALSE),""),"")</f>
        <v>36.282528106920317</v>
      </c>
      <c r="K4">
        <v>2</v>
      </c>
      <c r="L4" t="str">
        <f>IFERROR(IF(VLOOKUP(K4,'WR Projections'!$B:$P,15,FALSE)&gt;0,VLOOKUP(K4,'WR Projections'!$B:$P,2,FALSE),""),"")</f>
        <v>Jahmal Banks</v>
      </c>
      <c r="M4" t="str">
        <f>IFERROR(IF(VLOOKUP(K4,'WR Projections'!$B:$P,15,FALSE)&gt;0,VLOOKUP(K4,'WR Projections'!$B:$P,3,FALSE),""),"")</f>
        <v>Wake Forest</v>
      </c>
      <c r="N4" s="2">
        <f>IFERROR(IF(VLOOKUP(K4,'WR Projections'!$B:$P,15,FALSE)&gt;0,VLOOKUP(K4,'WR Projections'!$B:$P,15,FALSE),""),"")</f>
        <v>29.294885559556167</v>
      </c>
      <c r="P4">
        <v>2</v>
      </c>
      <c r="Q4" t="str">
        <f>IFERROR(IF(VLOOKUP(P4,'TE Projections'!$B:$P,15,FALSE)&gt;0,VLOOKUP(P4,'TE Projections'!$B:$P,2,FALSE),""),"")</f>
        <v>Oronde Gadsden II</v>
      </c>
      <c r="R4" t="str">
        <f>IFERROR(IF(VLOOKUP(P4,'TE Projections'!$B:$P,15,FALSE)&gt;0,VLOOKUP(P4,'TE Projections'!$B:$P,3,FALSE),""),"")</f>
        <v>Syracuse</v>
      </c>
      <c r="S4" s="2">
        <f>IFERROR(IF(VLOOKUP(P4,'TE Projections'!$B:$P,15,FALSE)&gt;0,VLOOKUP(P4,'TE Projections'!$B:$P,15,FALSE),""),"")</f>
        <v>17.844324088715389</v>
      </c>
    </row>
    <row r="5" spans="1:24" x14ac:dyDescent="0.25">
      <c r="A5">
        <v>3</v>
      </c>
      <c r="B5" t="str">
        <f>IFERROR(IF(VLOOKUP(A5,'QB Projections'!$B:$P,15,FALSE)&gt;0,VLOOKUP(A5,'QB Projections'!$B:$P,2,FALSE),""),"")</f>
        <v>Austin Reed</v>
      </c>
      <c r="C5" t="str">
        <f>IFERROR(IF(VLOOKUP(A5,'QB Projections'!$B:$P,15,FALSE)&gt;0,VLOOKUP(A5,'QB Projections'!$B:$P,3,FALSE),""),"")</f>
        <v>Western Kentucky</v>
      </c>
      <c r="D5" s="2">
        <f>IFERROR(IF(VLOOKUP(A5,'QB Projections'!$B:$P,15,FALSE)&gt;0,VLOOKUP(A5,'QB Projections'!$B:$P,15,FALSE),""),"")</f>
        <v>46.823931149144236</v>
      </c>
      <c r="F5">
        <v>3</v>
      </c>
      <c r="G5" t="str">
        <f>IFERROR(IF(VLOOKUP(F5,'RB Projections'!$B:$P,15,FALSE)&gt;0,VLOOKUP(F5,'RB Projections'!$B:$P,2,FALSE),""),"")</f>
        <v>Will Shipley</v>
      </c>
      <c r="H5" t="str">
        <f>IFERROR(IF(VLOOKUP(F5,'RB Projections'!$B:$P,15,FALSE)&gt;0,VLOOKUP(F5,'RB Projections'!$B:$P,3,FALSE),""),"")</f>
        <v>Clemson</v>
      </c>
      <c r="I5" s="2">
        <f>IFERROR(IF(VLOOKUP(F5,'RB Projections'!$B:$P,15,FALSE)&gt;0,VLOOKUP(F5,'RB Projections'!$B:$P,15,FALSE),""),"")</f>
        <v>35.960308930800743</v>
      </c>
      <c r="K5">
        <v>3</v>
      </c>
      <c r="L5" t="str">
        <f>IFERROR(IF(VLOOKUP(K5,'WR Projections'!$B:$P,15,FALSE)&gt;0,VLOOKUP(K5,'WR Projections'!$B:$P,2,FALSE),""),"")</f>
        <v>Malachi Corley</v>
      </c>
      <c r="M5" t="str">
        <f>IFERROR(IF(VLOOKUP(K5,'WR Projections'!$B:$P,15,FALSE)&gt;0,VLOOKUP(K5,'WR Projections'!$B:$P,3,FALSE),""),"")</f>
        <v>Western Kentucky</v>
      </c>
      <c r="N5" s="2">
        <f>IFERROR(IF(VLOOKUP(K5,'WR Projections'!$B:$P,15,FALSE)&gt;0,VLOOKUP(K5,'WR Projections'!$B:$P,15,FALSE),""),"")</f>
        <v>27.635784801653315</v>
      </c>
      <c r="P5">
        <v>3</v>
      </c>
      <c r="Q5" t="str">
        <f>IFERROR(IF(VLOOKUP(P5,'TE Projections'!$B:$P,15,FALSE)&gt;0,VLOOKUP(P5,'TE Projections'!$B:$P,2,FALSE),""),"")</f>
        <v>Brant Kuithe</v>
      </c>
      <c r="R5" t="str">
        <f>IFERROR(IF(VLOOKUP(P5,'TE Projections'!$B:$P,15,FALSE)&gt;0,VLOOKUP(P5,'TE Projections'!$B:$P,3,FALSE),""),"")</f>
        <v>Utah</v>
      </c>
      <c r="S5" s="2">
        <f>IFERROR(IF(VLOOKUP(P5,'TE Projections'!$B:$P,15,FALSE)&gt;0,VLOOKUP(P5,'TE Projections'!$B:$P,15,FALSE),""),"")</f>
        <v>17.036236676620828</v>
      </c>
    </row>
    <row r="6" spans="1:24" x14ac:dyDescent="0.25">
      <c r="A6">
        <v>4</v>
      </c>
      <c r="B6" t="str">
        <f>IFERROR(IF(VLOOKUP(A6,'QB Projections'!$B:$P,15,FALSE)&gt;0,VLOOKUP(A6,'QB Projections'!$B:$P,2,FALSE),""),"")</f>
        <v>Drake Maye</v>
      </c>
      <c r="C6" t="str">
        <f>IFERROR(IF(VLOOKUP(A6,'QB Projections'!$B:$P,15,FALSE)&gt;0,VLOOKUP(A6,'QB Projections'!$B:$P,3,FALSE),""),"")</f>
        <v>North Carolina</v>
      </c>
      <c r="D6" s="2">
        <f>IFERROR(IF(VLOOKUP(A6,'QB Projections'!$B:$P,15,FALSE)&gt;0,VLOOKUP(A6,'QB Projections'!$B:$P,15,FALSE),""),"")</f>
        <v>45.621659880979045</v>
      </c>
      <c r="F6">
        <v>4</v>
      </c>
      <c r="G6" t="str">
        <f>IFERROR(IF(VLOOKUP(F6,'RB Projections'!$B:$P,15,FALSE)&gt;0,VLOOKUP(F6,'RB Projections'!$B:$P,2,FALSE),""),"")</f>
        <v>La'Damian Webb</v>
      </c>
      <c r="H6" t="str">
        <f>IFERROR(IF(VLOOKUP(F6,'RB Projections'!$B:$P,15,FALSE)&gt;0,VLOOKUP(F6,'RB Projections'!$B:$P,3,FALSE),""),"")</f>
        <v>South Alabama</v>
      </c>
      <c r="I6" s="2">
        <f>IFERROR(IF(VLOOKUP(F6,'RB Projections'!$B:$P,15,FALSE)&gt;0,VLOOKUP(F6,'RB Projections'!$B:$P,15,FALSE),""),"")</f>
        <v>35.216339573338921</v>
      </c>
      <c r="K6">
        <v>4</v>
      </c>
      <c r="L6" t="str">
        <f>IFERROR(IF(VLOOKUP(K6,'WR Projections'!$B:$P,15,FALSE)&gt;0,VLOOKUP(K6,'WR Projections'!$B:$P,2,FALSE),""),"")</f>
        <v>De'Corian Clark</v>
      </c>
      <c r="M6" t="str">
        <f>IFERROR(IF(VLOOKUP(K6,'WR Projections'!$B:$P,15,FALSE)&gt;0,VLOOKUP(K6,'WR Projections'!$B:$P,3,FALSE),""),"")</f>
        <v>UTSA</v>
      </c>
      <c r="N6" s="2">
        <f>IFERROR(IF(VLOOKUP(K6,'WR Projections'!$B:$P,15,FALSE)&gt;0,VLOOKUP(K6,'WR Projections'!$B:$P,15,FALSE),""),"")</f>
        <v>27.064089864588318</v>
      </c>
      <c r="P6">
        <v>4</v>
      </c>
      <c r="Q6" t="str">
        <f>IFERROR(IF(VLOOKUP(P6,'TE Projections'!$B:$P,15,FALSE)&gt;0,VLOOKUP(P6,'TE Projections'!$B:$P,2,FALSE),""),"")</f>
        <v>Benjamin Yurosek</v>
      </c>
      <c r="R6" t="str">
        <f>IFERROR(IF(VLOOKUP(P6,'TE Projections'!$B:$P,15,FALSE)&gt;0,VLOOKUP(P6,'TE Projections'!$B:$P,3,FALSE),""),"")</f>
        <v>Stanford</v>
      </c>
      <c r="S6" s="2">
        <f>IFERROR(IF(VLOOKUP(P6,'TE Projections'!$B:$P,15,FALSE)&gt;0,VLOOKUP(P6,'TE Projections'!$B:$P,15,FALSE),""),"")</f>
        <v>15.465711663248655</v>
      </c>
    </row>
    <row r="7" spans="1:24" x14ac:dyDescent="0.25">
      <c r="A7">
        <v>5</v>
      </c>
      <c r="B7" t="str">
        <f>IFERROR(IF(VLOOKUP(A7,'QB Projections'!$B:$P,15,FALSE)&gt;0,VLOOKUP(A7,'QB Projections'!$B:$P,2,FALSE),""),"")</f>
        <v>Riley Leonard</v>
      </c>
      <c r="C7" t="str">
        <f>IFERROR(IF(VLOOKUP(A7,'QB Projections'!$B:$P,15,FALSE)&gt;0,VLOOKUP(A7,'QB Projections'!$B:$P,3,FALSE),""),"")</f>
        <v>Duke</v>
      </c>
      <c r="D7" s="2">
        <f>IFERROR(IF(VLOOKUP(A7,'QB Projections'!$B:$P,15,FALSE)&gt;0,VLOOKUP(A7,'QB Projections'!$B:$P,15,FALSE),""),"")</f>
        <v>43.504364687559786</v>
      </c>
      <c r="F7">
        <v>5</v>
      </c>
      <c r="G7" t="str">
        <f>IFERROR(IF(VLOOKUP(F7,'RB Projections'!$B:$P,15,FALSE)&gt;0,VLOOKUP(F7,'RB Projections'!$B:$P,2,FALSE),""),"")</f>
        <v>Sieh Bangura</v>
      </c>
      <c r="H7" t="str">
        <f>IFERROR(IF(VLOOKUP(F7,'RB Projections'!$B:$P,15,FALSE)&gt;0,VLOOKUP(F7,'RB Projections'!$B:$P,3,FALSE),""),"")</f>
        <v>Ohio</v>
      </c>
      <c r="I7" s="2">
        <f>IFERROR(IF(VLOOKUP(F7,'RB Projections'!$B:$P,15,FALSE)&gt;0,VLOOKUP(F7,'RB Projections'!$B:$P,15,FALSE),""),"")</f>
        <v>33.783512502275414</v>
      </c>
      <c r="K7">
        <v>5</v>
      </c>
      <c r="L7" t="str">
        <f>IFERROR(IF(VLOOKUP(K7,'WR Projections'!$B:$P,15,FALSE)&gt;0,VLOOKUP(K7,'WR Projections'!$B:$P,2,FALSE),""),"")</f>
        <v>Emeka Egbuka</v>
      </c>
      <c r="M7" t="str">
        <f>IFERROR(IF(VLOOKUP(K7,'WR Projections'!$B:$P,15,FALSE)&gt;0,VLOOKUP(K7,'WR Projections'!$B:$P,3,FALSE),""),"")</f>
        <v>Ohio State</v>
      </c>
      <c r="N7" s="2">
        <f>IFERROR(IF(VLOOKUP(K7,'WR Projections'!$B:$P,15,FALSE)&gt;0,VLOOKUP(K7,'WR Projections'!$B:$P,15,FALSE),""),"")</f>
        <v>25.543507238391296</v>
      </c>
      <c r="P7">
        <v>5</v>
      </c>
      <c r="Q7" t="str">
        <f>IFERROR(IF(VLOOKUP(P7,'TE Projections'!$B:$P,15,FALSE)&gt;0,VLOOKUP(P7,'TE Projections'!$B:$P,2,FALSE),""),"")</f>
        <v>Brady Hunt</v>
      </c>
      <c r="R7" t="str">
        <f>IFERROR(IF(VLOOKUP(P7,'TE Projections'!$B:$P,15,FALSE)&gt;0,VLOOKUP(P7,'TE Projections'!$B:$P,3,FALSE),""),"")</f>
        <v>Ball State</v>
      </c>
      <c r="S7" s="2">
        <f>IFERROR(IF(VLOOKUP(P7,'TE Projections'!$B:$P,15,FALSE)&gt;0,VLOOKUP(P7,'TE Projections'!$B:$P,15,FALSE),""),"")</f>
        <v>13.881083322227651</v>
      </c>
    </row>
    <row r="8" spans="1:24" x14ac:dyDescent="0.25">
      <c r="A8">
        <v>6</v>
      </c>
      <c r="B8" t="str">
        <f>IFERROR(IF(VLOOKUP(A8,'QB Projections'!$B:$P,15,FALSE)&gt;0,VLOOKUP(A8,'QB Projections'!$B:$P,2,FALSE),""),"")</f>
        <v>John Rhys Plumlee</v>
      </c>
      <c r="C8" t="str">
        <f>IFERROR(IF(VLOOKUP(A8,'QB Projections'!$B:$P,15,FALSE)&gt;0,VLOOKUP(A8,'QB Projections'!$B:$P,3,FALSE),""),"")</f>
        <v>UCF</v>
      </c>
      <c r="D8" s="2">
        <f>IFERROR(IF(VLOOKUP(A8,'QB Projections'!$B:$P,15,FALSE)&gt;0,VLOOKUP(A8,'QB Projections'!$B:$P,15,FALSE),""),"")</f>
        <v>43.216938909659206</v>
      </c>
      <c r="F8">
        <v>6</v>
      </c>
      <c r="G8" t="str">
        <f>IFERROR(IF(VLOOKUP(F8,'RB Projections'!$B:$P,15,FALSE)&gt;0,VLOOKUP(F8,'RB Projections'!$B:$P,2,FALSE),""),"")</f>
        <v>Blake Corum</v>
      </c>
      <c r="H8" t="str">
        <f>IFERROR(IF(VLOOKUP(F8,'RB Projections'!$B:$P,15,FALSE)&gt;0,VLOOKUP(F8,'RB Projections'!$B:$P,3,FALSE),""),"")</f>
        <v>Michigan</v>
      </c>
      <c r="I8" s="2">
        <f>IFERROR(IF(VLOOKUP(F8,'RB Projections'!$B:$P,15,FALSE)&gt;0,VLOOKUP(F8,'RB Projections'!$B:$P,15,FALSE),""),"")</f>
        <v>32.844769753474431</v>
      </c>
      <c r="K8">
        <v>6</v>
      </c>
      <c r="L8" t="str">
        <f>IFERROR(IF(VLOOKUP(K8,'WR Projections'!$B:$P,15,FALSE)&gt;0,VLOOKUP(K8,'WR Projections'!$B:$P,2,FALSE),""),"")</f>
        <v>Tory Horton</v>
      </c>
      <c r="M8" t="str">
        <f>IFERROR(IF(VLOOKUP(K8,'WR Projections'!$B:$P,15,FALSE)&gt;0,VLOOKUP(K8,'WR Projections'!$B:$P,3,FALSE),""),"")</f>
        <v>Colorado State</v>
      </c>
      <c r="N8" s="2">
        <f>IFERROR(IF(VLOOKUP(K8,'WR Projections'!$B:$P,15,FALSE)&gt;0,VLOOKUP(K8,'WR Projections'!$B:$P,15,FALSE),""),"")</f>
        <v>25.386384066694159</v>
      </c>
      <c r="P8">
        <v>6</v>
      </c>
      <c r="Q8" t="str">
        <f>IFERROR(IF(VLOOKUP(P8,'TE Projections'!$B:$P,15,FALSE)&gt;0,VLOOKUP(P8,'TE Projections'!$B:$P,2,FALSE),""),"")</f>
        <v>RJ Maryland</v>
      </c>
      <c r="R8" t="str">
        <f>IFERROR(IF(VLOOKUP(P8,'TE Projections'!$B:$P,15,FALSE)&gt;0,VLOOKUP(P8,'TE Projections'!$B:$P,3,FALSE),""),"")</f>
        <v>SMU</v>
      </c>
      <c r="S8" s="2">
        <f>IFERROR(IF(VLOOKUP(P8,'TE Projections'!$B:$P,15,FALSE)&gt;0,VLOOKUP(P8,'TE Projections'!$B:$P,15,FALSE),""),"")</f>
        <v>12.919441892227589</v>
      </c>
    </row>
    <row r="9" spans="1:24" x14ac:dyDescent="0.25">
      <c r="A9">
        <v>7</v>
      </c>
      <c r="B9" t="str">
        <f>IFERROR(IF(VLOOKUP(A9,'QB Projections'!$B:$P,15,FALSE)&gt;0,VLOOKUP(A9,'QB Projections'!$B:$P,2,FALSE),""),"")</f>
        <v>Dequan Finn</v>
      </c>
      <c r="C9" t="str">
        <f>IFERROR(IF(VLOOKUP(A9,'QB Projections'!$B:$P,15,FALSE)&gt;0,VLOOKUP(A9,'QB Projections'!$B:$P,3,FALSE),""),"")</f>
        <v>Toledo</v>
      </c>
      <c r="D9" s="2">
        <f>IFERROR(IF(VLOOKUP(A9,'QB Projections'!$B:$P,15,FALSE)&gt;0,VLOOKUP(A9,'QB Projections'!$B:$P,15,FALSE),""),"")</f>
        <v>42.674845413292267</v>
      </c>
      <c r="F9">
        <v>7</v>
      </c>
      <c r="G9" t="str">
        <f>IFERROR(IF(VLOOKUP(F9,'RB Projections'!$B:$P,15,FALSE)&gt;0,VLOOKUP(F9,'RB Projections'!$B:$P,2,FALSE),""),"")</f>
        <v>Ja'Quinden Jackson</v>
      </c>
      <c r="H9" t="str">
        <f>IFERROR(IF(VLOOKUP(F9,'RB Projections'!$B:$P,15,FALSE)&gt;0,VLOOKUP(F9,'RB Projections'!$B:$P,3,FALSE),""),"")</f>
        <v>Utah</v>
      </c>
      <c r="I9" s="2">
        <f>IFERROR(IF(VLOOKUP(F9,'RB Projections'!$B:$P,15,FALSE)&gt;0,VLOOKUP(F9,'RB Projections'!$B:$P,15,FALSE),""),"")</f>
        <v>32.662371880186249</v>
      </c>
      <c r="K9">
        <v>7</v>
      </c>
      <c r="L9" t="str">
        <f>IFERROR(IF(VLOOKUP(K9,'WR Projections'!$B:$P,15,FALSE)&gt;0,VLOOKUP(K9,'WR Projections'!$B:$P,2,FALSE),""),"")</f>
        <v>Jermaine Brown Jr.</v>
      </c>
      <c r="M9" t="str">
        <f>IFERROR(IF(VLOOKUP(K9,'WR Projections'!$B:$P,15,FALSE)&gt;0,VLOOKUP(K9,'WR Projections'!$B:$P,3,FALSE),""),"")</f>
        <v>UAB</v>
      </c>
      <c r="N9" s="2">
        <f>IFERROR(IF(VLOOKUP(K9,'WR Projections'!$B:$P,15,FALSE)&gt;0,VLOOKUP(K9,'WR Projections'!$B:$P,15,FALSE),""),"")</f>
        <v>25.143006170878781</v>
      </c>
      <c r="P9">
        <v>7</v>
      </c>
      <c r="Q9" t="str">
        <f>IFERROR(IF(VLOOKUP(P9,'TE Projections'!$B:$P,15,FALSE)&gt;0,VLOOKUP(P9,'TE Projections'!$B:$P,2,FALSE),""),"")</f>
        <v>Corey Dyches</v>
      </c>
      <c r="R9" t="str">
        <f>IFERROR(IF(VLOOKUP(P9,'TE Projections'!$B:$P,15,FALSE)&gt;0,VLOOKUP(P9,'TE Projections'!$B:$P,3,FALSE),""),"")</f>
        <v>Maryland</v>
      </c>
      <c r="S9" s="2">
        <f>IFERROR(IF(VLOOKUP(P9,'TE Projections'!$B:$P,15,FALSE)&gt;0,VLOOKUP(P9,'TE Projections'!$B:$P,15,FALSE),""),"")</f>
        <v>12.538392800949181</v>
      </c>
    </row>
    <row r="10" spans="1:24" x14ac:dyDescent="0.25">
      <c r="A10">
        <v>8</v>
      </c>
      <c r="B10" t="str">
        <f>IFERROR(IF(VLOOKUP(A10,'QB Projections'!$B:$P,15,FALSE)&gt;0,VLOOKUP(A10,'QB Projections'!$B:$P,2,FALSE),""),"")</f>
        <v>Tyler Shough</v>
      </c>
      <c r="C10" t="str">
        <f>IFERROR(IF(VLOOKUP(A10,'QB Projections'!$B:$P,15,FALSE)&gt;0,VLOOKUP(A10,'QB Projections'!$B:$P,3,FALSE),""),"")</f>
        <v>Texas Tech</v>
      </c>
      <c r="D10" s="2">
        <f>IFERROR(IF(VLOOKUP(A10,'QB Projections'!$B:$P,15,FALSE)&gt;0,VLOOKUP(A10,'QB Projections'!$B:$P,15,FALSE),""),"")</f>
        <v>42.19746683264249</v>
      </c>
      <c r="F10">
        <v>8</v>
      </c>
      <c r="G10" t="str">
        <f>IFERROR(IF(VLOOKUP(F10,'RB Projections'!$B:$P,15,FALSE)&gt;0,VLOOKUP(F10,'RB Projections'!$B:$P,2,FALSE),""),"")</f>
        <v>Samson Evans</v>
      </c>
      <c r="H10" t="str">
        <f>IFERROR(IF(VLOOKUP(F10,'RB Projections'!$B:$P,15,FALSE)&gt;0,VLOOKUP(F10,'RB Projections'!$B:$P,3,FALSE),""),"")</f>
        <v>Eastern Michigan</v>
      </c>
      <c r="I10" s="2">
        <f>IFERROR(IF(VLOOKUP(F10,'RB Projections'!$B:$P,15,FALSE)&gt;0,VLOOKUP(F10,'RB Projections'!$B:$P,15,FALSE),""),"")</f>
        <v>32.33095197593731</v>
      </c>
      <c r="K10">
        <v>8</v>
      </c>
      <c r="L10" t="str">
        <f>IFERROR(IF(VLOOKUP(K10,'WR Projections'!$B:$P,15,FALSE)&gt;0,VLOOKUP(K10,'WR Projections'!$B:$P,2,FALSE),""),"")</f>
        <v>Sam Wiglusz</v>
      </c>
      <c r="M10" t="str">
        <f>IFERROR(IF(VLOOKUP(K10,'WR Projections'!$B:$P,15,FALSE)&gt;0,VLOOKUP(K10,'WR Projections'!$B:$P,3,FALSE),""),"")</f>
        <v>Ohio</v>
      </c>
      <c r="N10" s="2">
        <f>IFERROR(IF(VLOOKUP(K10,'WR Projections'!$B:$P,15,FALSE)&gt;0,VLOOKUP(K10,'WR Projections'!$B:$P,15,FALSE),""),"")</f>
        <v>24.888268519618588</v>
      </c>
      <c r="P10">
        <v>8</v>
      </c>
      <c r="Q10" t="str">
        <f>IFERROR(IF(VLOOKUP(P10,'TE Projections'!$B:$P,15,FALSE)&gt;0,VLOOKUP(P10,'TE Projections'!$B:$P,2,FALSE),""),"")</f>
        <v>Tanner Koziol</v>
      </c>
      <c r="R10" t="str">
        <f>IFERROR(IF(VLOOKUP(P10,'TE Projections'!$B:$P,15,FALSE)&gt;0,VLOOKUP(P10,'TE Projections'!$B:$P,3,FALSE),""),"")</f>
        <v>Ball State</v>
      </c>
      <c r="S10" s="2">
        <f>IFERROR(IF(VLOOKUP(P10,'TE Projections'!$B:$P,15,FALSE)&gt;0,VLOOKUP(P10,'TE Projections'!$B:$P,15,FALSE),""),"")</f>
        <v>12.053482517955038</v>
      </c>
    </row>
    <row r="11" spans="1:24" x14ac:dyDescent="0.25">
      <c r="A11">
        <v>9</v>
      </c>
      <c r="B11" t="str">
        <f>IFERROR(IF(VLOOKUP(A11,'QB Projections'!$B:$P,15,FALSE)&gt;0,VLOOKUP(A11,'QB Projections'!$B:$P,2,FALSE),""),"")</f>
        <v>Jalon Daniels</v>
      </c>
      <c r="C11" t="str">
        <f>IFERROR(IF(VLOOKUP(A11,'QB Projections'!$B:$P,15,FALSE)&gt;0,VLOOKUP(A11,'QB Projections'!$B:$P,3,FALSE),""),"")</f>
        <v>Kansas</v>
      </c>
      <c r="D11" s="2">
        <f>IFERROR(IF(VLOOKUP(A11,'QB Projections'!$B:$P,15,FALSE)&gt;0,VLOOKUP(A11,'QB Projections'!$B:$P,15,FALSE),""),"")</f>
        <v>42.038267356768117</v>
      </c>
      <c r="F11">
        <v>9</v>
      </c>
      <c r="G11" t="str">
        <f>IFERROR(IF(VLOOKUP(F11,'RB Projections'!$B:$P,15,FALSE)&gt;0,VLOOKUP(F11,'RB Projections'!$B:$P,2,FALSE),""),"")</f>
        <v>Carson Steele</v>
      </c>
      <c r="H11" t="str">
        <f>IFERROR(IF(VLOOKUP(F11,'RB Projections'!$B:$P,15,FALSE)&gt;0,VLOOKUP(F11,'RB Projections'!$B:$P,3,FALSE),""),"")</f>
        <v>UCLA</v>
      </c>
      <c r="I11" s="2">
        <f>IFERROR(IF(VLOOKUP(F11,'RB Projections'!$B:$P,15,FALSE)&gt;0,VLOOKUP(F11,'RB Projections'!$B:$P,15,FALSE),""),"")</f>
        <v>31.952428583532068</v>
      </c>
      <c r="K11">
        <v>9</v>
      </c>
      <c r="L11" t="str">
        <f>IFERROR(IF(VLOOKUP(K11,'WR Projections'!$B:$P,15,FALSE)&gt;0,VLOOKUP(K11,'WR Projections'!$B:$P,2,FALSE),""),"")</f>
        <v>Troy Franklin</v>
      </c>
      <c r="M11" t="str">
        <f>IFERROR(IF(VLOOKUP(K11,'WR Projections'!$B:$P,15,FALSE)&gt;0,VLOOKUP(K11,'WR Projections'!$B:$P,3,FALSE),""),"")</f>
        <v>Oregon</v>
      </c>
      <c r="N11" s="2">
        <f>IFERROR(IF(VLOOKUP(K11,'WR Projections'!$B:$P,15,FALSE)&gt;0,VLOOKUP(K11,'WR Projections'!$B:$P,15,FALSE),""),"")</f>
        <v>24.668262182932789</v>
      </c>
      <c r="P11">
        <v>9</v>
      </c>
      <c r="Q11" t="str">
        <f>IFERROR(IF(VLOOKUP(P11,'TE Projections'!$B:$P,15,FALSE)&gt;0,VLOOKUP(P11,'TE Projections'!$B:$P,2,FALSE),""),"")</f>
        <v>Ben Sinnott</v>
      </c>
      <c r="R11" t="str">
        <f>IFERROR(IF(VLOOKUP(P11,'TE Projections'!$B:$P,15,FALSE)&gt;0,VLOOKUP(P11,'TE Projections'!$B:$P,3,FALSE),""),"")</f>
        <v>Kansas State</v>
      </c>
      <c r="S11" s="2">
        <f>IFERROR(IF(VLOOKUP(P11,'TE Projections'!$B:$P,15,FALSE)&gt;0,VLOOKUP(P11,'TE Projections'!$B:$P,15,FALSE),""),"")</f>
        <v>11.953292675961594</v>
      </c>
    </row>
    <row r="12" spans="1:24" x14ac:dyDescent="0.25">
      <c r="A12">
        <v>10</v>
      </c>
      <c r="B12" t="str">
        <f>IFERROR(IF(VLOOKUP(A12,'QB Projections'!$B:$P,15,FALSE)&gt;0,VLOOKUP(A12,'QB Projections'!$B:$P,2,FALSE),""),"")</f>
        <v>Dillon Gabriel</v>
      </c>
      <c r="C12" t="str">
        <f>IFERROR(IF(VLOOKUP(A12,'QB Projections'!$B:$P,15,FALSE)&gt;0,VLOOKUP(A12,'QB Projections'!$B:$P,3,FALSE),""),"")</f>
        <v>Oklahoma</v>
      </c>
      <c r="D12" s="2">
        <f>IFERROR(IF(VLOOKUP(A12,'QB Projections'!$B:$P,15,FALSE)&gt;0,VLOOKUP(A12,'QB Projections'!$B:$P,15,FALSE),""),"")</f>
        <v>41.958759601695448</v>
      </c>
      <c r="F12">
        <v>10</v>
      </c>
      <c r="G12" t="str">
        <f>IFERROR(IF(VLOOKUP(F12,'RB Projections'!$B:$P,15,FALSE)&gt;0,VLOOKUP(F12,'RB Projections'!$B:$P,2,FALSE),""),"")</f>
        <v>Audric Estime</v>
      </c>
      <c r="H12" t="str">
        <f>IFERROR(IF(VLOOKUP(F12,'RB Projections'!$B:$P,15,FALSE)&gt;0,VLOOKUP(F12,'RB Projections'!$B:$P,3,FALSE),""),"")</f>
        <v>Notre Dame</v>
      </c>
      <c r="I12" s="2">
        <f>IFERROR(IF(VLOOKUP(F12,'RB Projections'!$B:$P,15,FALSE)&gt;0,VLOOKUP(F12,'RB Projections'!$B:$P,15,FALSE),""),"")</f>
        <v>31.716280718243709</v>
      </c>
      <c r="K12">
        <v>10</v>
      </c>
      <c r="L12" t="str">
        <f>IFERROR(IF(VLOOKUP(K12,'WR Projections'!$B:$P,15,FALSE)&gt;0,VLOOKUP(K12,'WR Projections'!$B:$P,2,FALSE),""),"")</f>
        <v>Luke McCaffrey</v>
      </c>
      <c r="M12" t="str">
        <f>IFERROR(IF(VLOOKUP(K12,'WR Projections'!$B:$P,15,FALSE)&gt;0,VLOOKUP(K12,'WR Projections'!$B:$P,3,FALSE),""),"")</f>
        <v>Rice</v>
      </c>
      <c r="N12" s="2">
        <f>IFERROR(IF(VLOOKUP(K12,'WR Projections'!$B:$P,15,FALSE)&gt;0,VLOOKUP(K12,'WR Projections'!$B:$P,15,FALSE),""),"")</f>
        <v>24.477679880636032</v>
      </c>
      <c r="P12">
        <v>10</v>
      </c>
      <c r="Q12" t="str">
        <f>IFERROR(IF(VLOOKUP(P12,'TE Projections'!$B:$P,15,FALSE)&gt;0,VLOOKUP(P12,'TE Projections'!$B:$P,2,FALSE),""),"")</f>
        <v>Thomas Yassmin</v>
      </c>
      <c r="R12" t="str">
        <f>IFERROR(IF(VLOOKUP(P12,'TE Projections'!$B:$P,15,FALSE)&gt;0,VLOOKUP(P12,'TE Projections'!$B:$P,3,FALSE),""),"")</f>
        <v>Utah</v>
      </c>
      <c r="S12" s="2">
        <f>IFERROR(IF(VLOOKUP(P12,'TE Projections'!$B:$P,15,FALSE)&gt;0,VLOOKUP(P12,'TE Projections'!$B:$P,15,FALSE),""),"")</f>
        <v>11.822151317782717</v>
      </c>
    </row>
    <row r="13" spans="1:24" x14ac:dyDescent="0.25">
      <c r="A13">
        <v>11</v>
      </c>
      <c r="B13" t="str">
        <f>IFERROR(IF(VLOOKUP(A13,'QB Projections'!$B:$P,15,FALSE)&gt;0,VLOOKUP(A13,'QB Projections'!$B:$P,2,FALSE),""),"")</f>
        <v>Chevan Cordeiro</v>
      </c>
      <c r="C13" t="str">
        <f>IFERROR(IF(VLOOKUP(A13,'QB Projections'!$B:$P,15,FALSE)&gt;0,VLOOKUP(A13,'QB Projections'!$B:$P,3,FALSE),""),"")</f>
        <v>San Jose State</v>
      </c>
      <c r="D13" s="2">
        <f>IFERROR(IF(VLOOKUP(A13,'QB Projections'!$B:$P,15,FALSE)&gt;0,VLOOKUP(A13,'QB Projections'!$B:$P,15,FALSE),""),"")</f>
        <v>41.014674333188914</v>
      </c>
      <c r="F13">
        <v>11</v>
      </c>
      <c r="G13" t="str">
        <f>IFERROR(IF(VLOOKUP(F13,'RB Projections'!$B:$P,15,FALSE)&gt;0,VLOOKUP(F13,'RB Projections'!$B:$P,2,FALSE),""),"")</f>
        <v>Marquez Cooper</v>
      </c>
      <c r="H13" t="str">
        <f>IFERROR(IF(VLOOKUP(F13,'RB Projections'!$B:$P,15,FALSE)&gt;0,VLOOKUP(F13,'RB Projections'!$B:$P,3,FALSE),""),"")</f>
        <v>Ball State</v>
      </c>
      <c r="I13" s="2">
        <f>IFERROR(IF(VLOOKUP(F13,'RB Projections'!$B:$P,15,FALSE)&gt;0,VLOOKUP(F13,'RB Projections'!$B:$P,15,FALSE),""),"")</f>
        <v>31.651910520696799</v>
      </c>
      <c r="K13">
        <v>11</v>
      </c>
      <c r="L13" t="str">
        <f>IFERROR(IF(VLOOKUP(K13,'WR Projections'!$B:$P,15,FALSE)&gt;0,VLOOKUP(K13,'WR Projections'!$B:$P,2,FALSE),""),"")</f>
        <v>Reggie Brown</v>
      </c>
      <c r="M13" t="str">
        <f>IFERROR(IF(VLOOKUP(K13,'WR Projections'!$B:$P,15,FALSE)&gt;0,VLOOKUP(K13,'WR Projections'!$B:$P,3,FALSE),""),"")</f>
        <v>James Madison</v>
      </c>
      <c r="N13" s="2">
        <f>IFERROR(IF(VLOOKUP(K13,'WR Projections'!$B:$P,15,FALSE)&gt;0,VLOOKUP(K13,'WR Projections'!$B:$P,15,FALSE),""),"")</f>
        <v>24.289849073786147</v>
      </c>
      <c r="P13">
        <v>11</v>
      </c>
      <c r="Q13" t="str">
        <f>IFERROR(IF(VLOOKUP(P13,'TE Projections'!$B:$P,15,FALSE)&gt;0,VLOOKUP(P13,'TE Projections'!$B:$P,2,FALSE),""),"")</f>
        <v>Mason Fairchild</v>
      </c>
      <c r="R13" t="str">
        <f>IFERROR(IF(VLOOKUP(P13,'TE Projections'!$B:$P,15,FALSE)&gt;0,VLOOKUP(P13,'TE Projections'!$B:$P,3,FALSE),""),"")</f>
        <v>Kansas</v>
      </c>
      <c r="S13" s="2">
        <f>IFERROR(IF(VLOOKUP(P13,'TE Projections'!$B:$P,15,FALSE)&gt;0,VLOOKUP(P13,'TE Projections'!$B:$P,15,FALSE),""),"")</f>
        <v>11.728286841342905</v>
      </c>
    </row>
    <row r="14" spans="1:24" x14ac:dyDescent="0.25">
      <c r="A14">
        <v>12</v>
      </c>
      <c r="B14" t="str">
        <f>IFERROR(IF(VLOOKUP(A14,'QB Projections'!$B:$P,15,FALSE)&gt;0,VLOOKUP(A14,'QB Projections'!$B:$P,2,FALSE),""),"")</f>
        <v>Jordan Travis</v>
      </c>
      <c r="C14" t="str">
        <f>IFERROR(IF(VLOOKUP(A14,'QB Projections'!$B:$P,15,FALSE)&gt;0,VLOOKUP(A14,'QB Projections'!$B:$P,3,FALSE),""),"")</f>
        <v>Florida State</v>
      </c>
      <c r="D14" s="2">
        <f>IFERROR(IF(VLOOKUP(A14,'QB Projections'!$B:$P,15,FALSE)&gt;0,VLOOKUP(A14,'QB Projections'!$B:$P,15,FALSE),""),"")</f>
        <v>40.794375415264099</v>
      </c>
      <c r="F14">
        <v>12</v>
      </c>
      <c r="G14" t="str">
        <f>IFERROR(IF(VLOOKUP(F14,'RB Projections'!$B:$P,15,FALSE)&gt;0,VLOOKUP(F14,'RB Projections'!$B:$P,2,FALSE),""),"")</f>
        <v>Braelon Allen</v>
      </c>
      <c r="H14" t="str">
        <f>IFERROR(IF(VLOOKUP(F14,'RB Projections'!$B:$P,15,FALSE)&gt;0,VLOOKUP(F14,'RB Projections'!$B:$P,3,FALSE),""),"")</f>
        <v>Wisconsin</v>
      </c>
      <c r="I14" s="2">
        <f>IFERROR(IF(VLOOKUP(F14,'RB Projections'!$B:$P,15,FALSE)&gt;0,VLOOKUP(F14,'RB Projections'!$B:$P,15,FALSE),""),"")</f>
        <v>31.497213020207784</v>
      </c>
      <c r="K14">
        <v>12</v>
      </c>
      <c r="L14" t="str">
        <f>IFERROR(IF(VLOOKUP(K14,'WR Projections'!$B:$P,15,FALSE)&gt;0,VLOOKUP(K14,'WR Projections'!$B:$P,2,FALSE),""),"")</f>
        <v>Devontez Walker</v>
      </c>
      <c r="M14" t="str">
        <f>IFERROR(IF(VLOOKUP(K14,'WR Projections'!$B:$P,15,FALSE)&gt;0,VLOOKUP(K14,'WR Projections'!$B:$P,3,FALSE),""),"")</f>
        <v>North Carolina</v>
      </c>
      <c r="N14" s="2">
        <f>IFERROR(IF(VLOOKUP(K14,'WR Projections'!$B:$P,15,FALSE)&gt;0,VLOOKUP(K14,'WR Projections'!$B:$P,15,FALSE),""),"")</f>
        <v>24.160376157980881</v>
      </c>
      <c r="P14">
        <v>12</v>
      </c>
      <c r="Q14" t="str">
        <f>IFERROR(IF(VLOOKUP(P14,'TE Projections'!$B:$P,15,FALSE)&gt;0,VLOOKUP(P14,'TE Projections'!$B:$P,2,FALSE),""),"")</f>
        <v>Jaheim Bell</v>
      </c>
      <c r="R14" t="str">
        <f>IFERROR(IF(VLOOKUP(P14,'TE Projections'!$B:$P,15,FALSE)&gt;0,VLOOKUP(P14,'TE Projections'!$B:$P,3,FALSE),""),"")</f>
        <v>Florida State</v>
      </c>
      <c r="S14" s="2">
        <f>IFERROR(IF(VLOOKUP(P14,'TE Projections'!$B:$P,15,FALSE)&gt;0,VLOOKUP(P14,'TE Projections'!$B:$P,15,FALSE),""),"")</f>
        <v>11.717988420323563</v>
      </c>
    </row>
    <row r="15" spans="1:24" x14ac:dyDescent="0.25">
      <c r="A15">
        <v>13</v>
      </c>
      <c r="B15" t="str">
        <f>IFERROR(IF(VLOOKUP(A15,'QB Projections'!$B:$P,15,FALSE)&gt;0,VLOOKUP(A15,'QB Projections'!$B:$P,2,FALSE),""),"")</f>
        <v>KJ Jefferson</v>
      </c>
      <c r="C15" t="str">
        <f>IFERROR(IF(VLOOKUP(A15,'QB Projections'!$B:$P,15,FALSE)&gt;0,VLOOKUP(A15,'QB Projections'!$B:$P,3,FALSE),""),"")</f>
        <v>Arkansas</v>
      </c>
      <c r="D15" s="2">
        <f>IFERROR(IF(VLOOKUP(A15,'QB Projections'!$B:$P,15,FALSE)&gt;0,VLOOKUP(A15,'QB Projections'!$B:$P,15,FALSE),""),"")</f>
        <v>40.287038478636468</v>
      </c>
      <c r="F15">
        <v>13</v>
      </c>
      <c r="G15" t="str">
        <f>IFERROR(IF(VLOOKUP(F15,'RB Projections'!$B:$P,15,FALSE)&gt;0,VLOOKUP(F15,'RB Projections'!$B:$P,2,FALSE),""),"")</f>
        <v>Jonathon Brooks</v>
      </c>
      <c r="H15" t="str">
        <f>IFERROR(IF(VLOOKUP(F15,'RB Projections'!$B:$P,15,FALSE)&gt;0,VLOOKUP(F15,'RB Projections'!$B:$P,3,FALSE),""),"")</f>
        <v>Texas</v>
      </c>
      <c r="I15" s="2">
        <f>IFERROR(IF(VLOOKUP(F15,'RB Projections'!$B:$P,15,FALSE)&gt;0,VLOOKUP(F15,'RB Projections'!$B:$P,15,FALSE),""),"")</f>
        <v>31.113562675341058</v>
      </c>
      <c r="K15">
        <v>13</v>
      </c>
      <c r="L15" t="str">
        <f>IFERROR(IF(VLOOKUP(K15,'WR Projections'!$B:$P,15,FALSE)&gt;0,VLOOKUP(K15,'WR Projections'!$B:$P,2,FALSE),""),"")</f>
        <v>Matthew Golden</v>
      </c>
      <c r="M15" t="str">
        <f>IFERROR(IF(VLOOKUP(K15,'WR Projections'!$B:$P,15,FALSE)&gt;0,VLOOKUP(K15,'WR Projections'!$B:$P,3,FALSE),""),"")</f>
        <v>Houston</v>
      </c>
      <c r="N15" s="2">
        <f>IFERROR(IF(VLOOKUP(K15,'WR Projections'!$B:$P,15,FALSE)&gt;0,VLOOKUP(K15,'WR Projections'!$B:$P,15,FALSE),""),"")</f>
        <v>23.641388303729872</v>
      </c>
      <c r="P15">
        <v>13</v>
      </c>
      <c r="Q15" t="str">
        <f>IFERROR(IF(VLOOKUP(P15,'TE Projections'!$B:$P,15,FALSE)&gt;0,VLOOKUP(P15,'TE Projections'!$B:$P,2,FALSE),""),"")</f>
        <v>Jalin Conyers</v>
      </c>
      <c r="R15" t="str">
        <f>IFERROR(IF(VLOOKUP(P15,'TE Projections'!$B:$P,15,FALSE)&gt;0,VLOOKUP(P15,'TE Projections'!$B:$P,3,FALSE),""),"")</f>
        <v>Arizona State</v>
      </c>
      <c r="S15" s="2">
        <f>IFERROR(IF(VLOOKUP(P15,'TE Projections'!$B:$P,15,FALSE)&gt;0,VLOOKUP(P15,'TE Projections'!$B:$P,15,FALSE),""),"")</f>
        <v>11.56134410311684</v>
      </c>
    </row>
    <row r="16" spans="1:24" x14ac:dyDescent="0.25">
      <c r="A16">
        <v>14</v>
      </c>
      <c r="B16" t="str">
        <f>IFERROR(IF(VLOOKUP(A16,'QB Projections'!$B:$P,15,FALSE)&gt;0,VLOOKUP(A16,'QB Projections'!$B:$P,2,FALSE),""),"")</f>
        <v>Garrett Shrader</v>
      </c>
      <c r="C16" t="str">
        <f>IFERROR(IF(VLOOKUP(A16,'QB Projections'!$B:$P,15,FALSE)&gt;0,VLOOKUP(A16,'QB Projections'!$B:$P,3,FALSE),""),"")</f>
        <v>Syracuse</v>
      </c>
      <c r="D16" s="2">
        <f>IFERROR(IF(VLOOKUP(A16,'QB Projections'!$B:$P,15,FALSE)&gt;0,VLOOKUP(A16,'QB Projections'!$B:$P,15,FALSE),""),"")</f>
        <v>40.217603433358995</v>
      </c>
      <c r="F16">
        <v>14</v>
      </c>
      <c r="G16" t="str">
        <f>IFERROR(IF(VLOOKUP(F16,'RB Projections'!$B:$P,15,FALSE)&gt;0,VLOOKUP(F16,'RB Projections'!$B:$P,2,FALSE),""),"")</f>
        <v>Raheim Sanders</v>
      </c>
      <c r="H16" t="str">
        <f>IFERROR(IF(VLOOKUP(F16,'RB Projections'!$B:$P,15,FALSE)&gt;0,VLOOKUP(F16,'RB Projections'!$B:$P,3,FALSE),""),"")</f>
        <v>Arkansas</v>
      </c>
      <c r="I16" s="2">
        <f>IFERROR(IF(VLOOKUP(F16,'RB Projections'!$B:$P,15,FALSE)&gt;0,VLOOKUP(F16,'RB Projections'!$B:$P,15,FALSE),""),"")</f>
        <v>31.001922874201849</v>
      </c>
      <c r="K16">
        <v>14</v>
      </c>
      <c r="L16" t="str">
        <f>IFERROR(IF(VLOOKUP(K16,'WR Projections'!$B:$P,15,FALSE)&gt;0,VLOOKUP(K16,'WR Projections'!$B:$P,2,FALSE),""),"")</f>
        <v>Jalil Farooq</v>
      </c>
      <c r="M16" t="str">
        <f>IFERROR(IF(VLOOKUP(K16,'WR Projections'!$B:$P,15,FALSE)&gt;0,VLOOKUP(K16,'WR Projections'!$B:$P,3,FALSE),""),"")</f>
        <v>Oklahoma</v>
      </c>
      <c r="N16" s="2">
        <f>IFERROR(IF(VLOOKUP(K16,'WR Projections'!$B:$P,15,FALSE)&gt;0,VLOOKUP(K16,'WR Projections'!$B:$P,15,FALSE),""),"")</f>
        <v>23.596588691789552</v>
      </c>
      <c r="P16">
        <v>14</v>
      </c>
      <c r="Q16" t="str">
        <f>IFERROR(IF(VLOOKUP(P16,'TE Projections'!$B:$P,15,FALSE)&gt;0,VLOOKUP(P16,'TE Projections'!$B:$P,2,FALSE),""),"")</f>
        <v>Ja'Tavion Sanders</v>
      </c>
      <c r="R16" t="str">
        <f>IFERROR(IF(VLOOKUP(P16,'TE Projections'!$B:$P,15,FALSE)&gt;0,VLOOKUP(P16,'TE Projections'!$B:$P,3,FALSE),""),"")</f>
        <v>Texas</v>
      </c>
      <c r="S16" s="2">
        <f>IFERROR(IF(VLOOKUP(P16,'TE Projections'!$B:$P,15,FALSE)&gt;0,VLOOKUP(P16,'TE Projections'!$B:$P,15,FALSE),""),"")</f>
        <v>11.334529970532925</v>
      </c>
    </row>
    <row r="17" spans="1:19" x14ac:dyDescent="0.25">
      <c r="A17">
        <v>15</v>
      </c>
      <c r="B17" t="str">
        <f>IFERROR(IF(VLOOKUP(A17,'QB Projections'!$B:$P,15,FALSE)&gt;0,VLOOKUP(A17,'QB Projections'!$B:$P,2,FALSE),""),"")</f>
        <v>Jayden Daniels</v>
      </c>
      <c r="C17" t="str">
        <f>IFERROR(IF(VLOOKUP(A17,'QB Projections'!$B:$P,15,FALSE)&gt;0,VLOOKUP(A17,'QB Projections'!$B:$P,3,FALSE),""),"")</f>
        <v>LSU</v>
      </c>
      <c r="D17" s="2">
        <f>IFERROR(IF(VLOOKUP(A17,'QB Projections'!$B:$P,15,FALSE)&gt;0,VLOOKUP(A17,'QB Projections'!$B:$P,15,FALSE),""),"")</f>
        <v>40.197914125811494</v>
      </c>
      <c r="F17">
        <v>15</v>
      </c>
      <c r="G17" t="str">
        <f>IFERROR(IF(VLOOKUP(F17,'RB Projections'!$B:$P,15,FALSE)&gt;0,VLOOKUP(F17,'RB Projections'!$B:$P,2,FALSE),""),"")</f>
        <v>Treshaun Ward</v>
      </c>
      <c r="H17" t="str">
        <f>IFERROR(IF(VLOOKUP(F17,'RB Projections'!$B:$P,15,FALSE)&gt;0,VLOOKUP(F17,'RB Projections'!$B:$P,3,FALSE),""),"")</f>
        <v>Kansas State</v>
      </c>
      <c r="I17" s="2">
        <f>IFERROR(IF(VLOOKUP(F17,'RB Projections'!$B:$P,15,FALSE)&gt;0,VLOOKUP(F17,'RB Projections'!$B:$P,15,FALSE),""),"")</f>
        <v>30.98066641356829</v>
      </c>
      <c r="K17">
        <v>15</v>
      </c>
      <c r="L17" t="str">
        <f>IFERROR(IF(VLOOKUP(K17,'WR Projections'!$B:$P,15,FALSE)&gt;0,VLOOKUP(K17,'WR Projections'!$B:$P,2,FALSE),""),"")</f>
        <v>Marquarius White</v>
      </c>
      <c r="M17" t="str">
        <f>IFERROR(IF(VLOOKUP(K17,'WR Projections'!$B:$P,15,FALSE)&gt;0,VLOOKUP(K17,'WR Projections'!$B:$P,3,FALSE),""),"")</f>
        <v>Tennessee</v>
      </c>
      <c r="N17" s="2">
        <f>IFERROR(IF(VLOOKUP(K17,'WR Projections'!$B:$P,15,FALSE)&gt;0,VLOOKUP(K17,'WR Projections'!$B:$P,15,FALSE),""),"")</f>
        <v>23.480934709431256</v>
      </c>
      <c r="P17">
        <v>15</v>
      </c>
      <c r="Q17" t="str">
        <f>IFERROR(IF(VLOOKUP(P17,'TE Projections'!$B:$P,15,FALSE)&gt;0,VLOOKUP(P17,'TE Projections'!$B:$P,2,FALSE),""),"")</f>
        <v>Harold Fannin Jr.</v>
      </c>
      <c r="R17" t="str">
        <f>IFERROR(IF(VLOOKUP(P17,'TE Projections'!$B:$P,15,FALSE)&gt;0,VLOOKUP(P17,'TE Projections'!$B:$P,3,FALSE),""),"")</f>
        <v>Bowling Green</v>
      </c>
      <c r="S17" s="2">
        <f>IFERROR(IF(VLOOKUP(P17,'TE Projections'!$B:$P,15,FALSE)&gt;0,VLOOKUP(P17,'TE Projections'!$B:$P,15,FALSE),""),"")</f>
        <v>11.217039122374416</v>
      </c>
    </row>
    <row r="18" spans="1:19" x14ac:dyDescent="0.25">
      <c r="A18">
        <v>16</v>
      </c>
      <c r="B18" t="str">
        <f>IFERROR(IF(VLOOKUP(A18,'QB Projections'!$B:$P,15,FALSE)&gt;0,VLOOKUP(A18,'QB Projections'!$B:$P,2,FALSE),""),"")</f>
        <v>Grayson McCall</v>
      </c>
      <c r="C18" t="str">
        <f>IFERROR(IF(VLOOKUP(A18,'QB Projections'!$B:$P,15,FALSE)&gt;0,VLOOKUP(A18,'QB Projections'!$B:$P,3,FALSE),""),"")</f>
        <v>Coastal Carolina</v>
      </c>
      <c r="D18" s="2">
        <f>IFERROR(IF(VLOOKUP(A18,'QB Projections'!$B:$P,15,FALSE)&gt;0,VLOOKUP(A18,'QB Projections'!$B:$P,15,FALSE),""),"")</f>
        <v>39.893471592161234</v>
      </c>
      <c r="F18">
        <v>16</v>
      </c>
      <c r="G18" t="str">
        <f>IFERROR(IF(VLOOKUP(F18,'RB Projections'!$B:$P,15,FALSE)&gt;0,VLOOKUP(F18,'RB Projections'!$B:$P,2,FALSE),""),"")</f>
        <v>Marcus Carroll</v>
      </c>
      <c r="H18" t="str">
        <f>IFERROR(IF(VLOOKUP(F18,'RB Projections'!$B:$P,15,FALSE)&gt;0,VLOOKUP(F18,'RB Projections'!$B:$P,3,FALSE),""),"")</f>
        <v>Georgia State</v>
      </c>
      <c r="I18" s="2">
        <f>IFERROR(IF(VLOOKUP(F18,'RB Projections'!$B:$P,15,FALSE)&gt;0,VLOOKUP(F18,'RB Projections'!$B:$P,15,FALSE),""),"")</f>
        <v>30.672435486903947</v>
      </c>
      <c r="K18">
        <v>16</v>
      </c>
      <c r="L18" t="str">
        <f>IFERROR(IF(VLOOKUP(K18,'WR Projections'!$B:$P,15,FALSE)&gt;0,VLOOKUP(K18,'WR Projections'!$B:$P,2,FALSE),""),"")</f>
        <v>Alex Adams</v>
      </c>
      <c r="M18" t="str">
        <f>IFERROR(IF(VLOOKUP(K18,'WR Projections'!$B:$P,15,FALSE)&gt;0,VLOOKUP(K18,'WR Projections'!$B:$P,3,FALSE),""),"")</f>
        <v>Akron</v>
      </c>
      <c r="N18" s="2">
        <f>IFERROR(IF(VLOOKUP(K18,'WR Projections'!$B:$P,15,FALSE)&gt;0,VLOOKUP(K18,'WR Projections'!$B:$P,15,FALSE),""),"")</f>
        <v>23.439103392589761</v>
      </c>
      <c r="P18">
        <v>16</v>
      </c>
      <c r="Q18" t="str">
        <f>IFERROR(IF(VLOOKUP(P18,'TE Projections'!$B:$P,15,FALSE)&gt;0,VLOOKUP(P18,'TE Projections'!$B:$P,2,FALSE),""),"")</f>
        <v>Jake Briningstool</v>
      </c>
      <c r="R18" t="str">
        <f>IFERROR(IF(VLOOKUP(P18,'TE Projections'!$B:$P,15,FALSE)&gt;0,VLOOKUP(P18,'TE Projections'!$B:$P,3,FALSE),""),"")</f>
        <v>Clemson</v>
      </c>
      <c r="S18" s="2">
        <f>IFERROR(IF(VLOOKUP(P18,'TE Projections'!$B:$P,15,FALSE)&gt;0,VLOOKUP(P18,'TE Projections'!$B:$P,15,FALSE),""),"")</f>
        <v>10.893952160694644</v>
      </c>
    </row>
    <row r="19" spans="1:19" x14ac:dyDescent="0.25">
      <c r="A19">
        <v>17</v>
      </c>
      <c r="B19" t="str">
        <f>IFERROR(IF(VLOOKUP(A19,'QB Projections'!$B:$P,15,FALSE)&gt;0,VLOOKUP(A19,'QB Projections'!$B:$P,2,FALSE),""),"")</f>
        <v>Cade Klubnik</v>
      </c>
      <c r="C19" t="str">
        <f>IFERROR(IF(VLOOKUP(A19,'QB Projections'!$B:$P,15,FALSE)&gt;0,VLOOKUP(A19,'QB Projections'!$B:$P,3,FALSE),""),"")</f>
        <v>Clemson</v>
      </c>
      <c r="D19" s="2">
        <f>IFERROR(IF(VLOOKUP(A19,'QB Projections'!$B:$P,15,FALSE)&gt;0,VLOOKUP(A19,'QB Projections'!$B:$P,15,FALSE),""),"")</f>
        <v>39.866413567604923</v>
      </c>
      <c r="F19">
        <v>17</v>
      </c>
      <c r="G19" t="str">
        <f>IFERROR(IF(VLOOKUP(F19,'RB Projections'!$B:$P,15,FALSE)&gt;0,VLOOKUP(F19,'RB Projections'!$B:$P,2,FALSE),""),"")</f>
        <v>Ollie Gordon II</v>
      </c>
      <c r="H19" t="str">
        <f>IFERROR(IF(VLOOKUP(F19,'RB Projections'!$B:$P,15,FALSE)&gt;0,VLOOKUP(F19,'RB Projections'!$B:$P,3,FALSE),""),"")</f>
        <v>Oklahoma State</v>
      </c>
      <c r="I19" s="2">
        <f>IFERROR(IF(VLOOKUP(F19,'RB Projections'!$B:$P,15,FALSE)&gt;0,VLOOKUP(F19,'RB Projections'!$B:$P,15,FALSE),""),"")</f>
        <v>30.28548065263708</v>
      </c>
      <c r="K19">
        <v>17</v>
      </c>
      <c r="L19" t="str">
        <f>IFERROR(IF(VLOOKUP(K19,'WR Projections'!$B:$P,15,FALSE)&gt;0,VLOOKUP(K19,'WR Projections'!$B:$P,2,FALSE),""),"")</f>
        <v>Jalen McMillan</v>
      </c>
      <c r="M19" t="str">
        <f>IFERROR(IF(VLOOKUP(K19,'WR Projections'!$B:$P,15,FALSE)&gt;0,VLOOKUP(K19,'WR Projections'!$B:$P,3,FALSE),""),"")</f>
        <v>Washington</v>
      </c>
      <c r="N19" s="2">
        <f>IFERROR(IF(VLOOKUP(K19,'WR Projections'!$B:$P,15,FALSE)&gt;0,VLOOKUP(K19,'WR Projections'!$B:$P,15,FALSE),""),"")</f>
        <v>23.428740837812626</v>
      </c>
      <c r="P19">
        <v>17</v>
      </c>
      <c r="Q19" t="str">
        <f>IFERROR(IF(VLOOKUP(P19,'TE Projections'!$B:$P,15,FALSE)&gt;0,VLOOKUP(P19,'TE Projections'!$B:$P,2,FALSE),""),"")</f>
        <v>CJ Dippre</v>
      </c>
      <c r="R19" t="str">
        <f>IFERROR(IF(VLOOKUP(P19,'TE Projections'!$B:$P,15,FALSE)&gt;0,VLOOKUP(P19,'TE Projections'!$B:$P,3,FALSE),""),"")</f>
        <v>Alabama</v>
      </c>
      <c r="S19" s="2">
        <f>IFERROR(IF(VLOOKUP(P19,'TE Projections'!$B:$P,15,FALSE)&gt;0,VLOOKUP(P19,'TE Projections'!$B:$P,15,FALSE),""),"")</f>
        <v>10.78108243651825</v>
      </c>
    </row>
    <row r="20" spans="1:19" x14ac:dyDescent="0.25">
      <c r="A20">
        <v>18</v>
      </c>
      <c r="B20" t="str">
        <f>IFERROR(IF(VLOOKUP(A20,'QB Projections'!$B:$P,15,FALSE)&gt;0,VLOOKUP(A20,'QB Projections'!$B:$P,2,FALSE),""),"")</f>
        <v>Garrett Greene</v>
      </c>
      <c r="C20" t="str">
        <f>IFERROR(IF(VLOOKUP(A20,'QB Projections'!$B:$P,15,FALSE)&gt;0,VLOOKUP(A20,'QB Projections'!$B:$P,3,FALSE),""),"")</f>
        <v>West Virginia</v>
      </c>
      <c r="D20" s="2">
        <f>IFERROR(IF(VLOOKUP(A20,'QB Projections'!$B:$P,15,FALSE)&gt;0,VLOOKUP(A20,'QB Projections'!$B:$P,15,FALSE),""),"")</f>
        <v>39.260722381645884</v>
      </c>
      <c r="F20">
        <v>18</v>
      </c>
      <c r="G20" t="str">
        <f>IFERROR(IF(VLOOKUP(F20,'RB Projections'!$B:$P,15,FALSE)&gt;0,VLOOKUP(F20,'RB Projections'!$B:$P,2,FALSE),""),"")</f>
        <v>Dillon Johnson</v>
      </c>
      <c r="H20" t="str">
        <f>IFERROR(IF(VLOOKUP(F20,'RB Projections'!$B:$P,15,FALSE)&gt;0,VLOOKUP(F20,'RB Projections'!$B:$P,3,FALSE),""),"")</f>
        <v>Washington</v>
      </c>
      <c r="I20" s="2">
        <f>IFERROR(IF(VLOOKUP(F20,'RB Projections'!$B:$P,15,FALSE)&gt;0,VLOOKUP(F20,'RB Projections'!$B:$P,15,FALSE),""),"")</f>
        <v>30.234343521109817</v>
      </c>
      <c r="K20">
        <v>18</v>
      </c>
      <c r="L20" t="str">
        <f>IFERROR(IF(VLOOKUP(K20,'WR Projections'!$B:$P,15,FALSE)&gt;0,VLOOKUP(K20,'WR Projections'!$B:$P,2,FALSE),""),"")</f>
        <v>Jacob Cowing</v>
      </c>
      <c r="M20" t="str">
        <f>IFERROR(IF(VLOOKUP(K20,'WR Projections'!$B:$P,15,FALSE)&gt;0,VLOOKUP(K20,'WR Projections'!$B:$P,3,FALSE),""),"")</f>
        <v>Arizona</v>
      </c>
      <c r="N20" s="2">
        <f>IFERROR(IF(VLOOKUP(K20,'WR Projections'!$B:$P,15,FALSE)&gt;0,VLOOKUP(K20,'WR Projections'!$B:$P,15,FALSE),""),"")</f>
        <v>23.122856870973138</v>
      </c>
      <c r="P20">
        <v>18</v>
      </c>
      <c r="Q20" t="str">
        <f>IFERROR(IF(VLOOKUP(P20,'TE Projections'!$B:$P,15,FALSE)&gt;0,VLOOKUP(P20,'TE Projections'!$B:$P,2,FALSE),""),"")</f>
        <v>Dominick Mazotti</v>
      </c>
      <c r="R20" t="str">
        <f>IFERROR(IF(VLOOKUP(P20,'TE Projections'!$B:$P,15,FALSE)&gt;0,VLOOKUP(P20,'TE Projections'!$B:$P,3,FALSE),""),"")</f>
        <v>San Jose State</v>
      </c>
      <c r="S20" s="2">
        <f>IFERROR(IF(VLOOKUP(P20,'TE Projections'!$B:$P,15,FALSE)&gt;0,VLOOKUP(P20,'TE Projections'!$B:$P,15,FALSE),""),"")</f>
        <v>10.700136469229422</v>
      </c>
    </row>
    <row r="21" spans="1:19" x14ac:dyDescent="0.25">
      <c r="A21">
        <v>19</v>
      </c>
      <c r="B21" t="str">
        <f>IFERROR(IF(VLOOKUP(A21,'QB Projections'!$B:$P,15,FALSE)&gt;0,VLOOKUP(A21,'QB Projections'!$B:$P,2,FALSE),""),"")</f>
        <v>Brennan Armstrong</v>
      </c>
      <c r="C21" t="str">
        <f>IFERROR(IF(VLOOKUP(A21,'QB Projections'!$B:$P,15,FALSE)&gt;0,VLOOKUP(A21,'QB Projections'!$B:$P,3,FALSE),""),"")</f>
        <v>North Carolina State</v>
      </c>
      <c r="D21" s="2">
        <f>IFERROR(IF(VLOOKUP(A21,'QB Projections'!$B:$P,15,FALSE)&gt;0,VLOOKUP(A21,'QB Projections'!$B:$P,15,FALSE),""),"")</f>
        <v>38.555202703559154</v>
      </c>
      <c r="F21">
        <v>19</v>
      </c>
      <c r="G21" t="str">
        <f>IFERROR(IF(VLOOKUP(F21,'RB Projections'!$B:$P,15,FALSE)&gt;0,VLOOKUP(F21,'RB Projections'!$B:$P,2,FALSE),""),"")</f>
        <v>Richard Reese</v>
      </c>
      <c r="H21" t="str">
        <f>IFERROR(IF(VLOOKUP(F21,'RB Projections'!$B:$P,15,FALSE)&gt;0,VLOOKUP(F21,'RB Projections'!$B:$P,3,FALSE),""),"")</f>
        <v>Baylor</v>
      </c>
      <c r="I21" s="2">
        <f>IFERROR(IF(VLOOKUP(F21,'RB Projections'!$B:$P,15,FALSE)&gt;0,VLOOKUP(F21,'RB Projections'!$B:$P,15,FALSE),""),"")</f>
        <v>30.17089812606207</v>
      </c>
      <c r="K21">
        <v>19</v>
      </c>
      <c r="L21" t="str">
        <f>IFERROR(IF(VLOOKUP(K21,'WR Projections'!$B:$P,15,FALSE)&gt;0,VLOOKUP(K21,'WR Projections'!$B:$P,2,FALSE),""),"")</f>
        <v>Luther Burden III</v>
      </c>
      <c r="M21" t="str">
        <f>IFERROR(IF(VLOOKUP(K21,'WR Projections'!$B:$P,15,FALSE)&gt;0,VLOOKUP(K21,'WR Projections'!$B:$P,3,FALSE),""),"")</f>
        <v>Missouri</v>
      </c>
      <c r="N21" s="2">
        <f>IFERROR(IF(VLOOKUP(K21,'WR Projections'!$B:$P,15,FALSE)&gt;0,VLOOKUP(K21,'WR Projections'!$B:$P,15,FALSE),""),"")</f>
        <v>23.117595332939661</v>
      </c>
      <c r="P21">
        <v>19</v>
      </c>
      <c r="Q21" t="str">
        <f>IFERROR(IF(VLOOKUP(P21,'TE Projections'!$B:$P,15,FALSE)&gt;0,VLOOKUP(P21,'TE Projections'!$B:$P,2,FALSE),""),"")</f>
        <v>Anthony Landphere</v>
      </c>
      <c r="R21" t="str">
        <f>IFERROR(IF(VLOOKUP(P21,'TE Projections'!$B:$P,15,FALSE)&gt;0,VLOOKUP(P21,'TE Projections'!$B:$P,3,FALSE),""),"")</f>
        <v>Memphis</v>
      </c>
      <c r="S21" s="2">
        <f>IFERROR(IF(VLOOKUP(P21,'TE Projections'!$B:$P,15,FALSE)&gt;0,VLOOKUP(P21,'TE Projections'!$B:$P,15,FALSE),""),"")</f>
        <v>10.645669200613034</v>
      </c>
    </row>
    <row r="22" spans="1:19" x14ac:dyDescent="0.25">
      <c r="A22">
        <v>20</v>
      </c>
      <c r="B22" t="str">
        <f>IFERROR(IF(VLOOKUP(A22,'QB Projections'!$B:$P,15,FALSE)&gt;0,VLOOKUP(A22,'QB Projections'!$B:$P,2,FALSE),""),"")</f>
        <v>Michael Penix Jr.</v>
      </c>
      <c r="C22" t="str">
        <f>IFERROR(IF(VLOOKUP(A22,'QB Projections'!$B:$P,15,FALSE)&gt;0,VLOOKUP(A22,'QB Projections'!$B:$P,3,FALSE),""),"")</f>
        <v>Washington</v>
      </c>
      <c r="D22" s="2">
        <f>IFERROR(IF(VLOOKUP(A22,'QB Projections'!$B:$P,15,FALSE)&gt;0,VLOOKUP(A22,'QB Projections'!$B:$P,15,FALSE),""),"")</f>
        <v>38.424677876928826</v>
      </c>
      <c r="F22">
        <v>20</v>
      </c>
      <c r="G22" t="str">
        <f>IFERROR(IF(VLOOKUP(F22,'RB Projections'!$B:$P,15,FALSE)&gt;0,VLOOKUP(F22,'RB Projections'!$B:$P,2,FALSE),""),"")</f>
        <v>Michael Wiley</v>
      </c>
      <c r="H22" t="str">
        <f>IFERROR(IF(VLOOKUP(F22,'RB Projections'!$B:$P,15,FALSE)&gt;0,VLOOKUP(F22,'RB Projections'!$B:$P,3,FALSE),""),"")</f>
        <v>Arizona</v>
      </c>
      <c r="I22" s="2">
        <f>IFERROR(IF(VLOOKUP(F22,'RB Projections'!$B:$P,15,FALSE)&gt;0,VLOOKUP(F22,'RB Projections'!$B:$P,15,FALSE),""),"")</f>
        <v>30.160218366155281</v>
      </c>
      <c r="K22">
        <v>20</v>
      </c>
      <c r="L22" t="str">
        <f>IFERROR(IF(VLOOKUP(K22,'WR Projections'!$B:$P,15,FALSE)&gt;0,VLOOKUP(K22,'WR Projections'!$B:$P,2,FALSE),""),"")</f>
        <v>Jordan Kerley</v>
      </c>
      <c r="M22" t="str">
        <f>IFERROR(IF(VLOOKUP(K22,'WR Projections'!$B:$P,15,FALSE)&gt;0,VLOOKUP(K22,'WR Projections'!$B:$P,3,FALSE),""),"")</f>
        <v>SMU</v>
      </c>
      <c r="N22" s="2">
        <f>IFERROR(IF(VLOOKUP(K22,'WR Projections'!$B:$P,15,FALSE)&gt;0,VLOOKUP(K22,'WR Projections'!$B:$P,15,FALSE),""),"")</f>
        <v>23.09965899983003</v>
      </c>
      <c r="P22">
        <v>20</v>
      </c>
      <c r="Q22" t="str">
        <f>IFERROR(IF(VLOOKUP(P22,'TE Projections'!$B:$P,15,FALSE)&gt;0,VLOOKUP(P22,'TE Projections'!$B:$P,2,FALSE),""),"")</f>
        <v>Mason Taylor</v>
      </c>
      <c r="R22" t="str">
        <f>IFERROR(IF(VLOOKUP(P22,'TE Projections'!$B:$P,15,FALSE)&gt;0,VLOOKUP(P22,'TE Projections'!$B:$P,3,FALSE),""),"")</f>
        <v>LSU</v>
      </c>
      <c r="S22" s="2">
        <f>IFERROR(IF(VLOOKUP(P22,'TE Projections'!$B:$P,15,FALSE)&gt;0,VLOOKUP(P22,'TE Projections'!$B:$P,15,FALSE),""),"")</f>
        <v>10.333771335019739</v>
      </c>
    </row>
    <row r="23" spans="1:19" x14ac:dyDescent="0.25">
      <c r="A23">
        <v>21</v>
      </c>
      <c r="B23" t="str">
        <f>IFERROR(IF(VLOOKUP(A23,'QB Projections'!$B:$P,15,FALSE)&gt;0,VLOOKUP(A23,'QB Projections'!$B:$P,2,FALSE),""),"")</f>
        <v>Kurtis Rourke</v>
      </c>
      <c r="C23" t="str">
        <f>IFERROR(IF(VLOOKUP(A23,'QB Projections'!$B:$P,15,FALSE)&gt;0,VLOOKUP(A23,'QB Projections'!$B:$P,3,FALSE),""),"")</f>
        <v>Ohio</v>
      </c>
      <c r="D23" s="2">
        <f>IFERROR(IF(VLOOKUP(A23,'QB Projections'!$B:$P,15,FALSE)&gt;0,VLOOKUP(A23,'QB Projections'!$B:$P,15,FALSE),""),"")</f>
        <v>38.32992829801001</v>
      </c>
      <c r="F23">
        <v>21</v>
      </c>
      <c r="G23" t="str">
        <f>IFERROR(IF(VLOOKUP(F23,'RB Projections'!$B:$P,15,FALSE)&gt;0,VLOOKUP(F23,'RB Projections'!$B:$P,2,FALSE),""),"")</f>
        <v>Donovan Edwards</v>
      </c>
      <c r="H23" t="str">
        <f>IFERROR(IF(VLOOKUP(F23,'RB Projections'!$B:$P,15,FALSE)&gt;0,VLOOKUP(F23,'RB Projections'!$B:$P,3,FALSE),""),"")</f>
        <v>Michigan</v>
      </c>
      <c r="I23" s="2">
        <f>IFERROR(IF(VLOOKUP(F23,'RB Projections'!$B:$P,15,FALSE)&gt;0,VLOOKUP(F23,'RB Projections'!$B:$P,15,FALSE),""),"")</f>
        <v>29.502161586709793</v>
      </c>
      <c r="K23">
        <v>21</v>
      </c>
      <c r="L23" t="str">
        <f>IFERROR(IF(VLOOKUP(K23,'WR Projections'!$B:$P,15,FALSE)&gt;0,VLOOKUP(K23,'WR Projections'!$B:$P,2,FALSE),""),"")</f>
        <v>Tyrin Smith</v>
      </c>
      <c r="M23" t="str">
        <f>IFERROR(IF(VLOOKUP(K23,'WR Projections'!$B:$P,15,FALSE)&gt;0,VLOOKUP(K23,'WR Projections'!$B:$P,3,FALSE),""),"")</f>
        <v>UTEP</v>
      </c>
      <c r="N23" s="2">
        <f>IFERROR(IF(VLOOKUP(K23,'WR Projections'!$B:$P,15,FALSE)&gt;0,VLOOKUP(K23,'WR Projections'!$B:$P,15,FALSE),""),"")</f>
        <v>23.049098886494313</v>
      </c>
      <c r="P23">
        <v>21</v>
      </c>
      <c r="Q23" t="str">
        <f>IFERROR(IF(VLOOKUP(P23,'TE Projections'!$B:$P,15,FALSE)&gt;0,VLOOKUP(P23,'TE Projections'!$B:$P,2,FALSE),""),"")</f>
        <v>Lenny Kuhl</v>
      </c>
      <c r="R23" t="str">
        <f>IFERROR(IF(VLOOKUP(P23,'TE Projections'!$B:$P,15,FALSE)&gt;0,VLOOKUP(P23,'TE Projections'!$B:$P,3,FALSE),""),"")</f>
        <v>Toledo</v>
      </c>
      <c r="S23" s="2">
        <f>IFERROR(IF(VLOOKUP(P23,'TE Projections'!$B:$P,15,FALSE)&gt;0,VLOOKUP(P23,'TE Projections'!$B:$P,15,FALSE),""),"")</f>
        <v>10.267225097359811</v>
      </c>
    </row>
    <row r="24" spans="1:19" x14ac:dyDescent="0.25">
      <c r="A24">
        <v>22</v>
      </c>
      <c r="B24" t="str">
        <f>IFERROR(IF(VLOOKUP(A24,'QB Projections'!$B:$P,15,FALSE)&gt;0,VLOOKUP(A24,'QB Projections'!$B:$P,2,FALSE),""),"")</f>
        <v>Frank Harris</v>
      </c>
      <c r="C24" t="str">
        <f>IFERROR(IF(VLOOKUP(A24,'QB Projections'!$B:$P,15,FALSE)&gt;0,VLOOKUP(A24,'QB Projections'!$B:$P,3,FALSE),""),"")</f>
        <v>UTSA</v>
      </c>
      <c r="D24" s="2">
        <f>IFERROR(IF(VLOOKUP(A24,'QB Projections'!$B:$P,15,FALSE)&gt;0,VLOOKUP(A24,'QB Projections'!$B:$P,15,FALSE),""),"")</f>
        <v>38.185388159957974</v>
      </c>
      <c r="F24">
        <v>22</v>
      </c>
      <c r="G24" t="str">
        <f>IFERROR(IF(VLOOKUP(F24,'RB Projections'!$B:$P,15,FALSE)&gt;0,VLOOKUP(F24,'RB Projections'!$B:$P,2,FALSE),""),"")</f>
        <v>Jalen White</v>
      </c>
      <c r="H24" t="str">
        <f>IFERROR(IF(VLOOKUP(F24,'RB Projections'!$B:$P,15,FALSE)&gt;0,VLOOKUP(F24,'RB Projections'!$B:$P,3,FALSE),""),"")</f>
        <v>Georgia Southern</v>
      </c>
      <c r="I24" s="2">
        <f>IFERROR(IF(VLOOKUP(F24,'RB Projections'!$B:$P,15,FALSE)&gt;0,VLOOKUP(F24,'RB Projections'!$B:$P,15,FALSE),""),"")</f>
        <v>29.268577574145244</v>
      </c>
      <c r="K24">
        <v>22</v>
      </c>
      <c r="L24" t="str">
        <f>IFERROR(IF(VLOOKUP(K24,'WR Projections'!$B:$P,15,FALSE)&gt;0,VLOOKUP(K24,'WR Projections'!$B:$P,2,FALSE),""),"")</f>
        <v>Jamari Thrash</v>
      </c>
      <c r="M24" t="str">
        <f>IFERROR(IF(VLOOKUP(K24,'WR Projections'!$B:$P,15,FALSE)&gt;0,VLOOKUP(K24,'WR Projections'!$B:$P,3,FALSE),""),"")</f>
        <v>Louisville</v>
      </c>
      <c r="N24" s="2">
        <f>IFERROR(IF(VLOOKUP(K24,'WR Projections'!$B:$P,15,FALSE)&gt;0,VLOOKUP(K24,'WR Projections'!$B:$P,15,FALSE),""),"")</f>
        <v>23.018067195041443</v>
      </c>
      <c r="P24">
        <v>22</v>
      </c>
      <c r="Q24" t="str">
        <f>IFERROR(IF(VLOOKUP(P24,'TE Projections'!$B:$P,15,FALSE)&gt;0,VLOOKUP(P24,'TE Projections'!$B:$P,2,FALSE),""),"")</f>
        <v>DeShawn Hanika</v>
      </c>
      <c r="R24" t="str">
        <f>IFERROR(IF(VLOOKUP(P24,'TE Projections'!$B:$P,15,FALSE)&gt;0,VLOOKUP(P24,'TE Projections'!$B:$P,3,FALSE),""),"")</f>
        <v>Iowa State</v>
      </c>
      <c r="S24" s="2">
        <f>IFERROR(IF(VLOOKUP(P24,'TE Projections'!$B:$P,15,FALSE)&gt;0,VLOOKUP(P24,'TE Projections'!$B:$P,15,FALSE),""),"")</f>
        <v>10.238547802400246</v>
      </c>
    </row>
    <row r="25" spans="1:19" x14ac:dyDescent="0.25">
      <c r="A25">
        <v>23</v>
      </c>
      <c r="B25" t="str">
        <f>IFERROR(IF(VLOOKUP(A25,'QB Projections'!$B:$P,15,FALSE)&gt;0,VLOOKUP(A25,'QB Projections'!$B:$P,2,FALSE),""),"")</f>
        <v>Taylen Green</v>
      </c>
      <c r="C25" t="str">
        <f>IFERROR(IF(VLOOKUP(A25,'QB Projections'!$B:$P,15,FALSE)&gt;0,VLOOKUP(A25,'QB Projections'!$B:$P,3,FALSE),""),"")</f>
        <v>Boise State</v>
      </c>
      <c r="D25" s="2">
        <f>IFERROR(IF(VLOOKUP(A25,'QB Projections'!$B:$P,15,FALSE)&gt;0,VLOOKUP(A25,'QB Projections'!$B:$P,15,FALSE),""),"")</f>
        <v>38.069351978533284</v>
      </c>
      <c r="F25">
        <v>23</v>
      </c>
      <c r="G25" t="str">
        <f>IFERROR(IF(VLOOKUP(F25,'RB Projections'!$B:$P,15,FALSE)&gt;0,VLOOKUP(F25,'RB Projections'!$B:$P,2,FALSE),""),"")</f>
        <v>Cameron Skattebo</v>
      </c>
      <c r="H25" t="str">
        <f>IFERROR(IF(VLOOKUP(F25,'RB Projections'!$B:$P,15,FALSE)&gt;0,VLOOKUP(F25,'RB Projections'!$B:$P,3,FALSE),""),"")</f>
        <v>Arizona State</v>
      </c>
      <c r="I25" s="2">
        <f>IFERROR(IF(VLOOKUP(F25,'RB Projections'!$B:$P,15,FALSE)&gt;0,VLOOKUP(F25,'RB Projections'!$B:$P,15,FALSE),""),"")</f>
        <v>29.242952295297641</v>
      </c>
      <c r="K25">
        <v>23</v>
      </c>
      <c r="L25" t="str">
        <f>IFERROR(IF(VLOOKUP(K25,'WR Projections'!$B:$P,15,FALSE)&gt;0,VLOOKUP(K25,'WR Projections'!$B:$P,2,FALSE),""),"")</f>
        <v>Derwin Burgess Jr.</v>
      </c>
      <c r="M25" t="str">
        <f>IFERROR(IF(VLOOKUP(K25,'WR Projections'!$B:$P,15,FALSE)&gt;0,VLOOKUP(K25,'WR Projections'!$B:$P,3,FALSE),""),"")</f>
        <v>Georgia Southern</v>
      </c>
      <c r="N25" s="2">
        <f>IFERROR(IF(VLOOKUP(K25,'WR Projections'!$B:$P,15,FALSE)&gt;0,VLOOKUP(K25,'WR Projections'!$B:$P,15,FALSE),""),"")</f>
        <v>22.815067453435287</v>
      </c>
      <c r="P25">
        <v>23</v>
      </c>
      <c r="Q25" t="str">
        <f>IFERROR(IF(VLOOKUP(P25,'TE Projections'!$B:$P,15,FALSE)&gt;0,VLOOKUP(P25,'TE Projections'!$B:$P,2,FALSE),""),"")</f>
        <v>Trent Pennix</v>
      </c>
      <c r="R25" t="str">
        <f>IFERROR(IF(VLOOKUP(P25,'TE Projections'!$B:$P,15,FALSE)&gt;0,VLOOKUP(P25,'TE Projections'!$B:$P,3,FALSE),""),"")</f>
        <v>North Carolina State</v>
      </c>
      <c r="S25" s="2">
        <f>IFERROR(IF(VLOOKUP(P25,'TE Projections'!$B:$P,15,FALSE)&gt;0,VLOOKUP(P25,'TE Projections'!$B:$P,15,FALSE),""),"")</f>
        <v>10.216645757264963</v>
      </c>
    </row>
    <row r="26" spans="1:19" x14ac:dyDescent="0.25">
      <c r="A26">
        <v>24</v>
      </c>
      <c r="B26" t="str">
        <f>IFERROR(IF(VLOOKUP(A26,'QB Projections'!$B:$P,15,FALSE)&gt;0,VLOOKUP(A26,'QB Projections'!$B:$P,2,FALSE),""),"")</f>
        <v>Joe Milton III</v>
      </c>
      <c r="C26" t="str">
        <f>IFERROR(IF(VLOOKUP(A26,'QB Projections'!$B:$P,15,FALSE)&gt;0,VLOOKUP(A26,'QB Projections'!$B:$P,3,FALSE),""),"")</f>
        <v>Tennessee</v>
      </c>
      <c r="D26" s="2">
        <f>IFERROR(IF(VLOOKUP(A26,'QB Projections'!$B:$P,15,FALSE)&gt;0,VLOOKUP(A26,'QB Projections'!$B:$P,15,FALSE),""),"")</f>
        <v>37.773249152421975</v>
      </c>
      <c r="F26">
        <v>24</v>
      </c>
      <c r="G26" t="str">
        <f>IFERROR(IF(VLOOKUP(F26,'RB Projections'!$B:$P,15,FALSE)&gt;0,VLOOKUP(F26,'RB Projections'!$B:$P,2,FALSE),""),"")</f>
        <v>Kevorian Barnes</v>
      </c>
      <c r="H26" t="str">
        <f>IFERROR(IF(VLOOKUP(F26,'RB Projections'!$B:$P,15,FALSE)&gt;0,VLOOKUP(F26,'RB Projections'!$B:$P,3,FALSE),""),"")</f>
        <v>UTSA</v>
      </c>
      <c r="I26" s="2">
        <f>IFERROR(IF(VLOOKUP(F26,'RB Projections'!$B:$P,15,FALSE)&gt;0,VLOOKUP(F26,'RB Projections'!$B:$P,15,FALSE),""),"")</f>
        <v>29.231063895795071</v>
      </c>
      <c r="K26">
        <v>24</v>
      </c>
      <c r="L26" t="str">
        <f>IFERROR(IF(VLOOKUP(K26,'WR Projections'!$B:$P,15,FALSE)&gt;0,VLOOKUP(K26,'WR Projections'!$B:$P,2,FALSE),""),"")</f>
        <v>Shedro Louis</v>
      </c>
      <c r="M26" t="str">
        <f>IFERROR(IF(VLOOKUP(K26,'WR Projections'!$B:$P,15,FALSE)&gt;0,VLOOKUP(K26,'WR Projections'!$B:$P,3,FALSE),""),"")</f>
        <v>Tulane</v>
      </c>
      <c r="N26" s="2">
        <f>IFERROR(IF(VLOOKUP(K26,'WR Projections'!$B:$P,15,FALSE)&gt;0,VLOOKUP(K26,'WR Projections'!$B:$P,15,FALSE),""),"")</f>
        <v>22.76027882118856</v>
      </c>
      <c r="P26">
        <v>24</v>
      </c>
      <c r="Q26" t="str">
        <f>IFERROR(IF(VLOOKUP(P26,'TE Projections'!$B:$P,15,FALSE)&gt;0,VLOOKUP(P26,'TE Projections'!$B:$P,2,FALSE),""),"")</f>
        <v>Var'Keyes Gumms</v>
      </c>
      <c r="R26" t="str">
        <f>IFERROR(IF(VLOOKUP(P26,'TE Projections'!$B:$P,15,FALSE)&gt;0,VLOOKUP(P26,'TE Projections'!$B:$P,3,FALSE),""),"")</f>
        <v>Arkansas</v>
      </c>
      <c r="S26" s="2">
        <f>IFERROR(IF(VLOOKUP(P26,'TE Projections'!$B:$P,15,FALSE)&gt;0,VLOOKUP(P26,'TE Projections'!$B:$P,15,FALSE),""),"")</f>
        <v>9.8522272491240894</v>
      </c>
    </row>
    <row r="27" spans="1:19" x14ac:dyDescent="0.25">
      <c r="A27">
        <v>25</v>
      </c>
      <c r="B27" t="str">
        <f>IFERROR(IF(VLOOKUP(A27,'QB Projections'!$B:$P,15,FALSE)&gt;0,VLOOKUP(A27,'QB Projections'!$B:$P,2,FALSE),""),"")</f>
        <v>Cameron Rising</v>
      </c>
      <c r="C27" t="str">
        <f>IFERROR(IF(VLOOKUP(A27,'QB Projections'!$B:$P,15,FALSE)&gt;0,VLOOKUP(A27,'QB Projections'!$B:$P,3,FALSE),""),"")</f>
        <v>Utah</v>
      </c>
      <c r="D27" s="2">
        <f>IFERROR(IF(VLOOKUP(A27,'QB Projections'!$B:$P,15,FALSE)&gt;0,VLOOKUP(A27,'QB Projections'!$B:$P,15,FALSE),""),"")</f>
        <v>37.20633559335915</v>
      </c>
      <c r="F27">
        <v>25</v>
      </c>
      <c r="G27" t="str">
        <f>IFERROR(IF(VLOOKUP(F27,'RB Projections'!$B:$P,15,FALSE)&gt;0,VLOOKUP(F27,'RB Projections'!$B:$P,2,FALSE),""),"")</f>
        <v>John Lee Eldridge III</v>
      </c>
      <c r="H27" t="str">
        <f>IFERROR(IF(VLOOKUP(F27,'RB Projections'!$B:$P,15,FALSE)&gt;0,VLOOKUP(F27,'RB Projections'!$B:$P,3,FALSE),""),"")</f>
        <v>Air Force</v>
      </c>
      <c r="I27" s="2">
        <f>IFERROR(IF(VLOOKUP(F27,'RB Projections'!$B:$P,15,FALSE)&gt;0,VLOOKUP(F27,'RB Projections'!$B:$P,15,FALSE),""),"")</f>
        <v>28.68823412091638</v>
      </c>
      <c r="K27">
        <v>25</v>
      </c>
      <c r="L27" t="str">
        <f>IFERROR(IF(VLOOKUP(K27,'WR Projections'!$B:$P,15,FALSE)&gt;0,VLOOKUP(K27,'WR Projections'!$B:$P,2,FALSE),""),"")</f>
        <v>Dorian Singer</v>
      </c>
      <c r="M27" t="str">
        <f>IFERROR(IF(VLOOKUP(K27,'WR Projections'!$B:$P,15,FALSE)&gt;0,VLOOKUP(K27,'WR Projections'!$B:$P,3,FALSE),""),"")</f>
        <v>USC</v>
      </c>
      <c r="N27" s="2">
        <f>IFERROR(IF(VLOOKUP(K27,'WR Projections'!$B:$P,15,FALSE)&gt;0,VLOOKUP(K27,'WR Projections'!$B:$P,15,FALSE),""),"")</f>
        <v>22.684165615269759</v>
      </c>
      <c r="P27">
        <v>25</v>
      </c>
      <c r="Q27" t="str">
        <f>IFERROR(IF(VLOOKUP(P27,'TE Projections'!$B:$P,15,FALSE)&gt;0,VLOOKUP(P27,'TE Projections'!$B:$P,2,FALSE),""),"")</f>
        <v>Theo Johnson</v>
      </c>
      <c r="R27" t="str">
        <f>IFERROR(IF(VLOOKUP(P27,'TE Projections'!$B:$P,15,FALSE)&gt;0,VLOOKUP(P27,'TE Projections'!$B:$P,3,FALSE),""),"")</f>
        <v>Penn State</v>
      </c>
      <c r="S27" s="2">
        <f>IFERROR(IF(VLOOKUP(P27,'TE Projections'!$B:$P,15,FALSE)&gt;0,VLOOKUP(P27,'TE Projections'!$B:$P,15,FALSE),""),"")</f>
        <v>9.7887326391346665</v>
      </c>
    </row>
    <row r="28" spans="1:19" x14ac:dyDescent="0.25">
      <c r="A28">
        <v>26</v>
      </c>
      <c r="B28" t="str">
        <f>IFERROR(IF(VLOOKUP(A28,'QB Projections'!$B:$P,15,FALSE)&gt;0,VLOOKUP(A28,'QB Projections'!$B:$P,2,FALSE),""),"")</f>
        <v>Preston Stone</v>
      </c>
      <c r="C28" t="str">
        <f>IFERROR(IF(VLOOKUP(A28,'QB Projections'!$B:$P,15,FALSE)&gt;0,VLOOKUP(A28,'QB Projections'!$B:$P,3,FALSE),""),"")</f>
        <v>SMU</v>
      </c>
      <c r="D28" s="2">
        <f>IFERROR(IF(VLOOKUP(A28,'QB Projections'!$B:$P,15,FALSE)&gt;0,VLOOKUP(A28,'QB Projections'!$B:$P,15,FALSE),""),"")</f>
        <v>37.156715286681305</v>
      </c>
      <c r="F28">
        <v>26</v>
      </c>
      <c r="G28" t="str">
        <f>IFERROR(IF(VLOOKUP(F28,'RB Projections'!$B:$P,15,FALSE)&gt;0,VLOOKUP(F28,'RB Projections'!$B:$P,2,FALSE),""),"")</f>
        <v>Jabari Small</v>
      </c>
      <c r="H28" t="str">
        <f>IFERROR(IF(VLOOKUP(F28,'RB Projections'!$B:$P,15,FALSE)&gt;0,VLOOKUP(F28,'RB Projections'!$B:$P,3,FALSE),""),"")</f>
        <v>Tennessee</v>
      </c>
      <c r="I28" s="2">
        <f>IFERROR(IF(VLOOKUP(F28,'RB Projections'!$B:$P,15,FALSE)&gt;0,VLOOKUP(F28,'RB Projections'!$B:$P,15,FALSE),""),"")</f>
        <v>28.586043278942984</v>
      </c>
      <c r="K28">
        <v>26</v>
      </c>
      <c r="L28" t="str">
        <f>IFERROR(IF(VLOOKUP(K28,'WR Projections'!$B:$P,15,FALSE)&gt;0,VLOOKUP(K28,'WR Projections'!$B:$P,2,FALSE),""),"")</f>
        <v>Xavier Worthy</v>
      </c>
      <c r="M28" t="str">
        <f>IFERROR(IF(VLOOKUP(K28,'WR Projections'!$B:$P,15,FALSE)&gt;0,VLOOKUP(K28,'WR Projections'!$B:$P,3,FALSE),""),"")</f>
        <v>Texas</v>
      </c>
      <c r="N28" s="2">
        <f>IFERROR(IF(VLOOKUP(K28,'WR Projections'!$B:$P,15,FALSE)&gt;0,VLOOKUP(K28,'WR Projections'!$B:$P,15,FALSE),""),"")</f>
        <v>22.573246727282612</v>
      </c>
      <c r="P28">
        <v>26</v>
      </c>
      <c r="Q28" t="str">
        <f>IFERROR(IF(VLOOKUP(P28,'TE Projections'!$B:$P,15,FALSE)&gt;0,VLOOKUP(P28,'TE Projections'!$B:$P,2,FALSE),""),"")</f>
        <v>Treyton Welch</v>
      </c>
      <c r="R28" t="str">
        <f>IFERROR(IF(VLOOKUP(P28,'TE Projections'!$B:$P,15,FALSE)&gt;0,VLOOKUP(P28,'TE Projections'!$B:$P,3,FALSE),""),"")</f>
        <v>Wyoming</v>
      </c>
      <c r="S28" s="2">
        <f>IFERROR(IF(VLOOKUP(P28,'TE Projections'!$B:$P,15,FALSE)&gt;0,VLOOKUP(P28,'TE Projections'!$B:$P,15,FALSE),""),"")</f>
        <v>9.6547289918725685</v>
      </c>
    </row>
    <row r="29" spans="1:19" x14ac:dyDescent="0.25">
      <c r="A29">
        <v>27</v>
      </c>
      <c r="B29" t="str">
        <f>IFERROR(IF(VLOOKUP(A29,'QB Projections'!$B:$P,15,FALSE)&gt;0,VLOOKUP(A29,'QB Projections'!$B:$P,2,FALSE),""),"")</f>
        <v>Kyle McCord</v>
      </c>
      <c r="C29" t="str">
        <f>IFERROR(IF(VLOOKUP(A29,'QB Projections'!$B:$P,15,FALSE)&gt;0,VLOOKUP(A29,'QB Projections'!$B:$P,3,FALSE),""),"")</f>
        <v>Ohio State</v>
      </c>
      <c r="D29" s="2">
        <f>IFERROR(IF(VLOOKUP(A29,'QB Projections'!$B:$P,15,FALSE)&gt;0,VLOOKUP(A29,'QB Projections'!$B:$P,15,FALSE),""),"")</f>
        <v>36.882165923305713</v>
      </c>
      <c r="F29">
        <v>27</v>
      </c>
      <c r="G29" t="str">
        <f>IFERROR(IF(VLOOKUP(F29,'RB Projections'!$B:$P,15,FALSE)&gt;0,VLOOKUP(F29,'RB Projections'!$B:$P,2,FALSE),""),"")</f>
        <v>Nakia Watson</v>
      </c>
      <c r="H29" t="str">
        <f>IFERROR(IF(VLOOKUP(F29,'RB Projections'!$B:$P,15,FALSE)&gt;0,VLOOKUP(F29,'RB Projections'!$B:$P,3,FALSE),""),"")</f>
        <v>Washington State</v>
      </c>
      <c r="I29" s="2">
        <f>IFERROR(IF(VLOOKUP(F29,'RB Projections'!$B:$P,15,FALSE)&gt;0,VLOOKUP(F29,'RB Projections'!$B:$P,15,FALSE),""),"")</f>
        <v>28.400798327888701</v>
      </c>
      <c r="K29">
        <v>27</v>
      </c>
      <c r="L29" t="str">
        <f>IFERROR(IF(VLOOKUP(K29,'WR Projections'!$B:$P,15,FALSE)&gt;0,VLOOKUP(K29,'WR Projections'!$B:$P,2,FALSE),""),"")</f>
        <v>Ashtyn Hawkins</v>
      </c>
      <c r="M29" t="str">
        <f>IFERROR(IF(VLOOKUP(K29,'WR Projections'!$B:$P,15,FALSE)&gt;0,VLOOKUP(K29,'WR Projections'!$B:$P,3,FALSE),""),"")</f>
        <v>Texas State</v>
      </c>
      <c r="N29" s="2">
        <f>IFERROR(IF(VLOOKUP(K29,'WR Projections'!$B:$P,15,FALSE)&gt;0,VLOOKUP(K29,'WR Projections'!$B:$P,15,FALSE),""),"")</f>
        <v>22.27853570000698</v>
      </c>
      <c r="P29">
        <v>27</v>
      </c>
      <c r="Q29" t="str">
        <f>IFERROR(IF(VLOOKUP(P29,'TE Projections'!$B:$P,15,FALSE)&gt;0,VLOOKUP(P29,'TE Projections'!$B:$P,2,FALSE),""),"")</f>
        <v>Colston Loveland</v>
      </c>
      <c r="R29" t="str">
        <f>IFERROR(IF(VLOOKUP(P29,'TE Projections'!$B:$P,15,FALSE)&gt;0,VLOOKUP(P29,'TE Projections'!$B:$P,3,FALSE),""),"")</f>
        <v>Michigan</v>
      </c>
      <c r="S29" s="2">
        <f>IFERROR(IF(VLOOKUP(P29,'TE Projections'!$B:$P,15,FALSE)&gt;0,VLOOKUP(P29,'TE Projections'!$B:$P,15,FALSE),""),"")</f>
        <v>9.6466310914663946</v>
      </c>
    </row>
    <row r="30" spans="1:19" x14ac:dyDescent="0.25">
      <c r="A30">
        <v>28</v>
      </c>
      <c r="B30" t="str">
        <f>IFERROR(IF(VLOOKUP(A30,'QB Projections'!$B:$P,15,FALSE)&gt;0,VLOOKUP(A30,'QB Projections'!$B:$P,2,FALSE),""),"")</f>
        <v>Chandler Morris</v>
      </c>
      <c r="C30" t="str">
        <f>IFERROR(IF(VLOOKUP(A30,'QB Projections'!$B:$P,15,FALSE)&gt;0,VLOOKUP(A30,'QB Projections'!$B:$P,3,FALSE),""),"")</f>
        <v>TCU</v>
      </c>
      <c r="D30" s="2">
        <f>IFERROR(IF(VLOOKUP(A30,'QB Projections'!$B:$P,15,FALSE)&gt;0,VLOOKUP(A30,'QB Projections'!$B:$P,15,FALSE),""),"")</f>
        <v>36.477369683939102</v>
      </c>
      <c r="F30">
        <v>28</v>
      </c>
      <c r="G30" t="str">
        <f>IFERROR(IF(VLOOKUP(F30,'RB Projections'!$B:$P,15,FALSE)&gt;0,VLOOKUP(F30,'RB Projections'!$B:$P,2,FALSE),""),"")</f>
        <v>Rodney Hammond Jr.</v>
      </c>
      <c r="H30" t="str">
        <f>IFERROR(IF(VLOOKUP(F30,'RB Projections'!$B:$P,15,FALSE)&gt;0,VLOOKUP(F30,'RB Projections'!$B:$P,3,FALSE),""),"")</f>
        <v>Pittsburgh</v>
      </c>
      <c r="I30" s="2">
        <f>IFERROR(IF(VLOOKUP(F30,'RB Projections'!$B:$P,15,FALSE)&gt;0,VLOOKUP(F30,'RB Projections'!$B:$P,15,FALSE),""),"")</f>
        <v>28.373018793501785</v>
      </c>
      <c r="K30">
        <v>28</v>
      </c>
      <c r="L30" t="str">
        <f>IFERROR(IF(VLOOKUP(K30,'WR Projections'!$B:$P,15,FALSE)&gt;0,VLOOKUP(K30,'WR Projections'!$B:$P,2,FALSE),""),"")</f>
        <v>Will Sheppard</v>
      </c>
      <c r="M30" t="str">
        <f>IFERROR(IF(VLOOKUP(K30,'WR Projections'!$B:$P,15,FALSE)&gt;0,VLOOKUP(K30,'WR Projections'!$B:$P,3,FALSE),""),"")</f>
        <v>Vanderbilt</v>
      </c>
      <c r="N30" s="2">
        <f>IFERROR(IF(VLOOKUP(K30,'WR Projections'!$B:$P,15,FALSE)&gt;0,VLOOKUP(K30,'WR Projections'!$B:$P,15,FALSE),""),"")</f>
        <v>22.235895202043618</v>
      </c>
      <c r="P30">
        <v>28</v>
      </c>
      <c r="Q30" t="str">
        <f>IFERROR(IF(VLOOKUP(P30,'TE Projections'!$B:$P,15,FALSE)&gt;0,VLOOKUP(P30,'TE Projections'!$B:$P,2,FALSE),""),"")</f>
        <v>Nicky Dalmolin</v>
      </c>
      <c r="R30" t="str">
        <f>IFERROR(IF(VLOOKUP(P30,'TE Projections'!$B:$P,15,FALSE)&gt;0,VLOOKUP(P30,'TE Projections'!$B:$P,3,FALSE),""),"")</f>
        <v>Duke</v>
      </c>
      <c r="S30" s="2">
        <f>IFERROR(IF(VLOOKUP(P30,'TE Projections'!$B:$P,15,FALSE)&gt;0,VLOOKUP(P30,'TE Projections'!$B:$P,15,FALSE),""),"")</f>
        <v>9.5417894108911838</v>
      </c>
    </row>
    <row r="31" spans="1:19" x14ac:dyDescent="0.25">
      <c r="A31">
        <v>29</v>
      </c>
      <c r="B31" t="str">
        <f>IFERROR(IF(VLOOKUP(A31,'QB Projections'!$B:$P,15,FALSE)&gt;0,VLOOKUP(A31,'QB Projections'!$B:$P,2,FALSE),""),"")</f>
        <v>Jordan McCloud</v>
      </c>
      <c r="C31" t="str">
        <f>IFERROR(IF(VLOOKUP(A31,'QB Projections'!$B:$P,15,FALSE)&gt;0,VLOOKUP(A31,'QB Projections'!$B:$P,3,FALSE),""),"")</f>
        <v>James Madison</v>
      </c>
      <c r="D31" s="2">
        <f>IFERROR(IF(VLOOKUP(A31,'QB Projections'!$B:$P,15,FALSE)&gt;0,VLOOKUP(A31,'QB Projections'!$B:$P,15,FALSE),""),"")</f>
        <v>36.372777811545447</v>
      </c>
      <c r="F31">
        <v>29</v>
      </c>
      <c r="G31" t="str">
        <f>IFERROR(IF(VLOOKUP(F31,'RB Projections'!$B:$P,15,FALSE)&gt;0,VLOOKUP(F31,'RB Projections'!$B:$P,2,FALSE),""),"")</f>
        <v>Jarquez Hunter</v>
      </c>
      <c r="H31" t="str">
        <f>IFERROR(IF(VLOOKUP(F31,'RB Projections'!$B:$P,15,FALSE)&gt;0,VLOOKUP(F31,'RB Projections'!$B:$P,3,FALSE),""),"")</f>
        <v>Auburn</v>
      </c>
      <c r="I31" s="2">
        <f>IFERROR(IF(VLOOKUP(F31,'RB Projections'!$B:$P,15,FALSE)&gt;0,VLOOKUP(F31,'RB Projections'!$B:$P,15,FALSE),""),"")</f>
        <v>28.209585186689168</v>
      </c>
      <c r="K31">
        <v>29</v>
      </c>
      <c r="L31" t="str">
        <f>IFERROR(IF(VLOOKUP(K31,'WR Projections'!$B:$P,15,FALSE)&gt;0,VLOOKUP(K31,'WR Projections'!$B:$P,2,FALSE),""),"")</f>
        <v>Elijhah Badger</v>
      </c>
      <c r="M31" t="str">
        <f>IFERROR(IF(VLOOKUP(K31,'WR Projections'!$B:$P,15,FALSE)&gt;0,VLOOKUP(K31,'WR Projections'!$B:$P,3,FALSE),""),"")</f>
        <v>Arizona State</v>
      </c>
      <c r="N31" s="2">
        <f>IFERROR(IF(VLOOKUP(K31,'WR Projections'!$B:$P,15,FALSE)&gt;0,VLOOKUP(K31,'WR Projections'!$B:$P,15,FALSE),""),"")</f>
        <v>21.932505503611196</v>
      </c>
      <c r="P31">
        <v>29</v>
      </c>
      <c r="Q31" t="str">
        <f>IFERROR(IF(VLOOKUP(P31,'TE Projections'!$B:$P,15,FALSE)&gt;0,VLOOKUP(P31,'TE Projections'!$B:$P,2,FALSE),""),"")</f>
        <v>McCallan Castles</v>
      </c>
      <c r="R31" t="str">
        <f>IFERROR(IF(VLOOKUP(P31,'TE Projections'!$B:$P,15,FALSE)&gt;0,VLOOKUP(P31,'TE Projections'!$B:$P,3,FALSE),""),"")</f>
        <v>Tennessee</v>
      </c>
      <c r="S31" s="2">
        <f>IFERROR(IF(VLOOKUP(P31,'TE Projections'!$B:$P,15,FALSE)&gt;0,VLOOKUP(P31,'TE Projections'!$B:$P,15,FALSE),""),"")</f>
        <v>9.3227674551027579</v>
      </c>
    </row>
    <row r="32" spans="1:19" x14ac:dyDescent="0.25">
      <c r="A32">
        <v>30</v>
      </c>
      <c r="B32" t="str">
        <f>IFERROR(IF(VLOOKUP(A32,'QB Projections'!$B:$P,15,FALSE)&gt;0,VLOOKUP(A32,'QB Projections'!$B:$P,2,FALSE),""),"")</f>
        <v>Mitch Griffis</v>
      </c>
      <c r="C32" t="str">
        <f>IFERROR(IF(VLOOKUP(A32,'QB Projections'!$B:$P,15,FALSE)&gt;0,VLOOKUP(A32,'QB Projections'!$B:$P,3,FALSE),""),"")</f>
        <v>Wake Forest</v>
      </c>
      <c r="D32" s="2">
        <f>IFERROR(IF(VLOOKUP(A32,'QB Projections'!$B:$P,15,FALSE)&gt;0,VLOOKUP(A32,'QB Projections'!$B:$P,15,FALSE),""),"")</f>
        <v>36.371927228211867</v>
      </c>
      <c r="F32">
        <v>30</v>
      </c>
      <c r="G32" t="str">
        <f>IFERROR(IF(VLOOKUP(F32,'RB Projections'!$B:$P,15,FALSE)&gt;0,VLOOKUP(F32,'RB Projections'!$B:$P,2,FALSE),""),"")</f>
        <v>Frank Gore Jr.</v>
      </c>
      <c r="H32" t="str">
        <f>IFERROR(IF(VLOOKUP(F32,'RB Projections'!$B:$P,15,FALSE)&gt;0,VLOOKUP(F32,'RB Projections'!$B:$P,3,FALSE),""),"")</f>
        <v>Southern Miss</v>
      </c>
      <c r="I32" s="2">
        <f>IFERROR(IF(VLOOKUP(F32,'RB Projections'!$B:$P,15,FALSE)&gt;0,VLOOKUP(F32,'RB Projections'!$B:$P,15,FALSE),""),"")</f>
        <v>27.981078381471789</v>
      </c>
      <c r="K32">
        <v>30</v>
      </c>
      <c r="L32" t="str">
        <f>IFERROR(IF(VLOOKUP(K32,'WR Projections'!$B:$P,15,FALSE)&gt;0,VLOOKUP(K32,'WR Projections'!$B:$P,2,FALSE),""),"")</f>
        <v>Dakereon Joyner</v>
      </c>
      <c r="M32" t="str">
        <f>IFERROR(IF(VLOOKUP(K32,'WR Projections'!$B:$P,15,FALSE)&gt;0,VLOOKUP(K32,'WR Projections'!$B:$P,3,FALSE),""),"")</f>
        <v>South Carolina</v>
      </c>
      <c r="N32" s="2">
        <f>IFERROR(IF(VLOOKUP(K32,'WR Projections'!$B:$P,15,FALSE)&gt;0,VLOOKUP(K32,'WR Projections'!$B:$P,15,FALSE),""),"")</f>
        <v>21.920877866784608</v>
      </c>
      <c r="P32">
        <v>30</v>
      </c>
      <c r="Q32" t="str">
        <f>IFERROR(IF(VLOOKUP(P32,'TE Projections'!$B:$P,15,FALSE)&gt;0,VLOOKUP(P32,'TE Projections'!$B:$P,2,FALSE),""),"")</f>
        <v>Mitchell Evans</v>
      </c>
      <c r="R32" t="str">
        <f>IFERROR(IF(VLOOKUP(P32,'TE Projections'!$B:$P,15,FALSE)&gt;0,VLOOKUP(P32,'TE Projections'!$B:$P,3,FALSE),""),"")</f>
        <v>Notre Dame</v>
      </c>
      <c r="S32" s="2">
        <f>IFERROR(IF(VLOOKUP(P32,'TE Projections'!$B:$P,15,FALSE)&gt;0,VLOOKUP(P32,'TE Projections'!$B:$P,15,FALSE),""),"")</f>
        <v>9.0661779889842009</v>
      </c>
    </row>
    <row r="33" spans="1:19" x14ac:dyDescent="0.25">
      <c r="A33">
        <v>31</v>
      </c>
      <c r="B33" t="str">
        <f>IFERROR(IF(VLOOKUP(A33,'QB Projections'!$B:$P,15,FALSE)&gt;0,VLOOKUP(A33,'QB Projections'!$B:$P,2,FALSE),""),"")</f>
        <v>Byrum Brown</v>
      </c>
      <c r="C33" t="str">
        <f>IFERROR(IF(VLOOKUP(A33,'QB Projections'!$B:$P,15,FALSE)&gt;0,VLOOKUP(A33,'QB Projections'!$B:$P,3,FALSE),""),"")</f>
        <v>South Florida</v>
      </c>
      <c r="D33" s="2">
        <f>IFERROR(IF(VLOOKUP(A33,'QB Projections'!$B:$P,15,FALSE)&gt;0,VLOOKUP(A33,'QB Projections'!$B:$P,15,FALSE),""),"")</f>
        <v>36.330020255668792</v>
      </c>
      <c r="F33">
        <v>31</v>
      </c>
      <c r="G33" t="str">
        <f>IFERROR(IF(VLOOKUP(F33,'RB Projections'!$B:$P,15,FALSE)&gt;0,VLOOKUP(F33,'RB Projections'!$B:$P,2,FALSE),""),"")</f>
        <v>MarShawn Lloyd</v>
      </c>
      <c r="H33" t="str">
        <f>IFERROR(IF(VLOOKUP(F33,'RB Projections'!$B:$P,15,FALSE)&gt;0,VLOOKUP(F33,'RB Projections'!$B:$P,3,FALSE),""),"")</f>
        <v>USC</v>
      </c>
      <c r="I33" s="2">
        <f>IFERROR(IF(VLOOKUP(F33,'RB Projections'!$B:$P,15,FALSE)&gt;0,VLOOKUP(F33,'RB Projections'!$B:$P,15,FALSE),""),"")</f>
        <v>27.837566788837282</v>
      </c>
      <c r="K33">
        <v>31</v>
      </c>
      <c r="L33" t="str">
        <f>IFERROR(IF(VLOOKUP(K33,'WR Projections'!$B:$P,15,FALSE)&gt;0,VLOOKUP(K33,'WR Projections'!$B:$P,2,FALSE),""),"")</f>
        <v>Xavier Weaver</v>
      </c>
      <c r="M33" t="str">
        <f>IFERROR(IF(VLOOKUP(K33,'WR Projections'!$B:$P,15,FALSE)&gt;0,VLOOKUP(K33,'WR Projections'!$B:$P,3,FALSE),""),"")</f>
        <v>Colorado</v>
      </c>
      <c r="N33" s="2">
        <f>IFERROR(IF(VLOOKUP(K33,'WR Projections'!$B:$P,15,FALSE)&gt;0,VLOOKUP(K33,'WR Projections'!$B:$P,15,FALSE),""),"")</f>
        <v>21.842635571037388</v>
      </c>
      <c r="P33">
        <v>31</v>
      </c>
      <c r="Q33" t="str">
        <f>IFERROR(IF(VLOOKUP(P33,'TE Projections'!$B:$P,15,FALSE)&gt;0,VLOOKUP(P33,'TE Projections'!$B:$P,2,FALSE),""),"")</f>
        <v>Terrance Ferguson</v>
      </c>
      <c r="R33" t="str">
        <f>IFERROR(IF(VLOOKUP(P33,'TE Projections'!$B:$P,15,FALSE)&gt;0,VLOOKUP(P33,'TE Projections'!$B:$P,3,FALSE),""),"")</f>
        <v>Oregon</v>
      </c>
      <c r="S33" s="2">
        <f>IFERROR(IF(VLOOKUP(P33,'TE Projections'!$B:$P,15,FALSE)&gt;0,VLOOKUP(P33,'TE Projections'!$B:$P,15,FALSE),""),"")</f>
        <v>8.9743752285207581</v>
      </c>
    </row>
    <row r="34" spans="1:19" x14ac:dyDescent="0.25">
      <c r="A34">
        <v>32</v>
      </c>
      <c r="B34" t="str">
        <f>IFERROR(IF(VLOOKUP(A34,'QB Projections'!$B:$P,15,FALSE)&gt;0,VLOOKUP(A34,'QB Projections'!$B:$P,2,FALSE),""),"")</f>
        <v>Bert Emanuel Jr.</v>
      </c>
      <c r="C34" t="str">
        <f>IFERROR(IF(VLOOKUP(A34,'QB Projections'!$B:$P,15,FALSE)&gt;0,VLOOKUP(A34,'QB Projections'!$B:$P,3,FALSE),""),"")</f>
        <v>Central Michigan</v>
      </c>
      <c r="D34" s="2">
        <f>IFERROR(IF(VLOOKUP(A34,'QB Projections'!$B:$P,15,FALSE)&gt;0,VLOOKUP(A34,'QB Projections'!$B:$P,15,FALSE),""),"")</f>
        <v>36.2740824237871</v>
      </c>
      <c r="F34">
        <v>32</v>
      </c>
      <c r="G34" t="str">
        <f>IFERROR(IF(VLOOKUP(F34,'RB Projections'!$B:$P,15,FALSE)&gt;0,VLOOKUP(F34,'RB Projections'!$B:$P,2,FALSE),""),"")</f>
        <v>Jo'quavious Marks</v>
      </c>
      <c r="H34" t="str">
        <f>IFERROR(IF(VLOOKUP(F34,'RB Projections'!$B:$P,15,FALSE)&gt;0,VLOOKUP(F34,'RB Projections'!$B:$P,3,FALSE),""),"")</f>
        <v>Mississippi State</v>
      </c>
      <c r="I34" s="2">
        <f>IFERROR(IF(VLOOKUP(F34,'RB Projections'!$B:$P,15,FALSE)&gt;0,VLOOKUP(F34,'RB Projections'!$B:$P,15,FALSE),""),"")</f>
        <v>27.719381238050506</v>
      </c>
      <c r="K34">
        <v>32</v>
      </c>
      <c r="L34" t="str">
        <f>IFERROR(IF(VLOOKUP(K34,'WR Projections'!$B:$P,15,FALSE)&gt;0,VLOOKUP(K34,'WR Projections'!$B:$P,2,FALSE),""),"")</f>
        <v>Amad Anderson Jr.</v>
      </c>
      <c r="M34" t="str">
        <f>IFERROR(IF(VLOOKUP(K34,'WR Projections'!$B:$P,15,FALSE)&gt;0,VLOOKUP(K34,'WR Projections'!$B:$P,3,FALSE),""),"")</f>
        <v>Temple</v>
      </c>
      <c r="N34" s="2">
        <f>IFERROR(IF(VLOOKUP(K34,'WR Projections'!$B:$P,15,FALSE)&gt;0,VLOOKUP(K34,'WR Projections'!$B:$P,15,FALSE),""),"")</f>
        <v>21.818959368968002</v>
      </c>
      <c r="P34">
        <v>32</v>
      </c>
      <c r="Q34" t="str">
        <f>IFERROR(IF(VLOOKUP(P34,'TE Projections'!$B:$P,15,FALSE)&gt;0,VLOOKUP(P34,'TE Projections'!$B:$P,2,FALSE),""),"")</f>
        <v>Caden Prieskorn</v>
      </c>
      <c r="R34" t="str">
        <f>IFERROR(IF(VLOOKUP(P34,'TE Projections'!$B:$P,15,FALSE)&gt;0,VLOOKUP(P34,'TE Projections'!$B:$P,3,FALSE),""),"")</f>
        <v>Ole Miss</v>
      </c>
      <c r="S34" s="2">
        <f>IFERROR(IF(VLOOKUP(P34,'TE Projections'!$B:$P,15,FALSE)&gt;0,VLOOKUP(P34,'TE Projections'!$B:$P,15,FALSE),""),"")</f>
        <v>8.9603595926948962</v>
      </c>
    </row>
    <row r="35" spans="1:19" x14ac:dyDescent="0.25">
      <c r="A35">
        <v>33</v>
      </c>
      <c r="B35" t="str">
        <f>IFERROR(IF(VLOOKUP(A35,'QB Projections'!$B:$P,15,FALSE)&gt;0,VLOOKUP(A35,'QB Projections'!$B:$P,2,FALSE),""),"")</f>
        <v>Tyler Buchner</v>
      </c>
      <c r="C35" t="str">
        <f>IFERROR(IF(VLOOKUP(A35,'QB Projections'!$B:$P,15,FALSE)&gt;0,VLOOKUP(A35,'QB Projections'!$B:$P,3,FALSE),""),"")</f>
        <v>Alabama</v>
      </c>
      <c r="D35" s="2">
        <f>IFERROR(IF(VLOOKUP(A35,'QB Projections'!$B:$P,15,FALSE)&gt;0,VLOOKUP(A35,'QB Projections'!$B:$P,15,FALSE),""),"")</f>
        <v>36.261782528749286</v>
      </c>
      <c r="F35">
        <v>33</v>
      </c>
      <c r="G35" t="str">
        <f>IFERROR(IF(VLOOKUP(F35,'RB Projections'!$B:$P,15,FALSE)&gt;0,VLOOKUP(F35,'RB Projections'!$B:$P,2,FALSE),""),"")</f>
        <v>Jaylan Knighton</v>
      </c>
      <c r="H35" t="str">
        <f>IFERROR(IF(VLOOKUP(F35,'RB Projections'!$B:$P,15,FALSE)&gt;0,VLOOKUP(F35,'RB Projections'!$B:$P,3,FALSE),""),"")</f>
        <v>SMU</v>
      </c>
      <c r="I35" s="2">
        <f>IFERROR(IF(VLOOKUP(F35,'RB Projections'!$B:$P,15,FALSE)&gt;0,VLOOKUP(F35,'RB Projections'!$B:$P,15,FALSE),""),"")</f>
        <v>27.444950146465995</v>
      </c>
      <c r="K35">
        <v>33</v>
      </c>
      <c r="L35" t="str">
        <f>IFERROR(IF(VLOOKUP(K35,'WR Projections'!$B:$P,15,FALSE)&gt;0,VLOOKUP(K35,'WR Projections'!$B:$P,2,FALSE),""),"")</f>
        <v>Cyrus Allen</v>
      </c>
      <c r="M35" t="str">
        <f>IFERROR(IF(VLOOKUP(K35,'WR Projections'!$B:$P,15,FALSE)&gt;0,VLOOKUP(K35,'WR Projections'!$B:$P,3,FALSE),""),"")</f>
        <v>Louisiana Tech</v>
      </c>
      <c r="N35" s="2">
        <f>IFERROR(IF(VLOOKUP(K35,'WR Projections'!$B:$P,15,FALSE)&gt;0,VLOOKUP(K35,'WR Projections'!$B:$P,15,FALSE),""),"")</f>
        <v>21.815764290670359</v>
      </c>
      <c r="P35">
        <v>33</v>
      </c>
      <c r="Q35" t="str">
        <f>IFERROR(IF(VLOOKUP(P35,'TE Projections'!$B:$P,15,FALSE)&gt;0,VLOOKUP(P35,'TE Projections'!$B:$P,2,FALSE),""),"")</f>
        <v>Oscar Cardenas</v>
      </c>
      <c r="R35" t="str">
        <f>IFERROR(IF(VLOOKUP(P35,'TE Projections'!$B:$P,15,FALSE)&gt;0,VLOOKUP(P35,'TE Projections'!$B:$P,3,FALSE),""),"")</f>
        <v>UTSA</v>
      </c>
      <c r="S35" s="2">
        <f>IFERROR(IF(VLOOKUP(P35,'TE Projections'!$B:$P,15,FALSE)&gt;0,VLOOKUP(P35,'TE Projections'!$B:$P,15,FALSE),""),"")</f>
        <v>8.8281824984853738</v>
      </c>
    </row>
    <row r="36" spans="1:19" x14ac:dyDescent="0.25">
      <c r="A36">
        <v>34</v>
      </c>
      <c r="B36" t="str">
        <f>IFERROR(IF(VLOOKUP(A36,'QB Projections'!$B:$P,15,FALSE)&gt;0,VLOOKUP(A36,'QB Projections'!$B:$P,2,FALSE),""),"")</f>
        <v>Carson Beck</v>
      </c>
      <c r="C36" t="str">
        <f>IFERROR(IF(VLOOKUP(A36,'QB Projections'!$B:$P,15,FALSE)&gt;0,VLOOKUP(A36,'QB Projections'!$B:$P,3,FALSE),""),"")</f>
        <v>Georgia</v>
      </c>
      <c r="D36" s="2">
        <f>IFERROR(IF(VLOOKUP(A36,'QB Projections'!$B:$P,15,FALSE)&gt;0,VLOOKUP(A36,'QB Projections'!$B:$P,15,FALSE),""),"")</f>
        <v>36.219299618784341</v>
      </c>
      <c r="F36">
        <v>34</v>
      </c>
      <c r="G36" t="str">
        <f>IFERROR(IF(VLOOKUP(F36,'RB Projections'!$B:$P,15,FALSE)&gt;0,VLOOKUP(F36,'RB Projections'!$B:$P,2,FALSE),""),"")</f>
        <v>Jase McClellan</v>
      </c>
      <c r="H36" t="str">
        <f>IFERROR(IF(VLOOKUP(F36,'RB Projections'!$B:$P,15,FALSE)&gt;0,VLOOKUP(F36,'RB Projections'!$B:$P,3,FALSE),""),"")</f>
        <v>Alabama</v>
      </c>
      <c r="I36" s="2">
        <f>IFERROR(IF(VLOOKUP(F36,'RB Projections'!$B:$P,15,FALSE)&gt;0,VLOOKUP(F36,'RB Projections'!$B:$P,15,FALSE),""),"")</f>
        <v>27.33007313322447</v>
      </c>
      <c r="K36">
        <v>34</v>
      </c>
      <c r="L36" t="str">
        <f>IFERROR(IF(VLOOKUP(K36,'WR Projections'!$B:$P,15,FALSE)&gt;0,VLOOKUP(K36,'WR Projections'!$B:$P,2,FALSE),""),"")</f>
        <v>Tetairoa McMillan</v>
      </c>
      <c r="M36" t="str">
        <f>IFERROR(IF(VLOOKUP(K36,'WR Projections'!$B:$P,15,FALSE)&gt;0,VLOOKUP(K36,'WR Projections'!$B:$P,3,FALSE),""),"")</f>
        <v>Arizona</v>
      </c>
      <c r="N36" s="2">
        <f>IFERROR(IF(VLOOKUP(K36,'WR Projections'!$B:$P,15,FALSE)&gt;0,VLOOKUP(K36,'WR Projections'!$B:$P,15,FALSE),""),"")</f>
        <v>21.749239644110499</v>
      </c>
      <c r="P36">
        <v>34</v>
      </c>
      <c r="Q36" t="str">
        <f>IFERROR(IF(VLOOKUP(P36,'TE Projections'!$B:$P,15,FALSE)&gt;0,VLOOKUP(P36,'TE Projections'!$B:$P,2,FALSE),""),"")</f>
        <v>Cade Stover</v>
      </c>
      <c r="R36" t="str">
        <f>IFERROR(IF(VLOOKUP(P36,'TE Projections'!$B:$P,15,FALSE)&gt;0,VLOOKUP(P36,'TE Projections'!$B:$P,3,FALSE),""),"")</f>
        <v>Ohio State</v>
      </c>
      <c r="S36" s="2">
        <f>IFERROR(IF(VLOOKUP(P36,'TE Projections'!$B:$P,15,FALSE)&gt;0,VLOOKUP(P36,'TE Projections'!$B:$P,15,FALSE),""),"")</f>
        <v>8.6823779485584822</v>
      </c>
    </row>
    <row r="37" spans="1:19" x14ac:dyDescent="0.25">
      <c r="A37">
        <v>35</v>
      </c>
      <c r="B37" t="str">
        <f>IFERROR(IF(VLOOKUP(A37,'QB Projections'!$B:$P,15,FALSE)&gt;0,VLOOKUP(A37,'QB Projections'!$B:$P,2,FALSE),""),"")</f>
        <v>Michael Pratt</v>
      </c>
      <c r="C37" t="str">
        <f>IFERROR(IF(VLOOKUP(A37,'QB Projections'!$B:$P,15,FALSE)&gt;0,VLOOKUP(A37,'QB Projections'!$B:$P,3,FALSE),""),"")</f>
        <v>Tulane</v>
      </c>
      <c r="D37" s="2">
        <f>IFERROR(IF(VLOOKUP(A37,'QB Projections'!$B:$P,15,FALSE)&gt;0,VLOOKUP(A37,'QB Projections'!$B:$P,15,FALSE),""),"")</f>
        <v>36.185680442014977</v>
      </c>
      <c r="F37">
        <v>35</v>
      </c>
      <c r="G37" t="str">
        <f>IFERROR(IF(VLOOKUP(F37,'RB Projections'!$B:$P,15,FALSE)&gt;0,VLOOKUP(F37,'RB Projections'!$B:$P,2,FALSE),""),"")</f>
        <v>TreVeyon Henderson</v>
      </c>
      <c r="H37" t="str">
        <f>IFERROR(IF(VLOOKUP(F37,'RB Projections'!$B:$P,15,FALSE)&gt;0,VLOOKUP(F37,'RB Projections'!$B:$P,3,FALSE),""),"")</f>
        <v>Ohio State</v>
      </c>
      <c r="I37" s="2">
        <f>IFERROR(IF(VLOOKUP(F37,'RB Projections'!$B:$P,15,FALSE)&gt;0,VLOOKUP(F37,'RB Projections'!$B:$P,15,FALSE),""),"")</f>
        <v>27.282034127195541</v>
      </c>
      <c r="K37">
        <v>35</v>
      </c>
      <c r="L37" t="str">
        <f>IFERROR(IF(VLOOKUP(K37,'WR Projections'!$B:$P,15,FALSE)&gt;0,VLOOKUP(K37,'WR Projections'!$B:$P,2,FALSE),""),"")</f>
        <v>Rome Odunze</v>
      </c>
      <c r="M37" t="str">
        <f>IFERROR(IF(VLOOKUP(K37,'WR Projections'!$B:$P,15,FALSE)&gt;0,VLOOKUP(K37,'WR Projections'!$B:$P,3,FALSE),""),"")</f>
        <v>Washington</v>
      </c>
      <c r="N37" s="2">
        <f>IFERROR(IF(VLOOKUP(K37,'WR Projections'!$B:$P,15,FALSE)&gt;0,VLOOKUP(K37,'WR Projections'!$B:$P,15,FALSE),""),"")</f>
        <v>21.715145123737205</v>
      </c>
      <c r="P37">
        <v>35</v>
      </c>
      <c r="Q37" t="str">
        <f>IFERROR(IF(VLOOKUP(P37,'TE Projections'!$B:$P,15,FALSE)&gt;0,VLOOKUP(P37,'TE Projections'!$B:$P,2,FALSE),""),"")</f>
        <v>Bryson Nesbit</v>
      </c>
      <c r="R37" t="str">
        <f>IFERROR(IF(VLOOKUP(P37,'TE Projections'!$B:$P,15,FALSE)&gt;0,VLOOKUP(P37,'TE Projections'!$B:$P,3,FALSE),""),"")</f>
        <v>North Carolina</v>
      </c>
      <c r="S37" s="2">
        <f>IFERROR(IF(VLOOKUP(P37,'TE Projections'!$B:$P,15,FALSE)&gt;0,VLOOKUP(P37,'TE Projections'!$B:$P,15,FALSE),""),"")</f>
        <v>8.6285223520353007</v>
      </c>
    </row>
    <row r="38" spans="1:19" x14ac:dyDescent="0.25">
      <c r="A38">
        <v>36</v>
      </c>
      <c r="B38" t="str">
        <f>IFERROR(IF(VLOOKUP(A38,'QB Projections'!$B:$P,15,FALSE)&gt;0,VLOOKUP(A38,'QB Projections'!$B:$P,2,FALSE),""),"")</f>
        <v>Braylon Braxton</v>
      </c>
      <c r="C38" t="str">
        <f>IFERROR(IF(VLOOKUP(A38,'QB Projections'!$B:$P,15,FALSE)&gt;0,VLOOKUP(A38,'QB Projections'!$B:$P,3,FALSE),""),"")</f>
        <v>Tulsa</v>
      </c>
      <c r="D38" s="2">
        <f>IFERROR(IF(VLOOKUP(A38,'QB Projections'!$B:$P,15,FALSE)&gt;0,VLOOKUP(A38,'QB Projections'!$B:$P,15,FALSE),""),"")</f>
        <v>35.71499448733887</v>
      </c>
      <c r="F38">
        <v>36</v>
      </c>
      <c r="G38" t="str">
        <f>IFERROR(IF(VLOOKUP(F38,'RB Projections'!$B:$P,15,FALSE)&gt;0,VLOOKUP(F38,'RB Projections'!$B:$P,2,FALSE),""),"")</f>
        <v>Antario Brown</v>
      </c>
      <c r="H38" t="str">
        <f>IFERROR(IF(VLOOKUP(F38,'RB Projections'!$B:$P,15,FALSE)&gt;0,VLOOKUP(F38,'RB Projections'!$B:$P,3,FALSE),""),"")</f>
        <v>Northern Illinois</v>
      </c>
      <c r="I38" s="2">
        <f>IFERROR(IF(VLOOKUP(F38,'RB Projections'!$B:$P,15,FALSE)&gt;0,VLOOKUP(F38,'RB Projections'!$B:$P,15,FALSE),""),"")</f>
        <v>27.092488797728901</v>
      </c>
      <c r="K38">
        <v>36</v>
      </c>
      <c r="L38" t="str">
        <f>IFERROR(IF(VLOOKUP(K38,'WR Projections'!$B:$P,15,FALSE)&gt;0,VLOOKUP(K38,'WR Projections'!$B:$P,2,FALSE),""),"")</f>
        <v>Jerjuan Newton</v>
      </c>
      <c r="M38" t="str">
        <f>IFERROR(IF(VLOOKUP(K38,'WR Projections'!$B:$P,15,FALSE)&gt;0,VLOOKUP(K38,'WR Projections'!$B:$P,3,FALSE),""),"")</f>
        <v>Toledo</v>
      </c>
      <c r="N38" s="2">
        <f>IFERROR(IF(VLOOKUP(K38,'WR Projections'!$B:$P,15,FALSE)&gt;0,VLOOKUP(K38,'WR Projections'!$B:$P,15,FALSE),""),"")</f>
        <v>21.21496656261403</v>
      </c>
      <c r="P38">
        <v>36</v>
      </c>
      <c r="Q38" t="str">
        <f>IFERROR(IF(VLOOKUP(P38,'TE Projections'!$B:$P,15,FALSE)&gt;0,VLOOKUP(P38,'TE Projections'!$B:$P,2,FALSE),""),"")</f>
        <v>Isaac Rex</v>
      </c>
      <c r="R38" t="str">
        <f>IFERROR(IF(VLOOKUP(P38,'TE Projections'!$B:$P,15,FALSE)&gt;0,VLOOKUP(P38,'TE Projections'!$B:$P,3,FALSE),""),"")</f>
        <v>BYU</v>
      </c>
      <c r="S38" s="2">
        <f>IFERROR(IF(VLOOKUP(P38,'TE Projections'!$B:$P,15,FALSE)&gt;0,VLOOKUP(P38,'TE Projections'!$B:$P,15,FALSE),""),"")</f>
        <v>8.6173048731731132</v>
      </c>
    </row>
    <row r="39" spans="1:19" x14ac:dyDescent="0.25">
      <c r="A39">
        <v>37</v>
      </c>
      <c r="B39" t="str">
        <f>IFERROR(IF(VLOOKUP(A39,'QB Projections'!$B:$P,15,FALSE)&gt;0,VLOOKUP(A39,'QB Projections'!$B:$P,2,FALSE),""),"")</f>
        <v>Zion Webb</v>
      </c>
      <c r="C39" t="str">
        <f>IFERROR(IF(VLOOKUP(A39,'QB Projections'!$B:$P,15,FALSE)&gt;0,VLOOKUP(A39,'QB Projections'!$B:$P,3,FALSE),""),"")</f>
        <v>Jacksonville State</v>
      </c>
      <c r="D39" s="2">
        <f>IFERROR(IF(VLOOKUP(A39,'QB Projections'!$B:$P,15,FALSE)&gt;0,VLOOKUP(A39,'QB Projections'!$B:$P,15,FALSE),""),"")</f>
        <v>35.044447007924276</v>
      </c>
      <c r="F39">
        <v>37</v>
      </c>
      <c r="G39" t="str">
        <f>IFERROR(IF(VLOOKUP(F39,'RB Projections'!$B:$P,15,FALSE)&gt;0,VLOOKUP(F39,'RB Projections'!$B:$P,2,FALSE),""),"")</f>
        <v>George Holani</v>
      </c>
      <c r="H39" t="str">
        <f>IFERROR(IF(VLOOKUP(F39,'RB Projections'!$B:$P,15,FALSE)&gt;0,VLOOKUP(F39,'RB Projections'!$B:$P,3,FALSE),""),"")</f>
        <v>Boise State</v>
      </c>
      <c r="I39" s="2">
        <f>IFERROR(IF(VLOOKUP(F39,'RB Projections'!$B:$P,15,FALSE)&gt;0,VLOOKUP(F39,'RB Projections'!$B:$P,15,FALSE),""),"")</f>
        <v>27.063737759563367</v>
      </c>
      <c r="K39">
        <v>37</v>
      </c>
      <c r="L39" t="str">
        <f>IFERROR(IF(VLOOKUP(K39,'WR Projections'!$B:$P,15,FALSE)&gt;0,VLOOKUP(K39,'WR Projections'!$B:$P,2,FALSE),""),"")</f>
        <v>Antwane Wells Jr.</v>
      </c>
      <c r="M39" t="str">
        <f>IFERROR(IF(VLOOKUP(K39,'WR Projections'!$B:$P,15,FALSE)&gt;0,VLOOKUP(K39,'WR Projections'!$B:$P,3,FALSE),""),"")</f>
        <v>South Carolina</v>
      </c>
      <c r="N39" s="2">
        <f>IFERROR(IF(VLOOKUP(K39,'WR Projections'!$B:$P,15,FALSE)&gt;0,VLOOKUP(K39,'WR Projections'!$B:$P,15,FALSE),""),"")</f>
        <v>20.986095709346738</v>
      </c>
      <c r="P39">
        <v>37</v>
      </c>
      <c r="Q39" t="str">
        <f>IFERROR(IF(VLOOKUP(P39,'TE Projections'!$B:$P,15,FALSE)&gt;0,VLOOKUP(P39,'TE Projections'!$B:$P,2,FALSE),""),"")</f>
        <v>Jack Velling</v>
      </c>
      <c r="R39" t="str">
        <f>IFERROR(IF(VLOOKUP(P39,'TE Projections'!$B:$P,15,FALSE)&gt;0,VLOOKUP(P39,'TE Projections'!$B:$P,3,FALSE),""),"")</f>
        <v>Oregon State</v>
      </c>
      <c r="S39" s="2">
        <f>IFERROR(IF(VLOOKUP(P39,'TE Projections'!$B:$P,15,FALSE)&gt;0,VLOOKUP(P39,'TE Projections'!$B:$P,15,FALSE),""),"")</f>
        <v>8.5682667640264754</v>
      </c>
    </row>
    <row r="40" spans="1:19" x14ac:dyDescent="0.25">
      <c r="A40">
        <v>38</v>
      </c>
      <c r="B40" t="str">
        <f>IFERROR(IF(VLOOKUP(A40,'QB Projections'!$B:$P,15,FALSE)&gt;0,VLOOKUP(A40,'QB Projections'!$B:$P,2,FALSE),""),"")</f>
        <v>Drew Allar</v>
      </c>
      <c r="C40" t="str">
        <f>IFERROR(IF(VLOOKUP(A40,'QB Projections'!$B:$P,15,FALSE)&gt;0,VLOOKUP(A40,'QB Projections'!$B:$P,3,FALSE),""),"")</f>
        <v>Penn State</v>
      </c>
      <c r="D40" s="2">
        <f>IFERROR(IF(VLOOKUP(A40,'QB Projections'!$B:$P,15,FALSE)&gt;0,VLOOKUP(A40,'QB Projections'!$B:$P,15,FALSE),""),"")</f>
        <v>34.998485047594876</v>
      </c>
      <c r="F40">
        <v>38</v>
      </c>
      <c r="G40" t="str">
        <f>IFERROR(IF(VLOOKUP(F40,'RB Projections'!$B:$P,15,FALSE)&gt;0,VLOOKUP(F40,'RB Projections'!$B:$P,2,FALSE),""),"")</f>
        <v>Tylan Hines</v>
      </c>
      <c r="H40" t="str">
        <f>IFERROR(IF(VLOOKUP(F40,'RB Projections'!$B:$P,15,FALSE)&gt;0,VLOOKUP(F40,'RB Projections'!$B:$P,3,FALSE),""),"")</f>
        <v>Hawai'i</v>
      </c>
      <c r="I40" s="2">
        <f>IFERROR(IF(VLOOKUP(F40,'RB Projections'!$B:$P,15,FALSE)&gt;0,VLOOKUP(F40,'RB Projections'!$B:$P,15,FALSE),""),"")</f>
        <v>26.946212774087254</v>
      </c>
      <c r="K40">
        <v>38</v>
      </c>
      <c r="L40" t="str">
        <f>IFERROR(IF(VLOOKUP(K40,'WR Projections'!$B:$P,15,FALSE)&gt;0,VLOOKUP(K40,'WR Projections'!$B:$P,2,FALSE),""),"")</f>
        <v>Jeremiah Hunter</v>
      </c>
      <c r="M40" t="str">
        <f>IFERROR(IF(VLOOKUP(K40,'WR Projections'!$B:$P,15,FALSE)&gt;0,VLOOKUP(K40,'WR Projections'!$B:$P,3,FALSE),""),"")</f>
        <v>California</v>
      </c>
      <c r="N40" s="2">
        <f>IFERROR(IF(VLOOKUP(K40,'WR Projections'!$B:$P,15,FALSE)&gt;0,VLOOKUP(K40,'WR Projections'!$B:$P,15,FALSE),""),"")</f>
        <v>20.964088401226068</v>
      </c>
      <c r="P40">
        <v>38</v>
      </c>
      <c r="Q40" t="str">
        <f>IFERROR(IF(VLOOKUP(P40,'TE Projections'!$B:$P,15,FALSE)&gt;0,VLOOKUP(P40,'TE Projections'!$B:$P,2,FALSE),""),"")</f>
        <v>David Martin-Robinson</v>
      </c>
      <c r="R40" t="str">
        <f>IFERROR(IF(VLOOKUP(P40,'TE Projections'!$B:$P,15,FALSE)&gt;0,VLOOKUP(P40,'TE Projections'!$B:$P,3,FALSE),""),"")</f>
        <v>Temple</v>
      </c>
      <c r="S40" s="2">
        <f>IFERROR(IF(VLOOKUP(P40,'TE Projections'!$B:$P,15,FALSE)&gt;0,VLOOKUP(P40,'TE Projections'!$B:$P,15,FALSE),""),"")</f>
        <v>8.5190138500831054</v>
      </c>
    </row>
    <row r="41" spans="1:19" x14ac:dyDescent="0.25">
      <c r="A41">
        <v>39</v>
      </c>
      <c r="B41" t="str">
        <f>IFERROR(IF(VLOOKUP(A41,'QB Projections'!$B:$P,15,FALSE)&gt;0,VLOOKUP(A41,'QB Projections'!$B:$P,2,FALSE),""),"")</f>
        <v>Dante Moore</v>
      </c>
      <c r="C41" t="str">
        <f>IFERROR(IF(VLOOKUP(A41,'QB Projections'!$B:$P,15,FALSE)&gt;0,VLOOKUP(A41,'QB Projections'!$B:$P,3,FALSE),""),"")</f>
        <v>UCLA</v>
      </c>
      <c r="D41" s="2">
        <f>IFERROR(IF(VLOOKUP(A41,'QB Projections'!$B:$P,15,FALSE)&gt;0,VLOOKUP(A41,'QB Projections'!$B:$P,15,FALSE),""),"")</f>
        <v>34.732249528022358</v>
      </c>
      <c r="F41">
        <v>39</v>
      </c>
      <c r="G41" t="str">
        <f>IFERROR(IF(VLOOKUP(F41,'RB Projections'!$B:$P,15,FALSE)&gt;0,VLOOKUP(F41,'RB Projections'!$B:$P,2,FALSE),""),"")</f>
        <v>Devin Neal</v>
      </c>
      <c r="H41" t="str">
        <f>IFERROR(IF(VLOOKUP(F41,'RB Projections'!$B:$P,15,FALSE)&gt;0,VLOOKUP(F41,'RB Projections'!$B:$P,3,FALSE),""),"")</f>
        <v>Kansas</v>
      </c>
      <c r="I41" s="2">
        <f>IFERROR(IF(VLOOKUP(F41,'RB Projections'!$B:$P,15,FALSE)&gt;0,VLOOKUP(F41,'RB Projections'!$B:$P,15,FALSE),""),"")</f>
        <v>26.787895451508778</v>
      </c>
      <c r="K41">
        <v>39</v>
      </c>
      <c r="L41" t="str">
        <f>IFERROR(IF(VLOOKUP(K41,'WR Projections'!$B:$P,15,FALSE)&gt;0,VLOOKUP(K41,'WR Projections'!$B:$P,2,FALSE),""),"")</f>
        <v>Joshua Cephus</v>
      </c>
      <c r="M41" t="str">
        <f>IFERROR(IF(VLOOKUP(K41,'WR Projections'!$B:$P,15,FALSE)&gt;0,VLOOKUP(K41,'WR Projections'!$B:$P,3,FALSE),""),"")</f>
        <v>UTSA</v>
      </c>
      <c r="N41" s="2">
        <f>IFERROR(IF(VLOOKUP(K41,'WR Projections'!$B:$P,15,FALSE)&gt;0,VLOOKUP(K41,'WR Projections'!$B:$P,15,FALSE),""),"")</f>
        <v>20.776654223985037</v>
      </c>
      <c r="P41">
        <v>39</v>
      </c>
      <c r="Q41" t="str">
        <f>IFERROR(IF(VLOOKUP(P41,'TE Projections'!$B:$P,15,FALSE)&gt;0,VLOOKUP(P41,'TE Projections'!$B:$P,2,FALSE),""),"")</f>
        <v>Hudson Habermehl</v>
      </c>
      <c r="R41" t="str">
        <f>IFERROR(IF(VLOOKUP(P41,'TE Projections'!$B:$P,15,FALSE)&gt;0,VLOOKUP(P41,'TE Projections'!$B:$P,3,FALSE),""),"")</f>
        <v>UCLA</v>
      </c>
      <c r="S41" s="2">
        <f>IFERROR(IF(VLOOKUP(P41,'TE Projections'!$B:$P,15,FALSE)&gt;0,VLOOKUP(P41,'TE Projections'!$B:$P,15,FALSE),""),"")</f>
        <v>8.4101620160302577</v>
      </c>
    </row>
    <row r="42" spans="1:19" x14ac:dyDescent="0.25">
      <c r="A42">
        <v>40</v>
      </c>
      <c r="B42" t="str">
        <f>IFERROR(IF(VLOOKUP(A42,'QB Projections'!$B:$P,15,FALSE)&gt;0,VLOOKUP(A42,'QB Projections'!$B:$P,2,FALSE),""),"")</f>
        <v>Doug Brumfield</v>
      </c>
      <c r="C42" t="str">
        <f>IFERROR(IF(VLOOKUP(A42,'QB Projections'!$B:$P,15,FALSE)&gt;0,VLOOKUP(A42,'QB Projections'!$B:$P,3,FALSE),""),"")</f>
        <v>UNLV</v>
      </c>
      <c r="D42" s="2">
        <f>IFERROR(IF(VLOOKUP(A42,'QB Projections'!$B:$P,15,FALSE)&gt;0,VLOOKUP(A42,'QB Projections'!$B:$P,15,FALSE),""),"")</f>
        <v>34.594768983021389</v>
      </c>
      <c r="F42">
        <v>40</v>
      </c>
      <c r="G42" t="str">
        <f>IFERROR(IF(VLOOKUP(F42,'RB Projections'!$B:$P,15,FALSE)&gt;0,VLOOKUP(F42,'RB Projections'!$B:$P,2,FALSE),""),"")</f>
        <v>LeQuint Allen</v>
      </c>
      <c r="H42" t="str">
        <f>IFERROR(IF(VLOOKUP(F42,'RB Projections'!$B:$P,15,FALSE)&gt;0,VLOOKUP(F42,'RB Projections'!$B:$P,3,FALSE),""),"")</f>
        <v>Syracuse</v>
      </c>
      <c r="I42" s="2">
        <f>IFERROR(IF(VLOOKUP(F42,'RB Projections'!$B:$P,15,FALSE)&gt;0,VLOOKUP(F42,'RB Projections'!$B:$P,15,FALSE),""),"")</f>
        <v>26.742880943505764</v>
      </c>
      <c r="K42">
        <v>40</v>
      </c>
      <c r="L42" t="str">
        <f>IFERROR(IF(VLOOKUP(K42,'WR Projections'!$B:$P,15,FALSE)&gt;0,VLOOKUP(K42,'WR Projections'!$B:$P,2,FALSE),""),"")</f>
        <v>Miles Marshall</v>
      </c>
      <c r="M42" t="str">
        <f>IFERROR(IF(VLOOKUP(K42,'WR Projections'!$B:$P,15,FALSE)&gt;0,VLOOKUP(K42,'WR Projections'!$B:$P,3,FALSE),""),"")</f>
        <v>Miami (OH)</v>
      </c>
      <c r="N42" s="2">
        <f>IFERROR(IF(VLOOKUP(K42,'WR Projections'!$B:$P,15,FALSE)&gt;0,VLOOKUP(K42,'WR Projections'!$B:$P,15,FALSE),""),"")</f>
        <v>20.750637379495238</v>
      </c>
      <c r="P42">
        <v>40</v>
      </c>
      <c r="Q42" t="str">
        <f>IFERROR(IF(VLOOKUP(P42,'TE Projections'!$B:$P,15,FALSE)&gt;0,VLOOKUP(P42,'TE Projections'!$B:$P,2,FALSE),""),"")</f>
        <v>Alex Bauman</v>
      </c>
      <c r="R42" t="str">
        <f>IFERROR(IF(VLOOKUP(P42,'TE Projections'!$B:$P,15,FALSE)&gt;0,VLOOKUP(P42,'TE Projections'!$B:$P,3,FALSE),""),"")</f>
        <v>Tulane</v>
      </c>
      <c r="S42" s="2">
        <f>IFERROR(IF(VLOOKUP(P42,'TE Projections'!$B:$P,15,FALSE)&gt;0,VLOOKUP(P42,'TE Projections'!$B:$P,15,FALSE),""),"")</f>
        <v>8.2527594186276598</v>
      </c>
    </row>
    <row r="43" spans="1:19" x14ac:dyDescent="0.25">
      <c r="A43">
        <v>41</v>
      </c>
      <c r="B43" t="str">
        <f>IFERROR(IF(VLOOKUP(A43,'QB Projections'!$B:$P,15,FALSE)&gt;0,VLOOKUP(A43,'QB Projections'!$B:$P,2,FALSE),""),"")</f>
        <v>Jayden de Laura</v>
      </c>
      <c r="C43" t="str">
        <f>IFERROR(IF(VLOOKUP(A43,'QB Projections'!$B:$P,15,FALSE)&gt;0,VLOOKUP(A43,'QB Projections'!$B:$P,3,FALSE),""),"")</f>
        <v>Arizona</v>
      </c>
      <c r="D43" s="2">
        <f>IFERROR(IF(VLOOKUP(A43,'QB Projections'!$B:$P,15,FALSE)&gt;0,VLOOKUP(A43,'QB Projections'!$B:$P,15,FALSE),""),"")</f>
        <v>34.0614824220267</v>
      </c>
      <c r="F43">
        <v>41</v>
      </c>
      <c r="G43" t="str">
        <f>IFERROR(IF(VLOOKUP(F43,'RB Projections'!$B:$P,15,FALSE)&gt;0,VLOOKUP(F43,'RB Projections'!$B:$P,2,FALSE),""),"")</f>
        <v>Trey Sanders</v>
      </c>
      <c r="H43" t="str">
        <f>IFERROR(IF(VLOOKUP(F43,'RB Projections'!$B:$P,15,FALSE)&gt;0,VLOOKUP(F43,'RB Projections'!$B:$P,3,FALSE),""),"")</f>
        <v>TCU</v>
      </c>
      <c r="I43" s="2">
        <f>IFERROR(IF(VLOOKUP(F43,'RB Projections'!$B:$P,15,FALSE)&gt;0,VLOOKUP(F43,'RB Projections'!$B:$P,15,FALSE),""),"")</f>
        <v>26.659907117015553</v>
      </c>
      <c r="K43">
        <v>41</v>
      </c>
      <c r="L43" t="str">
        <f>IFERROR(IF(VLOOKUP(K43,'WR Projections'!$B:$P,15,FALSE)&gt;0,VLOOKUP(K43,'WR Projections'!$B:$P,2,FALSE),""),"")</f>
        <v>J. Michael Sturdivant</v>
      </c>
      <c r="M43" t="str">
        <f>IFERROR(IF(VLOOKUP(K43,'WR Projections'!$B:$P,15,FALSE)&gt;0,VLOOKUP(K43,'WR Projections'!$B:$P,3,FALSE),""),"")</f>
        <v>UCLA</v>
      </c>
      <c r="N43" s="2">
        <f>IFERROR(IF(VLOOKUP(K43,'WR Projections'!$B:$P,15,FALSE)&gt;0,VLOOKUP(K43,'WR Projections'!$B:$P,15,FALSE),""),"")</f>
        <v>20.470893761880152</v>
      </c>
      <c r="P43">
        <v>41</v>
      </c>
      <c r="Q43" t="str">
        <f>IFERROR(IF(VLOOKUP(P43,'TE Projections'!$B:$P,15,FALSE)&gt;0,VLOOKUP(P43,'TE Projections'!$B:$P,2,FALSE),""),"")</f>
        <v>Michael Trigg</v>
      </c>
      <c r="R43" t="str">
        <f>IFERROR(IF(VLOOKUP(P43,'TE Projections'!$B:$P,15,FALSE)&gt;0,VLOOKUP(P43,'TE Projections'!$B:$P,3,FALSE),""),"")</f>
        <v>Ole Miss</v>
      </c>
      <c r="S43" s="2">
        <f>IFERROR(IF(VLOOKUP(P43,'TE Projections'!$B:$P,15,FALSE)&gt;0,VLOOKUP(P43,'TE Projections'!$B:$P,15,FALSE),""),"")</f>
        <v>8.1673048731731139</v>
      </c>
    </row>
    <row r="44" spans="1:19" x14ac:dyDescent="0.25">
      <c r="A44">
        <v>42</v>
      </c>
      <c r="B44" t="str">
        <f>IFERROR(IF(VLOOKUP(A44,'QB Projections'!$B:$P,15,FALSE)&gt;0,VLOOKUP(A44,'QB Projections'!$B:$P,2,FALSE),""),"")</f>
        <v>Casey Thompson</v>
      </c>
      <c r="C44" t="str">
        <f>IFERROR(IF(VLOOKUP(A44,'QB Projections'!$B:$P,15,FALSE)&gt;0,VLOOKUP(A44,'QB Projections'!$B:$P,3,FALSE),""),"")</f>
        <v>Florida Atlantic</v>
      </c>
      <c r="D44" s="2">
        <f>IFERROR(IF(VLOOKUP(A44,'QB Projections'!$B:$P,15,FALSE)&gt;0,VLOOKUP(A44,'QB Projections'!$B:$P,15,FALSE),""),"")</f>
        <v>33.859418152141238</v>
      </c>
      <c r="F44">
        <v>42</v>
      </c>
      <c r="G44" t="str">
        <f>IFERROR(IF(VLOOKUP(F44,'RB Projections'!$B:$P,15,FALSE)&gt;0,VLOOKUP(F44,'RB Projections'!$B:$P,2,FALSE),""),"")</f>
        <v>Sean Dollars</v>
      </c>
      <c r="H44" t="str">
        <f>IFERROR(IF(VLOOKUP(F44,'RB Projections'!$B:$P,15,FALSE)&gt;0,VLOOKUP(F44,'RB Projections'!$B:$P,3,FALSE),""),"")</f>
        <v>Nevada</v>
      </c>
      <c r="I44" s="2">
        <f>IFERROR(IF(VLOOKUP(F44,'RB Projections'!$B:$P,15,FALSE)&gt;0,VLOOKUP(F44,'RB Projections'!$B:$P,15,FALSE),""),"")</f>
        <v>26.446634753789493</v>
      </c>
      <c r="K44">
        <v>42</v>
      </c>
      <c r="L44" t="str">
        <f>IFERROR(IF(VLOOKUP(K44,'WR Projections'!$B:$P,15,FALSE)&gt;0,VLOOKUP(K44,'WR Projections'!$B:$P,2,FALSE),""),"")</f>
        <v>Jaylen Johnson</v>
      </c>
      <c r="M44" t="str">
        <f>IFERROR(IF(VLOOKUP(K44,'WR Projections'!$B:$P,15,FALSE)&gt;0,VLOOKUP(K44,'WR Projections'!$B:$P,3,FALSE),""),"")</f>
        <v>East Carolina</v>
      </c>
      <c r="N44" s="2">
        <f>IFERROR(IF(VLOOKUP(K44,'WR Projections'!$B:$P,15,FALSE)&gt;0,VLOOKUP(K44,'WR Projections'!$B:$P,15,FALSE),""),"")</f>
        <v>20.029443239935745</v>
      </c>
      <c r="P44">
        <v>42</v>
      </c>
      <c r="Q44" t="str">
        <f>IFERROR(IF(VLOOKUP(P44,'TE Projections'!$B:$P,15,FALSE)&gt;0,VLOOKUP(P44,'TE Projections'!$B:$P,2,FALSE),""),"")</f>
        <v>Johnny Langan</v>
      </c>
      <c r="R44" t="str">
        <f>IFERROR(IF(VLOOKUP(P44,'TE Projections'!$B:$P,15,FALSE)&gt;0,VLOOKUP(P44,'TE Projections'!$B:$P,3,FALSE),""),"")</f>
        <v>Rutgers</v>
      </c>
      <c r="S44" s="2">
        <f>IFERROR(IF(VLOOKUP(P44,'TE Projections'!$B:$P,15,FALSE)&gt;0,VLOOKUP(P44,'TE Projections'!$B:$P,15,FALSE),""),"")</f>
        <v>8.1627568169127027</v>
      </c>
    </row>
    <row r="45" spans="1:19" x14ac:dyDescent="0.25">
      <c r="A45">
        <v>43</v>
      </c>
      <c r="B45" t="str">
        <f>IFERROR(IF(VLOOKUP(A45,'QB Projections'!$B:$P,15,FALSE)&gt;0,VLOOKUP(A45,'QB Projections'!$B:$P,2,FALSE),""),"")</f>
        <v>Donovan Smith</v>
      </c>
      <c r="C45" t="str">
        <f>IFERROR(IF(VLOOKUP(A45,'QB Projections'!$B:$P,15,FALSE)&gt;0,VLOOKUP(A45,'QB Projections'!$B:$P,3,FALSE),""),"")</f>
        <v>Houston</v>
      </c>
      <c r="D45" s="2">
        <f>IFERROR(IF(VLOOKUP(A45,'QB Projections'!$B:$P,15,FALSE)&gt;0,VLOOKUP(A45,'QB Projections'!$B:$P,15,FALSE),""),"")</f>
        <v>33.590995605461494</v>
      </c>
      <c r="F45">
        <v>43</v>
      </c>
      <c r="G45" t="str">
        <f>IFERROR(IF(VLOOKUP(F45,'RB Projections'!$B:$P,15,FALSE)&gt;0,VLOOKUP(F45,'RB Projections'!$B:$P,2,FALSE),""),"")</f>
        <v>Roman Hemby</v>
      </c>
      <c r="H45" t="str">
        <f>IFERROR(IF(VLOOKUP(F45,'RB Projections'!$B:$P,15,FALSE)&gt;0,VLOOKUP(F45,'RB Projections'!$B:$P,3,FALSE),""),"")</f>
        <v>Maryland</v>
      </c>
      <c r="I45" s="2">
        <f>IFERROR(IF(VLOOKUP(F45,'RB Projections'!$B:$P,15,FALSE)&gt;0,VLOOKUP(F45,'RB Projections'!$B:$P,15,FALSE),""),"")</f>
        <v>26.325237609454607</v>
      </c>
      <c r="K45">
        <v>43</v>
      </c>
      <c r="L45" t="str">
        <f>IFERROR(IF(VLOOKUP(K45,'WR Projections'!$B:$P,15,FALSE)&gt;0,VLOOKUP(K45,'WR Projections'!$B:$P,2,FALSE),""),"")</f>
        <v>Dalvin Smith</v>
      </c>
      <c r="M45" t="str">
        <f>IFERROR(IF(VLOOKUP(K45,'WR Projections'!$B:$P,15,FALSE)&gt;0,VLOOKUP(K45,'WR Projections'!$B:$P,3,FALSE),""),"")</f>
        <v>Western Kentucky</v>
      </c>
      <c r="N45" s="2">
        <f>IFERROR(IF(VLOOKUP(K45,'WR Projections'!$B:$P,15,FALSE)&gt;0,VLOOKUP(K45,'WR Projections'!$B:$P,15,FALSE),""),"")</f>
        <v>20.02137304755313</v>
      </c>
      <c r="P45">
        <v>43</v>
      </c>
      <c r="Q45" t="str">
        <f>IFERROR(IF(VLOOKUP(P45,'TE Projections'!$B:$P,15,FALSE)&gt;0,VLOOKUP(P45,'TE Projections'!$B:$P,2,FALSE),""),"")</f>
        <v>Tanner McLachlan</v>
      </c>
      <c r="R45" t="str">
        <f>IFERROR(IF(VLOOKUP(P45,'TE Projections'!$B:$P,15,FALSE)&gt;0,VLOOKUP(P45,'TE Projections'!$B:$P,3,FALSE),""),"")</f>
        <v>Arizona</v>
      </c>
      <c r="S45" s="2">
        <f>IFERROR(IF(VLOOKUP(P45,'TE Projections'!$B:$P,15,FALSE)&gt;0,VLOOKUP(P45,'TE Projections'!$B:$P,15,FALSE),""),"")</f>
        <v>8.1480161332890848</v>
      </c>
    </row>
    <row r="46" spans="1:19" x14ac:dyDescent="0.25">
      <c r="A46">
        <v>44</v>
      </c>
      <c r="B46" t="str">
        <f>IFERROR(IF(VLOOKUP(A46,'QB Projections'!$B:$P,15,FALSE)&gt;0,VLOOKUP(A46,'QB Projections'!$B:$P,2,FALSE),""),"")</f>
        <v>Bryson Daily</v>
      </c>
      <c r="C46" t="str">
        <f>IFERROR(IF(VLOOKUP(A46,'QB Projections'!$B:$P,15,FALSE)&gt;0,VLOOKUP(A46,'QB Projections'!$B:$P,3,FALSE),""),"")</f>
        <v>Army</v>
      </c>
      <c r="D46" s="2">
        <f>IFERROR(IF(VLOOKUP(A46,'QB Projections'!$B:$P,15,FALSE)&gt;0,VLOOKUP(A46,'QB Projections'!$B:$P,15,FALSE),""),"")</f>
        <v>33.208431976712184</v>
      </c>
      <c r="F46">
        <v>44</v>
      </c>
      <c r="G46" t="str">
        <f>IFERROR(IF(VLOOKUP(F46,'RB Projections'!$B:$P,15,FALSE)&gt;0,VLOOKUP(F46,'RB Projections'!$B:$P,2,FALSE),""),"")</f>
        <v>Reggie Love III</v>
      </c>
      <c r="H46" t="str">
        <f>IFERROR(IF(VLOOKUP(F46,'RB Projections'!$B:$P,15,FALSE)&gt;0,VLOOKUP(F46,'RB Projections'!$B:$P,3,FALSE),""),"")</f>
        <v>Illinois</v>
      </c>
      <c r="I46" s="2">
        <f>IFERROR(IF(VLOOKUP(F46,'RB Projections'!$B:$P,15,FALSE)&gt;0,VLOOKUP(F46,'RB Projections'!$B:$P,15,FALSE),""),"")</f>
        <v>26.23495184722151</v>
      </c>
      <c r="K46">
        <v>44</v>
      </c>
      <c r="L46" t="str">
        <f>IFERROR(IF(VLOOKUP(K46,'WR Projections'!$B:$P,15,FALSE)&gt;0,VLOOKUP(K46,'WR Projections'!$B:$P,2,FALSE),""),"")</f>
        <v>Kody Epps</v>
      </c>
      <c r="M46" t="str">
        <f>IFERROR(IF(VLOOKUP(K46,'WR Projections'!$B:$P,15,FALSE)&gt;0,VLOOKUP(K46,'WR Projections'!$B:$P,3,FALSE),""),"")</f>
        <v>BYU</v>
      </c>
      <c r="N46" s="2">
        <f>IFERROR(IF(VLOOKUP(K46,'WR Projections'!$B:$P,15,FALSE)&gt;0,VLOOKUP(K46,'WR Projections'!$B:$P,15,FALSE),""),"")</f>
        <v>19.94001486728963</v>
      </c>
      <c r="P46">
        <v>44</v>
      </c>
      <c r="Q46" t="str">
        <f>IFERROR(IF(VLOOKUP(P46,'TE Projections'!$B:$P,15,FALSE)&gt;0,VLOOKUP(P46,'TE Projections'!$B:$P,2,FALSE),""),"")</f>
        <v>Marcus Young</v>
      </c>
      <c r="R46" t="str">
        <f>IFERROR(IF(VLOOKUP(P46,'TE Projections'!$B:$P,15,FALSE)&gt;0,VLOOKUP(P46,'TE Projections'!$B:$P,3,FALSE),""),"")</f>
        <v>Central Michigan</v>
      </c>
      <c r="S46" s="2">
        <f>IFERROR(IF(VLOOKUP(P46,'TE Projections'!$B:$P,15,FALSE)&gt;0,VLOOKUP(P46,'TE Projections'!$B:$P,15,FALSE),""),"")</f>
        <v>8.0918664006687635</v>
      </c>
    </row>
    <row r="47" spans="1:19" x14ac:dyDescent="0.25">
      <c r="A47">
        <v>45</v>
      </c>
      <c r="B47" t="str">
        <f>IFERROR(IF(VLOOKUP(A47,'QB Projections'!$B:$P,15,FALSE)&gt;0,VLOOKUP(A47,'QB Projections'!$B:$P,2,FALSE),""),"")</f>
        <v>Ben Wooldridge</v>
      </c>
      <c r="C47" t="str">
        <f>IFERROR(IF(VLOOKUP(A47,'QB Projections'!$B:$P,15,FALSE)&gt;0,VLOOKUP(A47,'QB Projections'!$B:$P,3,FALSE),""),"")</f>
        <v>Louisiana</v>
      </c>
      <c r="D47" s="2">
        <f>IFERROR(IF(VLOOKUP(A47,'QB Projections'!$B:$P,15,FALSE)&gt;0,VLOOKUP(A47,'QB Projections'!$B:$P,15,FALSE),""),"")</f>
        <v>33.176497825773417</v>
      </c>
      <c r="F47">
        <v>45</v>
      </c>
      <c r="G47" t="str">
        <f>IFERROR(IF(VLOOKUP(F47,'RB Projections'!$B:$P,15,FALSE)&gt;0,VLOOKUP(F47,'RB Projections'!$B:$P,2,FALSE),""),"")</f>
        <v>E.J. Smith</v>
      </c>
      <c r="H47" t="str">
        <f>IFERROR(IF(VLOOKUP(F47,'RB Projections'!$B:$P,15,FALSE)&gt;0,VLOOKUP(F47,'RB Projections'!$B:$P,3,FALSE),""),"")</f>
        <v>Stanford</v>
      </c>
      <c r="I47" s="2">
        <f>IFERROR(IF(VLOOKUP(F47,'RB Projections'!$B:$P,15,FALSE)&gt;0,VLOOKUP(F47,'RB Projections'!$B:$P,15,FALSE),""),"")</f>
        <v>26.148854863297764</v>
      </c>
      <c r="K47">
        <v>45</v>
      </c>
      <c r="L47" t="str">
        <f>IFERROR(IF(VLOOKUP(K47,'WR Projections'!$B:$P,15,FALSE)&gt;0,VLOOKUP(K47,'WR Projections'!$B:$P,2,FALSE),""),"")</f>
        <v>Colbie Young</v>
      </c>
      <c r="M47" t="str">
        <f>IFERROR(IF(VLOOKUP(K47,'WR Projections'!$B:$P,15,FALSE)&gt;0,VLOOKUP(K47,'WR Projections'!$B:$P,3,FALSE),""),"")</f>
        <v>Miami (FL)</v>
      </c>
      <c r="N47" s="2">
        <f>IFERROR(IF(VLOOKUP(K47,'WR Projections'!$B:$P,15,FALSE)&gt;0,VLOOKUP(K47,'WR Projections'!$B:$P,15,FALSE),""),"")</f>
        <v>19.911532219169043</v>
      </c>
      <c r="P47">
        <v>45</v>
      </c>
      <c r="Q47" t="str">
        <f>IFERROR(IF(VLOOKUP(P47,'TE Projections'!$B:$P,15,FALSE)&gt;0,VLOOKUP(P47,'TE Projections'!$B:$P,2,FALSE),""),"")</f>
        <v>Jordan Smith</v>
      </c>
      <c r="R47" t="str">
        <f>IFERROR(IF(VLOOKUP(P47,'TE Projections'!$B:$P,15,FALSE)&gt;0,VLOOKUP(P47,'TE Projections'!$B:$P,3,FALSE),""),"")</f>
        <v>Temple</v>
      </c>
      <c r="S47" s="2">
        <f>IFERROR(IF(VLOOKUP(P47,'TE Projections'!$B:$P,15,FALSE)&gt;0,VLOOKUP(P47,'TE Projections'!$B:$P,15,FALSE),""),"")</f>
        <v>7.986174536893075</v>
      </c>
    </row>
    <row r="48" spans="1:19" x14ac:dyDescent="0.25">
      <c r="A48">
        <v>46</v>
      </c>
      <c r="B48" t="str">
        <f>IFERROR(IF(VLOOKUP(A48,'QB Projections'!$B:$P,15,FALSE)&gt;0,VLOOKUP(A48,'QB Projections'!$B:$P,2,FALSE),""),"")</f>
        <v>Jacob Zeno</v>
      </c>
      <c r="C48" t="str">
        <f>IFERROR(IF(VLOOKUP(A48,'QB Projections'!$B:$P,15,FALSE)&gt;0,VLOOKUP(A48,'QB Projections'!$B:$P,3,FALSE),""),"")</f>
        <v>UAB</v>
      </c>
      <c r="D48" s="2">
        <f>IFERROR(IF(VLOOKUP(A48,'QB Projections'!$B:$P,15,FALSE)&gt;0,VLOOKUP(A48,'QB Projections'!$B:$P,15,FALSE),""),"")</f>
        <v>33.138327914572784</v>
      </c>
      <c r="F48">
        <v>46</v>
      </c>
      <c r="G48" t="str">
        <f>IFERROR(IF(VLOOKUP(F48,'RB Projections'!$B:$P,15,FALSE)&gt;0,VLOOKUP(F48,'RB Projections'!$B:$P,2,FALSE),""),"")</f>
        <v>Devin Mockobee</v>
      </c>
      <c r="H48" t="str">
        <f>IFERROR(IF(VLOOKUP(F48,'RB Projections'!$B:$P,15,FALSE)&gt;0,VLOOKUP(F48,'RB Projections'!$B:$P,3,FALSE),""),"")</f>
        <v>Purdue</v>
      </c>
      <c r="I48" s="2">
        <f>IFERROR(IF(VLOOKUP(F48,'RB Projections'!$B:$P,15,FALSE)&gt;0,VLOOKUP(F48,'RB Projections'!$B:$P,15,FALSE),""),"")</f>
        <v>25.970410597093352</v>
      </c>
      <c r="K48">
        <v>46</v>
      </c>
      <c r="L48" t="str">
        <f>IFERROR(IF(VLOOKUP(K48,'WR Projections'!$B:$P,15,FALSE)&gt;0,VLOOKUP(K48,'WR Projections'!$B:$P,2,FALSE),""),"")</f>
        <v>Trayvon Rudolph</v>
      </c>
      <c r="M48" t="str">
        <f>IFERROR(IF(VLOOKUP(K48,'WR Projections'!$B:$P,15,FALSE)&gt;0,VLOOKUP(K48,'WR Projections'!$B:$P,3,FALSE),""),"")</f>
        <v>Northern Illinois</v>
      </c>
      <c r="N48" s="2">
        <f>IFERROR(IF(VLOOKUP(K48,'WR Projections'!$B:$P,15,FALSE)&gt;0,VLOOKUP(K48,'WR Projections'!$B:$P,15,FALSE),""),"")</f>
        <v>19.888762598494512</v>
      </c>
      <c r="P48">
        <v>46</v>
      </c>
      <c r="Q48" t="str">
        <f>IFERROR(IF(VLOOKUP(P48,'TE Projections'!$B:$P,15,FALSE)&gt;0,VLOOKUP(P48,'TE Projections'!$B:$P,2,FALSE),""),"")</f>
        <v>Gavin Bartholomew</v>
      </c>
      <c r="R48" t="str">
        <f>IFERROR(IF(VLOOKUP(P48,'TE Projections'!$B:$P,15,FALSE)&gt;0,VLOOKUP(P48,'TE Projections'!$B:$P,3,FALSE),""),"")</f>
        <v>Pittsburgh</v>
      </c>
      <c r="S48" s="2">
        <f>IFERROR(IF(VLOOKUP(P48,'TE Projections'!$B:$P,15,FALSE)&gt;0,VLOOKUP(P48,'TE Projections'!$B:$P,15,FALSE),""),"")</f>
        <v>7.9648516870210395</v>
      </c>
    </row>
    <row r="49" spans="1:19" x14ac:dyDescent="0.25">
      <c r="A49">
        <v>47</v>
      </c>
      <c r="B49" t="str">
        <f>IFERROR(IF(VLOOKUP(A49,'QB Projections'!$B:$P,15,FALSE)&gt;0,VLOOKUP(A49,'QB Projections'!$B:$P,2,FALSE),""),"")</f>
        <v>Cameron Ward</v>
      </c>
      <c r="C49" t="str">
        <f>IFERROR(IF(VLOOKUP(A49,'QB Projections'!$B:$P,15,FALSE)&gt;0,VLOOKUP(A49,'QB Projections'!$B:$P,3,FALSE),""),"")</f>
        <v>Washington State</v>
      </c>
      <c r="D49" s="2">
        <f>IFERROR(IF(VLOOKUP(A49,'QB Projections'!$B:$P,15,FALSE)&gt;0,VLOOKUP(A49,'QB Projections'!$B:$P,15,FALSE),""),"")</f>
        <v>32.923580019760301</v>
      </c>
      <c r="F49">
        <v>47</v>
      </c>
      <c r="G49" t="str">
        <f>IFERROR(IF(VLOOKUP(F49,'RB Projections'!$B:$P,15,FALSE)&gt;0,VLOOKUP(F49,'RB Projections'!$B:$P,2,FALSE),""),"")</f>
        <v>Kimani Vidal</v>
      </c>
      <c r="H49" t="str">
        <f>IFERROR(IF(VLOOKUP(F49,'RB Projections'!$B:$P,15,FALSE)&gt;0,VLOOKUP(F49,'RB Projections'!$B:$P,3,FALSE),""),"")</f>
        <v>Troy</v>
      </c>
      <c r="I49" s="2">
        <f>IFERROR(IF(VLOOKUP(F49,'RB Projections'!$B:$P,15,FALSE)&gt;0,VLOOKUP(F49,'RB Projections'!$B:$P,15,FALSE),""),"")</f>
        <v>25.909533324031685</v>
      </c>
      <c r="K49">
        <v>47</v>
      </c>
      <c r="L49" t="str">
        <f>IFERROR(IF(VLOOKUP(K49,'WR Projections'!$B:$P,15,FALSE)&gt;0,VLOOKUP(K49,'WR Projections'!$B:$P,2,FALSE),""),"")</f>
        <v>Terrell Vaughn</v>
      </c>
      <c r="M49" t="str">
        <f>IFERROR(IF(VLOOKUP(K49,'WR Projections'!$B:$P,15,FALSE)&gt;0,VLOOKUP(K49,'WR Projections'!$B:$P,3,FALSE),""),"")</f>
        <v>Utah State</v>
      </c>
      <c r="N49" s="2">
        <f>IFERROR(IF(VLOOKUP(K49,'WR Projections'!$B:$P,15,FALSE)&gt;0,VLOOKUP(K49,'WR Projections'!$B:$P,15,FALSE),""),"")</f>
        <v>19.818109997317922</v>
      </c>
      <c r="P49">
        <v>47</v>
      </c>
      <c r="Q49" t="str">
        <f>IFERROR(IF(VLOOKUP(P49,'TE Projections'!$B:$P,15,FALSE)&gt;0,VLOOKUP(P49,'TE Projections'!$B:$P,2,FALSE),""),"")</f>
        <v>George Takacs</v>
      </c>
      <c r="R49" t="str">
        <f>IFERROR(IF(VLOOKUP(P49,'TE Projections'!$B:$P,15,FALSE)&gt;0,VLOOKUP(P49,'TE Projections'!$B:$P,3,FALSE),""),"")</f>
        <v>Boston College</v>
      </c>
      <c r="S49" s="2">
        <f>IFERROR(IF(VLOOKUP(P49,'TE Projections'!$B:$P,15,FALSE)&gt;0,VLOOKUP(P49,'TE Projections'!$B:$P,15,FALSE),""),"")</f>
        <v>7.7044055856217426</v>
      </c>
    </row>
    <row r="50" spans="1:19" x14ac:dyDescent="0.25">
      <c r="A50">
        <v>48</v>
      </c>
      <c r="B50" t="str">
        <f>IFERROR(IF(VLOOKUP(A50,'QB Projections'!$B:$P,15,FALSE)&gt;0,VLOOKUP(A50,'QB Projections'!$B:$P,2,FALSE),""),"")</f>
        <v>Sam Hartman</v>
      </c>
      <c r="C50" t="str">
        <f>IFERROR(IF(VLOOKUP(A50,'QB Projections'!$B:$P,15,FALSE)&gt;0,VLOOKUP(A50,'QB Projections'!$B:$P,3,FALSE),""),"")</f>
        <v>Notre Dame</v>
      </c>
      <c r="D50" s="2">
        <f>IFERROR(IF(VLOOKUP(A50,'QB Projections'!$B:$P,15,FALSE)&gt;0,VLOOKUP(A50,'QB Projections'!$B:$P,15,FALSE),""),"")</f>
        <v>32.630069314145004</v>
      </c>
      <c r="F50">
        <v>48</v>
      </c>
      <c r="G50" t="str">
        <f>IFERROR(IF(VLOOKUP(F50,'RB Projections'!$B:$P,15,FALSE)&gt;0,VLOOKUP(F50,'RB Projections'!$B:$P,2,FALSE),""),"")</f>
        <v>CJ Donaldson</v>
      </c>
      <c r="H50" t="str">
        <f>IFERROR(IF(VLOOKUP(F50,'RB Projections'!$B:$P,15,FALSE)&gt;0,VLOOKUP(F50,'RB Projections'!$B:$P,3,FALSE),""),"")</f>
        <v>West Virginia</v>
      </c>
      <c r="I50" s="2">
        <f>IFERROR(IF(VLOOKUP(F50,'RB Projections'!$B:$P,15,FALSE)&gt;0,VLOOKUP(F50,'RB Projections'!$B:$P,15,FALSE),""),"")</f>
        <v>25.7734263278968</v>
      </c>
      <c r="K50">
        <v>48</v>
      </c>
      <c r="L50" t="str">
        <f>IFERROR(IF(VLOOKUP(K50,'WR Projections'!$B:$P,15,FALSE)&gt;0,VLOOKUP(K50,'WR Projections'!$B:$P,2,FALSE),""),"")</f>
        <v>DJ England-Chisolm</v>
      </c>
      <c r="M50" t="str">
        <f>IFERROR(IF(VLOOKUP(K50,'WR Projections'!$B:$P,15,FALSE)&gt;0,VLOOKUP(K50,'WR Projections'!$B:$P,3,FALSE),""),"")</f>
        <v>Middle Tennessee</v>
      </c>
      <c r="N50" s="2">
        <f>IFERROR(IF(VLOOKUP(K50,'WR Projections'!$B:$P,15,FALSE)&gt;0,VLOOKUP(K50,'WR Projections'!$B:$P,15,FALSE),""),"")</f>
        <v>19.813217577987828</v>
      </c>
      <c r="P50">
        <v>48</v>
      </c>
      <c r="Q50" t="str">
        <f>IFERROR(IF(VLOOKUP(P50,'TE Projections'!$B:$P,15,FALSE)&gt;0,VLOOKUP(P50,'TE Projections'!$B:$P,2,FALSE),""),"")</f>
        <v>Keleki Latu</v>
      </c>
      <c r="R50" t="str">
        <f>IFERROR(IF(VLOOKUP(P50,'TE Projections'!$B:$P,15,FALSE)&gt;0,VLOOKUP(P50,'TE Projections'!$B:$P,3,FALSE),""),"")</f>
        <v>Nevada</v>
      </c>
      <c r="S50" s="2">
        <f>IFERROR(IF(VLOOKUP(P50,'TE Projections'!$B:$P,15,FALSE)&gt;0,VLOOKUP(P50,'TE Projections'!$B:$P,15,FALSE),""),"")</f>
        <v>7.567304873173117</v>
      </c>
    </row>
    <row r="51" spans="1:19" x14ac:dyDescent="0.25">
      <c r="A51">
        <v>49</v>
      </c>
      <c r="B51" t="str">
        <f>IFERROR(IF(VLOOKUP(A51,'QB Projections'!$B:$P,15,FALSE)&gt;0,VLOOKUP(A51,'QB Projections'!$B:$P,2,FALSE),""),"")</f>
        <v>DJ Uiagalelei</v>
      </c>
      <c r="C51" t="str">
        <f>IFERROR(IF(VLOOKUP(A51,'QB Projections'!$B:$P,15,FALSE)&gt;0,VLOOKUP(A51,'QB Projections'!$B:$P,3,FALSE),""),"")</f>
        <v>Oregon State</v>
      </c>
      <c r="D51" s="2">
        <f>IFERROR(IF(VLOOKUP(A51,'QB Projections'!$B:$P,15,FALSE)&gt;0,VLOOKUP(A51,'QB Projections'!$B:$P,15,FALSE),""),"")</f>
        <v>32.418177352514924</v>
      </c>
      <c r="F51">
        <v>49</v>
      </c>
      <c r="G51" t="str">
        <f>IFERROR(IF(VLOOKUP(F51,'RB Projections'!$B:$P,15,FALSE)&gt;0,VLOOKUP(F51,'RB Projections'!$B:$P,2,FALSE),""),"")</f>
        <v>Frank Peasant</v>
      </c>
      <c r="H51" t="str">
        <f>IFERROR(IF(VLOOKUP(F51,'RB Projections'!$B:$P,15,FALSE)&gt;0,VLOOKUP(F51,'RB Projections'!$B:$P,3,FALSE),""),"")</f>
        <v>Middle Tennessee</v>
      </c>
      <c r="I51" s="2">
        <f>IFERROR(IF(VLOOKUP(F51,'RB Projections'!$B:$P,15,FALSE)&gt;0,VLOOKUP(F51,'RB Projections'!$B:$P,15,FALSE),""),"")</f>
        <v>25.716056643284784</v>
      </c>
      <c r="K51">
        <v>49</v>
      </c>
      <c r="L51" t="str">
        <f>IFERROR(IF(VLOOKUP(K51,'WR Projections'!$B:$P,15,FALSE)&gt;0,VLOOKUP(K51,'WR Projections'!$B:$P,2,FALSE),""),"")</f>
        <v>Devin Voisin</v>
      </c>
      <c r="M51" t="str">
        <f>IFERROR(IF(VLOOKUP(K51,'WR Projections'!$B:$P,15,FALSE)&gt;0,VLOOKUP(K51,'WR Projections'!$B:$P,3,FALSE),""),"")</f>
        <v>South Alabama</v>
      </c>
      <c r="N51" s="2">
        <f>IFERROR(IF(VLOOKUP(K51,'WR Projections'!$B:$P,15,FALSE)&gt;0,VLOOKUP(K51,'WR Projections'!$B:$P,15,FALSE),""),"")</f>
        <v>19.7818836927988</v>
      </c>
      <c r="P51">
        <v>49</v>
      </c>
      <c r="Q51" t="str">
        <f>IFERROR(IF(VLOOKUP(P51,'TE Projections'!$B:$P,15,FALSE)&gt;0,VLOOKUP(P51,'TE Projections'!$B:$P,2,FALSE),""),"")</f>
        <v>Jared Wiley</v>
      </c>
      <c r="R51" t="str">
        <f>IFERROR(IF(VLOOKUP(P51,'TE Projections'!$B:$P,15,FALSE)&gt;0,VLOOKUP(P51,'TE Projections'!$B:$P,3,FALSE),""),"")</f>
        <v>TCU</v>
      </c>
      <c r="S51" s="2">
        <f>IFERROR(IF(VLOOKUP(P51,'TE Projections'!$B:$P,15,FALSE)&gt;0,VLOOKUP(P51,'TE Projections'!$B:$P,15,FALSE),""),"")</f>
        <v>7.5423048731731157</v>
      </c>
    </row>
    <row r="52" spans="1:19" x14ac:dyDescent="0.25">
      <c r="A52">
        <v>50</v>
      </c>
      <c r="B52" t="str">
        <f>IFERROR(IF(VLOOKUP(A52,'QB Projections'!$B:$P,15,FALSE)&gt;0,VLOOKUP(A52,'QB Projections'!$B:$P,2,FALSE),""),"")</f>
        <v>Darren Grainger</v>
      </c>
      <c r="C52" t="str">
        <f>IFERROR(IF(VLOOKUP(A52,'QB Projections'!$B:$P,15,FALSE)&gt;0,VLOOKUP(A52,'QB Projections'!$B:$P,3,FALSE),""),"")</f>
        <v>Georgia State</v>
      </c>
      <c r="D52" s="2">
        <f>IFERROR(IF(VLOOKUP(A52,'QB Projections'!$B:$P,15,FALSE)&gt;0,VLOOKUP(A52,'QB Projections'!$B:$P,15,FALSE),""),"")</f>
        <v>32.37044788354617</v>
      </c>
      <c r="F52">
        <v>50</v>
      </c>
      <c r="G52" t="str">
        <f>IFERROR(IF(VLOOKUP(F52,'RB Projections'!$B:$P,15,FALSE)&gt;0,VLOOKUP(F52,'RB Projections'!$B:$P,2,FALSE),""),"")</f>
        <v>Trey Benson</v>
      </c>
      <c r="H52" t="str">
        <f>IFERROR(IF(VLOOKUP(F52,'RB Projections'!$B:$P,15,FALSE)&gt;0,VLOOKUP(F52,'RB Projections'!$B:$P,3,FALSE),""),"")</f>
        <v>Florida State</v>
      </c>
      <c r="I52" s="2">
        <f>IFERROR(IF(VLOOKUP(F52,'RB Projections'!$B:$P,15,FALSE)&gt;0,VLOOKUP(F52,'RB Projections'!$B:$P,15,FALSE),""),"")</f>
        <v>25.36245311685046</v>
      </c>
      <c r="K52">
        <v>50</v>
      </c>
      <c r="L52" t="str">
        <f>IFERROR(IF(VLOOKUP(K52,'WR Projections'!$B:$P,15,FALSE)&gt;0,VLOOKUP(K52,'WR Projections'!$B:$P,2,FALSE),""),"")</f>
        <v>Yusuf Terry</v>
      </c>
      <c r="M52" t="str">
        <f>IFERROR(IF(VLOOKUP(K52,'WR Projections'!$B:$P,15,FALSE)&gt;0,VLOOKUP(K52,'WR Projections'!$B:$P,3,FALSE),""),"")</f>
        <v>South Florida</v>
      </c>
      <c r="N52" s="2">
        <f>IFERROR(IF(VLOOKUP(K52,'WR Projections'!$B:$P,15,FALSE)&gt;0,VLOOKUP(K52,'WR Projections'!$B:$P,15,FALSE),""),"")</f>
        <v>19.588860626163015</v>
      </c>
      <c r="P52">
        <v>50</v>
      </c>
      <c r="Q52" t="str">
        <f>IFERROR(IF(VLOOKUP(P52,'TE Projections'!$B:$P,15,FALSE)&gt;0,VLOOKUP(P52,'TE Projections'!$B:$P,2,FALSE),""),"")</f>
        <v>Chamon Metayer</v>
      </c>
      <c r="R52" t="str">
        <f>IFERROR(IF(VLOOKUP(P52,'TE Projections'!$B:$P,15,FALSE)&gt;0,VLOOKUP(P52,'TE Projections'!$B:$P,3,FALSE),""),"")</f>
        <v>Cincinnati</v>
      </c>
      <c r="S52" s="2">
        <f>IFERROR(IF(VLOOKUP(P52,'TE Projections'!$B:$P,15,FALSE)&gt;0,VLOOKUP(P52,'TE Projections'!$B:$P,15,FALSE),""),"")</f>
        <v>7.4796242323197557</v>
      </c>
    </row>
    <row r="53" spans="1:19" x14ac:dyDescent="0.25">
      <c r="A53">
        <v>51</v>
      </c>
      <c r="B53" t="str">
        <f>IFERROR(IF(VLOOKUP(A53,'QB Projections'!$B:$P,15,FALSE)&gt;0,VLOOKUP(A53,'QB Projections'!$B:$P,2,FALSE),""),"")</f>
        <v>Malik Hornsby</v>
      </c>
      <c r="C53" t="str">
        <f>IFERROR(IF(VLOOKUP(A53,'QB Projections'!$B:$P,15,FALSE)&gt;0,VLOOKUP(A53,'QB Projections'!$B:$P,3,FALSE),""),"")</f>
        <v>Texas State</v>
      </c>
      <c r="D53" s="2">
        <f>IFERROR(IF(VLOOKUP(A53,'QB Projections'!$B:$P,15,FALSE)&gt;0,VLOOKUP(A53,'QB Projections'!$B:$P,15,FALSE),""),"")</f>
        <v>32.302970065559897</v>
      </c>
      <c r="F53">
        <v>51</v>
      </c>
      <c r="G53" t="str">
        <f>IFERROR(IF(VLOOKUP(F53,'RB Projections'!$B:$P,15,FALSE)&gt;0,VLOOKUP(F53,'RB Projections'!$B:$P,2,FALSE),""),"")</f>
        <v>Jermaine Brown Jr.</v>
      </c>
      <c r="H53" t="str">
        <f>IFERROR(IF(VLOOKUP(F53,'RB Projections'!$B:$P,15,FALSE)&gt;0,VLOOKUP(F53,'RB Projections'!$B:$P,3,FALSE),""),"")</f>
        <v>UAB</v>
      </c>
      <c r="I53" s="2">
        <f>IFERROR(IF(VLOOKUP(F53,'RB Projections'!$B:$P,15,FALSE)&gt;0,VLOOKUP(F53,'RB Projections'!$B:$P,15,FALSE),""),"")</f>
        <v>25.143006170878781</v>
      </c>
      <c r="K53">
        <v>51</v>
      </c>
      <c r="L53" t="str">
        <f>IFERROR(IF(VLOOKUP(K53,'WR Projections'!$B:$P,15,FALSE)&gt;0,VLOOKUP(K53,'WR Projections'!$B:$P,2,FALSE),""),"")</f>
        <v>Robert Lewis</v>
      </c>
      <c r="M53" t="str">
        <f>IFERROR(IF(VLOOKUP(K53,'WR Projections'!$B:$P,15,FALSE)&gt;0,VLOOKUP(K53,'WR Projections'!$B:$P,3,FALSE),""),"")</f>
        <v>Georgia State</v>
      </c>
      <c r="N53" s="2">
        <f>IFERROR(IF(VLOOKUP(K53,'WR Projections'!$B:$P,15,FALSE)&gt;0,VLOOKUP(K53,'WR Projections'!$B:$P,15,FALSE),""),"")</f>
        <v>19.564756300422957</v>
      </c>
      <c r="P53">
        <v>51</v>
      </c>
      <c r="Q53" t="str">
        <f>IFERROR(IF(VLOOKUP(P53,'TE Projections'!$B:$P,15,FALSE)&gt;0,VLOOKUP(P53,'TE Projections'!$B:$P,2,FALSE),""),"")</f>
        <v>Brevyn Spann-Ford</v>
      </c>
      <c r="R53" t="str">
        <f>IFERROR(IF(VLOOKUP(P53,'TE Projections'!$B:$P,15,FALSE)&gt;0,VLOOKUP(P53,'TE Projections'!$B:$P,3,FALSE),""),"")</f>
        <v>Minnesota</v>
      </c>
      <c r="S53" s="2">
        <f>IFERROR(IF(VLOOKUP(P53,'TE Projections'!$B:$P,15,FALSE)&gt;0,VLOOKUP(P53,'TE Projections'!$B:$P,15,FALSE),""),"")</f>
        <v>7.4118088299688409</v>
      </c>
    </row>
    <row r="54" spans="1:19" x14ac:dyDescent="0.25">
      <c r="A54">
        <v>52</v>
      </c>
      <c r="B54" t="str">
        <f>IFERROR(IF(VLOOKUP(A54,'QB Projections'!$B:$P,15,FALSE)&gt;0,VLOOKUP(A54,'QB Projections'!$B:$P,2,FALSE),""),"")</f>
        <v>DJ Irons</v>
      </c>
      <c r="C54" t="str">
        <f>IFERROR(IF(VLOOKUP(A54,'QB Projections'!$B:$P,15,FALSE)&gt;0,VLOOKUP(A54,'QB Projections'!$B:$P,3,FALSE),""),"")</f>
        <v>Akron</v>
      </c>
      <c r="D54" s="2">
        <f>IFERROR(IF(VLOOKUP(A54,'QB Projections'!$B:$P,15,FALSE)&gt;0,VLOOKUP(A54,'QB Projections'!$B:$P,15,FALSE),""),"")</f>
        <v>32.070041092715464</v>
      </c>
      <c r="F54">
        <v>52</v>
      </c>
      <c r="G54" t="str">
        <f>IFERROR(IF(VLOOKUP(F54,'RB Projections'!$B:$P,15,FALSE)&gt;0,VLOOKUP(F54,'RB Projections'!$B:$P,2,FALSE),""),"")</f>
        <v>Jovantae Barnes</v>
      </c>
      <c r="H54" t="str">
        <f>IFERROR(IF(VLOOKUP(F54,'RB Projections'!$B:$P,15,FALSE)&gt;0,VLOOKUP(F54,'RB Projections'!$B:$P,3,FALSE),""),"")</f>
        <v>Oklahoma</v>
      </c>
      <c r="I54" s="2">
        <f>IFERROR(IF(VLOOKUP(F54,'RB Projections'!$B:$P,15,FALSE)&gt;0,VLOOKUP(F54,'RB Projections'!$B:$P,15,FALSE),""),"")</f>
        <v>25.03046854751058</v>
      </c>
      <c r="K54">
        <v>52</v>
      </c>
      <c r="L54" t="str">
        <f>IFERROR(IF(VLOOKUP(K54,'WR Projections'!$B:$P,15,FALSE)&gt;0,VLOOKUP(K54,'WR Projections'!$B:$P,2,FALSE),""),"")</f>
        <v>Trell Harris</v>
      </c>
      <c r="M54" t="str">
        <f>IFERROR(IF(VLOOKUP(K54,'WR Projections'!$B:$P,15,FALSE)&gt;0,VLOOKUP(K54,'WR Projections'!$B:$P,3,FALSE),""),"")</f>
        <v>Kent State</v>
      </c>
      <c r="N54" s="2">
        <f>IFERROR(IF(VLOOKUP(K54,'WR Projections'!$B:$P,15,FALSE)&gt;0,VLOOKUP(K54,'WR Projections'!$B:$P,15,FALSE),""),"")</f>
        <v>19.366435964639511</v>
      </c>
      <c r="P54">
        <v>52</v>
      </c>
      <c r="Q54" t="str">
        <f>IFERROR(IF(VLOOKUP(P54,'TE Projections'!$B:$P,15,FALSE)&gt;0,VLOOKUP(P54,'TE Projections'!$B:$P,2,FALSE),""),"")</f>
        <v>Demarcus Thomas</v>
      </c>
      <c r="R54" t="str">
        <f>IFERROR(IF(VLOOKUP(P54,'TE Projections'!$B:$P,15,FALSE)&gt;0,VLOOKUP(P54,'TE Projections'!$B:$P,3,FALSE),""),"")</f>
        <v>South Alabama</v>
      </c>
      <c r="S54" s="2">
        <f>IFERROR(IF(VLOOKUP(P54,'TE Projections'!$B:$P,15,FALSE)&gt;0,VLOOKUP(P54,'TE Projections'!$B:$P,15,FALSE),""),"")</f>
        <v>7.3279689525524887</v>
      </c>
    </row>
    <row r="55" spans="1:19" x14ac:dyDescent="0.25">
      <c r="A55">
        <v>53</v>
      </c>
      <c r="B55" t="str">
        <f>IFERROR(IF(VLOOKUP(A55,'QB Projections'!$B:$P,15,FALSE)&gt;0,VLOOKUP(A55,'QB Projections'!$B:$P,2,FALSE),""),"")</f>
        <v>Kaidon Salter</v>
      </c>
      <c r="C55" t="str">
        <f>IFERROR(IF(VLOOKUP(A55,'QB Projections'!$B:$P,15,FALSE)&gt;0,VLOOKUP(A55,'QB Projections'!$B:$P,3,FALSE),""),"")</f>
        <v>Liberty</v>
      </c>
      <c r="D55" s="2">
        <f>IFERROR(IF(VLOOKUP(A55,'QB Projections'!$B:$P,15,FALSE)&gt;0,VLOOKUP(A55,'QB Projections'!$B:$P,15,FALSE),""),"")</f>
        <v>31.415675648298407</v>
      </c>
      <c r="F55">
        <v>53</v>
      </c>
      <c r="G55" t="str">
        <f>IFERROR(IF(VLOOKUP(F55,'RB Projections'!$B:$P,15,FALSE)&gt;0,VLOOKUP(F55,'RB Projections'!$B:$P,2,FALSE),""),"")</f>
        <v>Sean Tyler</v>
      </c>
      <c r="H55" t="str">
        <f>IFERROR(IF(VLOOKUP(F55,'RB Projections'!$B:$P,15,FALSE)&gt;0,VLOOKUP(F55,'RB Projections'!$B:$P,3,FALSE),""),"")</f>
        <v>Minnesota</v>
      </c>
      <c r="I55" s="2">
        <f>IFERROR(IF(VLOOKUP(F55,'RB Projections'!$B:$P,15,FALSE)&gt;0,VLOOKUP(F55,'RB Projections'!$B:$P,15,FALSE),""),"")</f>
        <v>25.018990139936125</v>
      </c>
      <c r="K55">
        <v>53</v>
      </c>
      <c r="L55" t="str">
        <f>IFERROR(IF(VLOOKUP(K55,'WR Projections'!$B:$P,15,FALSE)&gt;0,VLOOKUP(K55,'WR Projections'!$B:$P,2,FALSE),""),"")</f>
        <v>Josiah Freeman</v>
      </c>
      <c r="M55" t="str">
        <f>IFERROR(IF(VLOOKUP(K55,'WR Projections'!$B:$P,15,FALSE)&gt;0,VLOOKUP(K55,'WR Projections'!$B:$P,3,FALSE),""),"")</f>
        <v>Fresno State</v>
      </c>
      <c r="N55" s="2">
        <f>IFERROR(IF(VLOOKUP(K55,'WR Projections'!$B:$P,15,FALSE)&gt;0,VLOOKUP(K55,'WR Projections'!$B:$P,15,FALSE),""),"")</f>
        <v>19.31154371313206</v>
      </c>
      <c r="P55">
        <v>53</v>
      </c>
      <c r="Q55" t="str">
        <f>IFERROR(IF(VLOOKUP(P55,'TE Projections'!$B:$P,15,FALSE)&gt;0,VLOOKUP(P55,'TE Projections'!$B:$P,2,FALSE),""),"")</f>
        <v>Drake Dabney</v>
      </c>
      <c r="R55" t="str">
        <f>IFERROR(IF(VLOOKUP(P55,'TE Projections'!$B:$P,15,FALSE)&gt;0,VLOOKUP(P55,'TE Projections'!$B:$P,3,FALSE),""),"")</f>
        <v>Baylor</v>
      </c>
      <c r="S55" s="2">
        <f>IFERROR(IF(VLOOKUP(P55,'TE Projections'!$B:$P,15,FALSE)&gt;0,VLOOKUP(P55,'TE Projections'!$B:$P,15,FALSE),""),"")</f>
        <v>7.2247560914663946</v>
      </c>
    </row>
    <row r="56" spans="1:19" x14ac:dyDescent="0.25">
      <c r="A56">
        <v>54</v>
      </c>
      <c r="B56" t="str">
        <f>IFERROR(IF(VLOOKUP(A56,'QB Projections'!$B:$P,15,FALSE)&gt;0,VLOOKUP(A56,'QB Projections'!$B:$P,2,FALSE),""),"")</f>
        <v>Jeff Sims</v>
      </c>
      <c r="C56" t="str">
        <f>IFERROR(IF(VLOOKUP(A56,'QB Projections'!$B:$P,15,FALSE)&gt;0,VLOOKUP(A56,'QB Projections'!$B:$P,3,FALSE),""),"")</f>
        <v>Nebraska</v>
      </c>
      <c r="D56" s="2">
        <f>IFERROR(IF(VLOOKUP(A56,'QB Projections'!$B:$P,15,FALSE)&gt;0,VLOOKUP(A56,'QB Projections'!$B:$P,15,FALSE),""),"")</f>
        <v>31.121751388794628</v>
      </c>
      <c r="F56">
        <v>54</v>
      </c>
      <c r="G56" t="str">
        <f>IFERROR(IF(VLOOKUP(F56,'RB Projections'!$B:$P,15,FALSE)&gt;0,VLOOKUP(F56,'RB Projections'!$B:$P,2,FALSE),""),"")</f>
        <v>Kaelon Black</v>
      </c>
      <c r="H56" t="str">
        <f>IFERROR(IF(VLOOKUP(F56,'RB Projections'!$B:$P,15,FALSE)&gt;0,VLOOKUP(F56,'RB Projections'!$B:$P,3,FALSE),""),"")</f>
        <v>James Madison</v>
      </c>
      <c r="I56" s="2">
        <f>IFERROR(IF(VLOOKUP(F56,'RB Projections'!$B:$P,15,FALSE)&gt;0,VLOOKUP(F56,'RB Projections'!$B:$P,15,FALSE),""),"")</f>
        <v>24.962372976063534</v>
      </c>
      <c r="K56">
        <v>54</v>
      </c>
      <c r="L56" t="str">
        <f>IFERROR(IF(VLOOKUP(K56,'WR Projections'!$B:$P,15,FALSE)&gt;0,VLOOKUP(K56,'WR Projections'!$B:$P,2,FALSE),""),"")</f>
        <v>Malik Nabers</v>
      </c>
      <c r="M56" t="str">
        <f>IFERROR(IF(VLOOKUP(K56,'WR Projections'!$B:$P,15,FALSE)&gt;0,VLOOKUP(K56,'WR Projections'!$B:$P,3,FALSE),""),"")</f>
        <v>LSU</v>
      </c>
      <c r="N56" s="2">
        <f>IFERROR(IF(VLOOKUP(K56,'WR Projections'!$B:$P,15,FALSE)&gt;0,VLOOKUP(K56,'WR Projections'!$B:$P,15,FALSE),""),"")</f>
        <v>19.306995244862076</v>
      </c>
      <c r="P56">
        <v>54</v>
      </c>
      <c r="Q56" t="str">
        <f>IFERROR(IF(VLOOKUP(P56,'TE Projections'!$B:$P,15,FALSE)&gt;0,VLOOKUP(P56,'TE Projections'!$B:$P,2,FALSE),""),"")</f>
        <v>Shane Calhoun</v>
      </c>
      <c r="R56" t="str">
        <f>IFERROR(IF(VLOOKUP(P56,'TE Projections'!$B:$P,15,FALSE)&gt;0,VLOOKUP(P56,'TE Projections'!$B:$P,3,FALSE),""),"")</f>
        <v>East Carolina</v>
      </c>
      <c r="S56" s="2">
        <f>IFERROR(IF(VLOOKUP(P56,'TE Projections'!$B:$P,15,FALSE)&gt;0,VLOOKUP(P56,'TE Projections'!$B:$P,15,FALSE),""),"")</f>
        <v>7.1975031844896504</v>
      </c>
    </row>
    <row r="57" spans="1:19" x14ac:dyDescent="0.25">
      <c r="A57">
        <v>55</v>
      </c>
      <c r="B57" t="str">
        <f>IFERROR(IF(VLOOKUP(A57,'QB Projections'!$B:$P,15,FALSE)&gt;0,VLOOKUP(A57,'QB Projections'!$B:$P,2,FALSE),""),"")</f>
        <v>Rocky Lombardi</v>
      </c>
      <c r="C57" t="str">
        <f>IFERROR(IF(VLOOKUP(A57,'QB Projections'!$B:$P,15,FALSE)&gt;0,VLOOKUP(A57,'QB Projections'!$B:$P,3,FALSE),""),"")</f>
        <v>Northern Illinois</v>
      </c>
      <c r="D57" s="2">
        <f>IFERROR(IF(VLOOKUP(A57,'QB Projections'!$B:$P,15,FALSE)&gt;0,VLOOKUP(A57,'QB Projections'!$B:$P,15,FALSE),""),"")</f>
        <v>31.096406266031256</v>
      </c>
      <c r="F57">
        <v>55</v>
      </c>
      <c r="G57" t="str">
        <f>IFERROR(IF(VLOOKUP(F57,'RB Projections'!$B:$P,15,FALSE)&gt;0,VLOOKUP(F57,'RB Projections'!$B:$P,2,FALSE),""),"")</f>
        <v>Josh Henderson</v>
      </c>
      <c r="H57" t="str">
        <f>IFERROR(IF(VLOOKUP(F57,'RB Projections'!$B:$P,15,FALSE)&gt;0,VLOOKUP(F57,'RB Projections'!$B:$P,3,FALSE),""),"")</f>
        <v>Indiana</v>
      </c>
      <c r="I57" s="2">
        <f>IFERROR(IF(VLOOKUP(F57,'RB Projections'!$B:$P,15,FALSE)&gt;0,VLOOKUP(F57,'RB Projections'!$B:$P,15,FALSE),""),"")</f>
        <v>24.856258295674916</v>
      </c>
      <c r="K57">
        <v>55</v>
      </c>
      <c r="L57" t="str">
        <f>IFERROR(IF(VLOOKUP(K57,'WR Projections'!$B:$P,15,FALSE)&gt;0,VLOOKUP(K57,'WR Projections'!$B:$P,2,FALSE),""),"")</f>
        <v>Odieu Hiliare</v>
      </c>
      <c r="M57" t="str">
        <f>IFERROR(IF(VLOOKUP(K57,'WR Projections'!$B:$P,15,FALSE)&gt;0,VLOOKUP(K57,'WR Projections'!$B:$P,3,FALSE),""),"")</f>
        <v>Bowling Green</v>
      </c>
      <c r="N57" s="2">
        <f>IFERROR(IF(VLOOKUP(K57,'WR Projections'!$B:$P,15,FALSE)&gt;0,VLOOKUP(K57,'WR Projections'!$B:$P,15,FALSE),""),"")</f>
        <v>19.209405475119372</v>
      </c>
      <c r="P57">
        <v>55</v>
      </c>
      <c r="Q57" t="str">
        <f>IFERROR(IF(VLOOKUP(P57,'TE Projections'!$B:$P,15,FALSE)&gt;0,VLOOKUP(P57,'TE Projections'!$B:$P,2,FALSE),""),"")</f>
        <v>Justin Joly</v>
      </c>
      <c r="R57" t="str">
        <f>IFERROR(IF(VLOOKUP(P57,'TE Projections'!$B:$P,15,FALSE)&gt;0,VLOOKUP(P57,'TE Projections'!$B:$P,3,FALSE),""),"")</f>
        <v>UConn</v>
      </c>
      <c r="S57" s="2">
        <f>IFERROR(IF(VLOOKUP(P57,'TE Projections'!$B:$P,15,FALSE)&gt;0,VLOOKUP(P57,'TE Projections'!$B:$P,15,FALSE),""),"")</f>
        <v>7.1006382065064484</v>
      </c>
    </row>
    <row r="58" spans="1:19" x14ac:dyDescent="0.25">
      <c r="A58">
        <v>56</v>
      </c>
      <c r="B58" t="str">
        <f>IFERROR(IF(VLOOKUP(A58,'QB Projections'!$B:$P,15,FALSE)&gt;0,VLOOKUP(A58,'QB Projections'!$B:$P,2,FALSE),""),"")</f>
        <v>Seth Henigan</v>
      </c>
      <c r="C58" t="str">
        <f>IFERROR(IF(VLOOKUP(A58,'QB Projections'!$B:$P,15,FALSE)&gt;0,VLOOKUP(A58,'QB Projections'!$B:$P,3,FALSE),""),"")</f>
        <v>Memphis</v>
      </c>
      <c r="D58" s="2">
        <f>IFERROR(IF(VLOOKUP(A58,'QB Projections'!$B:$P,15,FALSE)&gt;0,VLOOKUP(A58,'QB Projections'!$B:$P,15,FALSE),""),"")</f>
        <v>31.00749694818467</v>
      </c>
      <c r="F58">
        <v>56</v>
      </c>
      <c r="G58" t="str">
        <f>IFERROR(IF(VLOOKUP(F58,'RB Projections'!$B:$P,15,FALSE)&gt;0,VLOOKUP(F58,'RB Projections'!$B:$P,2,FALSE),""),"")</f>
        <v>Nate Noel</v>
      </c>
      <c r="H58" t="str">
        <f>IFERROR(IF(VLOOKUP(F58,'RB Projections'!$B:$P,15,FALSE)&gt;0,VLOOKUP(F58,'RB Projections'!$B:$P,3,FALSE),""),"")</f>
        <v>Appalachian State</v>
      </c>
      <c r="I58" s="2">
        <f>IFERROR(IF(VLOOKUP(F58,'RB Projections'!$B:$P,15,FALSE)&gt;0,VLOOKUP(F58,'RB Projections'!$B:$P,15,FALSE),""),"")</f>
        <v>24.855365165043928</v>
      </c>
      <c r="K58">
        <v>56</v>
      </c>
      <c r="L58" t="str">
        <f>IFERROR(IF(VLOOKUP(K58,'WR Projections'!$B:$P,15,FALSE)&gt;0,VLOOKUP(K58,'WR Projections'!$B:$P,2,FALSE),""),"")</f>
        <v>LaJohntay Wester</v>
      </c>
      <c r="M58" t="str">
        <f>IFERROR(IF(VLOOKUP(K58,'WR Projections'!$B:$P,15,FALSE)&gt;0,VLOOKUP(K58,'WR Projections'!$B:$P,3,FALSE),""),"")</f>
        <v>Florida Atlantic</v>
      </c>
      <c r="N58" s="2">
        <f>IFERROR(IF(VLOOKUP(K58,'WR Projections'!$B:$P,15,FALSE)&gt;0,VLOOKUP(K58,'WR Projections'!$B:$P,15,FALSE),""),"")</f>
        <v>19.081723157567414</v>
      </c>
      <c r="P58">
        <v>56</v>
      </c>
      <c r="Q58" t="str">
        <f>IFERROR(IF(VLOOKUP(P58,'TE Projections'!$B:$P,15,FALSE)&gt;0,VLOOKUP(P58,'TE Projections'!$B:$P,2,FALSE),""),"")</f>
        <v>Sean Brown</v>
      </c>
      <c r="R58" t="str">
        <f>IFERROR(IF(VLOOKUP(P58,'TE Projections'!$B:$P,15,FALSE)&gt;0,VLOOKUP(P58,'TE Projections'!$B:$P,3,FALSE),""),"")</f>
        <v>Jacksonville State</v>
      </c>
      <c r="S58" s="2">
        <f>IFERROR(IF(VLOOKUP(P58,'TE Projections'!$B:$P,15,FALSE)&gt;0,VLOOKUP(P58,'TE Projections'!$B:$P,15,FALSE),""),"")</f>
        <v>6.8705306796247285</v>
      </c>
    </row>
    <row r="59" spans="1:19" x14ac:dyDescent="0.25">
      <c r="A59">
        <v>57</v>
      </c>
      <c r="B59" t="str">
        <f>IFERROR(IF(VLOOKUP(A59,'QB Projections'!$B:$P,15,FALSE)&gt;0,VLOOKUP(A59,'QB Projections'!$B:$P,2,FALSE),""),"")</f>
        <v>Mason Garcia</v>
      </c>
      <c r="C59" t="str">
        <f>IFERROR(IF(VLOOKUP(A59,'QB Projections'!$B:$P,15,FALSE)&gt;0,VLOOKUP(A59,'QB Projections'!$B:$P,3,FALSE),""),"")</f>
        <v>East Carolina</v>
      </c>
      <c r="D59" s="2">
        <f>IFERROR(IF(VLOOKUP(A59,'QB Projections'!$B:$P,15,FALSE)&gt;0,VLOOKUP(A59,'QB Projections'!$B:$P,15,FALSE),""),"")</f>
        <v>30.954485047594879</v>
      </c>
      <c r="F59">
        <v>57</v>
      </c>
      <c r="G59" t="str">
        <f>IFERROR(IF(VLOOKUP(F59,'RB Projections'!$B:$P,15,FALSE)&gt;0,VLOOKUP(F59,'RB Projections'!$B:$P,2,FALSE),""),"")</f>
        <v>Cody Schrader</v>
      </c>
      <c r="H59" t="str">
        <f>IFERROR(IF(VLOOKUP(F59,'RB Projections'!$B:$P,15,FALSE)&gt;0,VLOOKUP(F59,'RB Projections'!$B:$P,3,FALSE),""),"")</f>
        <v>Missouri</v>
      </c>
      <c r="I59" s="2">
        <f>IFERROR(IF(VLOOKUP(F59,'RB Projections'!$B:$P,15,FALSE)&gt;0,VLOOKUP(F59,'RB Projections'!$B:$P,15,FALSE),""),"")</f>
        <v>24.804806219471313</v>
      </c>
      <c r="K59">
        <v>57</v>
      </c>
      <c r="L59" t="str">
        <f>IFERROR(IF(VLOOKUP(K59,'WR Projections'!$B:$P,15,FALSE)&gt;0,VLOOKUP(K59,'WR Projections'!$B:$P,2,FALSE),""),"")</f>
        <v>Javon Harvey</v>
      </c>
      <c r="M59" t="str">
        <f>IFERROR(IF(VLOOKUP(K59,'WR Projections'!$B:$P,15,FALSE)&gt;0,VLOOKUP(K59,'WR Projections'!$B:$P,3,FALSE),""),"")</f>
        <v>Old Dominion</v>
      </c>
      <c r="N59" s="2">
        <f>IFERROR(IF(VLOOKUP(K59,'WR Projections'!$B:$P,15,FALSE)&gt;0,VLOOKUP(K59,'WR Projections'!$B:$P,15,FALSE),""),"")</f>
        <v>19.046645117129732</v>
      </c>
      <c r="P59">
        <v>57</v>
      </c>
      <c r="Q59" t="str">
        <f>IFERROR(IF(VLOOKUP(P59,'TE Projections'!$B:$P,15,FALSE)&gt;0,VLOOKUP(P59,'TE Projections'!$B:$P,2,FALSE),""),"")</f>
        <v>Jordan Dingle</v>
      </c>
      <c r="R59" t="str">
        <f>IFERROR(IF(VLOOKUP(P59,'TE Projections'!$B:$P,15,FALSE)&gt;0,VLOOKUP(P59,'TE Projections'!$B:$P,3,FALSE),""),"")</f>
        <v>Kentucky</v>
      </c>
      <c r="S59" s="2">
        <f>IFERROR(IF(VLOOKUP(P59,'TE Projections'!$B:$P,15,FALSE)&gt;0,VLOOKUP(P59,'TE Projections'!$B:$P,15,FALSE),""),"")</f>
        <v>6.7738438985384937</v>
      </c>
    </row>
    <row r="60" spans="1:19" x14ac:dyDescent="0.25">
      <c r="A60">
        <v>58</v>
      </c>
      <c r="B60" t="str">
        <f>IFERROR(IF(VLOOKUP(A60,'QB Projections'!$B:$P,15,FALSE)&gt;0,VLOOKUP(A60,'QB Projections'!$B:$P,2,FALSE),""),"")</f>
        <v>Will Howard</v>
      </c>
      <c r="C60" t="str">
        <f>IFERROR(IF(VLOOKUP(A60,'QB Projections'!$B:$P,15,FALSE)&gt;0,VLOOKUP(A60,'QB Projections'!$B:$P,3,FALSE),""),"")</f>
        <v>Kansas State</v>
      </c>
      <c r="D60" s="2">
        <f>IFERROR(IF(VLOOKUP(A60,'QB Projections'!$B:$P,15,FALSE)&gt;0,VLOOKUP(A60,'QB Projections'!$B:$P,15,FALSE),""),"")</f>
        <v>30.870564898891548</v>
      </c>
      <c r="F60">
        <v>58</v>
      </c>
      <c r="G60" t="str">
        <f>IFERROR(IF(VLOOKUP(F60,'RB Projections'!$B:$P,15,FALSE)&gt;0,VLOOKUP(F60,'RB Projections'!$B:$P,2,FALSE),""),"")</f>
        <v>Kairee Robinson</v>
      </c>
      <c r="H60" t="str">
        <f>IFERROR(IF(VLOOKUP(F60,'RB Projections'!$B:$P,15,FALSE)&gt;0,VLOOKUP(F60,'RB Projections'!$B:$P,3,FALSE),""),"")</f>
        <v>San Jose State</v>
      </c>
      <c r="I60" s="2">
        <f>IFERROR(IF(VLOOKUP(F60,'RB Projections'!$B:$P,15,FALSE)&gt;0,VLOOKUP(F60,'RB Projections'!$B:$P,15,FALSE),""),"")</f>
        <v>24.795961137276212</v>
      </c>
      <c r="K60">
        <v>58</v>
      </c>
      <c r="L60" t="str">
        <f>IFERROR(IF(VLOOKUP(K60,'WR Projections'!$B:$P,15,FALSE)&gt;0,VLOOKUP(K60,'WR Projections'!$B:$P,2,FALSE),""),"")</f>
        <v>Isaiah Williams</v>
      </c>
      <c r="M60" t="str">
        <f>IFERROR(IF(VLOOKUP(K60,'WR Projections'!$B:$P,15,FALSE)&gt;0,VLOOKUP(K60,'WR Projections'!$B:$P,3,FALSE),""),"")</f>
        <v>Illinois</v>
      </c>
      <c r="N60" s="2">
        <f>IFERROR(IF(VLOOKUP(K60,'WR Projections'!$B:$P,15,FALSE)&gt;0,VLOOKUP(K60,'WR Projections'!$B:$P,15,FALSE),""),"")</f>
        <v>19.000984813379567</v>
      </c>
      <c r="P60">
        <v>58</v>
      </c>
      <c r="Q60" t="str">
        <f>IFERROR(IF(VLOOKUP(P60,'TE Projections'!$B:$P,15,FALSE)&gt;0,VLOOKUP(P60,'TE Projections'!$B:$P,2,FALSE),""),"")</f>
        <v>Elijah Arroyo</v>
      </c>
      <c r="R60" t="str">
        <f>IFERROR(IF(VLOOKUP(P60,'TE Projections'!$B:$P,15,FALSE)&gt;0,VLOOKUP(P60,'TE Projections'!$B:$P,3,FALSE),""),"")</f>
        <v>Miami (FL)</v>
      </c>
      <c r="S60" s="2">
        <f>IFERROR(IF(VLOOKUP(P60,'TE Projections'!$B:$P,15,FALSE)&gt;0,VLOOKUP(P60,'TE Projections'!$B:$P,15,FALSE),""),"")</f>
        <v>6.4568299148987478</v>
      </c>
    </row>
    <row r="61" spans="1:19" x14ac:dyDescent="0.25">
      <c r="A61">
        <v>59</v>
      </c>
      <c r="B61" t="str">
        <f>IFERROR(IF(VLOOKUP(A61,'QB Projections'!$B:$P,15,FALSE)&gt;0,VLOOKUP(A61,'QB Projections'!$B:$P,2,FALSE),""),"")</f>
        <v>Diego Pavia</v>
      </c>
      <c r="C61" t="str">
        <f>IFERROR(IF(VLOOKUP(A61,'QB Projections'!$B:$P,15,FALSE)&gt;0,VLOOKUP(A61,'QB Projections'!$B:$P,3,FALSE),""),"")</f>
        <v>New Mexico State</v>
      </c>
      <c r="D61" s="2">
        <f>IFERROR(IF(VLOOKUP(A61,'QB Projections'!$B:$P,15,FALSE)&gt;0,VLOOKUP(A61,'QB Projections'!$B:$P,15,FALSE),""),"")</f>
        <v>30.626160668068181</v>
      </c>
      <c r="F61">
        <v>59</v>
      </c>
      <c r="G61" t="str">
        <f>IFERROR(IF(VLOOKUP(F61,'RB Projections'!$B:$P,15,FALSE)&gt;0,VLOOKUP(F61,'RB Projections'!$B:$P,2,FALSE),""),"")</f>
        <v>RJ Harvey</v>
      </c>
      <c r="H61" t="str">
        <f>IFERROR(IF(VLOOKUP(F61,'RB Projections'!$B:$P,15,FALSE)&gt;0,VLOOKUP(F61,'RB Projections'!$B:$P,3,FALSE),""),"")</f>
        <v>UCF</v>
      </c>
      <c r="I61" s="2">
        <f>IFERROR(IF(VLOOKUP(F61,'RB Projections'!$B:$P,15,FALSE)&gt;0,VLOOKUP(F61,'RB Projections'!$B:$P,15,FALSE),""),"")</f>
        <v>24.67692632823351</v>
      </c>
      <c r="K61">
        <v>59</v>
      </c>
      <c r="L61" t="str">
        <f>IFERROR(IF(VLOOKUP(K61,'WR Projections'!$B:$P,15,FALSE)&gt;0,VLOOKUP(K61,'WR Projections'!$B:$P,2,FALSE),""),"")</f>
        <v>Johnny Wilson</v>
      </c>
      <c r="M61" t="str">
        <f>IFERROR(IF(VLOOKUP(K61,'WR Projections'!$B:$P,15,FALSE)&gt;0,VLOOKUP(K61,'WR Projections'!$B:$P,3,FALSE),""),"")</f>
        <v>Florida State</v>
      </c>
      <c r="N61" s="2">
        <f>IFERROR(IF(VLOOKUP(K61,'WR Projections'!$B:$P,15,FALSE)&gt;0,VLOOKUP(K61,'WR Projections'!$B:$P,15,FALSE),""),"")</f>
        <v>18.994128407748406</v>
      </c>
      <c r="P61">
        <v>59</v>
      </c>
      <c r="Q61" t="str">
        <f>IFERROR(IF(VLOOKUP(P61,'TE Projections'!$B:$P,15,FALSE)&gt;0,VLOOKUP(P61,'TE Projections'!$B:$P,2,FALSE),""),"")</f>
        <v>Bentley Hanshaw</v>
      </c>
      <c r="R61" t="str">
        <f>IFERROR(IF(VLOOKUP(P61,'TE Projections'!$B:$P,15,FALSE)&gt;0,VLOOKUP(P61,'TE Projections'!$B:$P,3,FALSE),""),"")</f>
        <v>Liberty</v>
      </c>
      <c r="S61" s="2">
        <f>IFERROR(IF(VLOOKUP(P61,'TE Projections'!$B:$P,15,FALSE)&gt;0,VLOOKUP(P61,'TE Projections'!$B:$P,15,FALSE),""),"")</f>
        <v>6.2713917640264754</v>
      </c>
    </row>
    <row r="62" spans="1:19" x14ac:dyDescent="0.25">
      <c r="A62">
        <v>60</v>
      </c>
      <c r="B62" t="str">
        <f>IFERROR(IF(VLOOKUP(A62,'QB Projections'!$B:$P,15,FALSE)&gt;0,VLOOKUP(A62,'QB Projections'!$B:$P,2,FALSE),""),"")</f>
        <v>Jaden Rashada</v>
      </c>
      <c r="C62" t="str">
        <f>IFERROR(IF(VLOOKUP(A62,'QB Projections'!$B:$P,15,FALSE)&gt;0,VLOOKUP(A62,'QB Projections'!$B:$P,3,FALSE),""),"")</f>
        <v>Arizona State</v>
      </c>
      <c r="D62" s="2">
        <f>IFERROR(IF(VLOOKUP(A62,'QB Projections'!$B:$P,15,FALSE)&gt;0,VLOOKUP(A62,'QB Projections'!$B:$P,15,FALSE),""),"")</f>
        <v>30.030995110462058</v>
      </c>
      <c r="F62">
        <v>60</v>
      </c>
      <c r="G62" t="str">
        <f>IFERROR(IF(VLOOKUP(F62,'RB Projections'!$B:$P,15,FALSE)&gt;0,VLOOKUP(F62,'RB Projections'!$B:$P,2,FALSE),""),"")</f>
        <v>Jaydn Ott</v>
      </c>
      <c r="H62" t="str">
        <f>IFERROR(IF(VLOOKUP(F62,'RB Projections'!$B:$P,15,FALSE)&gt;0,VLOOKUP(F62,'RB Projections'!$B:$P,3,FALSE),""),"")</f>
        <v>California</v>
      </c>
      <c r="I62" s="2">
        <f>IFERROR(IF(VLOOKUP(F62,'RB Projections'!$B:$P,15,FALSE)&gt;0,VLOOKUP(F62,'RB Projections'!$B:$P,15,FALSE),""),"")</f>
        <v>24.55657507118983</v>
      </c>
      <c r="K62">
        <v>60</v>
      </c>
      <c r="L62" t="str">
        <f>IFERROR(IF(VLOOKUP(K62,'WR Projections'!$B:$P,15,FALSE)&gt;0,VLOOKUP(K62,'WR Projections'!$B:$P,2,FALSE),""),"")</f>
        <v>Ricky Pearsall</v>
      </c>
      <c r="M62" t="str">
        <f>IFERROR(IF(VLOOKUP(K62,'WR Projections'!$B:$P,15,FALSE)&gt;0,VLOOKUP(K62,'WR Projections'!$B:$P,3,FALSE),""),"")</f>
        <v>Florida</v>
      </c>
      <c r="N62" s="2">
        <f>IFERROR(IF(VLOOKUP(K62,'WR Projections'!$B:$P,15,FALSE)&gt;0,VLOOKUP(K62,'WR Projections'!$B:$P,15,FALSE),""),"")</f>
        <v>18.941155125894497</v>
      </c>
      <c r="P62">
        <v>60</v>
      </c>
      <c r="Q62" t="str">
        <f>IFERROR(IF(VLOOKUP(P62,'TE Projections'!$B:$P,15,FALSE)&gt;0,VLOOKUP(P62,'TE Projections'!$B:$P,2,FALSE),""),"")</f>
        <v>Thomas Fidone II</v>
      </c>
      <c r="R62" t="str">
        <f>IFERROR(IF(VLOOKUP(P62,'TE Projections'!$B:$P,15,FALSE)&gt;0,VLOOKUP(P62,'TE Projections'!$B:$P,3,FALSE),""),"")</f>
        <v>Nebraska</v>
      </c>
      <c r="S62" s="2">
        <f>IFERROR(IF(VLOOKUP(P62,'TE Projections'!$B:$P,15,FALSE)&gt;0,VLOOKUP(P62,'TE Projections'!$B:$P,15,FALSE),""),"")</f>
        <v>6.1502379178726301</v>
      </c>
    </row>
    <row r="63" spans="1:19" x14ac:dyDescent="0.25">
      <c r="A63">
        <v>61</v>
      </c>
      <c r="B63" t="str">
        <f>IFERROR(IF(VLOOKUP(A63,'QB Projections'!$B:$P,15,FALSE)&gt;0,VLOOKUP(A63,'QB Projections'!$B:$P,2,FALSE),""),"")</f>
        <v>Jalon Jones</v>
      </c>
      <c r="C63" t="str">
        <f>IFERROR(IF(VLOOKUP(A63,'QB Projections'!$B:$P,15,FALSE)&gt;0,VLOOKUP(A63,'QB Projections'!$B:$P,3,FALSE),""),"")</f>
        <v>Charlotte</v>
      </c>
      <c r="D63" s="2">
        <f>IFERROR(IF(VLOOKUP(A63,'QB Projections'!$B:$P,15,FALSE)&gt;0,VLOOKUP(A63,'QB Projections'!$B:$P,15,FALSE),""),"")</f>
        <v>29.931091340347354</v>
      </c>
      <c r="F63">
        <v>61</v>
      </c>
      <c r="G63" t="str">
        <f>IFERROR(IF(VLOOKUP(F63,'RB Projections'!$B:$P,15,FALSE)&gt;0,VLOOKUP(F63,'RB Projections'!$B:$P,2,FALSE),""),"")</f>
        <v>Blake Watson</v>
      </c>
      <c r="H63" t="str">
        <f>IFERROR(IF(VLOOKUP(F63,'RB Projections'!$B:$P,15,FALSE)&gt;0,VLOOKUP(F63,'RB Projections'!$B:$P,3,FALSE),""),"")</f>
        <v>Memphis</v>
      </c>
      <c r="I63" s="2">
        <f>IFERROR(IF(VLOOKUP(F63,'RB Projections'!$B:$P,15,FALSE)&gt;0,VLOOKUP(F63,'RB Projections'!$B:$P,15,FALSE),""),"")</f>
        <v>24.490056856214313</v>
      </c>
      <c r="K63">
        <v>61</v>
      </c>
      <c r="L63" t="str">
        <f>IFERROR(IF(VLOOKUP(K63,'WR Projections'!$B:$P,15,FALSE)&gt;0,VLOOKUP(K63,'WR Projections'!$B:$P,2,FALSE),""),"")</f>
        <v>Tobias Merriweather</v>
      </c>
      <c r="M63" t="str">
        <f>IFERROR(IF(VLOOKUP(K63,'WR Projections'!$B:$P,15,FALSE)&gt;0,VLOOKUP(K63,'WR Projections'!$B:$P,3,FALSE),""),"")</f>
        <v>Notre Dame</v>
      </c>
      <c r="N63" s="2">
        <f>IFERROR(IF(VLOOKUP(K63,'WR Projections'!$B:$P,15,FALSE)&gt;0,VLOOKUP(K63,'WR Projections'!$B:$P,15,FALSE),""),"")</f>
        <v>18.922831014853283</v>
      </c>
      <c r="P63">
        <v>61</v>
      </c>
      <c r="Q63" t="str">
        <f>IFERROR(IF(VLOOKUP(P63,'TE Projections'!$B:$P,15,FALSE)&gt;0,VLOOKUP(P63,'TE Projections'!$B:$P,2,FALSE),""),"")</f>
        <v>Luke Lachey</v>
      </c>
      <c r="R63" t="str">
        <f>IFERROR(IF(VLOOKUP(P63,'TE Projections'!$B:$P,15,FALSE)&gt;0,VLOOKUP(P63,'TE Projections'!$B:$P,3,FALSE),""),"")</f>
        <v>Iowa</v>
      </c>
      <c r="S63" s="2">
        <f>IFERROR(IF(VLOOKUP(P63,'TE Projections'!$B:$P,15,FALSE)&gt;0,VLOOKUP(P63,'TE Projections'!$B:$P,15,FALSE),""),"")</f>
        <v>5.8671281981350027</v>
      </c>
    </row>
    <row r="64" spans="1:19" x14ac:dyDescent="0.25">
      <c r="A64">
        <v>62</v>
      </c>
      <c r="B64" t="str">
        <f>IFERROR(IF(VLOOKUP(A64,'QB Projections'!$B:$P,15,FALSE)&gt;0,VLOOKUP(A64,'QB Projections'!$B:$P,2,FALSE),""),"")</f>
        <v>Conner Weigman</v>
      </c>
      <c r="C64" t="str">
        <f>IFERROR(IF(VLOOKUP(A64,'QB Projections'!$B:$P,15,FALSE)&gt;0,VLOOKUP(A64,'QB Projections'!$B:$P,3,FALSE),""),"")</f>
        <v>Texas A&amp;M</v>
      </c>
      <c r="D64" s="2">
        <f>IFERROR(IF(VLOOKUP(A64,'QB Projections'!$B:$P,15,FALSE)&gt;0,VLOOKUP(A64,'QB Projections'!$B:$P,15,FALSE),""),"")</f>
        <v>29.851275018004603</v>
      </c>
      <c r="F64">
        <v>62</v>
      </c>
      <c r="G64" t="str">
        <f>IFERROR(IF(VLOOKUP(F64,'RB Projections'!$B:$P,15,FALSE)&gt;0,VLOOKUP(F64,'RB Projections'!$B:$P,2,FALSE),""),"")</f>
        <v>Montrell Johnson Jr.</v>
      </c>
      <c r="H64" t="str">
        <f>IFERROR(IF(VLOOKUP(F64,'RB Projections'!$B:$P,15,FALSE)&gt;0,VLOOKUP(F64,'RB Projections'!$B:$P,3,FALSE),""),"")</f>
        <v>Florida</v>
      </c>
      <c r="I64" s="2">
        <f>IFERROR(IF(VLOOKUP(F64,'RB Projections'!$B:$P,15,FALSE)&gt;0,VLOOKUP(F64,'RB Projections'!$B:$P,15,FALSE),""),"")</f>
        <v>24.446085537217673</v>
      </c>
      <c r="K64">
        <v>62</v>
      </c>
      <c r="L64" t="str">
        <f>IFERROR(IF(VLOOKUP(K64,'WR Projections'!$B:$P,15,FALSE)&gt;0,VLOOKUP(K64,'WR Projections'!$B:$P,2,FALSE),""),"")</f>
        <v>Evan Stewart</v>
      </c>
      <c r="M64" t="str">
        <f>IFERROR(IF(VLOOKUP(K64,'WR Projections'!$B:$P,15,FALSE)&gt;0,VLOOKUP(K64,'WR Projections'!$B:$P,3,FALSE),""),"")</f>
        <v>Texas A&amp;M</v>
      </c>
      <c r="N64" s="2">
        <f>IFERROR(IF(VLOOKUP(K64,'WR Projections'!$B:$P,15,FALSE)&gt;0,VLOOKUP(K64,'WR Projections'!$B:$P,15,FALSE),""),"")</f>
        <v>18.755315969455527</v>
      </c>
      <c r="P64">
        <v>62</v>
      </c>
      <c r="Q64" t="str">
        <f>IFERROR(IF(VLOOKUP(P64,'TE Projections'!$B:$P,15,FALSE)&gt;0,VLOOKUP(P64,'TE Projections'!$B:$P,2,FALSE),""),"")</f>
        <v>Austin Stogner</v>
      </c>
      <c r="R64" t="str">
        <f>IFERROR(IF(VLOOKUP(P64,'TE Projections'!$B:$P,15,FALSE)&gt;0,VLOOKUP(P64,'TE Projections'!$B:$P,3,FALSE),""),"")</f>
        <v>Oklahoma</v>
      </c>
      <c r="S64" s="2">
        <f>IFERROR(IF(VLOOKUP(P64,'TE Projections'!$B:$P,15,FALSE)&gt;0,VLOOKUP(P64,'TE Projections'!$B:$P,15,FALSE),""),"")</f>
        <v>5.8339715398397809</v>
      </c>
    </row>
    <row r="65" spans="1:19" x14ac:dyDescent="0.25">
      <c r="A65">
        <v>63</v>
      </c>
      <c r="B65" t="str">
        <f>IFERROR(IF(VLOOKUP(A65,'QB Projections'!$B:$P,15,FALSE)&gt;0,VLOOKUP(A65,'QB Projections'!$B:$P,2,FALSE),""),"")</f>
        <v>Emory Jones</v>
      </c>
      <c r="C65" t="str">
        <f>IFERROR(IF(VLOOKUP(A65,'QB Projections'!$B:$P,15,FALSE)&gt;0,VLOOKUP(A65,'QB Projections'!$B:$P,3,FALSE),""),"")</f>
        <v>Cincinnati</v>
      </c>
      <c r="D65" s="2">
        <f>IFERROR(IF(VLOOKUP(A65,'QB Projections'!$B:$P,15,FALSE)&gt;0,VLOOKUP(A65,'QB Projections'!$B:$P,15,FALSE),""),"")</f>
        <v>29.840882357512069</v>
      </c>
      <c r="F65">
        <v>63</v>
      </c>
      <c r="G65" t="str">
        <f>IFERROR(IF(VLOOKUP(F65,'RB Projections'!$B:$P,15,FALSE)&gt;0,VLOOKUP(F65,'RB Projections'!$B:$P,2,FALSE),""),"")</f>
        <v>DJ Giddens</v>
      </c>
      <c r="H65" t="str">
        <f>IFERROR(IF(VLOOKUP(F65,'RB Projections'!$B:$P,15,FALSE)&gt;0,VLOOKUP(F65,'RB Projections'!$B:$P,3,FALSE),""),"")</f>
        <v>Kansas State</v>
      </c>
      <c r="I65" s="2">
        <f>IFERROR(IF(VLOOKUP(F65,'RB Projections'!$B:$P,15,FALSE)&gt;0,VLOOKUP(F65,'RB Projections'!$B:$P,15,FALSE),""),"")</f>
        <v>24.432751581490763</v>
      </c>
      <c r="K65">
        <v>63</v>
      </c>
      <c r="L65" t="str">
        <f>IFERROR(IF(VLOOKUP(K65,'WR Projections'!$B:$P,15,FALSE)&gt;0,VLOOKUP(K65,'WR Projections'!$B:$P,2,FALSE),""),"")</f>
        <v>Corey Rucker</v>
      </c>
      <c r="M65" t="str">
        <f>IFERROR(IF(VLOOKUP(K65,'WR Projections'!$B:$P,15,FALSE)&gt;0,VLOOKUP(K65,'WR Projections'!$B:$P,3,FALSE),""),"")</f>
        <v>Arkansas State</v>
      </c>
      <c r="N65" s="2">
        <f>IFERROR(IF(VLOOKUP(K65,'WR Projections'!$B:$P,15,FALSE)&gt;0,VLOOKUP(K65,'WR Projections'!$B:$P,15,FALSE),""),"")</f>
        <v>18.710596662703608</v>
      </c>
      <c r="P65">
        <v>63</v>
      </c>
      <c r="Q65" t="str">
        <f>IFERROR(IF(VLOOKUP(P65,'TE Projections'!$B:$P,15,FALSE)&gt;0,VLOOKUP(P65,'TE Projections'!$B:$P,2,FALSE),""),"")</f>
        <v>Jack Westover</v>
      </c>
      <c r="R65" t="str">
        <f>IFERROR(IF(VLOOKUP(P65,'TE Projections'!$B:$P,15,FALSE)&gt;0,VLOOKUP(P65,'TE Projections'!$B:$P,3,FALSE),""),"")</f>
        <v>Washington</v>
      </c>
      <c r="S65" s="2">
        <f>IFERROR(IF(VLOOKUP(P65,'TE Projections'!$B:$P,15,FALSE)&gt;0,VLOOKUP(P65,'TE Projections'!$B:$P,15,FALSE),""),"")</f>
        <v>5.7890655321197793</v>
      </c>
    </row>
    <row r="66" spans="1:19" x14ac:dyDescent="0.25">
      <c r="A66">
        <v>64</v>
      </c>
      <c r="B66" t="str">
        <f>IFERROR(IF(VLOOKUP(A66,'QB Projections'!$B:$P,15,FALSE)&gt;0,VLOOKUP(A66,'QB Projections'!$B:$P,2,FALSE),""),"")</f>
        <v>Ryan Burger</v>
      </c>
      <c r="C66" t="str">
        <f>IFERROR(IF(VLOOKUP(A66,'QB Projections'!$B:$P,15,FALSE)&gt;0,VLOOKUP(A66,'QB Projections'!$B:$P,3,FALSE),""),"")</f>
        <v>Appalachian State</v>
      </c>
      <c r="D66" s="2">
        <f>IFERROR(IF(VLOOKUP(A66,'QB Projections'!$B:$P,15,FALSE)&gt;0,VLOOKUP(A66,'QB Projections'!$B:$P,15,FALSE),""),"")</f>
        <v>29.839065477289136</v>
      </c>
      <c r="F66">
        <v>64</v>
      </c>
      <c r="G66" t="str">
        <f>IFERROR(IF(VLOOKUP(F66,'RB Projections'!$B:$P,15,FALSE)&gt;0,VLOOKUP(F66,'RB Projections'!$B:$P,2,FALSE),""),"")</f>
        <v>Daijun Edwards</v>
      </c>
      <c r="H66" t="str">
        <f>IFERROR(IF(VLOOKUP(F66,'RB Projections'!$B:$P,15,FALSE)&gt;0,VLOOKUP(F66,'RB Projections'!$B:$P,3,FALSE),""),"")</f>
        <v>Georgia</v>
      </c>
      <c r="I66" s="2">
        <f>IFERROR(IF(VLOOKUP(F66,'RB Projections'!$B:$P,15,FALSE)&gt;0,VLOOKUP(F66,'RB Projections'!$B:$P,15,FALSE),""),"")</f>
        <v>24.18089852987405</v>
      </c>
      <c r="K66">
        <v>64</v>
      </c>
      <c r="L66" t="str">
        <f>IFERROR(IF(VLOOKUP(K66,'WR Projections'!$B:$P,15,FALSE)&gt;0,VLOOKUP(K66,'WR Projections'!$B:$P,2,FALSE),""),"")</f>
        <v>Jerand Bradley</v>
      </c>
      <c r="M66" t="str">
        <f>IFERROR(IF(VLOOKUP(K66,'WR Projections'!$B:$P,15,FALSE)&gt;0,VLOOKUP(K66,'WR Projections'!$B:$P,3,FALSE),""),"")</f>
        <v>Texas Tech</v>
      </c>
      <c r="N66" s="2">
        <f>IFERROR(IF(VLOOKUP(K66,'WR Projections'!$B:$P,15,FALSE)&gt;0,VLOOKUP(K66,'WR Projections'!$B:$P,15,FALSE),""),"")</f>
        <v>18.665889984446068</v>
      </c>
      <c r="P66">
        <v>64</v>
      </c>
      <c r="Q66" t="str">
        <f>IFERROR(IF(VLOOKUP(P66,'TE Projections'!$B:$P,15,FALSE)&gt;0,VLOOKUP(P66,'TE Projections'!$B:$P,2,FALSE),""),"")</f>
        <v>Nate Jones</v>
      </c>
      <c r="R66" t="str">
        <f>IFERROR(IF(VLOOKUP(P66,'TE Projections'!$B:$P,15,FALSE)&gt;0,VLOOKUP(P66,'TE Projections'!$B:$P,3,FALSE),""),"")</f>
        <v>Louisiana Tech</v>
      </c>
      <c r="S66" s="2">
        <f>IFERROR(IF(VLOOKUP(P66,'TE Projections'!$B:$P,15,FALSE)&gt;0,VLOOKUP(P66,'TE Projections'!$B:$P,15,FALSE),""),"")</f>
        <v>5.7626341407692756</v>
      </c>
    </row>
    <row r="67" spans="1:19" x14ac:dyDescent="0.25">
      <c r="A67">
        <v>65</v>
      </c>
      <c r="B67" t="str">
        <f>IFERROR(IF(VLOOKUP(A67,'QB Projections'!$B:$P,15,FALSE)&gt;0,VLOOKUP(A67,'QB Projections'!$B:$P,2,FALSE),""),"")</f>
        <v>Nicholas Vattiato</v>
      </c>
      <c r="C67" t="str">
        <f>IFERROR(IF(VLOOKUP(A67,'QB Projections'!$B:$P,15,FALSE)&gt;0,VLOOKUP(A67,'QB Projections'!$B:$P,3,FALSE),""),"")</f>
        <v>Middle Tennessee</v>
      </c>
      <c r="D67" s="2">
        <f>IFERROR(IF(VLOOKUP(A67,'QB Projections'!$B:$P,15,FALSE)&gt;0,VLOOKUP(A67,'QB Projections'!$B:$P,15,FALSE),""),"")</f>
        <v>29.789210157987032</v>
      </c>
      <c r="F67">
        <v>65</v>
      </c>
      <c r="G67" t="str">
        <f>IFERROR(IF(VLOOKUP(F67,'RB Projections'!$B:$P,15,FALSE)&gt;0,VLOOKUP(F67,'RB Projections'!$B:$P,2,FALSE),""),"")</f>
        <v>Ky Thomas</v>
      </c>
      <c r="H67" t="str">
        <f>IFERROR(IF(VLOOKUP(F67,'RB Projections'!$B:$P,15,FALSE)&gt;0,VLOOKUP(F67,'RB Projections'!$B:$P,3,FALSE),""),"")</f>
        <v>Kent State</v>
      </c>
      <c r="I67" s="2">
        <f>IFERROR(IF(VLOOKUP(F67,'RB Projections'!$B:$P,15,FALSE)&gt;0,VLOOKUP(F67,'RB Projections'!$B:$P,15,FALSE),""),"")</f>
        <v>23.957863270795407</v>
      </c>
      <c r="K67">
        <v>65</v>
      </c>
      <c r="L67" t="str">
        <f>IFERROR(IF(VLOOKUP(K67,'WR Projections'!$B:$P,15,FALSE)&gt;0,VLOOKUP(K67,'WR Projections'!$B:$P,2,FALSE),""),"")</f>
        <v>Konata Mumpfield</v>
      </c>
      <c r="M67" t="str">
        <f>IFERROR(IF(VLOOKUP(K67,'WR Projections'!$B:$P,15,FALSE)&gt;0,VLOOKUP(K67,'WR Projections'!$B:$P,3,FALSE),""),"")</f>
        <v>Pittsburgh</v>
      </c>
      <c r="N67" s="2">
        <f>IFERROR(IF(VLOOKUP(K67,'WR Projections'!$B:$P,15,FALSE)&gt;0,VLOOKUP(K67,'WR Projections'!$B:$P,15,FALSE),""),"")</f>
        <v>18.610583987589006</v>
      </c>
      <c r="P67">
        <v>65</v>
      </c>
      <c r="Q67" t="str">
        <f>IFERROR(IF(VLOOKUP(P67,'TE Projections'!$B:$P,15,FALSE)&gt;0,VLOOKUP(P67,'TE Projections'!$B:$P,2,FALSE),""),"")</f>
        <v>Mark Redman</v>
      </c>
      <c r="R67" t="str">
        <f>IFERROR(IF(VLOOKUP(P67,'TE Projections'!$B:$P,15,FALSE)&gt;0,VLOOKUP(P67,'TE Projections'!$B:$P,3,FALSE),""),"")</f>
        <v>San Diego State</v>
      </c>
      <c r="S67" s="2">
        <f>IFERROR(IF(VLOOKUP(P67,'TE Projections'!$B:$P,15,FALSE)&gt;0,VLOOKUP(P67,'TE Projections'!$B:$P,15,FALSE),""),"")</f>
        <v>5.6662253438001731</v>
      </c>
    </row>
    <row r="68" spans="1:19" x14ac:dyDescent="0.25">
      <c r="A68">
        <v>66</v>
      </c>
      <c r="B68" t="str">
        <f>IFERROR(IF(VLOOKUP(A68,'QB Projections'!$B:$P,15,FALSE)&gt;0,VLOOKUP(A68,'QB Projections'!$B:$P,2,FALSE),""),"")</f>
        <v>Tyler Van Dyke</v>
      </c>
      <c r="C68" t="str">
        <f>IFERROR(IF(VLOOKUP(A68,'QB Projections'!$B:$P,15,FALSE)&gt;0,VLOOKUP(A68,'QB Projections'!$B:$P,3,FALSE),""),"")</f>
        <v>Miami (FL)</v>
      </c>
      <c r="D68" s="2">
        <f>IFERROR(IF(VLOOKUP(A68,'QB Projections'!$B:$P,15,FALSE)&gt;0,VLOOKUP(A68,'QB Projections'!$B:$P,15,FALSE),""),"")</f>
        <v>29.76507080308491</v>
      </c>
      <c r="F68">
        <v>66</v>
      </c>
      <c r="G68" t="str">
        <f>IFERROR(IF(VLOOKUP(F68,'RB Projections'!$B:$P,15,FALSE)&gt;0,VLOOKUP(F68,'RB Projections'!$B:$P,2,FALSE),""),"")</f>
        <v>Damien Martinez</v>
      </c>
      <c r="H68" t="str">
        <f>IFERROR(IF(VLOOKUP(F68,'RB Projections'!$B:$P,15,FALSE)&gt;0,VLOOKUP(F68,'RB Projections'!$B:$P,3,FALSE),""),"")</f>
        <v>Oregon State</v>
      </c>
      <c r="I68" s="2">
        <f>IFERROR(IF(VLOOKUP(F68,'RB Projections'!$B:$P,15,FALSE)&gt;0,VLOOKUP(F68,'RB Projections'!$B:$P,15,FALSE),""),"")</f>
        <v>23.846745233650143</v>
      </c>
      <c r="K68">
        <v>66</v>
      </c>
      <c r="L68" t="str">
        <f>IFERROR(IF(VLOOKUP(K68,'WR Projections'!$B:$P,15,FALSE)&gt;0,VLOOKUP(K68,'WR Projections'!$B:$P,2,FALSE),""),"")</f>
        <v>Justin Lockhart</v>
      </c>
      <c r="M68" t="str">
        <f>IFERROR(IF(VLOOKUP(K68,'WR Projections'!$B:$P,15,FALSE)&gt;0,VLOOKUP(K68,'WR Projections'!$B:$P,3,FALSE),""),"")</f>
        <v>San Jose State</v>
      </c>
      <c r="N68" s="2">
        <f>IFERROR(IF(VLOOKUP(K68,'WR Projections'!$B:$P,15,FALSE)&gt;0,VLOOKUP(K68,'WR Projections'!$B:$P,15,FALSE),""),"")</f>
        <v>18.542965956903032</v>
      </c>
      <c r="P68">
        <v>66</v>
      </c>
      <c r="Q68" t="str">
        <f>IFERROR(IF(VLOOKUP(P68,'TE Projections'!$B:$P,15,FALSE)&gt;0,VLOOKUP(P68,'TE Projections'!$B:$P,2,FALSE),""),"")</f>
        <v>Neal Johnson</v>
      </c>
      <c r="R68" t="str">
        <f>IFERROR(IF(VLOOKUP(P68,'TE Projections'!$B:$P,15,FALSE)&gt;0,VLOOKUP(P68,'TE Projections'!$B:$P,3,FALSE),""),"")</f>
        <v>Louisiana</v>
      </c>
      <c r="S68" s="2">
        <f>IFERROR(IF(VLOOKUP(P68,'TE Projections'!$B:$P,15,FALSE)&gt;0,VLOOKUP(P68,'TE Projections'!$B:$P,15,FALSE),""),"")</f>
        <v>5.6416393011279959</v>
      </c>
    </row>
    <row r="69" spans="1:19" x14ac:dyDescent="0.25">
      <c r="A69">
        <v>67</v>
      </c>
      <c r="B69" t="str">
        <f>IFERROR(IF(VLOOKUP(A69,'QB Projections'!$B:$P,15,FALSE)&gt;0,VLOOKUP(A69,'QB Projections'!$B:$P,2,FALSE),""),"")</f>
        <v>Jaxson Dart</v>
      </c>
      <c r="C69" t="str">
        <f>IFERROR(IF(VLOOKUP(A69,'QB Projections'!$B:$P,15,FALSE)&gt;0,VLOOKUP(A69,'QB Projections'!$B:$P,3,FALSE),""),"")</f>
        <v>Ole Miss</v>
      </c>
      <c r="D69" s="2">
        <f>IFERROR(IF(VLOOKUP(A69,'QB Projections'!$B:$P,15,FALSE)&gt;0,VLOOKUP(A69,'QB Projections'!$B:$P,15,FALSE),""),"")</f>
        <v>29.486312627203318</v>
      </c>
      <c r="F69">
        <v>67</v>
      </c>
      <c r="G69" t="str">
        <f>IFERROR(IF(VLOOKUP(F69,'RB Projections'!$B:$P,15,FALSE)&gt;0,VLOOKUP(F69,'RB Projections'!$B:$P,2,FALSE),""),"")</f>
        <v>Braydon Bennett</v>
      </c>
      <c r="H69" t="str">
        <f>IFERROR(IF(VLOOKUP(F69,'RB Projections'!$B:$P,15,FALSE)&gt;0,VLOOKUP(F69,'RB Projections'!$B:$P,3,FALSE),""),"")</f>
        <v>Coastal Carolina</v>
      </c>
      <c r="I69" s="2">
        <f>IFERROR(IF(VLOOKUP(F69,'RB Projections'!$B:$P,15,FALSE)&gt;0,VLOOKUP(F69,'RB Projections'!$B:$P,15,FALSE),""),"")</f>
        <v>23.201037963411711</v>
      </c>
      <c r="K69">
        <v>67</v>
      </c>
      <c r="L69" t="str">
        <f>IFERROR(IF(VLOOKUP(K69,'WR Projections'!$B:$P,15,FALSE)&gt;0,VLOOKUP(K69,'WR Projections'!$B:$P,2,FALSE),""),"")</f>
        <v>Jared Brown</v>
      </c>
      <c r="M69" t="str">
        <f>IFERROR(IF(VLOOKUP(K69,'WR Projections'!$B:$P,15,FALSE)&gt;0,VLOOKUP(K69,'WR Projections'!$B:$P,3,FALSE),""),"")</f>
        <v>Coastal Carolina</v>
      </c>
      <c r="N69" s="2">
        <f>IFERROR(IF(VLOOKUP(K69,'WR Projections'!$B:$P,15,FALSE)&gt;0,VLOOKUP(K69,'WR Projections'!$B:$P,15,FALSE),""),"")</f>
        <v>18.411937968986862</v>
      </c>
      <c r="P69">
        <v>67</v>
      </c>
      <c r="Q69" t="str">
        <f>IFERROR(IF(VLOOKUP(P69,'TE Projections'!$B:$P,15,FALSE)&gt;0,VLOOKUP(P69,'TE Projections'!$B:$P,2,FALSE),""),"")</f>
        <v>Josiah Miamen</v>
      </c>
      <c r="R69" t="str">
        <f>IFERROR(IF(VLOOKUP(P69,'TE Projections'!$B:$P,15,FALSE)&gt;0,VLOOKUP(P69,'TE Projections'!$B:$P,3,FALSE),""),"")</f>
        <v>Florida International</v>
      </c>
      <c r="S69" s="2">
        <f>IFERROR(IF(VLOOKUP(P69,'TE Projections'!$B:$P,15,FALSE)&gt;0,VLOOKUP(P69,'TE Projections'!$B:$P,15,FALSE),""),"")</f>
        <v>5.6364322680340413</v>
      </c>
    </row>
    <row r="70" spans="1:19" x14ac:dyDescent="0.25">
      <c r="A70">
        <v>68</v>
      </c>
      <c r="B70" t="str">
        <f>IFERROR(IF(VLOOKUP(A70,'QB Projections'!$B:$P,15,FALSE)&gt;0,VLOOKUP(A70,'QB Projections'!$B:$P,2,FALSE),""),"")</f>
        <v>Sam Jackson V</v>
      </c>
      <c r="C70" t="str">
        <f>IFERROR(IF(VLOOKUP(A70,'QB Projections'!$B:$P,15,FALSE)&gt;0,VLOOKUP(A70,'QB Projections'!$B:$P,3,FALSE),""),"")</f>
        <v>California</v>
      </c>
      <c r="D70" s="2">
        <f>IFERROR(IF(VLOOKUP(A70,'QB Projections'!$B:$P,15,FALSE)&gt;0,VLOOKUP(A70,'QB Projections'!$B:$P,15,FALSE),""),"")</f>
        <v>29.257796432865277</v>
      </c>
      <c r="F70">
        <v>68</v>
      </c>
      <c r="G70" t="str">
        <f>IFERROR(IF(VLOOKUP(F70,'RB Projections'!$B:$P,15,FALSE)&gt;0,VLOOKUP(F70,'RB Projections'!$B:$P,2,FALSE),""),"")</f>
        <v>Malik Sherrod</v>
      </c>
      <c r="H70" t="str">
        <f>IFERROR(IF(VLOOKUP(F70,'RB Projections'!$B:$P,15,FALSE)&gt;0,VLOOKUP(F70,'RB Projections'!$B:$P,3,FALSE),""),"")</f>
        <v>Fresno State</v>
      </c>
      <c r="I70" s="2">
        <f>IFERROR(IF(VLOOKUP(F70,'RB Projections'!$B:$P,15,FALSE)&gt;0,VLOOKUP(F70,'RB Projections'!$B:$P,15,FALSE),""),"")</f>
        <v>23.132801923056892</v>
      </c>
      <c r="K70">
        <v>68</v>
      </c>
      <c r="L70" t="str">
        <f>IFERROR(IF(VLOOKUP(K70,'WR Projections'!$B:$P,15,FALSE)&gt;0,VLOOKUP(K70,'WR Projections'!$B:$P,2,FALSE),""),"")</f>
        <v>Sam Pinckney</v>
      </c>
      <c r="M70" t="str">
        <f>IFERROR(IF(VLOOKUP(K70,'WR Projections'!$B:$P,15,FALSE)&gt;0,VLOOKUP(K70,'WR Projections'!$B:$P,3,FALSE),""),"")</f>
        <v>Coastal Carolina</v>
      </c>
      <c r="N70" s="2">
        <f>IFERROR(IF(VLOOKUP(K70,'WR Projections'!$B:$P,15,FALSE)&gt;0,VLOOKUP(K70,'WR Projections'!$B:$P,15,FALSE),""),"")</f>
        <v>18.382338743938018</v>
      </c>
      <c r="P70">
        <v>68</v>
      </c>
      <c r="Q70" t="str">
        <f>IFERROR(IF(VLOOKUP(P70,'TE Projections'!$B:$P,15,FALSE)&gt;0,VLOOKUP(P70,'TE Projections'!$B:$P,2,FALSE),""),"")</f>
        <v>Trey Knox</v>
      </c>
      <c r="R70" t="str">
        <f>IFERROR(IF(VLOOKUP(P70,'TE Projections'!$B:$P,15,FALSE)&gt;0,VLOOKUP(P70,'TE Projections'!$B:$P,3,FALSE),""),"")</f>
        <v>South Carolina</v>
      </c>
      <c r="S70" s="2">
        <f>IFERROR(IF(VLOOKUP(P70,'TE Projections'!$B:$P,15,FALSE)&gt;0,VLOOKUP(P70,'TE Projections'!$B:$P,15,FALSE),""),"")</f>
        <v>5.5673048731731152</v>
      </c>
    </row>
    <row r="71" spans="1:19" x14ac:dyDescent="0.25">
      <c r="A71">
        <v>69</v>
      </c>
      <c r="B71" t="str">
        <f>IFERROR(IF(VLOOKUP(A71,'QB Projections'!$B:$P,15,FALSE)&gt;0,VLOOKUP(A71,'QB Projections'!$B:$P,2,FALSE),""),"")</f>
        <v>Tanner Mordecai</v>
      </c>
      <c r="C71" t="str">
        <f>IFERROR(IF(VLOOKUP(A71,'QB Projections'!$B:$P,15,FALSE)&gt;0,VLOOKUP(A71,'QB Projections'!$B:$P,3,FALSE),""),"")</f>
        <v>Wisconsin</v>
      </c>
      <c r="D71" s="2">
        <f>IFERROR(IF(VLOOKUP(A71,'QB Projections'!$B:$P,15,FALSE)&gt;0,VLOOKUP(A71,'QB Projections'!$B:$P,15,FALSE),""),"")</f>
        <v>29.222741730292867</v>
      </c>
      <c r="F71">
        <v>69</v>
      </c>
      <c r="G71" t="str">
        <f>IFERROR(IF(VLOOKUP(F71,'RB Projections'!$B:$P,15,FALSE)&gt;0,VLOOKUP(F71,'RB Projections'!$B:$P,2,FALSE),""),"")</f>
        <v>Bucky Irving</v>
      </c>
      <c r="H71" t="str">
        <f>IFERROR(IF(VLOOKUP(F71,'RB Projections'!$B:$P,15,FALSE)&gt;0,VLOOKUP(F71,'RB Projections'!$B:$P,3,FALSE),""),"")</f>
        <v>Oregon</v>
      </c>
      <c r="I71" s="2">
        <f>IFERROR(IF(VLOOKUP(F71,'RB Projections'!$B:$P,15,FALSE)&gt;0,VLOOKUP(F71,'RB Projections'!$B:$P,15,FALSE),""),"")</f>
        <v>23.01516143395796</v>
      </c>
      <c r="K71">
        <v>69</v>
      </c>
      <c r="L71" t="str">
        <f>IFERROR(IF(VLOOKUP(K71,'WR Projections'!$B:$P,15,FALSE)&gt;0,VLOOKUP(K71,'WR Projections'!$B:$P,2,FALSE),""),"")</f>
        <v>John Paul Richardson</v>
      </c>
      <c r="M71" t="str">
        <f>IFERROR(IF(VLOOKUP(K71,'WR Projections'!$B:$P,15,FALSE)&gt;0,VLOOKUP(K71,'WR Projections'!$B:$P,3,FALSE),""),"")</f>
        <v>TCU</v>
      </c>
      <c r="N71" s="2">
        <f>IFERROR(IF(VLOOKUP(K71,'WR Projections'!$B:$P,15,FALSE)&gt;0,VLOOKUP(K71,'WR Projections'!$B:$P,15,FALSE),""),"")</f>
        <v>18.379681110520533</v>
      </c>
      <c r="P71">
        <v>69</v>
      </c>
      <c r="Q71" t="str">
        <f>IFERROR(IF(VLOOKUP(P71,'TE Projections'!$B:$P,15,FALSE)&gt;0,VLOOKUP(P71,'TE Projections'!$B:$P,2,FALSE),""),"")</f>
        <v>Ethan Conner</v>
      </c>
      <c r="R71" t="str">
        <f>IFERROR(IF(VLOOKUP(P71,'TE Projections'!$B:$P,15,FALSE)&gt;0,VLOOKUP(P71,'TE Projections'!$B:$P,3,FALSE),""),"")</f>
        <v>Troy</v>
      </c>
      <c r="S71" s="2">
        <f>IFERROR(IF(VLOOKUP(P71,'TE Projections'!$B:$P,15,FALSE)&gt;0,VLOOKUP(P71,'TE Projections'!$B:$P,15,FALSE),""),"")</f>
        <v>5.4879786548798366</v>
      </c>
    </row>
    <row r="72" spans="1:19" x14ac:dyDescent="0.25">
      <c r="A72">
        <v>70</v>
      </c>
      <c r="B72" t="str">
        <f>IFERROR(IF(VLOOKUP(A72,'QB Projections'!$B:$P,15,FALSE)&gt;0,VLOOKUP(A72,'QB Projections'!$B:$P,2,FALSE),""),"")</f>
        <v>Davis Brin</v>
      </c>
      <c r="C72" t="str">
        <f>IFERROR(IF(VLOOKUP(A72,'QB Projections'!$B:$P,15,FALSE)&gt;0,VLOOKUP(A72,'QB Projections'!$B:$P,3,FALSE),""),"")</f>
        <v>Georgia Southern</v>
      </c>
      <c r="D72" s="2">
        <f>IFERROR(IF(VLOOKUP(A72,'QB Projections'!$B:$P,15,FALSE)&gt;0,VLOOKUP(A72,'QB Projections'!$B:$P,15,FALSE),""),"")</f>
        <v>29.204453995814298</v>
      </c>
      <c r="F72">
        <v>70</v>
      </c>
      <c r="G72" t="str">
        <f>IFERROR(IF(VLOOKUP(F72,'RB Projections'!$B:$P,15,FALSE)&gt;0,VLOOKUP(F72,'RB Projections'!$B:$P,2,FALSE),""),"")</f>
        <v>Shedro Louis</v>
      </c>
      <c r="H72" t="str">
        <f>IFERROR(IF(VLOOKUP(F72,'RB Projections'!$B:$P,15,FALSE)&gt;0,VLOOKUP(F72,'RB Projections'!$B:$P,3,FALSE),""),"")</f>
        <v>Tulane</v>
      </c>
      <c r="I72" s="2">
        <f>IFERROR(IF(VLOOKUP(F72,'RB Projections'!$B:$P,15,FALSE)&gt;0,VLOOKUP(F72,'RB Projections'!$B:$P,15,FALSE),""),"")</f>
        <v>22.76027882118856</v>
      </c>
      <c r="K72">
        <v>70</v>
      </c>
      <c r="L72" t="str">
        <f>IFERROR(IF(VLOOKUP(K72,'WR Projections'!$B:$P,15,FALSE)&gt;0,VLOOKUP(K72,'WR Projections'!$B:$P,2,FALSE),""),"")</f>
        <v>Monaray Baldwin</v>
      </c>
      <c r="M72" t="str">
        <f>IFERROR(IF(VLOOKUP(K72,'WR Projections'!$B:$P,15,FALSE)&gt;0,VLOOKUP(K72,'WR Projections'!$B:$P,3,FALSE),""),"")</f>
        <v>Baylor</v>
      </c>
      <c r="N72" s="2">
        <f>IFERROR(IF(VLOOKUP(K72,'WR Projections'!$B:$P,15,FALSE)&gt;0,VLOOKUP(K72,'WR Projections'!$B:$P,15,FALSE),""),"")</f>
        <v>18.309862786414886</v>
      </c>
      <c r="P72">
        <v>70</v>
      </c>
      <c r="Q72" t="str">
        <f>IFERROR(IF(VLOOKUP(P72,'TE Projections'!$B:$P,15,FALSE)&gt;0,VLOOKUP(P72,'TE Projections'!$B:$P,2,FALSE),""),"")</f>
        <v>Dallin Holker</v>
      </c>
      <c r="R72" t="str">
        <f>IFERROR(IF(VLOOKUP(P72,'TE Projections'!$B:$P,15,FALSE)&gt;0,VLOOKUP(P72,'TE Projections'!$B:$P,3,FALSE),""),"")</f>
        <v>Colorado State</v>
      </c>
      <c r="S72" s="2">
        <f>IFERROR(IF(VLOOKUP(P72,'TE Projections'!$B:$P,15,FALSE)&gt;0,VLOOKUP(P72,'TE Projections'!$B:$P,15,FALSE),""),"")</f>
        <v>5.4101620160302586</v>
      </c>
    </row>
    <row r="73" spans="1:19" x14ac:dyDescent="0.25">
      <c r="A73">
        <v>71</v>
      </c>
      <c r="B73" t="str">
        <f>IFERROR(IF(VLOOKUP(A73,'QB Projections'!$B:$P,15,FALSE)&gt;0,VLOOKUP(A73,'QB Projections'!$B:$P,2,FALSE),""),"")</f>
        <v>Taulia Tagovailoa</v>
      </c>
      <c r="C73" t="str">
        <f>IFERROR(IF(VLOOKUP(A73,'QB Projections'!$B:$P,15,FALSE)&gt;0,VLOOKUP(A73,'QB Projections'!$B:$P,3,FALSE),""),"")</f>
        <v>Maryland</v>
      </c>
      <c r="D73" s="2">
        <f>IFERROR(IF(VLOOKUP(A73,'QB Projections'!$B:$P,15,FALSE)&gt;0,VLOOKUP(A73,'QB Projections'!$B:$P,15,FALSE),""),"")</f>
        <v>29.102349134850758</v>
      </c>
      <c r="F73">
        <v>71</v>
      </c>
      <c r="G73" t="str">
        <f>IFERROR(IF(VLOOKUP(F73,'RB Projections'!$B:$P,15,FALSE)&gt;0,VLOOKUP(F73,'RB Projections'!$B:$P,2,FALSE),""),"")</f>
        <v>Quinton Cooley</v>
      </c>
      <c r="H73" t="str">
        <f>IFERROR(IF(VLOOKUP(F73,'RB Projections'!$B:$P,15,FALSE)&gt;0,VLOOKUP(F73,'RB Projections'!$B:$P,3,FALSE),""),"")</f>
        <v>Liberty</v>
      </c>
      <c r="I73" s="2">
        <f>IFERROR(IF(VLOOKUP(F73,'RB Projections'!$B:$P,15,FALSE)&gt;0,VLOOKUP(F73,'RB Projections'!$B:$P,15,FALSE),""),"")</f>
        <v>22.684492980800854</v>
      </c>
      <c r="K73">
        <v>71</v>
      </c>
      <c r="L73" t="str">
        <f>IFERROR(IF(VLOOKUP(K73,'WR Projections'!$B:$P,15,FALSE)&gt;0,VLOOKUP(K73,'WR Projections'!$B:$P,2,FALSE),""),"")</f>
        <v>Bradley Rozner</v>
      </c>
      <c r="M73" t="str">
        <f>IFERROR(IF(VLOOKUP(K73,'WR Projections'!$B:$P,15,FALSE)&gt;0,VLOOKUP(K73,'WR Projections'!$B:$P,3,FALSE),""),"")</f>
        <v>North Carolina State</v>
      </c>
      <c r="N73" s="2">
        <f>IFERROR(IF(VLOOKUP(K73,'WR Projections'!$B:$P,15,FALSE)&gt;0,VLOOKUP(K73,'WR Projections'!$B:$P,15,FALSE),""),"")</f>
        <v>18.284417824893747</v>
      </c>
      <c r="P73">
        <v>71</v>
      </c>
      <c r="Q73" t="str">
        <f>IFERROR(IF(VLOOKUP(P73,'TE Projections'!$B:$P,15,FALSE)&gt;0,VLOOKUP(P73,'TE Projections'!$B:$P,2,FALSE),""),"")</f>
        <v>Jack Bradley</v>
      </c>
      <c r="R73" t="str">
        <f>IFERROR(IF(VLOOKUP(P73,'TE Projections'!$B:$P,15,FALSE)&gt;0,VLOOKUP(P73,'TE Projections'!$B:$P,3,FALSE),""),"")</f>
        <v>Rice</v>
      </c>
      <c r="S73" s="2">
        <f>IFERROR(IF(VLOOKUP(P73,'TE Projections'!$B:$P,15,FALSE)&gt;0,VLOOKUP(P73,'TE Projections'!$B:$P,15,FALSE),""),"")</f>
        <v>5.3983562969836347</v>
      </c>
    </row>
    <row r="74" spans="1:19" x14ac:dyDescent="0.25">
      <c r="A74">
        <v>72</v>
      </c>
      <c r="B74" t="str">
        <f>IFERROR(IF(VLOOKUP(A74,'QB Projections'!$B:$P,15,FALSE)&gt;0,VLOOKUP(A74,'QB Projections'!$B:$P,2,FALSE),""),"")</f>
        <v>Haynes King</v>
      </c>
      <c r="C74" t="str">
        <f>IFERROR(IF(VLOOKUP(A74,'QB Projections'!$B:$P,15,FALSE)&gt;0,VLOOKUP(A74,'QB Projections'!$B:$P,3,FALSE),""),"")</f>
        <v>Georgia Tech</v>
      </c>
      <c r="D74" s="2">
        <f>IFERROR(IF(VLOOKUP(A74,'QB Projections'!$B:$P,15,FALSE)&gt;0,VLOOKUP(A74,'QB Projections'!$B:$P,15,FALSE),""),"")</f>
        <v>28.833984957923441</v>
      </c>
      <c r="F74">
        <v>72</v>
      </c>
      <c r="G74" t="str">
        <f>IFERROR(IF(VLOOKUP(F74,'RB Projections'!$B:$P,15,FALSE)&gt;0,VLOOKUP(F74,'RB Projections'!$B:$P,2,FALSE),""),"")</f>
        <v>Marlon Gunn Jr.</v>
      </c>
      <c r="H74" t="str">
        <f>IFERROR(IF(VLOOKUP(F74,'RB Projections'!$B:$P,15,FALSE)&gt;0,VLOOKUP(F74,'RB Projections'!$B:$P,3,FALSE),""),"")</f>
        <v>East Carolina</v>
      </c>
      <c r="I74" s="2">
        <f>IFERROR(IF(VLOOKUP(F74,'RB Projections'!$B:$P,15,FALSE)&gt;0,VLOOKUP(F74,'RB Projections'!$B:$P,15,FALSE),""),"")</f>
        <v>22.672534794109151</v>
      </c>
      <c r="K74">
        <v>72</v>
      </c>
      <c r="L74" t="str">
        <f>IFERROR(IF(VLOOKUP(K74,'WR Projections'!$B:$P,15,FALSE)&gt;0,VLOOKUP(K74,'WR Projections'!$B:$P,2,FALSE),""),"")</f>
        <v>Roderic Burns</v>
      </c>
      <c r="M74" t="str">
        <f>IFERROR(IF(VLOOKUP(K74,'WR Projections'!$B:$P,15,FALSE)&gt;0,VLOOKUP(K74,'WR Projections'!$B:$P,3,FALSE),""),"")</f>
        <v>North Texas</v>
      </c>
      <c r="N74" s="2">
        <f>IFERROR(IF(VLOOKUP(K74,'WR Projections'!$B:$P,15,FALSE)&gt;0,VLOOKUP(K74,'WR Projections'!$B:$P,15,FALSE),""),"")</f>
        <v>18.277336814649313</v>
      </c>
      <c r="P74">
        <v>72</v>
      </c>
      <c r="Q74" t="str">
        <f>IFERROR(IF(VLOOKUP(P74,'TE Projections'!$B:$P,15,FALSE)&gt;0,VLOOKUP(P74,'TE Projections'!$B:$P,2,FALSE),""),"")</f>
        <v>Riley Smith</v>
      </c>
      <c r="R74" t="str">
        <f>IFERROR(IF(VLOOKUP(P74,'TE Projections'!$B:$P,15,FALSE)&gt;0,VLOOKUP(P74,'TE Projections'!$B:$P,3,FALSE),""),"")</f>
        <v>Boise State</v>
      </c>
      <c r="S74" s="2">
        <f>IFERROR(IF(VLOOKUP(P74,'TE Projections'!$B:$P,15,FALSE)&gt;0,VLOOKUP(P74,'TE Projections'!$B:$P,15,FALSE),""),"")</f>
        <v>5.3889828104239959</v>
      </c>
    </row>
    <row r="75" spans="1:19" x14ac:dyDescent="0.25">
      <c r="A75">
        <v>73</v>
      </c>
      <c r="B75" t="str">
        <f>IFERROR(IF(VLOOKUP(A75,'QB Projections'!$B:$P,15,FALSE)&gt;0,VLOOKUP(A75,'QB Projections'!$B:$P,2,FALSE),""),"")</f>
        <v>Jalen Mayden</v>
      </c>
      <c r="C75" t="str">
        <f>IFERROR(IF(VLOOKUP(A75,'QB Projections'!$B:$P,15,FALSE)&gt;0,VLOOKUP(A75,'QB Projections'!$B:$P,3,FALSE),""),"")</f>
        <v>San Diego State</v>
      </c>
      <c r="D75" s="2">
        <f>IFERROR(IF(VLOOKUP(A75,'QB Projections'!$B:$P,15,FALSE)&gt;0,VLOOKUP(A75,'QB Projections'!$B:$P,15,FALSE),""),"")</f>
        <v>28.802077448012277</v>
      </c>
      <c r="F75">
        <v>73</v>
      </c>
      <c r="G75" t="str">
        <f>IFERROR(IF(VLOOKUP(F75,'RB Projections'!$B:$P,15,FALSE)&gt;0,VLOOKUP(F75,'RB Projections'!$B:$P,2,FALSE),""),"")</f>
        <v>Alton McCaskill</v>
      </c>
      <c r="H75" t="str">
        <f>IFERROR(IF(VLOOKUP(F75,'RB Projections'!$B:$P,15,FALSE)&gt;0,VLOOKUP(F75,'RB Projections'!$B:$P,3,FALSE),""),"")</f>
        <v>Colorado</v>
      </c>
      <c r="I75" s="2">
        <f>IFERROR(IF(VLOOKUP(F75,'RB Projections'!$B:$P,15,FALSE)&gt;0,VLOOKUP(F75,'RB Projections'!$B:$P,15,FALSE),""),"")</f>
        <v>22.496548854944717</v>
      </c>
      <c r="K75">
        <v>73</v>
      </c>
      <c r="L75" t="str">
        <f>IFERROR(IF(VLOOKUP(K75,'WR Projections'!$B:$P,15,FALSE)&gt;0,VLOOKUP(K75,'WR Projections'!$B:$P,2,FALSE),""),"")</f>
        <v>Anthony Gould</v>
      </c>
      <c r="M75" t="str">
        <f>IFERROR(IF(VLOOKUP(K75,'WR Projections'!$B:$P,15,FALSE)&gt;0,VLOOKUP(K75,'WR Projections'!$B:$P,3,FALSE),""),"")</f>
        <v>Oregon State</v>
      </c>
      <c r="N75" s="2">
        <f>IFERROR(IF(VLOOKUP(K75,'WR Projections'!$B:$P,15,FALSE)&gt;0,VLOOKUP(K75,'WR Projections'!$B:$P,15,FALSE),""),"")</f>
        <v>18.165200630438076</v>
      </c>
      <c r="P75">
        <v>73</v>
      </c>
      <c r="Q75" t="str">
        <f>IFERROR(IF(VLOOKUP(P75,'TE Projections'!$B:$P,15,FALSE)&gt;0,VLOOKUP(P75,'TE Projections'!$B:$P,2,FALSE),""),"")</f>
        <v>Jack Coldiron</v>
      </c>
      <c r="R75" t="str">
        <f>IFERROR(IF(VLOOKUP(P75,'TE Projections'!$B:$P,15,FALSE)&gt;0,VLOOKUP(P75,'TE Projections'!$B:$P,3,FALSE),""),"")</f>
        <v>Miami (OH)</v>
      </c>
      <c r="S75" s="2">
        <f>IFERROR(IF(VLOOKUP(P75,'TE Projections'!$B:$P,15,FALSE)&gt;0,VLOOKUP(P75,'TE Projections'!$B:$P,15,FALSE),""),"")</f>
        <v>5.2673048731731162</v>
      </c>
    </row>
    <row r="76" spans="1:19" x14ac:dyDescent="0.25">
      <c r="A76">
        <v>74</v>
      </c>
      <c r="B76" t="str">
        <f>IFERROR(IF(VLOOKUP(A76,'QB Projections'!$B:$P,15,FALSE)&gt;0,VLOOKUP(A76,'QB Projections'!$B:$P,2,FALSE),""),"")</f>
        <v>Quinn Ewers</v>
      </c>
      <c r="C76" t="str">
        <f>IFERROR(IF(VLOOKUP(A76,'QB Projections'!$B:$P,15,FALSE)&gt;0,VLOOKUP(A76,'QB Projections'!$B:$P,3,FALSE),""),"")</f>
        <v>Texas</v>
      </c>
      <c r="D76" s="2">
        <f>IFERROR(IF(VLOOKUP(A76,'QB Projections'!$B:$P,15,FALSE)&gt;0,VLOOKUP(A76,'QB Projections'!$B:$P,15,FALSE),""),"")</f>
        <v>28.628609559828931</v>
      </c>
      <c r="F76">
        <v>74</v>
      </c>
      <c r="G76" t="str">
        <f>IFERROR(IF(VLOOKUP(F76,'RB Projections'!$B:$P,15,FALSE)&gt;0,VLOOKUP(F76,'RB Projections'!$B:$P,2,FALSE),""),"")</f>
        <v>Ulysses Bentley IV</v>
      </c>
      <c r="H76" t="str">
        <f>IFERROR(IF(VLOOKUP(F76,'RB Projections'!$B:$P,15,FALSE)&gt;0,VLOOKUP(F76,'RB Projections'!$B:$P,3,FALSE),""),"")</f>
        <v>Ole Miss</v>
      </c>
      <c r="I76" s="2">
        <f>IFERROR(IF(VLOOKUP(F76,'RB Projections'!$B:$P,15,FALSE)&gt;0,VLOOKUP(F76,'RB Projections'!$B:$P,15,FALSE),""),"")</f>
        <v>22.235343766549914</v>
      </c>
      <c r="K76">
        <v>74</v>
      </c>
      <c r="L76" t="str">
        <f>IFERROR(IF(VLOOKUP(K76,'WR Projections'!$B:$P,15,FALSE)&gt;0,VLOOKUP(K76,'WR Projections'!$B:$P,2,FALSE),""),"")</f>
        <v>Malachai Jones</v>
      </c>
      <c r="M76" t="str">
        <f>IFERROR(IF(VLOOKUP(K76,'WR Projections'!$B:$P,15,FALSE)&gt;0,VLOOKUP(K76,'WR Projections'!$B:$P,3,FALSE),""),"")</f>
        <v>Tulsa</v>
      </c>
      <c r="N76" s="2">
        <f>IFERROR(IF(VLOOKUP(K76,'WR Projections'!$B:$P,15,FALSE)&gt;0,VLOOKUP(K76,'WR Projections'!$B:$P,15,FALSE),""),"")</f>
        <v>18.110742877404025</v>
      </c>
      <c r="P76">
        <v>74</v>
      </c>
      <c r="Q76" t="str">
        <f>IFERROR(IF(VLOOKUP(P76,'TE Projections'!$B:$P,15,FALSE)&gt;0,VLOOKUP(P76,'TE Projections'!$B:$P,2,FALSE),""),"")</f>
        <v>Devin Culp</v>
      </c>
      <c r="R76" t="str">
        <f>IFERROR(IF(VLOOKUP(P76,'TE Projections'!$B:$P,15,FALSE)&gt;0,VLOOKUP(P76,'TE Projections'!$B:$P,3,FALSE),""),"")</f>
        <v>Washington</v>
      </c>
      <c r="S76" s="2">
        <f>IFERROR(IF(VLOOKUP(P76,'TE Projections'!$B:$P,15,FALSE)&gt;0,VLOOKUP(P76,'TE Projections'!$B:$P,15,FALSE),""),"")</f>
        <v>5.0022345397422567</v>
      </c>
    </row>
    <row r="77" spans="1:19" x14ac:dyDescent="0.25">
      <c r="A77">
        <v>75</v>
      </c>
      <c r="B77" t="str">
        <f>IFERROR(IF(VLOOKUP(A77,'QB Projections'!$B:$P,15,FALSE)&gt;0,VLOOKUP(A77,'QB Projections'!$B:$P,2,FALSE),""),"")</f>
        <v>Kedon Slovis</v>
      </c>
      <c r="C77" t="str">
        <f>IFERROR(IF(VLOOKUP(A77,'QB Projections'!$B:$P,15,FALSE)&gt;0,VLOOKUP(A77,'QB Projections'!$B:$P,3,FALSE),""),"")</f>
        <v>BYU</v>
      </c>
      <c r="D77" s="2">
        <f>IFERROR(IF(VLOOKUP(A77,'QB Projections'!$B:$P,15,FALSE)&gt;0,VLOOKUP(A77,'QB Projections'!$B:$P,15,FALSE),""),"")</f>
        <v>28.59534722776916</v>
      </c>
      <c r="F77">
        <v>75</v>
      </c>
      <c r="G77" t="str">
        <f>IFERROR(IF(VLOOKUP(F77,'RB Projections'!$B:$P,15,FALSE)&gt;0,VLOOKUP(F77,'RB Projections'!$B:$P,2,FALSE),""),"")</f>
        <v>Daniel Ngata</v>
      </c>
      <c r="H77" t="str">
        <f>IFERROR(IF(VLOOKUP(F77,'RB Projections'!$B:$P,15,FALSE)&gt;0,VLOOKUP(F77,'RB Projections'!$B:$P,3,FALSE),""),"")</f>
        <v>Washington</v>
      </c>
      <c r="I77" s="2">
        <f>IFERROR(IF(VLOOKUP(F77,'RB Projections'!$B:$P,15,FALSE)&gt;0,VLOOKUP(F77,'RB Projections'!$B:$P,15,FALSE),""),"")</f>
        <v>22.106472639247333</v>
      </c>
      <c r="K77">
        <v>75</v>
      </c>
      <c r="L77" t="str">
        <f>IFERROR(IF(VLOOKUP(K77,'WR Projections'!$B:$P,15,FALSE)&gt;0,VLOOKUP(K77,'WR Projections'!$B:$P,2,FALSE),""),"")</f>
        <v>KeAndre Lambert-Smith</v>
      </c>
      <c r="M77" t="str">
        <f>IFERROR(IF(VLOOKUP(K77,'WR Projections'!$B:$P,15,FALSE)&gt;0,VLOOKUP(K77,'WR Projections'!$B:$P,3,FALSE),""),"")</f>
        <v>Penn State</v>
      </c>
      <c r="N77" s="2">
        <f>IFERROR(IF(VLOOKUP(K77,'WR Projections'!$B:$P,15,FALSE)&gt;0,VLOOKUP(K77,'WR Projections'!$B:$P,15,FALSE),""),"")</f>
        <v>18.082784550312969</v>
      </c>
      <c r="P77">
        <v>75</v>
      </c>
      <c r="Q77" t="str">
        <f>IFERROR(IF(VLOOKUP(P77,'TE Projections'!$B:$P,15,FALSE)&gt;0,VLOOKUP(P77,'TE Projections'!$B:$P,2,FALSE),""),"")</f>
        <v>Rivaldo Fairweather</v>
      </c>
      <c r="R77" t="str">
        <f>IFERROR(IF(VLOOKUP(P77,'TE Projections'!$B:$P,15,FALSE)&gt;0,VLOOKUP(P77,'TE Projections'!$B:$P,3,FALSE),""),"")</f>
        <v>Auburn</v>
      </c>
      <c r="S77" s="2">
        <f>IFERROR(IF(VLOOKUP(P77,'TE Projections'!$B:$P,15,FALSE)&gt;0,VLOOKUP(P77,'TE Projections'!$B:$P,15,FALSE),""),"")</f>
        <v>4.7644207276442634</v>
      </c>
    </row>
    <row r="78" spans="1:19" x14ac:dyDescent="0.25">
      <c r="A78">
        <v>76</v>
      </c>
      <c r="B78" t="str">
        <f>IFERROR(IF(VLOOKUP(A78,'QB Projections'!$B:$P,15,FALSE)&gt;0,VLOOKUP(A78,'QB Projections'!$B:$P,2,FALSE),""),"")</f>
        <v>Shedeur Sanders</v>
      </c>
      <c r="C78" t="str">
        <f>IFERROR(IF(VLOOKUP(A78,'QB Projections'!$B:$P,15,FALSE)&gt;0,VLOOKUP(A78,'QB Projections'!$B:$P,3,FALSE),""),"")</f>
        <v>Colorado</v>
      </c>
      <c r="D78" s="2">
        <f>IFERROR(IF(VLOOKUP(A78,'QB Projections'!$B:$P,15,FALSE)&gt;0,VLOOKUP(A78,'QB Projections'!$B:$P,15,FALSE),""),"")</f>
        <v>28.473127228211869</v>
      </c>
      <c r="F78">
        <v>76</v>
      </c>
      <c r="G78" t="str">
        <f>IFERROR(IF(VLOOKUP(F78,'RB Projections'!$B:$P,15,FALSE)&gt;0,VLOOKUP(F78,'RB Projections'!$B:$P,2,FALSE),""),"")</f>
        <v>Vincent Davis</v>
      </c>
      <c r="H78" t="str">
        <f>IFERROR(IF(VLOOKUP(F78,'RB Projections'!$B:$P,15,FALSE)&gt;0,VLOOKUP(F78,'RB Projections'!$B:$P,3,FALSE),""),"")</f>
        <v>UNLV</v>
      </c>
      <c r="I78" s="2">
        <f>IFERROR(IF(VLOOKUP(F78,'RB Projections'!$B:$P,15,FALSE)&gt;0,VLOOKUP(F78,'RB Projections'!$B:$P,15,FALSE),""),"")</f>
        <v>22.05990323987616</v>
      </c>
      <c r="K78">
        <v>76</v>
      </c>
      <c r="L78" t="str">
        <f>IFERROR(IF(VLOOKUP(K78,'WR Projections'!$B:$P,15,FALSE)&gt;0,VLOOKUP(K78,'WR Projections'!$B:$P,2,FALSE),""),"")</f>
        <v>Jaden Bradley</v>
      </c>
      <c r="M78" t="str">
        <f>IFERROR(IF(VLOOKUP(K78,'WR Projections'!$B:$P,15,FALSE)&gt;0,VLOOKUP(K78,'WR Projections'!$B:$P,3,FALSE),""),"")</f>
        <v>Charlotte</v>
      </c>
      <c r="N78" s="2">
        <f>IFERROR(IF(VLOOKUP(K78,'WR Projections'!$B:$P,15,FALSE)&gt;0,VLOOKUP(K78,'WR Projections'!$B:$P,15,FALSE),""),"")</f>
        <v>17.941449428919444</v>
      </c>
      <c r="P78">
        <v>76</v>
      </c>
      <c r="Q78" t="str">
        <f>IFERROR(IF(VLOOKUP(P78,'TE Projections'!$B:$P,15,FALSE)&gt;0,VLOOKUP(P78,'TE Projections'!$B:$P,2,FALSE),""),"")</f>
        <v>Nick Gallo</v>
      </c>
      <c r="R78" t="str">
        <f>IFERROR(IF(VLOOKUP(P78,'TE Projections'!$B:$P,15,FALSE)&gt;0,VLOOKUP(P78,'TE Projections'!$B:$P,3,FALSE),""),"")</f>
        <v>Virginia Tech</v>
      </c>
      <c r="S78" s="2">
        <f>IFERROR(IF(VLOOKUP(P78,'TE Projections'!$B:$P,15,FALSE)&gt;0,VLOOKUP(P78,'TE Projections'!$B:$P,15,FALSE),""),"")</f>
        <v>4.621531438624495</v>
      </c>
    </row>
    <row r="79" spans="1:19" x14ac:dyDescent="0.25">
      <c r="A79">
        <v>77</v>
      </c>
      <c r="B79" t="str">
        <f>IFERROR(IF(VLOOKUP(A79,'QB Projections'!$B:$P,15,FALSE)&gt;0,VLOOKUP(A79,'QB Projections'!$B:$P,2,FALSE),""),"")</f>
        <v>Mike Alaimo</v>
      </c>
      <c r="C79" t="str">
        <f>IFERROR(IF(VLOOKUP(A79,'QB Projections'!$B:$P,15,FALSE)&gt;0,VLOOKUP(A79,'QB Projections'!$B:$P,3,FALSE),""),"")</f>
        <v>Kent State</v>
      </c>
      <c r="D79" s="2">
        <f>IFERROR(IF(VLOOKUP(A79,'QB Projections'!$B:$P,15,FALSE)&gt;0,VLOOKUP(A79,'QB Projections'!$B:$P,15,FALSE),""),"")</f>
        <v>28.468845606240805</v>
      </c>
      <c r="F79">
        <v>77</v>
      </c>
      <c r="G79" t="str">
        <f>IFERROR(IF(VLOOKUP(F79,'RB Projections'!$B:$P,15,FALSE)&gt;0,VLOOKUP(F79,'RB Projections'!$B:$P,2,FALSE),""),"")</f>
        <v>Re'Mahn Davis</v>
      </c>
      <c r="H79" t="str">
        <f>IFERROR(IF(VLOOKUP(F79,'RB Projections'!$B:$P,15,FALSE)&gt;0,VLOOKUP(F79,'RB Projections'!$B:$P,3,FALSE),""),"")</f>
        <v>Kentucky</v>
      </c>
      <c r="I79" s="2">
        <f>IFERROR(IF(VLOOKUP(F79,'RB Projections'!$B:$P,15,FALSE)&gt;0,VLOOKUP(F79,'RB Projections'!$B:$P,15,FALSE),""),"")</f>
        <v>22.036039576965337</v>
      </c>
      <c r="K79">
        <v>77</v>
      </c>
      <c r="L79" t="str">
        <f>IFERROR(IF(VLOOKUP(K79,'WR Projections'!$B:$P,15,FALSE)&gt;0,VLOOKUP(K79,'WR Projections'!$B:$P,2,FALSE),""),"")</f>
        <v>DT Sheffield</v>
      </c>
      <c r="M79" t="str">
        <f>IFERROR(IF(VLOOKUP(K79,'WR Projections'!$B:$P,15,FALSE)&gt;0,VLOOKUP(K79,'WR Projections'!$B:$P,3,FALSE),""),"")</f>
        <v>Washington State</v>
      </c>
      <c r="N79" s="2">
        <f>IFERROR(IF(VLOOKUP(K79,'WR Projections'!$B:$P,15,FALSE)&gt;0,VLOOKUP(K79,'WR Projections'!$B:$P,15,FALSE),""),"")</f>
        <v>17.860263857869977</v>
      </c>
      <c r="P79">
        <v>77</v>
      </c>
      <c r="Q79" t="str">
        <f>IFERROR(IF(VLOOKUP(P79,'TE Projections'!$B:$P,15,FALSE)&gt;0,VLOOKUP(P79,'TE Projections'!$B:$P,2,FALSE),""),"")</f>
        <v>Geor'Quarius Spivey</v>
      </c>
      <c r="R79" t="str">
        <f>IFERROR(IF(VLOOKUP(P79,'TE Projections'!$B:$P,15,FALSE)&gt;0,VLOOKUP(P79,'TE Projections'!$B:$P,3,FALSE),""),"")</f>
        <v>Mississippi State</v>
      </c>
      <c r="S79" s="2">
        <f>IFERROR(IF(VLOOKUP(P79,'TE Projections'!$B:$P,15,FALSE)&gt;0,VLOOKUP(P79,'TE Projections'!$B:$P,15,FALSE),""),"")</f>
        <v>4.4209332003343818</v>
      </c>
    </row>
    <row r="80" spans="1:19" x14ac:dyDescent="0.25">
      <c r="A80">
        <v>78</v>
      </c>
      <c r="B80" t="str">
        <f>IFERROR(IF(VLOOKUP(A80,'QB Projections'!$B:$P,15,FALSE)&gt;0,VLOOKUP(A80,'QB Projections'!$B:$P,2,FALSE),""),"")</f>
        <v>Jiya Wright</v>
      </c>
      <c r="C80" t="str">
        <f>IFERROR(IF(VLOOKUP(A80,'QB Projections'!$B:$P,15,FALSE)&gt;0,VLOOKUP(A80,'QB Projections'!$B:$P,3,FALSE),""),"")</f>
        <v>Louisiana-Monroe</v>
      </c>
      <c r="D80" s="2">
        <f>IFERROR(IF(VLOOKUP(A80,'QB Projections'!$B:$P,15,FALSE)&gt;0,VLOOKUP(A80,'QB Projections'!$B:$P,15,FALSE),""),"")</f>
        <v>28.40380773882978</v>
      </c>
      <c r="F80">
        <v>78</v>
      </c>
      <c r="G80" t="str">
        <f>IFERROR(IF(VLOOKUP(F80,'RB Projections'!$B:$P,15,FALSE)&gt;0,VLOOKUP(F80,'RB Projections'!$B:$P,2,FALSE),""),"")</f>
        <v>Gabe Ervin Jr.</v>
      </c>
      <c r="H80" t="str">
        <f>IFERROR(IF(VLOOKUP(F80,'RB Projections'!$B:$P,15,FALSE)&gt;0,VLOOKUP(F80,'RB Projections'!$B:$P,3,FALSE),""),"")</f>
        <v>Nebraska</v>
      </c>
      <c r="I80" s="2">
        <f>IFERROR(IF(VLOOKUP(F80,'RB Projections'!$B:$P,15,FALSE)&gt;0,VLOOKUP(F80,'RB Projections'!$B:$P,15,FALSE),""),"")</f>
        <v>21.93168538189753</v>
      </c>
      <c r="K80">
        <v>78</v>
      </c>
      <c r="L80" t="str">
        <f>IFERROR(IF(VLOOKUP(K80,'WR Projections'!$B:$P,15,FALSE)&gt;0,VLOOKUP(K80,'WR Projections'!$B:$P,2,FALSE),""),"")</f>
        <v>Aaron Turner</v>
      </c>
      <c r="M80" t="str">
        <f>IFERROR(IF(VLOOKUP(K80,'WR Projections'!$B:$P,15,FALSE)&gt;0,VLOOKUP(K80,'WR Projections'!$B:$P,3,FALSE),""),"")</f>
        <v>Cincinnati</v>
      </c>
      <c r="N80" s="2">
        <f>IFERROR(IF(VLOOKUP(K80,'WR Projections'!$B:$P,15,FALSE)&gt;0,VLOOKUP(K80,'WR Projections'!$B:$P,15,FALSE),""),"")</f>
        <v>17.798145025549726</v>
      </c>
      <c r="P80">
        <v>78</v>
      </c>
      <c r="Q80" t="str">
        <f>IFERROR(IF(VLOOKUP(P80,'TE Projections'!$B:$P,15,FALSE)&gt;0,VLOOKUP(P80,'TE Projections'!$B:$P,2,FALSE),""),"")</f>
        <v>Erick All</v>
      </c>
      <c r="R80" t="str">
        <f>IFERROR(IF(VLOOKUP(P80,'TE Projections'!$B:$P,15,FALSE)&gt;0,VLOOKUP(P80,'TE Projections'!$B:$P,3,FALSE),""),"")</f>
        <v>Iowa</v>
      </c>
      <c r="S80" s="2">
        <f>IFERROR(IF(VLOOKUP(P80,'TE Projections'!$B:$P,15,FALSE)&gt;0,VLOOKUP(P80,'TE Projections'!$B:$P,15,FALSE),""),"")</f>
        <v>4.1529707113948975</v>
      </c>
    </row>
    <row r="81" spans="1:19" x14ac:dyDescent="0.25">
      <c r="A81">
        <v>79</v>
      </c>
      <c r="B81" t="str">
        <f>IFERROR(IF(VLOOKUP(A81,'QB Projections'!$B:$P,15,FALSE)&gt;0,VLOOKUP(A81,'QB Projections'!$B:$P,2,FALSE),""),"")</f>
        <v>Brady Cook</v>
      </c>
      <c r="C81" t="str">
        <f>IFERROR(IF(VLOOKUP(A81,'QB Projections'!$B:$P,15,FALSE)&gt;0,VLOOKUP(A81,'QB Projections'!$B:$P,3,FALSE),""),"")</f>
        <v>Missouri</v>
      </c>
      <c r="D81" s="2">
        <f>IFERROR(IF(VLOOKUP(A81,'QB Projections'!$B:$P,15,FALSE)&gt;0,VLOOKUP(A81,'QB Projections'!$B:$P,15,FALSE),""),"")</f>
        <v>28.383999170566611</v>
      </c>
      <c r="F81">
        <v>79</v>
      </c>
      <c r="G81" t="str">
        <f>IFERROR(IF(VLOOKUP(F81,'RB Projections'!$B:$P,15,FALSE)&gt;0,VLOOKUP(F81,'RB Projections'!$B:$P,2,FALSE),""),"")</f>
        <v>Dakereon Joyner</v>
      </c>
      <c r="H81" t="str">
        <f>IFERROR(IF(VLOOKUP(F81,'RB Projections'!$B:$P,15,FALSE)&gt;0,VLOOKUP(F81,'RB Projections'!$B:$P,3,FALSE),""),"")</f>
        <v>South Carolina</v>
      </c>
      <c r="I81" s="2">
        <f>IFERROR(IF(VLOOKUP(F81,'RB Projections'!$B:$P,15,FALSE)&gt;0,VLOOKUP(F81,'RB Projections'!$B:$P,15,FALSE),""),"")</f>
        <v>21.920877866784608</v>
      </c>
      <c r="K81">
        <v>79</v>
      </c>
      <c r="L81" t="str">
        <f>IFERROR(IF(VLOOKUP(K81,'WR Projections'!$B:$P,15,FALSE)&gt;0,VLOOKUP(K81,'WR Projections'!$B:$P,2,FALSE),""),"")</f>
        <v>Barion Brown</v>
      </c>
      <c r="M81" t="str">
        <f>IFERROR(IF(VLOOKUP(K81,'WR Projections'!$B:$P,15,FALSE)&gt;0,VLOOKUP(K81,'WR Projections'!$B:$P,3,FALSE),""),"")</f>
        <v>Kentucky</v>
      </c>
      <c r="N81" s="2">
        <f>IFERROR(IF(VLOOKUP(K81,'WR Projections'!$B:$P,15,FALSE)&gt;0,VLOOKUP(K81,'WR Projections'!$B:$P,15,FALSE),""),"")</f>
        <v>17.792122749570943</v>
      </c>
      <c r="P81">
        <v>79</v>
      </c>
      <c r="Q81" t="str">
        <f>IFERROR(IF(VLOOKUP(P81,'TE Projections'!$B:$P,15,FALSE)&gt;0,VLOOKUP(P81,'TE Projections'!$B:$P,2,FALSE),""),"")</f>
        <v>Dylan Leonard</v>
      </c>
      <c r="R81" t="str">
        <f>IFERROR(IF(VLOOKUP(P81,'TE Projections'!$B:$P,15,FALSE)&gt;0,VLOOKUP(P81,'TE Projections'!$B:$P,3,FALSE),""),"")</f>
        <v>Georgia Tech</v>
      </c>
      <c r="S81" s="2">
        <f>IFERROR(IF(VLOOKUP(P81,'TE Projections'!$B:$P,15,FALSE)&gt;0,VLOOKUP(P81,'TE Projections'!$B:$P,15,FALSE),""),"")</f>
        <v>2.6670655457331973</v>
      </c>
    </row>
    <row r="82" spans="1:19" x14ac:dyDescent="0.25">
      <c r="A82">
        <v>80</v>
      </c>
      <c r="B82" t="str">
        <f>IFERROR(IF(VLOOKUP(A82,'QB Projections'!$B:$P,15,FALSE)&gt;0,VLOOKUP(A82,'QB Projections'!$B:$P,2,FALSE),""),"")</f>
        <v>Austin Smith</v>
      </c>
      <c r="C82" t="str">
        <f>IFERROR(IF(VLOOKUP(A82,'QB Projections'!$B:$P,15,FALSE)&gt;0,VLOOKUP(A82,'QB Projections'!$B:$P,3,FALSE),""),"")</f>
        <v>Eastern Michigan</v>
      </c>
      <c r="D82" s="2">
        <f>IFERROR(IF(VLOOKUP(A82,'QB Projections'!$B:$P,15,FALSE)&gt;0,VLOOKUP(A82,'QB Projections'!$B:$P,15,FALSE),""),"")</f>
        <v>28.312631442485863</v>
      </c>
      <c r="F82">
        <v>80</v>
      </c>
      <c r="G82" t="str">
        <f>IFERROR(IF(VLOOKUP(F82,'RB Projections'!$B:$P,15,FALSE)&gt;0,VLOOKUP(F82,'RB Projections'!$B:$P,2,FALSE),""),"")</f>
        <v>Thaddius Franklin Jr.</v>
      </c>
      <c r="H82" t="str">
        <f>IFERROR(IF(VLOOKUP(F82,'RB Projections'!$B:$P,15,FALSE)&gt;0,VLOOKUP(F82,'RB Projections'!$B:$P,3,FALSE),""),"")</f>
        <v>Louisiana-Monroe</v>
      </c>
      <c r="I82" s="2">
        <f>IFERROR(IF(VLOOKUP(F82,'RB Projections'!$B:$P,15,FALSE)&gt;0,VLOOKUP(F82,'RB Projections'!$B:$P,15,FALSE),""),"")</f>
        <v>21.257331677905032</v>
      </c>
      <c r="K82">
        <v>80</v>
      </c>
      <c r="L82" t="str">
        <f>IFERROR(IF(VLOOKUP(K82,'WR Projections'!$B:$P,15,FALSE)&gt;0,VLOOKUP(K82,'WR Projections'!$B:$P,2,FALSE),""),"")</f>
        <v>Ja'Varrius Johnson</v>
      </c>
      <c r="M82" t="str">
        <f>IFERROR(IF(VLOOKUP(K82,'WR Projections'!$B:$P,15,FALSE)&gt;0,VLOOKUP(K82,'WR Projections'!$B:$P,3,FALSE),""),"")</f>
        <v>Auburn</v>
      </c>
      <c r="N82" s="2">
        <f>IFERROR(IF(VLOOKUP(K82,'WR Projections'!$B:$P,15,FALSE)&gt;0,VLOOKUP(K82,'WR Projections'!$B:$P,15,FALSE),""),"")</f>
        <v>17.779524033985712</v>
      </c>
      <c r="P82">
        <v>80</v>
      </c>
      <c r="Q82" t="str">
        <f>IFERROR(IF(VLOOKUP(P82,'TE Projections'!$B:$P,15,FALSE)&gt;0,VLOOKUP(P82,'TE Projections'!$B:$P,2,FALSE),""),"")</f>
        <v/>
      </c>
      <c r="R82" t="str">
        <f>IFERROR(IF(VLOOKUP(P82,'TE Projections'!$B:$P,15,FALSE)&gt;0,VLOOKUP(P82,'TE Projections'!$B:$P,3,FALSE),""),"")</f>
        <v/>
      </c>
      <c r="S82" s="2" t="str">
        <f>IFERROR(IF(VLOOKUP(P82,'TE Projections'!$B:$P,15,FALSE)&gt;0,VLOOKUP(P82,'TE Projections'!$B:$P,15,FALSE),""),"")</f>
        <v/>
      </c>
    </row>
    <row r="83" spans="1:19" x14ac:dyDescent="0.25">
      <c r="A83">
        <v>81</v>
      </c>
      <c r="B83" t="str">
        <f>IFERROR(IF(VLOOKUP(A83,'QB Projections'!$B:$P,15,FALSE)&gt;0,VLOOKUP(A83,'QB Projections'!$B:$P,2,FALSE),""),"")</f>
        <v>Jack Plummer</v>
      </c>
      <c r="C83" t="str">
        <f>IFERROR(IF(VLOOKUP(A83,'QB Projections'!$B:$P,15,FALSE)&gt;0,VLOOKUP(A83,'QB Projections'!$B:$P,3,FALSE),""),"")</f>
        <v>Louisville</v>
      </c>
      <c r="D83" s="2">
        <f>IFERROR(IF(VLOOKUP(A83,'QB Projections'!$B:$P,15,FALSE)&gt;0,VLOOKUP(A83,'QB Projections'!$B:$P,15,FALSE),""),"")</f>
        <v>28.310354786512523</v>
      </c>
      <c r="F83">
        <v>81</v>
      </c>
      <c r="G83" t="str">
        <f>IFERROR(IF(VLOOKUP(F83,'RB Projections'!$B:$P,15,FALSE)&gt;0,VLOOKUP(F83,'RB Projections'!$B:$P,2,FALSE),""),"")</f>
        <v>Ari Broussard</v>
      </c>
      <c r="H83" t="str">
        <f>IFERROR(IF(VLOOKUP(F83,'RB Projections'!$B:$P,15,FALSE)&gt;0,VLOOKUP(F83,'RB Projections'!$B:$P,3,FALSE),""),"")</f>
        <v>Rice</v>
      </c>
      <c r="I83" s="2">
        <f>IFERROR(IF(VLOOKUP(F83,'RB Projections'!$B:$P,15,FALSE)&gt;0,VLOOKUP(F83,'RB Projections'!$B:$P,15,FALSE),""),"")</f>
        <v>21.184494094730649</v>
      </c>
      <c r="K83">
        <v>81</v>
      </c>
      <c r="L83" t="str">
        <f>IFERROR(IF(VLOOKUP(K83,'WR Projections'!$B:$P,15,FALSE)&gt;0,VLOOKUP(K83,'WR Projections'!$B:$P,2,FALSE),""),"")</f>
        <v>Daniel Jackson</v>
      </c>
      <c r="M83" t="str">
        <f>IFERROR(IF(VLOOKUP(K83,'WR Projections'!$B:$P,15,FALSE)&gt;0,VLOOKUP(K83,'WR Projections'!$B:$P,3,FALSE),""),"")</f>
        <v>Minnesota</v>
      </c>
      <c r="N83" s="2">
        <f>IFERROR(IF(VLOOKUP(K83,'WR Projections'!$B:$P,15,FALSE)&gt;0,VLOOKUP(K83,'WR Projections'!$B:$P,15,FALSE),""),"")</f>
        <v>17.664339476075963</v>
      </c>
      <c r="P83">
        <v>81</v>
      </c>
      <c r="Q83" t="str">
        <f>IFERROR(IF(VLOOKUP(P83,'TE Projections'!$B:$P,15,FALSE)&gt;0,VLOOKUP(P83,'TE Projections'!$B:$P,2,FALSE),""),"")</f>
        <v/>
      </c>
      <c r="R83" t="str">
        <f>IFERROR(IF(VLOOKUP(P83,'TE Projections'!$B:$P,15,FALSE)&gt;0,VLOOKUP(P83,'TE Projections'!$B:$P,3,FALSE),""),"")</f>
        <v/>
      </c>
      <c r="S83" s="2" t="str">
        <f>IFERROR(IF(VLOOKUP(P83,'TE Projections'!$B:$P,15,FALSE)&gt;0,VLOOKUP(P83,'TE Projections'!$B:$P,15,FALSE),""),"")</f>
        <v/>
      </c>
    </row>
    <row r="84" spans="1:19" x14ac:dyDescent="0.25">
      <c r="A84">
        <v>82</v>
      </c>
      <c r="B84" t="str">
        <f>IFERROR(IF(VLOOKUP(A84,'QB Projections'!$B:$P,15,FALSE)&gt;0,VLOOKUP(A84,'QB Projections'!$B:$P,2,FALSE),""),"")</f>
        <v>J.J. McCarthy</v>
      </c>
      <c r="C84" t="str">
        <f>IFERROR(IF(VLOOKUP(A84,'QB Projections'!$B:$P,15,FALSE)&gt;0,VLOOKUP(A84,'QB Projections'!$B:$P,3,FALSE),""),"")</f>
        <v>Michigan</v>
      </c>
      <c r="D84" s="2">
        <f>IFERROR(IF(VLOOKUP(A84,'QB Projections'!$B:$P,15,FALSE)&gt;0,VLOOKUP(A84,'QB Projections'!$B:$P,15,FALSE),""),"")</f>
        <v>28.241184917614479</v>
      </c>
      <c r="F84">
        <v>82</v>
      </c>
      <c r="G84" t="str">
        <f>IFERROR(IF(VLOOKUP(F84,'RB Projections'!$B:$P,15,FALSE)&gt;0,VLOOKUP(F84,'RB Projections'!$B:$P,2,FALSE),""),"")</f>
        <v>Lorenzo Lingard</v>
      </c>
      <c r="H84" t="str">
        <f>IFERROR(IF(VLOOKUP(F84,'RB Projections'!$B:$P,15,FALSE)&gt;0,VLOOKUP(F84,'RB Projections'!$B:$P,3,FALSE),""),"")</f>
        <v>Akron</v>
      </c>
      <c r="I84" s="2">
        <f>IFERROR(IF(VLOOKUP(F84,'RB Projections'!$B:$P,15,FALSE)&gt;0,VLOOKUP(F84,'RB Projections'!$B:$P,15,FALSE),""),"")</f>
        <v>21.010088365948235</v>
      </c>
      <c r="K84">
        <v>82</v>
      </c>
      <c r="L84" t="str">
        <f>IFERROR(IF(VLOOKUP(K84,'WR Projections'!$B:$P,15,FALSE)&gt;0,VLOOKUP(K84,'WR Projections'!$B:$P,2,FALSE),""),"")</f>
        <v>Nik McMillan</v>
      </c>
      <c r="M84" t="str">
        <f>IFERROR(IF(VLOOKUP(K84,'WR Projections'!$B:$P,15,FALSE)&gt;0,VLOOKUP(K84,'WR Projections'!$B:$P,3,FALSE),""),"")</f>
        <v>Buffalo</v>
      </c>
      <c r="N84" s="2">
        <f>IFERROR(IF(VLOOKUP(K84,'WR Projections'!$B:$P,15,FALSE)&gt;0,VLOOKUP(K84,'WR Projections'!$B:$P,15,FALSE),""),"")</f>
        <v>17.649842499586722</v>
      </c>
      <c r="P84">
        <v>82</v>
      </c>
      <c r="Q84" t="str">
        <f>IFERROR(IF(VLOOKUP(P84,'TE Projections'!$B:$P,15,FALSE)&gt;0,VLOOKUP(P84,'TE Projections'!$B:$P,2,FALSE),""),"")</f>
        <v/>
      </c>
      <c r="R84" t="str">
        <f>IFERROR(IF(VLOOKUP(P84,'TE Projections'!$B:$P,15,FALSE)&gt;0,VLOOKUP(P84,'TE Projections'!$B:$P,3,FALSE),""),"")</f>
        <v/>
      </c>
      <c r="S84" s="2" t="str">
        <f>IFERROR(IF(VLOOKUP(P84,'TE Projections'!$B:$P,15,FALSE)&gt;0,VLOOKUP(P84,'TE Projections'!$B:$P,15,FALSE),""),"")</f>
        <v/>
      </c>
    </row>
    <row r="85" spans="1:19" x14ac:dyDescent="0.25">
      <c r="A85">
        <v>83</v>
      </c>
      <c r="B85" t="str">
        <f>IFERROR(IF(VLOOKUP(A85,'QB Projections'!$B:$P,15,FALSE)&gt;0,VLOOKUP(A85,'QB Projections'!$B:$P,2,FALSE),""),"")</f>
        <v>Phil Jurkovec</v>
      </c>
      <c r="C85" t="str">
        <f>IFERROR(IF(VLOOKUP(A85,'QB Projections'!$B:$P,15,FALSE)&gt;0,VLOOKUP(A85,'QB Projections'!$B:$P,3,FALSE),""),"")</f>
        <v>Pittsburgh</v>
      </c>
      <c r="D85" s="2">
        <f>IFERROR(IF(VLOOKUP(A85,'QB Projections'!$B:$P,15,FALSE)&gt;0,VLOOKUP(A85,'QB Projections'!$B:$P,15,FALSE),""),"")</f>
        <v>28.210977610892666</v>
      </c>
      <c r="F85">
        <v>83</v>
      </c>
      <c r="G85" t="str">
        <f>IFERROR(IF(VLOOKUP(F85,'RB Projections'!$B:$P,15,FALSE)&gt;0,VLOOKUP(F85,'RB Projections'!$B:$P,2,FALSE),""),"")</f>
        <v>Miyan Williams</v>
      </c>
      <c r="H85" t="str">
        <f>IFERROR(IF(VLOOKUP(F85,'RB Projections'!$B:$P,15,FALSE)&gt;0,VLOOKUP(F85,'RB Projections'!$B:$P,3,FALSE),""),"")</f>
        <v>Ohio State</v>
      </c>
      <c r="I85" s="2">
        <f>IFERROR(IF(VLOOKUP(F85,'RB Projections'!$B:$P,15,FALSE)&gt;0,VLOOKUP(F85,'RB Projections'!$B:$P,15,FALSE),""),"")</f>
        <v>20.475895361756361</v>
      </c>
      <c r="K85">
        <v>83</v>
      </c>
      <c r="L85" t="str">
        <f>IFERROR(IF(VLOOKUP(K85,'WR Projections'!$B:$P,15,FALSE)&gt;0,VLOOKUP(K85,'WR Projections'!$B:$P,2,FALSE),""),"")</f>
        <v>Jha'quan Jackson</v>
      </c>
      <c r="M85" t="str">
        <f>IFERROR(IF(VLOOKUP(K85,'WR Projections'!$B:$P,15,FALSE)&gt;0,VLOOKUP(K85,'WR Projections'!$B:$P,3,FALSE),""),"")</f>
        <v>Tulane</v>
      </c>
      <c r="N85" s="2">
        <f>IFERROR(IF(VLOOKUP(K85,'WR Projections'!$B:$P,15,FALSE)&gt;0,VLOOKUP(K85,'WR Projections'!$B:$P,15,FALSE),""),"")</f>
        <v>17.552961294665138</v>
      </c>
      <c r="P85">
        <v>83</v>
      </c>
      <c r="Q85" t="str">
        <f>IFERROR(IF(VLOOKUP(P85,'TE Projections'!$B:$P,15,FALSE)&gt;0,VLOOKUP(P85,'TE Projections'!$B:$P,2,FALSE),""),"")</f>
        <v/>
      </c>
      <c r="R85" t="str">
        <f>IFERROR(IF(VLOOKUP(P85,'TE Projections'!$B:$P,15,FALSE)&gt;0,VLOOKUP(P85,'TE Projections'!$B:$P,3,FALSE),""),"")</f>
        <v/>
      </c>
      <c r="S85" s="2" t="str">
        <f>IFERROR(IF(VLOOKUP(P85,'TE Projections'!$B:$P,15,FALSE)&gt;0,VLOOKUP(P85,'TE Projections'!$B:$P,15,FALSE),""),"")</f>
        <v/>
      </c>
    </row>
    <row r="86" spans="1:19" x14ac:dyDescent="0.25">
      <c r="A86">
        <v>84</v>
      </c>
      <c r="B86" t="str">
        <f>IFERROR(IF(VLOOKUP(A86,'QB Projections'!$B:$P,15,FALSE)&gt;0,VLOOKUP(A86,'QB Projections'!$B:$P,2,FALSE),""),"")</f>
        <v>Hudson Card</v>
      </c>
      <c r="C86" t="str">
        <f>IFERROR(IF(VLOOKUP(A86,'QB Projections'!$B:$P,15,FALSE)&gt;0,VLOOKUP(A86,'QB Projections'!$B:$P,3,FALSE),""),"")</f>
        <v>Purdue</v>
      </c>
      <c r="D86" s="2">
        <f>IFERROR(IF(VLOOKUP(A86,'QB Projections'!$B:$P,15,FALSE)&gt;0,VLOOKUP(A86,'QB Projections'!$B:$P,15,FALSE),""),"")</f>
        <v>27.900080295313529</v>
      </c>
      <c r="F86">
        <v>84</v>
      </c>
      <c r="G86" t="str">
        <f>IFERROR(IF(VLOOKUP(F86,'RB Projections'!$B:$P,15,FALSE)&gt;0,VLOOKUP(F86,'RB Projections'!$B:$P,2,FALSE),""),"")</f>
        <v>Deion Hankins</v>
      </c>
      <c r="H86" t="str">
        <f>IFERROR(IF(VLOOKUP(F86,'RB Projections'!$B:$P,15,FALSE)&gt;0,VLOOKUP(F86,'RB Projections'!$B:$P,3,FALSE),""),"")</f>
        <v>UTEP</v>
      </c>
      <c r="I86" s="2">
        <f>IFERROR(IF(VLOOKUP(F86,'RB Projections'!$B:$P,15,FALSE)&gt;0,VLOOKUP(F86,'RB Projections'!$B:$P,15,FALSE),""),"")</f>
        <v>20.347597455133553</v>
      </c>
      <c r="K86">
        <v>84</v>
      </c>
      <c r="L86" t="str">
        <f>IFERROR(IF(VLOOKUP(K86,'WR Projections'!$B:$P,15,FALSE)&gt;0,VLOOKUP(K86,'WR Projections'!$B:$P,2,FALSE),""),"")</f>
        <v>CJ Daniels</v>
      </c>
      <c r="M86" t="str">
        <f>IFERROR(IF(VLOOKUP(K86,'WR Projections'!$B:$P,15,FALSE)&gt;0,VLOOKUP(K86,'WR Projections'!$B:$P,3,FALSE),""),"")</f>
        <v>Liberty</v>
      </c>
      <c r="N86" s="2">
        <f>IFERROR(IF(VLOOKUP(K86,'WR Projections'!$B:$P,15,FALSE)&gt;0,VLOOKUP(K86,'WR Projections'!$B:$P,15,FALSE),""),"")</f>
        <v>17.552883426466824</v>
      </c>
      <c r="P86">
        <v>84</v>
      </c>
      <c r="Q86" t="str">
        <f>IFERROR(IF(VLOOKUP(P86,'TE Projections'!$B:$P,15,FALSE)&gt;0,VLOOKUP(P86,'TE Projections'!$B:$P,2,FALSE),""),"")</f>
        <v/>
      </c>
      <c r="R86" t="str">
        <f>IFERROR(IF(VLOOKUP(P86,'TE Projections'!$B:$P,15,FALSE)&gt;0,VLOOKUP(P86,'TE Projections'!$B:$P,3,FALSE),""),"")</f>
        <v/>
      </c>
      <c r="S86" s="2" t="str">
        <f>IFERROR(IF(VLOOKUP(P86,'TE Projections'!$B:$P,15,FALSE)&gt;0,VLOOKUP(P86,'TE Projections'!$B:$P,15,FALSE),""),"")</f>
        <v/>
      </c>
    </row>
    <row r="87" spans="1:19" x14ac:dyDescent="0.25">
      <c r="A87">
        <v>85</v>
      </c>
      <c r="B87" t="str">
        <f>IFERROR(IF(VLOOKUP(A87,'QB Projections'!$B:$P,15,FALSE)&gt;0,VLOOKUP(A87,'QB Projections'!$B:$P,2,FALSE),""),"")</f>
        <v>Carter Bradley</v>
      </c>
      <c r="C87" t="str">
        <f>IFERROR(IF(VLOOKUP(A87,'QB Projections'!$B:$P,15,FALSE)&gt;0,VLOOKUP(A87,'QB Projections'!$B:$P,3,FALSE),""),"")</f>
        <v>South Alabama</v>
      </c>
      <c r="D87" s="2">
        <f>IFERROR(IF(VLOOKUP(A87,'QB Projections'!$B:$P,15,FALSE)&gt;0,VLOOKUP(A87,'QB Projections'!$B:$P,15,FALSE),""),"")</f>
        <v>27.655189987459483</v>
      </c>
      <c r="F87">
        <v>85</v>
      </c>
      <c r="G87" t="str">
        <f>IFERROR(IF(VLOOKUP(F87,'RB Projections'!$B:$P,15,FALSE)&gt;0,VLOOKUP(F87,'RB Projections'!$B:$P,2,FALSE),""),"")</f>
        <v>Nicholas Singleton</v>
      </c>
      <c r="H87" t="str">
        <f>IFERROR(IF(VLOOKUP(F87,'RB Projections'!$B:$P,15,FALSE)&gt;0,VLOOKUP(F87,'RB Projections'!$B:$P,3,FALSE),""),"")</f>
        <v>Penn State</v>
      </c>
      <c r="I87" s="2">
        <f>IFERROR(IF(VLOOKUP(F87,'RB Projections'!$B:$P,15,FALSE)&gt;0,VLOOKUP(F87,'RB Projections'!$B:$P,15,FALSE),""),"")</f>
        <v>20.196723620241304</v>
      </c>
      <c r="K87">
        <v>85</v>
      </c>
      <c r="L87" t="str">
        <f>IFERROR(IF(VLOOKUP(K87,'WR Projections'!$B:$P,15,FALSE)&gt;0,VLOOKUP(K87,'WR Projections'!$B:$P,2,FALSE),""),"")</f>
        <v>Ahmari Huggins-Bruce</v>
      </c>
      <c r="M87" t="str">
        <f>IFERROR(IF(VLOOKUP(K87,'WR Projections'!$B:$P,15,FALSE)&gt;0,VLOOKUP(K87,'WR Projections'!$B:$P,3,FALSE),""),"")</f>
        <v>Louisville</v>
      </c>
      <c r="N87" s="2">
        <f>IFERROR(IF(VLOOKUP(K87,'WR Projections'!$B:$P,15,FALSE)&gt;0,VLOOKUP(K87,'WR Projections'!$B:$P,15,FALSE),""),"")</f>
        <v>17.480396402755023</v>
      </c>
      <c r="P87">
        <v>85</v>
      </c>
      <c r="Q87" t="str">
        <f>IFERROR(IF(VLOOKUP(P87,'TE Projections'!$B:$P,15,FALSE)&gt;0,VLOOKUP(P87,'TE Projections'!$B:$P,2,FALSE),""),"")</f>
        <v/>
      </c>
      <c r="R87" t="str">
        <f>IFERROR(IF(VLOOKUP(P87,'TE Projections'!$B:$P,15,FALSE)&gt;0,VLOOKUP(P87,'TE Projections'!$B:$P,3,FALSE),""),"")</f>
        <v/>
      </c>
      <c r="S87" s="2" t="str">
        <f>IFERROR(IF(VLOOKUP(P87,'TE Projections'!$B:$P,15,FALSE)&gt;0,VLOOKUP(P87,'TE Projections'!$B:$P,15,FALSE),""),"")</f>
        <v/>
      </c>
    </row>
    <row r="88" spans="1:19" x14ac:dyDescent="0.25">
      <c r="A88">
        <v>86</v>
      </c>
      <c r="B88" t="str">
        <f>IFERROR(IF(VLOOKUP(A88,'QB Projections'!$B:$P,15,FALSE)&gt;0,VLOOKUP(A88,'QB Projections'!$B:$P,2,FALSE),""),"")</f>
        <v>Grant Wells</v>
      </c>
      <c r="C88" t="str">
        <f>IFERROR(IF(VLOOKUP(A88,'QB Projections'!$B:$P,15,FALSE)&gt;0,VLOOKUP(A88,'QB Projections'!$B:$P,3,FALSE),""),"")</f>
        <v>Virginia Tech</v>
      </c>
      <c r="D88" s="2">
        <f>IFERROR(IF(VLOOKUP(A88,'QB Projections'!$B:$P,15,FALSE)&gt;0,VLOOKUP(A88,'QB Projections'!$B:$P,15,FALSE),""),"")</f>
        <v>27.597712101356841</v>
      </c>
      <c r="F88">
        <v>86</v>
      </c>
      <c r="G88" t="str">
        <f>IFERROR(IF(VLOOKUP(F88,'RB Projections'!$B:$P,15,FALSE)&gt;0,VLOOKUP(F88,'RB Projections'!$B:$P,2,FALSE),""),"")</f>
        <v>Ron Cook Jr.</v>
      </c>
      <c r="H88" t="str">
        <f>IFERROR(IF(VLOOKUP(F88,'RB Projections'!$B:$P,15,FALSE)&gt;0,VLOOKUP(F88,'RB Projections'!$B:$P,3,FALSE),""),"")</f>
        <v>Buffalo</v>
      </c>
      <c r="I88" s="2">
        <f>IFERROR(IF(VLOOKUP(F88,'RB Projections'!$B:$P,15,FALSE)&gt;0,VLOOKUP(F88,'RB Projections'!$B:$P,15,FALSE),""),"")</f>
        <v>20.045593065156368</v>
      </c>
      <c r="K88">
        <v>86</v>
      </c>
      <c r="L88" t="str">
        <f>IFERROR(IF(VLOOKUP(K88,'WR Projections'!$B:$P,15,FALSE)&gt;0,VLOOKUP(K88,'WR Projections'!$B:$P,2,FALSE),""),"")</f>
        <v>Jakarius Caston</v>
      </c>
      <c r="M88" t="str">
        <f>IFERROR(IF(VLOOKUP(K88,'WR Projections'!$B:$P,15,FALSE)&gt;0,VLOOKUP(K88,'WR Projections'!$B:$P,3,FALSE),""),"")</f>
        <v>Southern Miss</v>
      </c>
      <c r="N88" s="2">
        <f>IFERROR(IF(VLOOKUP(K88,'WR Projections'!$B:$P,15,FALSE)&gt;0,VLOOKUP(K88,'WR Projections'!$B:$P,15,FALSE),""),"")</f>
        <v>17.46433947607596</v>
      </c>
      <c r="P88">
        <v>86</v>
      </c>
      <c r="Q88" t="str">
        <f>IFERROR(IF(VLOOKUP(P88,'TE Projections'!$B:$P,15,FALSE)&gt;0,VLOOKUP(P88,'TE Projections'!$B:$P,2,FALSE),""),"")</f>
        <v/>
      </c>
      <c r="R88" t="str">
        <f>IFERROR(IF(VLOOKUP(P88,'TE Projections'!$B:$P,15,FALSE)&gt;0,VLOOKUP(P88,'TE Projections'!$B:$P,3,FALSE),""),"")</f>
        <v/>
      </c>
      <c r="S88" s="2" t="str">
        <f>IFERROR(IF(VLOOKUP(P88,'TE Projections'!$B:$P,15,FALSE)&gt;0,VLOOKUP(P88,'TE Projections'!$B:$P,15,FALSE),""),"")</f>
        <v/>
      </c>
    </row>
    <row r="89" spans="1:19" x14ac:dyDescent="0.25">
      <c r="A89">
        <v>87</v>
      </c>
      <c r="B89" t="str">
        <f>IFERROR(IF(VLOOKUP(A89,'QB Projections'!$B:$P,15,FALSE)&gt;0,VLOOKUP(A89,'QB Projections'!$B:$P,2,FALSE),""),"")</f>
        <v>Cooper Legas</v>
      </c>
      <c r="C89" t="str">
        <f>IFERROR(IF(VLOOKUP(A89,'QB Projections'!$B:$P,15,FALSE)&gt;0,VLOOKUP(A89,'QB Projections'!$B:$P,3,FALSE),""),"")</f>
        <v>Utah State</v>
      </c>
      <c r="D89" s="2">
        <f>IFERROR(IF(VLOOKUP(A89,'QB Projections'!$B:$P,15,FALSE)&gt;0,VLOOKUP(A89,'QB Projections'!$B:$P,15,FALSE),""),"")</f>
        <v>27.254985924521659</v>
      </c>
      <c r="F89">
        <v>87</v>
      </c>
      <c r="G89" t="str">
        <f>IFERROR(IF(VLOOKUP(F89,'RB Projections'!$B:$P,15,FALSE)&gt;0,VLOOKUP(F89,'RB Projections'!$B:$P,2,FALSE),""),"")</f>
        <v>Omarion Hampton</v>
      </c>
      <c r="H89" t="str">
        <f>IFERROR(IF(VLOOKUP(F89,'RB Projections'!$B:$P,15,FALSE)&gt;0,VLOOKUP(F89,'RB Projections'!$B:$P,3,FALSE),""),"")</f>
        <v>North Carolina</v>
      </c>
      <c r="I89" s="2">
        <f>IFERROR(IF(VLOOKUP(F89,'RB Projections'!$B:$P,15,FALSE)&gt;0,VLOOKUP(F89,'RB Projections'!$B:$P,15,FALSE),""),"")</f>
        <v>20.016238227481168</v>
      </c>
      <c r="K89">
        <v>87</v>
      </c>
      <c r="L89" t="str">
        <f>IFERROR(IF(VLOOKUP(K89,'WR Projections'!$B:$P,15,FALSE)&gt;0,VLOOKUP(K89,'WR Projections'!$B:$P,2,FALSE),""),"")</f>
        <v>Tanner Knue</v>
      </c>
      <c r="M89" t="str">
        <f>IFERROR(IF(VLOOKUP(K89,'WR Projections'!$B:$P,15,FALSE)&gt;0,VLOOKUP(K89,'WR Projections'!$B:$P,3,FALSE),""),"")</f>
        <v>Eastern Michigan</v>
      </c>
      <c r="N89" s="2">
        <f>IFERROR(IF(VLOOKUP(K89,'WR Projections'!$B:$P,15,FALSE)&gt;0,VLOOKUP(K89,'WR Projections'!$B:$P,15,FALSE),""),"")</f>
        <v>17.238910883829057</v>
      </c>
      <c r="P89">
        <v>87</v>
      </c>
      <c r="Q89" t="str">
        <f>IFERROR(IF(VLOOKUP(P89,'TE Projections'!$B:$P,15,FALSE)&gt;0,VLOOKUP(P89,'TE Projections'!$B:$P,2,FALSE),""),"")</f>
        <v/>
      </c>
      <c r="R89" t="str">
        <f>IFERROR(IF(VLOOKUP(P89,'TE Projections'!$B:$P,15,FALSE)&gt;0,VLOOKUP(P89,'TE Projections'!$B:$P,3,FALSE),""),"")</f>
        <v/>
      </c>
      <c r="S89" s="2" t="str">
        <f>IFERROR(IF(VLOOKUP(P89,'TE Projections'!$B:$P,15,FALSE)&gt;0,VLOOKUP(P89,'TE Projections'!$B:$P,15,FALSE),""),"")</f>
        <v/>
      </c>
    </row>
    <row r="90" spans="1:19" x14ac:dyDescent="0.25">
      <c r="A90">
        <v>88</v>
      </c>
      <c r="B90" t="str">
        <f>IFERROR(IF(VLOOKUP(A90,'QB Projections'!$B:$P,15,FALSE)&gt;0,VLOOKUP(A90,'QB Projections'!$B:$P,2,FALSE),""),"")</f>
        <v>Hank Bachmeier</v>
      </c>
      <c r="C90" t="str">
        <f>IFERROR(IF(VLOOKUP(A90,'QB Projections'!$B:$P,15,FALSE)&gt;0,VLOOKUP(A90,'QB Projections'!$B:$P,3,FALSE),""),"")</f>
        <v>Louisiana Tech</v>
      </c>
      <c r="D90" s="2">
        <f>IFERROR(IF(VLOOKUP(A90,'QB Projections'!$B:$P,15,FALSE)&gt;0,VLOOKUP(A90,'QB Projections'!$B:$P,15,FALSE),""),"")</f>
        <v>26.839527609129249</v>
      </c>
      <c r="F90">
        <v>88</v>
      </c>
      <c r="G90" t="str">
        <f>IFERROR(IF(VLOOKUP(F90,'RB Projections'!$B:$P,15,FALSE)&gt;0,VLOOKUP(F90,'RB Projections'!$B:$P,2,FALSE),""),"")</f>
        <v>Ashton Jeanty</v>
      </c>
      <c r="H90" t="str">
        <f>IFERROR(IF(VLOOKUP(F90,'RB Projections'!$B:$P,15,FALSE)&gt;0,VLOOKUP(F90,'RB Projections'!$B:$P,3,FALSE),""),"")</f>
        <v>Boise State</v>
      </c>
      <c r="I90" s="2">
        <f>IFERROR(IF(VLOOKUP(F90,'RB Projections'!$B:$P,15,FALSE)&gt;0,VLOOKUP(F90,'RB Projections'!$B:$P,15,FALSE),""),"")</f>
        <v>19.999987148793675</v>
      </c>
      <c r="K90">
        <v>88</v>
      </c>
      <c r="L90" t="str">
        <f>IFERROR(IF(VLOOKUP(K90,'WR Projections'!$B:$P,15,FALSE)&gt;0,VLOOKUP(K90,'WR Projections'!$B:$P,2,FALSE),""),"")</f>
        <v>Jalon Calhoun</v>
      </c>
      <c r="M90" t="str">
        <f>IFERROR(IF(VLOOKUP(K90,'WR Projections'!$B:$P,15,FALSE)&gt;0,VLOOKUP(K90,'WR Projections'!$B:$P,3,FALSE),""),"")</f>
        <v>Duke</v>
      </c>
      <c r="N90" s="2">
        <f>IFERROR(IF(VLOOKUP(K90,'WR Projections'!$B:$P,15,FALSE)&gt;0,VLOOKUP(K90,'WR Projections'!$B:$P,15,FALSE),""),"")</f>
        <v>17.232204255697216</v>
      </c>
      <c r="P90">
        <v>88</v>
      </c>
      <c r="Q90" t="str">
        <f>IFERROR(IF(VLOOKUP(P90,'TE Projections'!$B:$P,15,FALSE)&gt;0,VLOOKUP(P90,'TE Projections'!$B:$P,2,FALSE),""),"")</f>
        <v/>
      </c>
      <c r="R90" t="str">
        <f>IFERROR(IF(VLOOKUP(P90,'TE Projections'!$B:$P,15,FALSE)&gt;0,VLOOKUP(P90,'TE Projections'!$B:$P,3,FALSE),""),"")</f>
        <v/>
      </c>
      <c r="S90" s="2" t="str">
        <f>IFERROR(IF(VLOOKUP(P90,'TE Projections'!$B:$P,15,FALSE)&gt;0,VLOOKUP(P90,'TE Projections'!$B:$P,15,FALSE),""),"")</f>
        <v/>
      </c>
    </row>
    <row r="91" spans="1:19" x14ac:dyDescent="0.25">
      <c r="A91">
        <v>89</v>
      </c>
      <c r="B91" t="str">
        <f>IFERROR(IF(VLOOKUP(A91,'QB Projections'!$B:$P,15,FALSE)&gt;0,VLOOKUP(A91,'QB Projections'!$B:$P,2,FALSE),""),"")</f>
        <v>Noah Kim</v>
      </c>
      <c r="C91" t="str">
        <f>IFERROR(IF(VLOOKUP(A91,'QB Projections'!$B:$P,15,FALSE)&gt;0,VLOOKUP(A91,'QB Projections'!$B:$P,3,FALSE),""),"")</f>
        <v>Michigan State</v>
      </c>
      <c r="D91" s="2">
        <f>IFERROR(IF(VLOOKUP(A91,'QB Projections'!$B:$P,15,FALSE)&gt;0,VLOOKUP(A91,'QB Projections'!$B:$P,15,FALSE),""),"")</f>
        <v>26.710146623473108</v>
      </c>
      <c r="F91">
        <v>89</v>
      </c>
      <c r="G91" t="str">
        <f>IFERROR(IF(VLOOKUP(F91,'RB Projections'!$B:$P,15,FALSE)&gt;0,VLOOKUP(F91,'RB Projections'!$B:$P,2,FALSE),""),"")</f>
        <v>Larry McCammon III</v>
      </c>
      <c r="H91" t="str">
        <f>IFERROR(IF(VLOOKUP(F91,'RB Projections'!$B:$P,15,FALSE)&gt;0,VLOOKUP(F91,'RB Projections'!$B:$P,3,FALSE),""),"")</f>
        <v>Florida Atlantic</v>
      </c>
      <c r="I91" s="2">
        <f>IFERROR(IF(VLOOKUP(F91,'RB Projections'!$B:$P,15,FALSE)&gt;0,VLOOKUP(F91,'RB Projections'!$B:$P,15,FALSE),""),"")</f>
        <v>19.9594486850735</v>
      </c>
      <c r="K91">
        <v>89</v>
      </c>
      <c r="L91" t="str">
        <f>IFERROR(IF(VLOOKUP(K91,'WR Projections'!$B:$P,15,FALSE)&gt;0,VLOOKUP(K91,'WR Projections'!$B:$P,2,FALSE),""),"")</f>
        <v>Mekhi Shaw</v>
      </c>
      <c r="M91" t="str">
        <f>IFERROR(IF(VLOOKUP(K91,'WR Projections'!$B:$P,15,FALSE)&gt;0,VLOOKUP(K91,'WR Projections'!$B:$P,3,FALSE),""),"")</f>
        <v>San Diego State</v>
      </c>
      <c r="N91" s="2">
        <f>IFERROR(IF(VLOOKUP(K91,'WR Projections'!$B:$P,15,FALSE)&gt;0,VLOOKUP(K91,'WR Projections'!$B:$P,15,FALSE),""),"")</f>
        <v>17.194414710807262</v>
      </c>
      <c r="P91">
        <v>89</v>
      </c>
      <c r="Q91" t="str">
        <f>IFERROR(IF(VLOOKUP(P91,'TE Projections'!$B:$P,15,FALSE)&gt;0,VLOOKUP(P91,'TE Projections'!$B:$P,2,FALSE),""),"")</f>
        <v/>
      </c>
      <c r="R91" t="str">
        <f>IFERROR(IF(VLOOKUP(P91,'TE Projections'!$B:$P,15,FALSE)&gt;0,VLOOKUP(P91,'TE Projections'!$B:$P,3,FALSE),""),"")</f>
        <v/>
      </c>
      <c r="S91" s="2" t="str">
        <f>IFERROR(IF(VLOOKUP(P91,'TE Projections'!$B:$P,15,FALSE)&gt;0,VLOOKUP(P91,'TE Projections'!$B:$P,15,FALSE),""),"")</f>
        <v/>
      </c>
    </row>
    <row r="92" spans="1:19" x14ac:dyDescent="0.25">
      <c r="A92">
        <v>90</v>
      </c>
      <c r="B92" t="str">
        <f>IFERROR(IF(VLOOKUP(A92,'QB Projections'!$B:$P,15,FALSE)&gt;0,VLOOKUP(A92,'QB Projections'!$B:$P,2,FALSE),""),"")</f>
        <v>Jensen Jones</v>
      </c>
      <c r="C92" t="str">
        <f>IFERROR(IF(VLOOKUP(A92,'QB Projections'!$B:$P,15,FALSE)&gt;0,VLOOKUP(A92,'QB Projections'!$B:$P,3,FALSE),""),"")</f>
        <v>Air Force</v>
      </c>
      <c r="D92" s="2">
        <f>IFERROR(IF(VLOOKUP(A92,'QB Projections'!$B:$P,15,FALSE)&gt;0,VLOOKUP(A92,'QB Projections'!$B:$P,15,FALSE),""),"")</f>
        <v>26.618017784568874</v>
      </c>
      <c r="F92">
        <v>90</v>
      </c>
      <c r="G92" t="str">
        <f>IFERROR(IF(VLOOKUP(F92,'RB Projections'!$B:$P,15,FALSE)&gt;0,VLOOKUP(F92,'RB Projections'!$B:$P,2,FALSE),""),"")</f>
        <v>Kendall Milton</v>
      </c>
      <c r="H92" t="str">
        <f>IFERROR(IF(VLOOKUP(F92,'RB Projections'!$B:$P,15,FALSE)&gt;0,VLOOKUP(F92,'RB Projections'!$B:$P,3,FALSE),""),"")</f>
        <v>Georgia</v>
      </c>
      <c r="I92" s="2">
        <f>IFERROR(IF(VLOOKUP(F92,'RB Projections'!$B:$P,15,FALSE)&gt;0,VLOOKUP(F92,'RB Projections'!$B:$P,15,FALSE),""),"")</f>
        <v>19.944631039877514</v>
      </c>
      <c r="K92">
        <v>90</v>
      </c>
      <c r="L92" t="str">
        <f>IFERROR(IF(VLOOKUP(K92,'WR Projections'!$B:$P,15,FALSE)&gt;0,VLOOKUP(K92,'WR Projections'!$B:$P,2,FALSE),""),"")</f>
        <v>Zakhari Franklin</v>
      </c>
      <c r="M92" t="str">
        <f>IFERROR(IF(VLOOKUP(K92,'WR Projections'!$B:$P,15,FALSE)&gt;0,VLOOKUP(K92,'WR Projections'!$B:$P,3,FALSE),""),"")</f>
        <v>Ole Miss</v>
      </c>
      <c r="N92" s="2">
        <f>IFERROR(IF(VLOOKUP(K92,'WR Projections'!$B:$P,15,FALSE)&gt;0,VLOOKUP(K92,'WR Projections'!$B:$P,15,FALSE),""),"")</f>
        <v>17.070854170343818</v>
      </c>
      <c r="P92">
        <v>90</v>
      </c>
      <c r="Q92" t="str">
        <f>IFERROR(IF(VLOOKUP(P92,'TE Projections'!$B:$P,15,FALSE)&gt;0,VLOOKUP(P92,'TE Projections'!$B:$P,2,FALSE),""),"")</f>
        <v/>
      </c>
      <c r="R92" t="str">
        <f>IFERROR(IF(VLOOKUP(P92,'TE Projections'!$B:$P,15,FALSE)&gt;0,VLOOKUP(P92,'TE Projections'!$B:$P,3,FALSE),""),"")</f>
        <v/>
      </c>
      <c r="S92" s="2" t="str">
        <f>IFERROR(IF(VLOOKUP(P92,'TE Projections'!$B:$P,15,FALSE)&gt;0,VLOOKUP(P92,'TE Projections'!$B:$P,15,FALSE),""),"")</f>
        <v/>
      </c>
    </row>
    <row r="93" spans="1:19" x14ac:dyDescent="0.25">
      <c r="A93">
        <v>91</v>
      </c>
      <c r="B93" t="str">
        <f>IFERROR(IF(VLOOKUP(A93,'QB Projections'!$B:$P,15,FALSE)&gt;0,VLOOKUP(A93,'QB Projections'!$B:$P,2,FALSE),""),"")</f>
        <v>Spencer Rattler</v>
      </c>
      <c r="C93" t="str">
        <f>IFERROR(IF(VLOOKUP(A93,'QB Projections'!$B:$P,15,FALSE)&gt;0,VLOOKUP(A93,'QB Projections'!$B:$P,3,FALSE),""),"")</f>
        <v>South Carolina</v>
      </c>
      <c r="D93" s="2">
        <f>IFERROR(IF(VLOOKUP(A93,'QB Projections'!$B:$P,15,FALSE)&gt;0,VLOOKUP(A93,'QB Projections'!$B:$P,15,FALSE),""),"")</f>
        <v>26.58060157748109</v>
      </c>
      <c r="F93">
        <v>91</v>
      </c>
      <c r="G93" t="str">
        <f>IFERROR(IF(VLOOKUP(F93,'RB Projections'!$B:$P,15,FALSE)&gt;0,VLOOKUP(F93,'RB Projections'!$B:$P,2,FALSE),""),"")</f>
        <v>Robert Briggs</v>
      </c>
      <c r="H93" t="str">
        <f>IFERROR(IF(VLOOKUP(F93,'RB Projections'!$B:$P,15,FALSE)&gt;0,VLOOKUP(F93,'RB Projections'!$B:$P,3,FALSE),""),"")</f>
        <v>Utah State</v>
      </c>
      <c r="I93" s="2">
        <f>IFERROR(IF(VLOOKUP(F93,'RB Projections'!$B:$P,15,FALSE)&gt;0,VLOOKUP(F93,'RB Projections'!$B:$P,15,FALSE),""),"")</f>
        <v>19.769448834301663</v>
      </c>
      <c r="K93">
        <v>91</v>
      </c>
      <c r="L93" t="str">
        <f>IFERROR(IF(VLOOKUP(K93,'WR Projections'!$B:$P,15,FALSE)&gt;0,VLOOKUP(K93,'WR Projections'!$B:$P,2,FALSE),""),"")</f>
        <v>Luke Grimm</v>
      </c>
      <c r="M93" t="str">
        <f>IFERROR(IF(VLOOKUP(K93,'WR Projections'!$B:$P,15,FALSE)&gt;0,VLOOKUP(K93,'WR Projections'!$B:$P,3,FALSE),""),"")</f>
        <v>Kansas</v>
      </c>
      <c r="N93" s="2">
        <f>IFERROR(IF(VLOOKUP(K93,'WR Projections'!$B:$P,15,FALSE)&gt;0,VLOOKUP(K93,'WR Projections'!$B:$P,15,FALSE),""),"")</f>
        <v>17.059705750060022</v>
      </c>
      <c r="P93">
        <v>91</v>
      </c>
      <c r="Q93" t="str">
        <f>IFERROR(IF(VLOOKUP(P93,'TE Projections'!$B:$P,15,FALSE)&gt;0,VLOOKUP(P93,'TE Projections'!$B:$P,2,FALSE),""),"")</f>
        <v/>
      </c>
      <c r="R93" t="str">
        <f>IFERROR(IF(VLOOKUP(P93,'TE Projections'!$B:$P,15,FALSE)&gt;0,VLOOKUP(P93,'TE Projections'!$B:$P,3,FALSE),""),"")</f>
        <v/>
      </c>
      <c r="S93" s="2" t="str">
        <f>IFERROR(IF(VLOOKUP(P93,'TE Projections'!$B:$P,15,FALSE)&gt;0,VLOOKUP(P93,'TE Projections'!$B:$P,15,FALSE),""),"")</f>
        <v/>
      </c>
    </row>
    <row r="94" spans="1:19" x14ac:dyDescent="0.25">
      <c r="A94">
        <v>92</v>
      </c>
      <c r="B94" t="str">
        <f>IFERROR(IF(VLOOKUP(A94,'QB Projections'!$B:$P,15,FALSE)&gt;0,VLOOKUP(A94,'QB Projections'!$B:$P,2,FALSE),""),"")</f>
        <v>Tony Muskett</v>
      </c>
      <c r="C94" t="str">
        <f>IFERROR(IF(VLOOKUP(A94,'QB Projections'!$B:$P,15,FALSE)&gt;0,VLOOKUP(A94,'QB Projections'!$B:$P,3,FALSE),""),"")</f>
        <v>Virginia</v>
      </c>
      <c r="D94" s="2">
        <f>IFERROR(IF(VLOOKUP(A94,'QB Projections'!$B:$P,15,FALSE)&gt;0,VLOOKUP(A94,'QB Projections'!$B:$P,15,FALSE),""),"")</f>
        <v>26.251461485820087</v>
      </c>
      <c r="F94">
        <v>92</v>
      </c>
      <c r="G94" t="str">
        <f>IFERROR(IF(VLOOKUP(F94,'RB Projections'!$B:$P,15,FALSE)&gt;0,VLOOKUP(F94,'RB Projections'!$B:$P,2,FALSE),""),"")</f>
        <v>Keshawn King</v>
      </c>
      <c r="H94" t="str">
        <f>IFERROR(IF(VLOOKUP(F94,'RB Projections'!$B:$P,15,FALSE)&gt;0,VLOOKUP(F94,'RB Projections'!$B:$P,3,FALSE),""),"")</f>
        <v>Western Michigan</v>
      </c>
      <c r="I94" s="2">
        <f>IFERROR(IF(VLOOKUP(F94,'RB Projections'!$B:$P,15,FALSE)&gt;0,VLOOKUP(F94,'RB Projections'!$B:$P,15,FALSE),""),"")</f>
        <v>19.709889321716677</v>
      </c>
      <c r="K94">
        <v>92</v>
      </c>
      <c r="L94" t="str">
        <f>IFERROR(IF(VLOOKUP(K94,'WR Projections'!$B:$P,15,FALSE)&gt;0,VLOOKUP(K94,'WR Projections'!$B:$P,2,FALSE),""),"")</f>
        <v>Tre Mosley</v>
      </c>
      <c r="M94" t="str">
        <f>IFERROR(IF(VLOOKUP(K94,'WR Projections'!$B:$P,15,FALSE)&gt;0,VLOOKUP(K94,'WR Projections'!$B:$P,3,FALSE),""),"")</f>
        <v>Michigan State</v>
      </c>
      <c r="N94" s="2">
        <f>IFERROR(IF(VLOOKUP(K94,'WR Projections'!$B:$P,15,FALSE)&gt;0,VLOOKUP(K94,'WR Projections'!$B:$P,15,FALSE),""),"")</f>
        <v>17.058578821782366</v>
      </c>
      <c r="P94">
        <v>92</v>
      </c>
      <c r="Q94" t="str">
        <f>IFERROR(IF(VLOOKUP(P94,'TE Projections'!$B:$P,15,FALSE)&gt;0,VLOOKUP(P94,'TE Projections'!$B:$P,2,FALSE),""),"")</f>
        <v/>
      </c>
      <c r="R94" t="str">
        <f>IFERROR(IF(VLOOKUP(P94,'TE Projections'!$B:$P,15,FALSE)&gt;0,VLOOKUP(P94,'TE Projections'!$B:$P,3,FALSE),""),"")</f>
        <v/>
      </c>
      <c r="S94" s="2" t="str">
        <f>IFERROR(IF(VLOOKUP(P94,'TE Projections'!$B:$P,15,FALSE)&gt;0,VLOOKUP(P94,'TE Projections'!$B:$P,15,FALSE),""),"")</f>
        <v/>
      </c>
    </row>
    <row r="95" spans="1:19" x14ac:dyDescent="0.25">
      <c r="A95">
        <v>93</v>
      </c>
      <c r="B95" t="str">
        <f>IFERROR(IF(VLOOKUP(A95,'QB Projections'!$B:$P,15,FALSE)&gt;0,VLOOKUP(A95,'QB Projections'!$B:$P,2,FALSE),""),"")</f>
        <v>Athan Kaliakmanis</v>
      </c>
      <c r="C95" t="str">
        <f>IFERROR(IF(VLOOKUP(A95,'QB Projections'!$B:$P,15,FALSE)&gt;0,VLOOKUP(A95,'QB Projections'!$B:$P,3,FALSE),""),"")</f>
        <v>Minnesota</v>
      </c>
      <c r="D95" s="2">
        <f>IFERROR(IF(VLOOKUP(A95,'QB Projections'!$B:$P,15,FALSE)&gt;0,VLOOKUP(A95,'QB Projections'!$B:$P,15,FALSE),""),"")</f>
        <v>26.199421491077416</v>
      </c>
      <c r="F95">
        <v>93</v>
      </c>
      <c r="G95" t="str">
        <f>IFERROR(IF(VLOOKUP(F95,'RB Projections'!$B:$P,15,FALSE)&gt;0,VLOOKUP(F95,'RB Projections'!$B:$P,2,FALSE),""),"")</f>
        <v>Dominic Richardson</v>
      </c>
      <c r="H95" t="str">
        <f>IFERROR(IF(VLOOKUP(F95,'RB Projections'!$B:$P,15,FALSE)&gt;0,VLOOKUP(F95,'RB Projections'!$B:$P,3,FALSE),""),"")</f>
        <v>Baylor</v>
      </c>
      <c r="I95" s="2">
        <f>IFERROR(IF(VLOOKUP(F95,'RB Projections'!$B:$P,15,FALSE)&gt;0,VLOOKUP(F95,'RB Projections'!$B:$P,15,FALSE),""),"")</f>
        <v>19.643631335946516</v>
      </c>
      <c r="K95">
        <v>93</v>
      </c>
      <c r="L95" t="str">
        <f>IFERROR(IF(VLOOKUP(K95,'WR Projections'!$B:$P,15,FALSE)&gt;0,VLOOKUP(K95,'WR Projections'!$B:$P,2,FALSE),""),"")</f>
        <v>Trey Cleveland</v>
      </c>
      <c r="M95" t="str">
        <f>IFERROR(IF(VLOOKUP(K95,'WR Projections'!$B:$P,15,FALSE)&gt;0,VLOOKUP(K95,'WR Projections'!$B:$P,3,FALSE),""),"")</f>
        <v>North Texas</v>
      </c>
      <c r="N95" s="2">
        <f>IFERROR(IF(VLOOKUP(K95,'WR Projections'!$B:$P,15,FALSE)&gt;0,VLOOKUP(K95,'WR Projections'!$B:$P,15,FALSE),""),"")</f>
        <v>17.051320113418807</v>
      </c>
      <c r="P95">
        <v>93</v>
      </c>
      <c r="Q95" t="str">
        <f>IFERROR(IF(VLOOKUP(P95,'TE Projections'!$B:$P,15,FALSE)&gt;0,VLOOKUP(P95,'TE Projections'!$B:$P,2,FALSE),""),"")</f>
        <v/>
      </c>
      <c r="R95" t="str">
        <f>IFERROR(IF(VLOOKUP(P95,'TE Projections'!$B:$P,15,FALSE)&gt;0,VLOOKUP(P95,'TE Projections'!$B:$P,3,FALSE),""),"")</f>
        <v/>
      </c>
      <c r="S95" s="2" t="str">
        <f>IFERROR(IF(VLOOKUP(P95,'TE Projections'!$B:$P,15,FALSE)&gt;0,VLOOKUP(P95,'TE Projections'!$B:$P,15,FALSE),""),"")</f>
        <v/>
      </c>
    </row>
    <row r="96" spans="1:19" x14ac:dyDescent="0.25">
      <c r="A96">
        <v>94</v>
      </c>
      <c r="B96" t="str">
        <f>IFERROR(IF(VLOOKUP(A96,'QB Projections'!$B:$P,15,FALSE)&gt;0,VLOOKUP(A96,'QB Projections'!$B:$P,2,FALSE),""),"")</f>
        <v>Connor Bazelak</v>
      </c>
      <c r="C96" t="str">
        <f>IFERROR(IF(VLOOKUP(A96,'QB Projections'!$B:$P,15,FALSE)&gt;0,VLOOKUP(A96,'QB Projections'!$B:$P,3,FALSE),""),"")</f>
        <v>Bowling Green</v>
      </c>
      <c r="D96" s="2">
        <f>IFERROR(IF(VLOOKUP(A96,'QB Projections'!$B:$P,15,FALSE)&gt;0,VLOOKUP(A96,'QB Projections'!$B:$P,15,FALSE),""),"")</f>
        <v>25.937412233314884</v>
      </c>
      <c r="F96">
        <v>94</v>
      </c>
      <c r="G96" t="str">
        <f>IFERROR(IF(VLOOKUP(F96,'RB Projections'!$B:$P,15,FALSE)&gt;0,VLOOKUP(F96,'RB Projections'!$B:$P,2,FALSE),""),"")</f>
        <v>Henry Parrish Jr.</v>
      </c>
      <c r="H96" t="str">
        <f>IFERROR(IF(VLOOKUP(F96,'RB Projections'!$B:$P,15,FALSE)&gt;0,VLOOKUP(F96,'RB Projections'!$B:$P,3,FALSE),""),"")</f>
        <v>Miami (FL)</v>
      </c>
      <c r="I96" s="2">
        <f>IFERROR(IF(VLOOKUP(F96,'RB Projections'!$B:$P,15,FALSE)&gt;0,VLOOKUP(F96,'RB Projections'!$B:$P,15,FALSE),""),"")</f>
        <v>19.590567317247103</v>
      </c>
      <c r="K96">
        <v>94</v>
      </c>
      <c r="L96" t="str">
        <f>IFERROR(IF(VLOOKUP(K96,'WR Projections'!$B:$P,15,FALSE)&gt;0,VLOOKUP(K96,'WR Projections'!$B:$P,2,FALSE),""),"")</f>
        <v>Ja'Mori Maclin</v>
      </c>
      <c r="M96" t="str">
        <f>IFERROR(IF(VLOOKUP(K96,'WR Projections'!$B:$P,15,FALSE)&gt;0,VLOOKUP(K96,'WR Projections'!$B:$P,3,FALSE),""),"")</f>
        <v>North Texas</v>
      </c>
      <c r="N96" s="2">
        <f>IFERROR(IF(VLOOKUP(K96,'WR Projections'!$B:$P,15,FALSE)&gt;0,VLOOKUP(K96,'WR Projections'!$B:$P,15,FALSE),""),"")</f>
        <v>16.979002759648573</v>
      </c>
      <c r="P96">
        <v>94</v>
      </c>
      <c r="Q96" t="str">
        <f>IFERROR(IF(VLOOKUP(P96,'TE Projections'!$B:$P,15,FALSE)&gt;0,VLOOKUP(P96,'TE Projections'!$B:$P,2,FALSE),""),"")</f>
        <v/>
      </c>
      <c r="R96" t="str">
        <f>IFERROR(IF(VLOOKUP(P96,'TE Projections'!$B:$P,15,FALSE)&gt;0,VLOOKUP(P96,'TE Projections'!$B:$P,3,FALSE),""),"")</f>
        <v/>
      </c>
      <c r="S96" s="2" t="str">
        <f>IFERROR(IF(VLOOKUP(P96,'TE Projections'!$B:$P,15,FALSE)&gt;0,VLOOKUP(P96,'TE Projections'!$B:$P,15,FALSE),""),"")</f>
        <v/>
      </c>
    </row>
    <row r="97" spans="1:19" x14ac:dyDescent="0.25">
      <c r="A97">
        <v>95</v>
      </c>
      <c r="B97" t="str">
        <f>IFERROR(IF(VLOOKUP(A97,'QB Projections'!$B:$P,15,FALSE)&gt;0,VLOOKUP(A97,'QB Projections'!$B:$P,2,FALSE),""),"")</f>
        <v>Will Rogers</v>
      </c>
      <c r="C97" t="str">
        <f>IFERROR(IF(VLOOKUP(A97,'QB Projections'!$B:$P,15,FALSE)&gt;0,VLOOKUP(A97,'QB Projections'!$B:$P,3,FALSE),""),"")</f>
        <v>Mississippi State</v>
      </c>
      <c r="D97" s="2">
        <f>IFERROR(IF(VLOOKUP(A97,'QB Projections'!$B:$P,15,FALSE)&gt;0,VLOOKUP(A97,'QB Projections'!$B:$P,15,FALSE),""),"")</f>
        <v>25.703513373013191</v>
      </c>
      <c r="F97">
        <v>95</v>
      </c>
      <c r="G97" t="str">
        <f>IFERROR(IF(VLOOKUP(F97,'RB Projections'!$B:$P,15,FALSE)&gt;0,VLOOKUP(F97,'RB Projections'!$B:$P,2,FALSE),""),"")</f>
        <v>Trevor Etienne</v>
      </c>
      <c r="H97" t="str">
        <f>IFERROR(IF(VLOOKUP(F97,'RB Projections'!$B:$P,15,FALSE)&gt;0,VLOOKUP(F97,'RB Projections'!$B:$P,3,FALSE),""),"")</f>
        <v>Florida</v>
      </c>
      <c r="I97" s="2">
        <f>IFERROR(IF(VLOOKUP(F97,'RB Projections'!$B:$P,15,FALSE)&gt;0,VLOOKUP(F97,'RB Projections'!$B:$P,15,FALSE),""),"")</f>
        <v>19.465903426136268</v>
      </c>
      <c r="K97">
        <v>95</v>
      </c>
      <c r="L97" t="str">
        <f>IFERROR(IF(VLOOKUP(K97,'WR Projections'!$B:$P,15,FALSE)&gt;0,VLOOKUP(K97,'WR Projections'!$B:$P,2,FALSE),""),"")</f>
        <v>Caullin Lacy</v>
      </c>
      <c r="M97" t="str">
        <f>IFERROR(IF(VLOOKUP(K97,'WR Projections'!$B:$P,15,FALSE)&gt;0,VLOOKUP(K97,'WR Projections'!$B:$P,3,FALSE),""),"")</f>
        <v>South Alabama</v>
      </c>
      <c r="N97" s="2">
        <f>IFERROR(IF(VLOOKUP(K97,'WR Projections'!$B:$P,15,FALSE)&gt;0,VLOOKUP(K97,'WR Projections'!$B:$P,15,FALSE),""),"")</f>
        <v>16.936188326947356</v>
      </c>
      <c r="P97">
        <v>95</v>
      </c>
      <c r="Q97" t="str">
        <f>IFERROR(IF(VLOOKUP(P97,'TE Projections'!$B:$P,15,FALSE)&gt;0,VLOOKUP(P97,'TE Projections'!$B:$P,2,FALSE),""),"")</f>
        <v/>
      </c>
      <c r="R97" t="str">
        <f>IFERROR(IF(VLOOKUP(P97,'TE Projections'!$B:$P,15,FALSE)&gt;0,VLOOKUP(P97,'TE Projections'!$B:$P,3,FALSE),""),"")</f>
        <v/>
      </c>
      <c r="S97" s="2" t="str">
        <f>IFERROR(IF(VLOOKUP(P97,'TE Projections'!$B:$P,15,FALSE)&gt;0,VLOOKUP(P97,'TE Projections'!$B:$P,15,FALSE),""),"")</f>
        <v/>
      </c>
    </row>
    <row r="98" spans="1:19" x14ac:dyDescent="0.25">
      <c r="A98">
        <v>96</v>
      </c>
      <c r="B98" t="str">
        <f>IFERROR(IF(VLOOKUP(A98,'QB Projections'!$B:$P,15,FALSE)&gt;0,VLOOKUP(A98,'QB Projections'!$B:$P,2,FALSE),""),"")</f>
        <v>Payton Thorne</v>
      </c>
      <c r="C98" t="str">
        <f>IFERROR(IF(VLOOKUP(A98,'QB Projections'!$B:$P,15,FALSE)&gt;0,VLOOKUP(A98,'QB Projections'!$B:$P,3,FALSE),""),"")</f>
        <v>Auburn</v>
      </c>
      <c r="D98" s="2">
        <f>IFERROR(IF(VLOOKUP(A98,'QB Projections'!$B:$P,15,FALSE)&gt;0,VLOOKUP(A98,'QB Projections'!$B:$P,15,FALSE),""),"")</f>
        <v>25.348190730493442</v>
      </c>
      <c r="F98">
        <v>96</v>
      </c>
      <c r="G98" t="str">
        <f>IFERROR(IF(VLOOKUP(F98,'RB Projections'!$B:$P,15,FALSE)&gt;0,VLOOKUP(F98,'RB Projections'!$B:$P,2,FALSE),""),"")</f>
        <v>Victor Rosa</v>
      </c>
      <c r="H98" t="str">
        <f>IFERROR(IF(VLOOKUP(F98,'RB Projections'!$B:$P,15,FALSE)&gt;0,VLOOKUP(F98,'RB Projections'!$B:$P,3,FALSE),""),"")</f>
        <v>UConn</v>
      </c>
      <c r="I98" s="2">
        <f>IFERROR(IF(VLOOKUP(F98,'RB Projections'!$B:$P,15,FALSE)&gt;0,VLOOKUP(F98,'RB Projections'!$B:$P,15,FALSE),""),"")</f>
        <v>19.37957664298597</v>
      </c>
      <c r="K98">
        <v>96</v>
      </c>
      <c r="L98" t="str">
        <f>IFERROR(IF(VLOOKUP(K98,'WR Projections'!$B:$P,15,FALSE)&gt;0,VLOOKUP(K98,'WR Projections'!$B:$P,2,FALSE),""),"")</f>
        <v>Beaux Collins</v>
      </c>
      <c r="M98" t="str">
        <f>IFERROR(IF(VLOOKUP(K98,'WR Projections'!$B:$P,15,FALSE)&gt;0,VLOOKUP(K98,'WR Projections'!$B:$P,3,FALSE),""),"")</f>
        <v>Clemson</v>
      </c>
      <c r="N98" s="2">
        <f>IFERROR(IF(VLOOKUP(K98,'WR Projections'!$B:$P,15,FALSE)&gt;0,VLOOKUP(K98,'WR Projections'!$B:$P,15,FALSE),""),"")</f>
        <v>16.920496738439077</v>
      </c>
      <c r="P98">
        <v>96</v>
      </c>
      <c r="Q98" t="str">
        <f>IFERROR(IF(VLOOKUP(P98,'TE Projections'!$B:$P,15,FALSE)&gt;0,VLOOKUP(P98,'TE Projections'!$B:$P,2,FALSE),""),"")</f>
        <v/>
      </c>
      <c r="R98" t="str">
        <f>IFERROR(IF(VLOOKUP(P98,'TE Projections'!$B:$P,15,FALSE)&gt;0,VLOOKUP(P98,'TE Projections'!$B:$P,3,FALSE),""),"")</f>
        <v/>
      </c>
      <c r="S98" s="2" t="str">
        <f>IFERROR(IF(VLOOKUP(P98,'TE Projections'!$B:$P,15,FALSE)&gt;0,VLOOKUP(P98,'TE Projections'!$B:$P,15,FALSE),""),"")</f>
        <v/>
      </c>
    </row>
    <row r="99" spans="1:19" x14ac:dyDescent="0.25">
      <c r="A99">
        <v>97</v>
      </c>
      <c r="B99" t="str">
        <f>IFERROR(IF(VLOOKUP(A99,'QB Projections'!$B:$P,15,FALSE)&gt;0,VLOOKUP(A99,'QB Projections'!$B:$P,2,FALSE),""),"")</f>
        <v>Justin Lamson</v>
      </c>
      <c r="C99" t="str">
        <f>IFERROR(IF(VLOOKUP(A99,'QB Projections'!$B:$P,15,FALSE)&gt;0,VLOOKUP(A99,'QB Projections'!$B:$P,3,FALSE),""),"")</f>
        <v>Stanford</v>
      </c>
      <c r="D99" s="2">
        <f>IFERROR(IF(VLOOKUP(A99,'QB Projections'!$B:$P,15,FALSE)&gt;0,VLOOKUP(A99,'QB Projections'!$B:$P,15,FALSE),""),"")</f>
        <v>25.308010067182884</v>
      </c>
      <c r="F99">
        <v>97</v>
      </c>
      <c r="G99" t="str">
        <f>IFERROR(IF(VLOOKUP(F99,'RB Projections'!$B:$P,15,FALSE)&gt;0,VLOOKUP(F99,'RB Projections'!$B:$P,2,FALSE),""),"")</f>
        <v>Nay'Quan Wright</v>
      </c>
      <c r="H99" t="str">
        <f>IFERROR(IF(VLOOKUP(F99,'RB Projections'!$B:$P,15,FALSE)&gt;0,VLOOKUP(F99,'RB Projections'!$B:$P,3,FALSE),""),"")</f>
        <v>South Florida</v>
      </c>
      <c r="I99" s="2">
        <f>IFERROR(IF(VLOOKUP(F99,'RB Projections'!$B:$P,15,FALSE)&gt;0,VLOOKUP(F99,'RB Projections'!$B:$P,15,FALSE),""),"")</f>
        <v>19.319848643399165</v>
      </c>
      <c r="K99">
        <v>97</v>
      </c>
      <c r="L99" t="str">
        <f>IFERROR(IF(VLOOKUP(K99,'WR Projections'!$B:$P,15,FALSE)&gt;0,VLOOKUP(K99,'WR Projections'!$B:$P,2,FALSE),""),"")</f>
        <v>Keon Coleman</v>
      </c>
      <c r="M99" t="str">
        <f>IFERROR(IF(VLOOKUP(K99,'WR Projections'!$B:$P,15,FALSE)&gt;0,VLOOKUP(K99,'WR Projections'!$B:$P,3,FALSE),""),"")</f>
        <v>Florida State</v>
      </c>
      <c r="N99" s="2">
        <f>IFERROR(IF(VLOOKUP(K99,'WR Projections'!$B:$P,15,FALSE)&gt;0,VLOOKUP(K99,'WR Projections'!$B:$P,15,FALSE),""),"")</f>
        <v>16.912762924657255</v>
      </c>
      <c r="P99">
        <v>97</v>
      </c>
      <c r="Q99" t="str">
        <f>IFERROR(IF(VLOOKUP(P99,'TE Projections'!$B:$P,15,FALSE)&gt;0,VLOOKUP(P99,'TE Projections'!$B:$P,2,FALSE),""),"")</f>
        <v/>
      </c>
      <c r="R99" t="str">
        <f>IFERROR(IF(VLOOKUP(P99,'TE Projections'!$B:$P,15,FALSE)&gt;0,VLOOKUP(P99,'TE Projections'!$B:$P,3,FALSE),""),"")</f>
        <v/>
      </c>
      <c r="S99" s="2" t="str">
        <f>IFERROR(IF(VLOOKUP(P99,'TE Projections'!$B:$P,15,FALSE)&gt;0,VLOOKUP(P99,'TE Projections'!$B:$P,15,FALSE),""),"")</f>
        <v/>
      </c>
    </row>
    <row r="100" spans="1:19" x14ac:dyDescent="0.25">
      <c r="A100">
        <v>98</v>
      </c>
      <c r="B100" t="str">
        <f>IFERROR(IF(VLOOKUP(A100,'QB Projections'!$B:$P,15,FALSE)&gt;0,VLOOKUP(A100,'QB Projections'!$B:$P,2,FALSE),""),"")</f>
        <v>Cam Fancher</v>
      </c>
      <c r="C100" t="str">
        <f>IFERROR(IF(VLOOKUP(A100,'QB Projections'!$B:$P,15,FALSE)&gt;0,VLOOKUP(A100,'QB Projections'!$B:$P,3,FALSE),""),"")</f>
        <v>Marshall</v>
      </c>
      <c r="D100" s="2">
        <f>IFERROR(IF(VLOOKUP(A100,'QB Projections'!$B:$P,15,FALSE)&gt;0,VLOOKUP(A100,'QB Projections'!$B:$P,15,FALSE),""),"")</f>
        <v>25.260610267785662</v>
      </c>
      <c r="F100">
        <v>98</v>
      </c>
      <c r="G100" t="str">
        <f>IFERROR(IF(VLOOKUP(F100,'RB Projections'!$B:$P,15,FALSE)&gt;0,VLOOKUP(F100,'RB Projections'!$B:$P,2,FALSE),""),"")</f>
        <v>Tahj Brooks</v>
      </c>
      <c r="H100" t="str">
        <f>IFERROR(IF(VLOOKUP(F100,'RB Projections'!$B:$P,15,FALSE)&gt;0,VLOOKUP(F100,'RB Projections'!$B:$P,3,FALSE),""),"")</f>
        <v>Texas Tech</v>
      </c>
      <c r="I100" s="2">
        <f>IFERROR(IF(VLOOKUP(F100,'RB Projections'!$B:$P,15,FALSE)&gt;0,VLOOKUP(F100,'RB Projections'!$B:$P,15,FALSE),""),"")</f>
        <v>19.317863817851819</v>
      </c>
      <c r="K100">
        <v>98</v>
      </c>
      <c r="L100" t="str">
        <f>IFERROR(IF(VLOOKUP(K100,'WR Projections'!$B:$P,15,FALSE)&gt;0,VLOOKUP(K100,'WR Projections'!$B:$P,2,FALSE),""),"")</f>
        <v>Jabre Barber</v>
      </c>
      <c r="M100" t="str">
        <f>IFERROR(IF(VLOOKUP(K100,'WR Projections'!$B:$P,15,FALSE)&gt;0,VLOOKUP(K100,'WR Projections'!$B:$P,3,FALSE),""),"")</f>
        <v>Troy</v>
      </c>
      <c r="N100" s="2">
        <f>IFERROR(IF(VLOOKUP(K100,'WR Projections'!$B:$P,15,FALSE)&gt;0,VLOOKUP(K100,'WR Projections'!$B:$P,15,FALSE),""),"")</f>
        <v>16.842303578848313</v>
      </c>
      <c r="P100">
        <v>98</v>
      </c>
      <c r="Q100" t="str">
        <f>IFERROR(IF(VLOOKUP(P100,'TE Projections'!$B:$P,15,FALSE)&gt;0,VLOOKUP(P100,'TE Projections'!$B:$P,2,FALSE),""),"")</f>
        <v/>
      </c>
      <c r="R100" t="str">
        <f>IFERROR(IF(VLOOKUP(P100,'TE Projections'!$B:$P,15,FALSE)&gt;0,VLOOKUP(P100,'TE Projections'!$B:$P,3,FALSE),""),"")</f>
        <v/>
      </c>
      <c r="S100" s="2" t="str">
        <f>IFERROR(IF(VLOOKUP(P100,'TE Projections'!$B:$P,15,FALSE)&gt;0,VLOOKUP(P100,'TE Projections'!$B:$P,15,FALSE),""),"")</f>
        <v/>
      </c>
    </row>
    <row r="101" spans="1:19" x14ac:dyDescent="0.25">
      <c r="A101">
        <v>99</v>
      </c>
      <c r="B101" t="str">
        <f>IFERROR(IF(VLOOKUP(A101,'QB Projections'!$B:$P,15,FALSE)&gt;0,VLOOKUP(A101,'QB Projections'!$B:$P,2,FALSE),""),"")</f>
        <v>Cole Snyder</v>
      </c>
      <c r="C101" t="str">
        <f>IFERROR(IF(VLOOKUP(A101,'QB Projections'!$B:$P,15,FALSE)&gt;0,VLOOKUP(A101,'QB Projections'!$B:$P,3,FALSE),""),"")</f>
        <v>Buffalo</v>
      </c>
      <c r="D101" s="2">
        <f>IFERROR(IF(VLOOKUP(A101,'QB Projections'!$B:$P,15,FALSE)&gt;0,VLOOKUP(A101,'QB Projections'!$B:$P,15,FALSE),""),"")</f>
        <v>25.255286039059651</v>
      </c>
      <c r="F101">
        <v>99</v>
      </c>
      <c r="G101" t="str">
        <f>IFERROR(IF(VLOOKUP(F101,'RB Projections'!$B:$P,15,FALSE)&gt;0,VLOOKUP(F101,'RB Projections'!$B:$P,2,FALSE),""),"")</f>
        <v>Ahmani Marshall</v>
      </c>
      <c r="H101" t="str">
        <f>IFERROR(IF(VLOOKUP(F101,'RB Projections'!$B:$P,15,FALSE)&gt;0,VLOOKUP(F101,'RB Projections'!$B:$P,3,FALSE),""),"")</f>
        <v>Appalachian State</v>
      </c>
      <c r="I101" s="2">
        <f>IFERROR(IF(VLOOKUP(F101,'RB Projections'!$B:$P,15,FALSE)&gt;0,VLOOKUP(F101,'RB Projections'!$B:$P,15,FALSE),""),"")</f>
        <v>19.260745047538723</v>
      </c>
      <c r="K101">
        <v>99</v>
      </c>
      <c r="L101" t="str">
        <f>IFERROR(IF(VLOOKUP(K101,'WR Projections'!$B:$P,15,FALSE)&gt;0,VLOOKUP(K101,'WR Projections'!$B:$P,2,FALSE),""),"")</f>
        <v>Ricky White</v>
      </c>
      <c r="M101" t="str">
        <f>IFERROR(IF(VLOOKUP(K101,'WR Projections'!$B:$P,15,FALSE)&gt;0,VLOOKUP(K101,'WR Projections'!$B:$P,3,FALSE),""),"")</f>
        <v>UNLV</v>
      </c>
      <c r="N101" s="2">
        <f>IFERROR(IF(VLOOKUP(K101,'WR Projections'!$B:$P,15,FALSE)&gt;0,VLOOKUP(K101,'WR Projections'!$B:$P,15,FALSE),""),"")</f>
        <v>16.795311363260655</v>
      </c>
      <c r="P101">
        <v>99</v>
      </c>
      <c r="Q101" t="str">
        <f>IFERROR(IF(VLOOKUP(P101,'TE Projections'!$B:$P,15,FALSE)&gt;0,VLOOKUP(P101,'TE Projections'!$B:$P,2,FALSE),""),"")</f>
        <v/>
      </c>
      <c r="R101" t="str">
        <f>IFERROR(IF(VLOOKUP(P101,'TE Projections'!$B:$P,15,FALSE)&gt;0,VLOOKUP(P101,'TE Projections'!$B:$P,3,FALSE),""),"")</f>
        <v/>
      </c>
      <c r="S101" s="2" t="str">
        <f>IFERROR(IF(VLOOKUP(P101,'TE Projections'!$B:$P,15,FALSE)&gt;0,VLOOKUP(P101,'TE Projections'!$B:$P,15,FALSE),""),"")</f>
        <v/>
      </c>
    </row>
    <row r="102" spans="1:19" x14ac:dyDescent="0.25">
      <c r="A102">
        <v>100</v>
      </c>
      <c r="B102" t="str">
        <f>IFERROR(IF(VLOOKUP(A102,'QB Projections'!$B:$P,15,FALSE)&gt;0,VLOOKUP(A102,'QB Projections'!$B:$P,2,FALSE),""),"")</f>
        <v>E.J. Warner</v>
      </c>
      <c r="C102" t="str">
        <f>IFERROR(IF(VLOOKUP(A102,'QB Projections'!$B:$P,15,FALSE)&gt;0,VLOOKUP(A102,'QB Projections'!$B:$P,3,FALSE),""),"")</f>
        <v>Temple</v>
      </c>
      <c r="D102" s="2">
        <f>IFERROR(IF(VLOOKUP(A102,'QB Projections'!$B:$P,15,FALSE)&gt;0,VLOOKUP(A102,'QB Projections'!$B:$P,15,FALSE),""),"")</f>
        <v>24.962333737106349</v>
      </c>
      <c r="F102">
        <v>100</v>
      </c>
      <c r="G102" t="str">
        <f>IFERROR(IF(VLOOKUP(F102,'RB Projections'!$B:$P,15,FALSE)&gt;0,VLOOKUP(F102,'RB Projections'!$B:$P,2,FALSE),""),"")</f>
        <v>Cartevious Norton</v>
      </c>
      <c r="H102" t="str">
        <f>IFERROR(IF(VLOOKUP(F102,'RB Projections'!$B:$P,15,FALSE)&gt;0,VLOOKUP(F102,'RB Projections'!$B:$P,3,FALSE),""),"")</f>
        <v>Iowa State</v>
      </c>
      <c r="I102" s="2">
        <f>IFERROR(IF(VLOOKUP(F102,'RB Projections'!$B:$P,15,FALSE)&gt;0,VLOOKUP(F102,'RB Projections'!$B:$P,15,FALSE),""),"")</f>
        <v>19.089790578334853</v>
      </c>
      <c r="K102">
        <v>100</v>
      </c>
      <c r="L102" t="str">
        <f>IFERROR(IF(VLOOKUP(K102,'WR Projections'!$B:$P,15,FALSE)&gt;0,VLOOKUP(K102,'WR Projections'!$B:$P,2,FALSE),""),"")</f>
        <v>TJ Sheffield</v>
      </c>
      <c r="M102" t="str">
        <f>IFERROR(IF(VLOOKUP(K102,'WR Projections'!$B:$P,15,FALSE)&gt;0,VLOOKUP(K102,'WR Projections'!$B:$P,3,FALSE),""),"")</f>
        <v>Purdue</v>
      </c>
      <c r="N102" s="2">
        <f>IFERROR(IF(VLOOKUP(K102,'WR Projections'!$B:$P,15,FALSE)&gt;0,VLOOKUP(K102,'WR Projections'!$B:$P,15,FALSE),""),"")</f>
        <v>16.769624393449558</v>
      </c>
      <c r="P102">
        <v>100</v>
      </c>
      <c r="Q102" t="str">
        <f>IFERROR(IF(VLOOKUP(P102,'TE Projections'!$B:$P,15,FALSE)&gt;0,VLOOKUP(P102,'TE Projections'!$B:$P,2,FALSE),""),"")</f>
        <v/>
      </c>
      <c r="R102" t="str">
        <f>IFERROR(IF(VLOOKUP(P102,'TE Projections'!$B:$P,15,FALSE)&gt;0,VLOOKUP(P102,'TE Projections'!$B:$P,3,FALSE),""),"")</f>
        <v/>
      </c>
      <c r="S102" s="2" t="str">
        <f>IFERROR(IF(VLOOKUP(P102,'TE Projections'!$B:$P,15,FALSE)&gt;0,VLOOKUP(P102,'TE Projections'!$B:$P,15,FALSE),""),"")</f>
        <v/>
      </c>
    </row>
    <row r="103" spans="1:19" x14ac:dyDescent="0.25">
      <c r="A103">
        <v>101</v>
      </c>
      <c r="B103" t="str">
        <f>IFERROR(IF(VLOOKUP(A103,'QB Projections'!$B:$P,15,FALSE)&gt;0,VLOOKUP(A103,'QB Projections'!$B:$P,2,FALSE),""),"")</f>
        <v>Graham Mertz</v>
      </c>
      <c r="C103" t="str">
        <f>IFERROR(IF(VLOOKUP(A103,'QB Projections'!$B:$P,15,FALSE)&gt;0,VLOOKUP(A103,'QB Projections'!$B:$P,3,FALSE),""),"")</f>
        <v>Florida</v>
      </c>
      <c r="D103" s="2">
        <f>IFERROR(IF(VLOOKUP(A103,'QB Projections'!$B:$P,15,FALSE)&gt;0,VLOOKUP(A103,'QB Projections'!$B:$P,15,FALSE),""),"")</f>
        <v>24.873164285863993</v>
      </c>
      <c r="F103">
        <v>101</v>
      </c>
      <c r="G103" t="str">
        <f>IFERROR(IF(VLOOKUP(F103,'RB Projections'!$B:$P,15,FALSE)&gt;0,VLOOKUP(F103,'RB Projections'!$B:$P,2,FALSE),""),"")</f>
        <v>Nathan Carter</v>
      </c>
      <c r="H103" t="str">
        <f>IFERROR(IF(VLOOKUP(F103,'RB Projections'!$B:$P,15,FALSE)&gt;0,VLOOKUP(F103,'RB Projections'!$B:$P,3,FALSE),""),"")</f>
        <v>Michigan State</v>
      </c>
      <c r="I103" s="2">
        <f>IFERROR(IF(VLOOKUP(F103,'RB Projections'!$B:$P,15,FALSE)&gt;0,VLOOKUP(F103,'RB Projections'!$B:$P,15,FALSE),""),"")</f>
        <v>19.042787067285431</v>
      </c>
      <c r="J103" s="9"/>
      <c r="K103">
        <v>101</v>
      </c>
      <c r="L103" t="str">
        <f>IFERROR(IF(VLOOKUP(K103,'WR Projections'!$B:$P,15,FALSE)&gt;0,VLOOKUP(K103,'WR Projections'!$B:$P,2,FALSE),""),"")</f>
        <v>Ja'Corey Brooks</v>
      </c>
      <c r="M103" t="str">
        <f>IFERROR(IF(VLOOKUP(K103,'WR Projections'!$B:$P,15,FALSE)&gt;0,VLOOKUP(K103,'WR Projections'!$B:$P,3,FALSE),""),"")</f>
        <v>Alabama</v>
      </c>
      <c r="N103" s="2">
        <f>IFERROR(IF(VLOOKUP(K103,'WR Projections'!$B:$P,15,FALSE)&gt;0,VLOOKUP(K103,'WR Projections'!$B:$P,15,FALSE),""),"")</f>
        <v>16.760807343333465</v>
      </c>
    </row>
    <row r="104" spans="1:19" x14ac:dyDescent="0.25">
      <c r="A104">
        <v>102</v>
      </c>
      <c r="B104" t="str">
        <f>IFERROR(IF(VLOOKUP(A104,'QB Projections'!$B:$P,15,FALSE)&gt;0,VLOOKUP(A104,'QB Projections'!$B:$P,2,FALSE),""),"")</f>
        <v>Tai Lavatai</v>
      </c>
      <c r="C104" t="str">
        <f>IFERROR(IF(VLOOKUP(A104,'QB Projections'!$B:$P,15,FALSE)&gt;0,VLOOKUP(A104,'QB Projections'!$B:$P,3,FALSE),""),"")</f>
        <v>Navy</v>
      </c>
      <c r="D104" s="2">
        <f>IFERROR(IF(VLOOKUP(A104,'QB Projections'!$B:$P,15,FALSE)&gt;0,VLOOKUP(A104,'QB Projections'!$B:$P,15,FALSE),""),"")</f>
        <v>24.788858311772081</v>
      </c>
      <c r="F104">
        <v>102</v>
      </c>
      <c r="G104" t="str">
        <f>IFERROR(IF(VLOOKUP(F104,'RB Projections'!$B:$P,15,FALSE)&gt;0,VLOOKUP(F104,'RB Projections'!$B:$P,2,FALSE),""),"")</f>
        <v>Kaytron Allen</v>
      </c>
      <c r="H104" t="str">
        <f>IFERROR(IF(VLOOKUP(F104,'RB Projections'!$B:$P,15,FALSE)&gt;0,VLOOKUP(F104,'RB Projections'!$B:$P,3,FALSE),""),"")</f>
        <v>Penn State</v>
      </c>
      <c r="I104" s="2">
        <f>IFERROR(IF(VLOOKUP(F104,'RB Projections'!$B:$P,15,FALSE)&gt;0,VLOOKUP(F104,'RB Projections'!$B:$P,15,FALSE),""),"")</f>
        <v>18.91919372668222</v>
      </c>
      <c r="K104">
        <v>102</v>
      </c>
      <c r="L104" t="str">
        <f>IFERROR(IF(VLOOKUP(K104,'WR Projections'!$B:$P,15,FALSE)&gt;0,VLOOKUP(K104,'WR Projections'!$B:$P,2,FALSE),""),"")</f>
        <v>Joe Scates</v>
      </c>
      <c r="M104" t="str">
        <f>IFERROR(IF(VLOOKUP(K104,'WR Projections'!$B:$P,15,FALSE)&gt;0,VLOOKUP(K104,'WR Projections'!$B:$P,3,FALSE),""),"")</f>
        <v>Memphis</v>
      </c>
      <c r="N104" s="2">
        <f>IFERROR(IF(VLOOKUP(K104,'WR Projections'!$B:$P,15,FALSE)&gt;0,VLOOKUP(K104,'WR Projections'!$B:$P,15,FALSE),""),"")</f>
        <v>16.751637020025807</v>
      </c>
    </row>
    <row r="105" spans="1:19" x14ac:dyDescent="0.25">
      <c r="A105">
        <v>103</v>
      </c>
      <c r="B105" t="str">
        <f>IFERROR(IF(VLOOKUP(A105,'QB Projections'!$B:$P,15,FALSE)&gt;0,VLOOKUP(A105,'QB Projections'!$B:$P,2,FALSE),""),"")</f>
        <v>Mikey Keene</v>
      </c>
      <c r="C105" t="str">
        <f>IFERROR(IF(VLOOKUP(A105,'QB Projections'!$B:$P,15,FALSE)&gt;0,VLOOKUP(A105,'QB Projections'!$B:$P,3,FALSE),""),"")</f>
        <v>Fresno State</v>
      </c>
      <c r="D105" s="2">
        <f>IFERROR(IF(VLOOKUP(A105,'QB Projections'!$B:$P,15,FALSE)&gt;0,VLOOKUP(A105,'QB Projections'!$B:$P,15,FALSE),""),"")</f>
        <v>24.470499643360426</v>
      </c>
      <c r="F105">
        <v>103</v>
      </c>
      <c r="G105" t="str">
        <f>IFERROR(IF(VLOOKUP(F105,'RB Projections'!$B:$P,15,FALSE)&gt;0,VLOOKUP(F105,'RB Projections'!$B:$P,2,FALSE),""),"")</f>
        <v>Shaadie Clayton-Johnson</v>
      </c>
      <c r="H105" t="str">
        <f>IFERROR(IF(VLOOKUP(F105,'RB Projections'!$B:$P,15,FALSE)&gt;0,VLOOKUP(F105,'RB Projections'!$B:$P,3,FALSE),""),"")</f>
        <v>Tulane</v>
      </c>
      <c r="I105" s="2">
        <f>IFERROR(IF(VLOOKUP(F105,'RB Projections'!$B:$P,15,FALSE)&gt;0,VLOOKUP(F105,'RB Projections'!$B:$P,15,FALSE),""),"")</f>
        <v>18.899253048519906</v>
      </c>
      <c r="K105">
        <v>103</v>
      </c>
      <c r="L105" t="str">
        <f>IFERROR(IF(VLOOKUP(K105,'WR Projections'!$B:$P,15,FALSE)&gt;0,VLOOKUP(K105,'WR Projections'!$B:$P,2,FALSE),""),"")</f>
        <v>Je'Quan Burton</v>
      </c>
      <c r="M105" t="str">
        <f>IFERROR(IF(VLOOKUP(K105,'WR Projections'!$B:$P,15,FALSE)&gt;0,VLOOKUP(K105,'WR Projections'!$B:$P,3,FALSE),""),"")</f>
        <v>Florida Atlantic</v>
      </c>
      <c r="N105" s="2">
        <f>IFERROR(IF(VLOOKUP(K105,'WR Projections'!$B:$P,15,FALSE)&gt;0,VLOOKUP(K105,'WR Projections'!$B:$P,15,FALSE),""),"")</f>
        <v>16.73460974634623</v>
      </c>
    </row>
    <row r="106" spans="1:19" x14ac:dyDescent="0.25">
      <c r="A106">
        <v>104</v>
      </c>
      <c r="B106" t="str">
        <f>IFERROR(IF(VLOOKUP(A106,'QB Projections'!$B:$P,15,FALSE)&gt;0,VLOOKUP(A106,'QB Projections'!$B:$P,2,FALSE),""),"")</f>
        <v>Luke Altmyer</v>
      </c>
      <c r="C106" t="str">
        <f>IFERROR(IF(VLOOKUP(A106,'QB Projections'!$B:$P,15,FALSE)&gt;0,VLOOKUP(A106,'QB Projections'!$B:$P,3,FALSE),""),"")</f>
        <v>Illinois</v>
      </c>
      <c r="D106" s="2">
        <f>IFERROR(IF(VLOOKUP(A106,'QB Projections'!$B:$P,15,FALSE)&gt;0,VLOOKUP(A106,'QB Projections'!$B:$P,15,FALSE),""),"")</f>
        <v>24.433219935209674</v>
      </c>
      <c r="F106">
        <v>104</v>
      </c>
      <c r="G106" t="str">
        <f>IFERROR(IF(VLOOKUP(F106,'RB Projections'!$B:$P,15,FALSE)&gt;0,VLOOKUP(F106,'RB Projections'!$B:$P,2,FALSE),""),"")</f>
        <v>Kaleb Johnson</v>
      </c>
      <c r="H106" t="str">
        <f>IFERROR(IF(VLOOKUP(F106,'RB Projections'!$B:$P,15,FALSE)&gt;0,VLOOKUP(F106,'RB Projections'!$B:$P,3,FALSE),""),"")</f>
        <v>Iowa</v>
      </c>
      <c r="I106" s="2">
        <f>IFERROR(IF(VLOOKUP(F106,'RB Projections'!$B:$P,15,FALSE)&gt;0,VLOOKUP(F106,'RB Projections'!$B:$P,15,FALSE),""),"")</f>
        <v>18.780899693468811</v>
      </c>
      <c r="K106">
        <v>104</v>
      </c>
      <c r="L106" t="str">
        <f>IFERROR(IF(VLOOKUP(K106,'WR Projections'!$B:$P,15,FALSE)&gt;0,VLOOKUP(K106,'WR Projections'!$B:$P,2,FALSE),""),"")</f>
        <v>Ja'Lynn Polk</v>
      </c>
      <c r="M106" t="str">
        <f>IFERROR(IF(VLOOKUP(K106,'WR Projections'!$B:$P,15,FALSE)&gt;0,VLOOKUP(K106,'WR Projections'!$B:$P,3,FALSE),""),"")</f>
        <v>Washington</v>
      </c>
      <c r="N106" s="2">
        <f>IFERROR(IF(VLOOKUP(K106,'WR Projections'!$B:$P,15,FALSE)&gt;0,VLOOKUP(K106,'WR Projections'!$B:$P,15,FALSE),""),"")</f>
        <v>16.6483823482458</v>
      </c>
    </row>
    <row r="107" spans="1:19" x14ac:dyDescent="0.25">
      <c r="A107">
        <v>105</v>
      </c>
      <c r="B107" t="str">
        <f>IFERROR(IF(VLOOKUP(A107,'QB Projections'!$B:$P,15,FALSE)&gt;0,VLOOKUP(A107,'QB Projections'!$B:$P,2,FALSE),""),"")</f>
        <v>JT Shrout</v>
      </c>
      <c r="C107" t="str">
        <f>IFERROR(IF(VLOOKUP(A107,'QB Projections'!$B:$P,15,FALSE)&gt;0,VLOOKUP(A107,'QB Projections'!$B:$P,3,FALSE),""),"")</f>
        <v>Arkansas State</v>
      </c>
      <c r="D107" s="2">
        <f>IFERROR(IF(VLOOKUP(A107,'QB Projections'!$B:$P,15,FALSE)&gt;0,VLOOKUP(A107,'QB Projections'!$B:$P,15,FALSE),""),"")</f>
        <v>24.347077970434324</v>
      </c>
      <c r="F107">
        <v>105</v>
      </c>
      <c r="G107" t="str">
        <f>IFERROR(IF(VLOOKUP(F107,'RB Projections'!$B:$P,15,FALSE)&gt;0,VLOOKUP(F107,'RB Projections'!$B:$P,2,FALSE),""),"")</f>
        <v>Stacy Sneed</v>
      </c>
      <c r="H107" t="str">
        <f>IFERROR(IF(VLOOKUP(F107,'RB Projections'!$B:$P,15,FALSE)&gt;0,VLOOKUP(F107,'RB Projections'!$B:$P,3,FALSE),""),"")</f>
        <v>Houston</v>
      </c>
      <c r="I107" s="2">
        <f>IFERROR(IF(VLOOKUP(F107,'RB Projections'!$B:$P,15,FALSE)&gt;0,VLOOKUP(F107,'RB Projections'!$B:$P,15,FALSE),""),"")</f>
        <v>18.714634216743786</v>
      </c>
      <c r="K107">
        <v>105</v>
      </c>
      <c r="L107" t="str">
        <f>IFERROR(IF(VLOOKUP(K107,'WR Projections'!$B:$P,15,FALSE)&gt;0,VLOOKUP(K107,'WR Projections'!$B:$P,2,FALSE),""),"")</f>
        <v>Jimmy Horn Jr.</v>
      </c>
      <c r="M107" t="str">
        <f>IFERROR(IF(VLOOKUP(K107,'WR Projections'!$B:$P,15,FALSE)&gt;0,VLOOKUP(K107,'WR Projections'!$B:$P,3,FALSE),""),"")</f>
        <v>Colorado</v>
      </c>
      <c r="N107" s="2">
        <f>IFERROR(IF(VLOOKUP(K107,'WR Projections'!$B:$P,15,FALSE)&gt;0,VLOOKUP(K107,'WR Projections'!$B:$P,15,FALSE),""),"")</f>
        <v>16.61182060479301</v>
      </c>
    </row>
    <row r="108" spans="1:19" x14ac:dyDescent="0.25">
      <c r="A108">
        <v>106</v>
      </c>
      <c r="B108" t="str">
        <f>IFERROR(IF(VLOOKUP(A108,'QB Projections'!$B:$P,15,FALSE)&gt;0,VLOOKUP(A108,'QB Projections'!$B:$P,2,FALSE),""),"")</f>
        <v>Emmett Morehead</v>
      </c>
      <c r="C108" t="str">
        <f>IFERROR(IF(VLOOKUP(A108,'QB Projections'!$B:$P,15,FALSE)&gt;0,VLOOKUP(A108,'QB Projections'!$B:$P,3,FALSE),""),"")</f>
        <v>Boston College</v>
      </c>
      <c r="D108" s="2">
        <f>IFERROR(IF(VLOOKUP(A108,'QB Projections'!$B:$P,15,FALSE)&gt;0,VLOOKUP(A108,'QB Projections'!$B:$P,15,FALSE),""),"")</f>
        <v>24.265746323329697</v>
      </c>
      <c r="F108">
        <v>106</v>
      </c>
      <c r="G108" t="str">
        <f>IFERROR(IF(VLOOKUP(F108,'RB Projections'!$B:$P,15,FALSE)&gt;0,VLOOKUP(F108,'RB Projections'!$B:$P,2,FALSE),""),"")</f>
        <v>Noah Cain</v>
      </c>
      <c r="H108" t="str">
        <f>IFERROR(IF(VLOOKUP(F108,'RB Projections'!$B:$P,15,FALSE)&gt;0,VLOOKUP(F108,'RB Projections'!$B:$P,3,FALSE),""),"")</f>
        <v>LSU</v>
      </c>
      <c r="I108" s="2">
        <f>IFERROR(IF(VLOOKUP(F108,'RB Projections'!$B:$P,15,FALSE)&gt;0,VLOOKUP(F108,'RB Projections'!$B:$P,15,FALSE),""),"")</f>
        <v>18.628679204523916</v>
      </c>
      <c r="K108">
        <v>106</v>
      </c>
      <c r="L108" t="str">
        <f>IFERROR(IF(VLOOKUP(K108,'WR Projections'!$B:$P,15,FALSE)&gt;0,VLOOKUP(K108,'WR Projections'!$B:$P,2,FALSE),""),"")</f>
        <v>Dont'e Thornton</v>
      </c>
      <c r="M108" t="str">
        <f>IFERROR(IF(VLOOKUP(K108,'WR Projections'!$B:$P,15,FALSE)&gt;0,VLOOKUP(K108,'WR Projections'!$B:$P,3,FALSE),""),"")</f>
        <v>Tennessee</v>
      </c>
      <c r="N108" s="2">
        <f>IFERROR(IF(VLOOKUP(K108,'WR Projections'!$B:$P,15,FALSE)&gt;0,VLOOKUP(K108,'WR Projections'!$B:$P,15,FALSE),""),"")</f>
        <v>16.556144354823349</v>
      </c>
    </row>
    <row r="109" spans="1:19" x14ac:dyDescent="0.25">
      <c r="A109">
        <v>107</v>
      </c>
      <c r="B109" t="str">
        <f>IFERROR(IF(VLOOKUP(A109,'QB Projections'!$B:$P,15,FALSE)&gt;0,VLOOKUP(A109,'QB Projections'!$B:$P,2,FALSE),""),"")</f>
        <v>Chandler Rogers</v>
      </c>
      <c r="C109" t="str">
        <f>IFERROR(IF(VLOOKUP(A109,'QB Projections'!$B:$P,15,FALSE)&gt;0,VLOOKUP(A109,'QB Projections'!$B:$P,3,FALSE),""),"")</f>
        <v>North Texas</v>
      </c>
      <c r="D109" s="2">
        <f>IFERROR(IF(VLOOKUP(A109,'QB Projections'!$B:$P,15,FALSE)&gt;0,VLOOKUP(A109,'QB Projections'!$B:$P,15,FALSE),""),"")</f>
        <v>23.793925048878144</v>
      </c>
      <c r="F109">
        <v>107</v>
      </c>
      <c r="G109" t="str">
        <f>IFERROR(IF(VLOOKUP(F109,'RB Projections'!$B:$P,15,FALSE)&gt;0,VLOOKUP(F109,'RB Projections'!$B:$P,2,FALSE),""),"")</f>
        <v>Justice Ellison</v>
      </c>
      <c r="H109" t="str">
        <f>IFERROR(IF(VLOOKUP(F109,'RB Projections'!$B:$P,15,FALSE)&gt;0,VLOOKUP(F109,'RB Projections'!$B:$P,3,FALSE),""),"")</f>
        <v>Wake Forest</v>
      </c>
      <c r="I109" s="2">
        <f>IFERROR(IF(VLOOKUP(F109,'RB Projections'!$B:$P,15,FALSE)&gt;0,VLOOKUP(F109,'RB Projections'!$B:$P,15,FALSE),""),"")</f>
        <v>18.485323638039059</v>
      </c>
      <c r="K109">
        <v>107</v>
      </c>
      <c r="L109" t="str">
        <f>IFERROR(IF(VLOOKUP(K109,'WR Projections'!$B:$P,15,FALSE)&gt;0,VLOOKUP(K109,'WR Projections'!$B:$P,2,FALSE),""),"")</f>
        <v>Jacoby Jones</v>
      </c>
      <c r="M109" t="str">
        <f>IFERROR(IF(VLOOKUP(K109,'WR Projections'!$B:$P,15,FALSE)&gt;0,VLOOKUP(K109,'WR Projections'!$B:$P,3,FALSE),""),"")</f>
        <v>Ohio</v>
      </c>
      <c r="N109" s="2">
        <f>IFERROR(IF(VLOOKUP(K109,'WR Projections'!$B:$P,15,FALSE)&gt;0,VLOOKUP(K109,'WR Projections'!$B:$P,15,FALSE),""),"")</f>
        <v>16.530010339811465</v>
      </c>
    </row>
    <row r="110" spans="1:19" x14ac:dyDescent="0.25">
      <c r="A110">
        <v>108</v>
      </c>
      <c r="B110" t="str">
        <f>IFERROR(IF(VLOOKUP(A110,'QB Projections'!$B:$P,15,FALSE)&gt;0,VLOOKUP(A110,'QB Projections'!$B:$P,2,FALSE),""),"")</f>
        <v>Grant Wilson</v>
      </c>
      <c r="C110" t="str">
        <f>IFERROR(IF(VLOOKUP(A110,'QB Projections'!$B:$P,15,FALSE)&gt;0,VLOOKUP(A110,'QB Projections'!$B:$P,3,FALSE),""),"")</f>
        <v>Old Dominion</v>
      </c>
      <c r="D110" s="2">
        <f>IFERROR(IF(VLOOKUP(A110,'QB Projections'!$B:$P,15,FALSE)&gt;0,VLOOKUP(A110,'QB Projections'!$B:$P,15,FALSE),""),"")</f>
        <v>23.454478660941831</v>
      </c>
      <c r="F110">
        <v>108</v>
      </c>
      <c r="G110" t="str">
        <f>IFERROR(IF(VLOOKUP(F110,'RB Projections'!$B:$P,15,FALSE)&gt;0,VLOOKUP(F110,'RB Projections'!$B:$P,2,FALSE),""),"")</f>
        <v>CJ Baxter</v>
      </c>
      <c r="H110" t="str">
        <f>IFERROR(IF(VLOOKUP(F110,'RB Projections'!$B:$P,15,FALSE)&gt;0,VLOOKUP(F110,'RB Projections'!$B:$P,3,FALSE),""),"")</f>
        <v>Texas</v>
      </c>
      <c r="I110" s="2">
        <f>IFERROR(IF(VLOOKUP(F110,'RB Projections'!$B:$P,15,FALSE)&gt;0,VLOOKUP(F110,'RB Projections'!$B:$P,15,FALSE),""),"")</f>
        <v>18.384707155099129</v>
      </c>
      <c r="K110">
        <v>108</v>
      </c>
      <c r="L110" t="str">
        <f>IFERROR(IF(VLOOKUP(K110,'WR Projections'!$B:$P,15,FALSE)&gt;0,VLOOKUP(K110,'WR Projections'!$B:$P,2,FALSE),""),"")</f>
        <v>Devin Carter</v>
      </c>
      <c r="M110" t="str">
        <f>IFERROR(IF(VLOOKUP(K110,'WR Projections'!$B:$P,15,FALSE)&gt;0,VLOOKUP(K110,'WR Projections'!$B:$P,3,FALSE),""),"")</f>
        <v>West Virginia</v>
      </c>
      <c r="N110" s="2">
        <f>IFERROR(IF(VLOOKUP(K110,'WR Projections'!$B:$P,15,FALSE)&gt;0,VLOOKUP(K110,'WR Projections'!$B:$P,15,FALSE),""),"")</f>
        <v>16.50552285549287</v>
      </c>
    </row>
    <row r="111" spans="1:19" x14ac:dyDescent="0.25">
      <c r="A111">
        <v>109</v>
      </c>
      <c r="B111" t="str">
        <f>IFERROR(IF(VLOOKUP(A111,'QB Projections'!$B:$P,15,FALSE)&gt;0,VLOOKUP(A111,'QB Projections'!$B:$P,2,FALSE),""),"")</f>
        <v>Layne Hatcher</v>
      </c>
      <c r="C111" t="str">
        <f>IFERROR(IF(VLOOKUP(A111,'QB Projections'!$B:$P,15,FALSE)&gt;0,VLOOKUP(A111,'QB Projections'!$B:$P,3,FALSE),""),"")</f>
        <v>Ball State</v>
      </c>
      <c r="D111" s="2">
        <f>IFERROR(IF(VLOOKUP(A111,'QB Projections'!$B:$P,15,FALSE)&gt;0,VLOOKUP(A111,'QB Projections'!$B:$P,15,FALSE),""),"")</f>
        <v>23.115423900389022</v>
      </c>
      <c r="F111">
        <v>109</v>
      </c>
      <c r="G111" t="str">
        <f>IFERROR(IF(VLOOKUP(F111,'RB Projections'!$B:$P,15,FALSE)&gt;0,VLOOKUP(F111,'RB Projections'!$B:$P,2,FALSE),""),"")</f>
        <v>Terion Stewart</v>
      </c>
      <c r="H111" t="str">
        <f>IFERROR(IF(VLOOKUP(F111,'RB Projections'!$B:$P,15,FALSE)&gt;0,VLOOKUP(F111,'RB Projections'!$B:$P,3,FALSE),""),"")</f>
        <v>Bowling Green</v>
      </c>
      <c r="I111" s="2">
        <f>IFERROR(IF(VLOOKUP(F111,'RB Projections'!$B:$P,15,FALSE)&gt;0,VLOOKUP(F111,'RB Projections'!$B:$P,15,FALSE),""),"")</f>
        <v>18.351553524556369</v>
      </c>
      <c r="K111">
        <v>109</v>
      </c>
      <c r="L111" t="str">
        <f>IFERROR(IF(VLOOKUP(K111,'WR Projections'!$B:$P,15,FALSE)&gt;0,VLOOKUP(K111,'WR Projections'!$B:$P,2,FALSE),""),"")</f>
        <v>Smoke Harris</v>
      </c>
      <c r="M111" t="str">
        <f>IFERROR(IF(VLOOKUP(K111,'WR Projections'!$B:$P,15,FALSE)&gt;0,VLOOKUP(K111,'WR Projections'!$B:$P,3,FALSE),""),"")</f>
        <v>Louisiana Tech</v>
      </c>
      <c r="N111" s="2">
        <f>IFERROR(IF(VLOOKUP(K111,'WR Projections'!$B:$P,15,FALSE)&gt;0,VLOOKUP(K111,'WR Projections'!$B:$P,15,FALSE),""),"")</f>
        <v>16.416697627192896</v>
      </c>
    </row>
    <row r="112" spans="1:19" x14ac:dyDescent="0.25">
      <c r="A112">
        <v>110</v>
      </c>
      <c r="B112" t="str">
        <f>IFERROR(IF(VLOOKUP(A112,'QB Projections'!$B:$P,15,FALSE)&gt;0,VLOOKUP(A112,'QB Projections'!$B:$P,2,FALSE),""),"")</f>
        <v>Alan Bowman</v>
      </c>
      <c r="C112" t="str">
        <f>IFERROR(IF(VLOOKUP(A112,'QB Projections'!$B:$P,15,FALSE)&gt;0,VLOOKUP(A112,'QB Projections'!$B:$P,3,FALSE),""),"")</f>
        <v>Oklahoma State</v>
      </c>
      <c r="D112" s="2">
        <f>IFERROR(IF(VLOOKUP(A112,'QB Projections'!$B:$P,15,FALSE)&gt;0,VLOOKUP(A112,'QB Projections'!$B:$P,15,FALSE),""),"")</f>
        <v>22.807476557111787</v>
      </c>
      <c r="F112">
        <v>110</v>
      </c>
      <c r="G112" t="str">
        <f>IFERROR(IF(VLOOKUP(F112,'RB Projections'!$B:$P,15,FALSE)&gt;0,VLOOKUP(F112,'RB Projections'!$B:$P,2,FALSE),""),"")</f>
        <v>Calvin Hill</v>
      </c>
      <c r="H112" t="str">
        <f>IFERROR(IF(VLOOKUP(F112,'RB Projections'!$B:$P,15,FALSE)&gt;0,VLOOKUP(F112,'RB Projections'!$B:$P,3,FALSE),""),"")</f>
        <v>Texas State</v>
      </c>
      <c r="I112" s="2">
        <f>IFERROR(IF(VLOOKUP(F112,'RB Projections'!$B:$P,15,FALSE)&gt;0,VLOOKUP(F112,'RB Projections'!$B:$P,15,FALSE),""),"")</f>
        <v>18.340480200793529</v>
      </c>
      <c r="K112">
        <v>110</v>
      </c>
      <c r="L112" t="str">
        <f>IFERROR(IF(VLOOKUP(K112,'WR Projections'!$B:$P,15,FALSE)&gt;0,VLOOKUP(K112,'WR Projections'!$B:$P,2,FALSE),""),"")</f>
        <v>Jordan Moore</v>
      </c>
      <c r="M112" t="str">
        <f>IFERROR(IF(VLOOKUP(K112,'WR Projections'!$B:$P,15,FALSE)&gt;0,VLOOKUP(K112,'WR Projections'!$B:$P,3,FALSE),""),"")</f>
        <v>Duke</v>
      </c>
      <c r="N112" s="2">
        <f>IFERROR(IF(VLOOKUP(K112,'WR Projections'!$B:$P,15,FALSE)&gt;0,VLOOKUP(K112,'WR Projections'!$B:$P,15,FALSE),""),"")</f>
        <v>16.358464317746808</v>
      </c>
    </row>
    <row r="113" spans="1:14" x14ac:dyDescent="0.25">
      <c r="A113">
        <v>111</v>
      </c>
      <c r="B113" t="str">
        <f>IFERROR(IF(VLOOKUP(A113,'QB Projections'!$B:$P,15,FALSE)&gt;0,VLOOKUP(A113,'QB Projections'!$B:$P,2,FALSE),""),"")</f>
        <v>Grayson James</v>
      </c>
      <c r="C113" t="str">
        <f>IFERROR(IF(VLOOKUP(A113,'QB Projections'!$B:$P,15,FALSE)&gt;0,VLOOKUP(A113,'QB Projections'!$B:$P,3,FALSE),""),"")</f>
        <v>Florida International</v>
      </c>
      <c r="D113" s="2">
        <f>IFERROR(IF(VLOOKUP(A113,'QB Projections'!$B:$P,15,FALSE)&gt;0,VLOOKUP(A113,'QB Projections'!$B:$P,15,FALSE),""),"")</f>
        <v>22.122581176763365</v>
      </c>
      <c r="F113">
        <v>111</v>
      </c>
      <c r="G113" t="str">
        <f>IFERROR(IF(VLOOKUP(F113,'RB Projections'!$B:$P,15,FALSE)&gt;0,VLOOKUP(F113,'RB Projections'!$B:$P,2,FALSE),""),"")</f>
        <v>Cam Porter</v>
      </c>
      <c r="H113" t="str">
        <f>IFERROR(IF(VLOOKUP(F113,'RB Projections'!$B:$P,15,FALSE)&gt;0,VLOOKUP(F113,'RB Projections'!$B:$P,3,FALSE),""),"")</f>
        <v>Northwestern</v>
      </c>
      <c r="I113" s="2">
        <f>IFERROR(IF(VLOOKUP(F113,'RB Projections'!$B:$P,15,FALSE)&gt;0,VLOOKUP(F113,'RB Projections'!$B:$P,15,FALSE),""),"")</f>
        <v>18.240995717289376</v>
      </c>
      <c r="K113">
        <v>111</v>
      </c>
      <c r="L113" t="str">
        <f>IFERROR(IF(VLOOKUP(K113,'WR Projections'!$B:$P,15,FALSE)&gt;0,VLOOKUP(K113,'WR Projections'!$B:$P,2,FALSE),""),"")</f>
        <v>Cam Camper</v>
      </c>
      <c r="M113" t="str">
        <f>IFERROR(IF(VLOOKUP(K113,'WR Projections'!$B:$P,15,FALSE)&gt;0,VLOOKUP(K113,'WR Projections'!$B:$P,3,FALSE),""),"")</f>
        <v>Indiana</v>
      </c>
      <c r="N113" s="2">
        <f>IFERROR(IF(VLOOKUP(K113,'WR Projections'!$B:$P,15,FALSE)&gt;0,VLOOKUP(K113,'WR Projections'!$B:$P,15,FALSE),""),"")</f>
        <v>16.355697359551755</v>
      </c>
    </row>
    <row r="114" spans="1:14" x14ac:dyDescent="0.25">
      <c r="A114">
        <v>112</v>
      </c>
      <c r="B114" t="str">
        <f>IFERROR(IF(VLOOKUP(A114,'QB Projections'!$B:$P,15,FALSE)&gt;0,VLOOKUP(A114,'QB Projections'!$B:$P,2,FALSE),""),"")</f>
        <v>Brendon Lewis</v>
      </c>
      <c r="C114" t="str">
        <f>IFERROR(IF(VLOOKUP(A114,'QB Projections'!$B:$P,15,FALSE)&gt;0,VLOOKUP(A114,'QB Projections'!$B:$P,3,FALSE),""),"")</f>
        <v>Nevada</v>
      </c>
      <c r="D114" s="2">
        <f>IFERROR(IF(VLOOKUP(A114,'QB Projections'!$B:$P,15,FALSE)&gt;0,VLOOKUP(A114,'QB Projections'!$B:$P,15,FALSE),""),"")</f>
        <v>22.10413454547297</v>
      </c>
      <c r="F114">
        <v>112</v>
      </c>
      <c r="G114" t="str">
        <f>IFERROR(IF(VLOOKUP(F114,'RB Projections'!$B:$P,15,FALSE)&gt;0,VLOOKUP(F114,'RB Projections'!$B:$P,2,FALSE),""),"")</f>
        <v>John Emery Jr.</v>
      </c>
      <c r="H114" t="str">
        <f>IFERROR(IF(VLOOKUP(F114,'RB Projections'!$B:$P,15,FALSE)&gt;0,VLOOKUP(F114,'RB Projections'!$B:$P,3,FALSE),""),"")</f>
        <v>LSU</v>
      </c>
      <c r="I114" s="2">
        <f>IFERROR(IF(VLOOKUP(F114,'RB Projections'!$B:$P,15,FALSE)&gt;0,VLOOKUP(F114,'RB Projections'!$B:$P,15,FALSE),""),"")</f>
        <v>18.166575961537184</v>
      </c>
      <c r="K114">
        <v>112</v>
      </c>
      <c r="L114" t="str">
        <f>IFERROR(IF(VLOOKUP(K114,'WR Projections'!$B:$P,15,FALSE)&gt;0,VLOOKUP(K114,'WR Projections'!$B:$P,2,FALSE),""),"")</f>
        <v>Taylor Morin</v>
      </c>
      <c r="M114" t="str">
        <f>IFERROR(IF(VLOOKUP(K114,'WR Projections'!$B:$P,15,FALSE)&gt;0,VLOOKUP(K114,'WR Projections'!$B:$P,3,FALSE),""),"")</f>
        <v>Wake Forest</v>
      </c>
      <c r="N114" s="2">
        <f>IFERROR(IF(VLOOKUP(K114,'WR Projections'!$B:$P,15,FALSE)&gt;0,VLOOKUP(K114,'WR Projections'!$B:$P,15,FALSE),""),"")</f>
        <v>16.35421040005884</v>
      </c>
    </row>
    <row r="115" spans="1:14" x14ac:dyDescent="0.25">
      <c r="A115">
        <v>113</v>
      </c>
      <c r="B115" t="str">
        <f>IFERROR(IF(VLOOKUP(A115,'QB Projections'!$B:$P,15,FALSE)&gt;0,VLOOKUP(A115,'QB Projections'!$B:$P,2,FALSE),""),"")</f>
        <v>AJ Swann</v>
      </c>
      <c r="C115" t="str">
        <f>IFERROR(IF(VLOOKUP(A115,'QB Projections'!$B:$P,15,FALSE)&gt;0,VLOOKUP(A115,'QB Projections'!$B:$P,3,FALSE),""),"")</f>
        <v>Vanderbilt</v>
      </c>
      <c r="D115" s="2">
        <f>IFERROR(IF(VLOOKUP(A115,'QB Projections'!$B:$P,15,FALSE)&gt;0,VLOOKUP(A115,'QB Projections'!$B:$P,15,FALSE),""),"")</f>
        <v>22.006427064584482</v>
      </c>
      <c r="F115">
        <v>113</v>
      </c>
      <c r="G115" t="str">
        <f>IFERROR(IF(VLOOKUP(F115,'RB Projections'!$B:$P,15,FALSE)&gt;0,VLOOKUP(F115,'RB Projections'!$B:$P,2,FALSE),""),"")</f>
        <v>Shomari Lawrence</v>
      </c>
      <c r="H115" t="str">
        <f>IFERROR(IF(VLOOKUP(F115,'RB Projections'!$B:$P,15,FALSE)&gt;0,VLOOKUP(F115,'RB Projections'!$B:$P,3,FALSE),""),"")</f>
        <v>Florida International</v>
      </c>
      <c r="I115" s="2">
        <f>IFERROR(IF(VLOOKUP(F115,'RB Projections'!$B:$P,15,FALSE)&gt;0,VLOOKUP(F115,'RB Projections'!$B:$P,15,FALSE),""),"")</f>
        <v>18.108405109915363</v>
      </c>
      <c r="K115">
        <v>113</v>
      </c>
      <c r="L115" t="str">
        <f>IFERROR(IF(VLOOKUP(K115,'WR Projections'!$B:$P,15,FALSE)&gt;0,VLOOKUP(K115,'WR Projections'!$B:$P,2,FALSE),""),"")</f>
        <v>Jaylin Noel</v>
      </c>
      <c r="M115" t="str">
        <f>IFERROR(IF(VLOOKUP(K115,'WR Projections'!$B:$P,15,FALSE)&gt;0,VLOOKUP(K115,'WR Projections'!$B:$P,3,FALSE),""),"")</f>
        <v>Iowa State</v>
      </c>
      <c r="N115" s="2">
        <f>IFERROR(IF(VLOOKUP(K115,'WR Projections'!$B:$P,15,FALSE)&gt;0,VLOOKUP(K115,'WR Projections'!$B:$P,15,FALSE),""),"")</f>
        <v>16.335567056105905</v>
      </c>
    </row>
    <row r="116" spans="1:14" x14ac:dyDescent="0.25">
      <c r="A116">
        <v>114</v>
      </c>
      <c r="B116" t="str">
        <f>IFERROR(IF(VLOOKUP(A116,'QB Projections'!$B:$P,15,FALSE)&gt;0,VLOOKUP(A116,'QB Projections'!$B:$P,2,FALSE),""),"")</f>
        <v>Billy Wiles</v>
      </c>
      <c r="C116" t="str">
        <f>IFERROR(IF(VLOOKUP(A116,'QB Projections'!$B:$P,15,FALSE)&gt;0,VLOOKUP(A116,'QB Projections'!$B:$P,3,FALSE),""),"")</f>
        <v>Southern Miss</v>
      </c>
      <c r="D116" s="2">
        <f>IFERROR(IF(VLOOKUP(A116,'QB Projections'!$B:$P,15,FALSE)&gt;0,VLOOKUP(A116,'QB Projections'!$B:$P,15,FALSE),""),"")</f>
        <v>21.989270890985384</v>
      </c>
      <c r="F116">
        <v>114</v>
      </c>
      <c r="G116" t="str">
        <f>IFERROR(IF(VLOOKUP(F116,'RB Projections'!$B:$P,15,FALSE)&gt;0,VLOOKUP(F116,'RB Projections'!$B:$P,2,FALSE),""),"")</f>
        <v>Star Thomas</v>
      </c>
      <c r="H116" t="str">
        <f>IFERROR(IF(VLOOKUP(F116,'RB Projections'!$B:$P,15,FALSE)&gt;0,VLOOKUP(F116,'RB Projections'!$B:$P,3,FALSE),""),"")</f>
        <v>New Mexico State</v>
      </c>
      <c r="I116" s="2">
        <f>IFERROR(IF(VLOOKUP(F116,'RB Projections'!$B:$P,15,FALSE)&gt;0,VLOOKUP(F116,'RB Projections'!$B:$P,15,FALSE),""),"")</f>
        <v>17.987544638350379</v>
      </c>
      <c r="K116">
        <v>114</v>
      </c>
      <c r="L116" t="str">
        <f>IFERROR(IF(VLOOKUP(K116,'WR Projections'!$B:$P,15,FALSE)&gt;0,VLOOKUP(K116,'WR Projections'!$B:$P,2,FALSE),""),"")</f>
        <v>Jaden Bray</v>
      </c>
      <c r="M116" t="str">
        <f>IFERROR(IF(VLOOKUP(K116,'WR Projections'!$B:$P,15,FALSE)&gt;0,VLOOKUP(K116,'WR Projections'!$B:$P,3,FALSE),""),"")</f>
        <v>Oklahoma State</v>
      </c>
      <c r="N116" s="2">
        <f>IFERROR(IF(VLOOKUP(K116,'WR Projections'!$B:$P,15,FALSE)&gt;0,VLOOKUP(K116,'WR Projections'!$B:$P,15,FALSE),""),"")</f>
        <v>16.334609746346231</v>
      </c>
    </row>
    <row r="117" spans="1:14" x14ac:dyDescent="0.25">
      <c r="A117">
        <v>115</v>
      </c>
      <c r="B117" t="str">
        <f>IFERROR(IF(VLOOKUP(A117,'QB Projections'!$B:$P,15,FALSE)&gt;0,VLOOKUP(A117,'QB Projections'!$B:$P,2,FALSE),""),"")</f>
        <v>Ben Bryant</v>
      </c>
      <c r="C117" t="str">
        <f>IFERROR(IF(VLOOKUP(A117,'QB Projections'!$B:$P,15,FALSE)&gt;0,VLOOKUP(A117,'QB Projections'!$B:$P,3,FALSE),""),"")</f>
        <v>Northwestern</v>
      </c>
      <c r="D117" s="2">
        <f>IFERROR(IF(VLOOKUP(A117,'QB Projections'!$B:$P,15,FALSE)&gt;0,VLOOKUP(A117,'QB Projections'!$B:$P,15,FALSE),""),"")</f>
        <v>21.920024348209779</v>
      </c>
      <c r="F117">
        <v>115</v>
      </c>
      <c r="G117" t="str">
        <f>IFERROR(IF(VLOOKUP(F117,'RB Projections'!$B:$P,15,FALSE)&gt;0,VLOOKUP(F117,'RB Projections'!$B:$P,2,FALSE),""),"")</f>
        <v>Kadarius Calloway</v>
      </c>
      <c r="H117" t="str">
        <f>IFERROR(IF(VLOOKUP(F117,'RB Projections'!$B:$P,15,FALSE)&gt;0,VLOOKUP(F117,'RB Projections'!$B:$P,3,FALSE),""),"")</f>
        <v>Old Dominion</v>
      </c>
      <c r="I117" s="2">
        <f>IFERROR(IF(VLOOKUP(F117,'RB Projections'!$B:$P,15,FALSE)&gt;0,VLOOKUP(F117,'RB Projections'!$B:$P,15,FALSE),""),"")</f>
        <v>17.953325830729273</v>
      </c>
      <c r="K117">
        <v>115</v>
      </c>
      <c r="L117" t="str">
        <f>IFERROR(IF(VLOOKUP(K117,'WR Projections'!$B:$P,15,FALSE)&gt;0,VLOOKUP(K117,'WR Projections'!$B:$P,2,FALSE),""),"")</f>
        <v>Stephon Johnson</v>
      </c>
      <c r="M117" t="str">
        <f>IFERROR(IF(VLOOKUP(K117,'WR Projections'!$B:$P,15,FALSE)&gt;0,VLOOKUP(K117,'WR Projections'!$B:$P,3,FALSE),""),"")</f>
        <v>Houston</v>
      </c>
      <c r="N117" s="2">
        <f>IFERROR(IF(VLOOKUP(K117,'WR Projections'!$B:$P,15,FALSE)&gt;0,VLOOKUP(K117,'WR Projections'!$B:$P,15,FALSE),""),"")</f>
        <v>16.316107011175486</v>
      </c>
    </row>
    <row r="118" spans="1:14" x14ac:dyDescent="0.25">
      <c r="A118">
        <v>116</v>
      </c>
      <c r="B118" t="str">
        <f>IFERROR(IF(VLOOKUP(A118,'QB Projections'!$B:$P,15,FALSE)&gt;0,VLOOKUP(A118,'QB Projections'!$B:$P,2,FALSE),""),"")</f>
        <v>Devin Leary</v>
      </c>
      <c r="C118" t="str">
        <f>IFERROR(IF(VLOOKUP(A118,'QB Projections'!$B:$P,15,FALSE)&gt;0,VLOOKUP(A118,'QB Projections'!$B:$P,3,FALSE),""),"")</f>
        <v>Kentucky</v>
      </c>
      <c r="D118" s="2">
        <f>IFERROR(IF(VLOOKUP(A118,'QB Projections'!$B:$P,15,FALSE)&gt;0,VLOOKUP(A118,'QB Projections'!$B:$P,15,FALSE),""),"")</f>
        <v>21.225440888325934</v>
      </c>
      <c r="F118">
        <v>116</v>
      </c>
      <c r="G118" t="str">
        <f>IFERROR(IF(VLOOKUP(F118,'RB Projections'!$B:$P,15,FALSE)&gt;0,VLOOKUP(F118,'RB Projections'!$B:$P,2,FALSE),""),"")</f>
        <v>Zak Wallace</v>
      </c>
      <c r="H118" t="str">
        <f>IFERROR(IF(VLOOKUP(F118,'RB Projections'!$B:$P,15,FALSE)&gt;0,VLOOKUP(F118,'RB Projections'!$B:$P,3,FALSE),""),"")</f>
        <v>Arkansas State</v>
      </c>
      <c r="I118" s="2">
        <f>IFERROR(IF(VLOOKUP(F118,'RB Projections'!$B:$P,15,FALSE)&gt;0,VLOOKUP(F118,'RB Projections'!$B:$P,15,FALSE),""),"")</f>
        <v>17.880586397234786</v>
      </c>
      <c r="K118">
        <v>116</v>
      </c>
      <c r="L118" t="str">
        <f>IFERROR(IF(VLOOKUP(K118,'WR Projections'!$B:$P,15,FALSE)&gt;0,VLOOKUP(K118,'WR Projections'!$B:$P,2,FALSE),""),"")</f>
        <v>Ryan O'Keefe</v>
      </c>
      <c r="M118" t="str">
        <f>IFERROR(IF(VLOOKUP(K118,'WR Projections'!$B:$P,15,FALSE)&gt;0,VLOOKUP(K118,'WR Projections'!$B:$P,3,FALSE),""),"")</f>
        <v>Boston College</v>
      </c>
      <c r="N118" s="2">
        <f>IFERROR(IF(VLOOKUP(K118,'WR Projections'!$B:$P,15,FALSE)&gt;0,VLOOKUP(K118,'WR Projections'!$B:$P,15,FALSE),""),"")</f>
        <v>16.284054810151712</v>
      </c>
    </row>
    <row r="119" spans="1:14" x14ac:dyDescent="0.25">
      <c r="A119">
        <v>117</v>
      </c>
      <c r="B119" t="str">
        <f>IFERROR(IF(VLOOKUP(A119,'QB Projections'!$B:$P,15,FALSE)&gt;0,VLOOKUP(A119,'QB Projections'!$B:$P,2,FALSE),""),"")</f>
        <v>Tayven Jackson</v>
      </c>
      <c r="C119" t="str">
        <f>IFERROR(IF(VLOOKUP(A119,'QB Projections'!$B:$P,15,FALSE)&gt;0,VLOOKUP(A119,'QB Projections'!$B:$P,3,FALSE),""),"")</f>
        <v>Indiana</v>
      </c>
      <c r="D119" s="2">
        <f>IFERROR(IF(VLOOKUP(A119,'QB Projections'!$B:$P,15,FALSE)&gt;0,VLOOKUP(A119,'QB Projections'!$B:$P,15,FALSE),""),"")</f>
        <v>20.989068381703447</v>
      </c>
      <c r="F119">
        <v>117</v>
      </c>
      <c r="G119" t="str">
        <f>IFERROR(IF(VLOOKUP(F119,'RB Projections'!$B:$P,15,FALSE)&gt;0,VLOOKUP(F119,'RB Projections'!$B:$P,2,FALSE),""),"")</f>
        <v>Dontae Smith</v>
      </c>
      <c r="H119" t="str">
        <f>IFERROR(IF(VLOOKUP(F119,'RB Projections'!$B:$P,15,FALSE)&gt;0,VLOOKUP(F119,'RB Projections'!$B:$P,3,FALSE),""),"")</f>
        <v>Georgia Tech</v>
      </c>
      <c r="I119" s="2">
        <f>IFERROR(IF(VLOOKUP(F119,'RB Projections'!$B:$P,15,FALSE)&gt;0,VLOOKUP(F119,'RB Projections'!$B:$P,15,FALSE),""),"")</f>
        <v>17.872880462613214</v>
      </c>
      <c r="K119">
        <v>117</v>
      </c>
      <c r="L119" t="str">
        <f>IFERROR(IF(VLOOKUP(K119,'WR Projections'!$B:$P,15,FALSE)&gt;0,VLOOKUP(K119,'WR Projections'!$B:$P,2,FALSE),""),"")</f>
        <v>Kaden Prather</v>
      </c>
      <c r="M119" t="str">
        <f>IFERROR(IF(VLOOKUP(K119,'WR Projections'!$B:$P,15,FALSE)&gt;0,VLOOKUP(K119,'WR Projections'!$B:$P,3,FALSE),""),"")</f>
        <v>Maryland</v>
      </c>
      <c r="N119" s="2">
        <f>IFERROR(IF(VLOOKUP(K119,'WR Projections'!$B:$P,15,FALSE)&gt;0,VLOOKUP(K119,'WR Projections'!$B:$P,15,FALSE),""),"")</f>
        <v>16.271825232678001</v>
      </c>
    </row>
    <row r="120" spans="1:14" x14ac:dyDescent="0.25">
      <c r="A120">
        <v>118</v>
      </c>
      <c r="B120" t="str">
        <f>IFERROR(IF(VLOOKUP(A120,'QB Projections'!$B:$P,15,FALSE)&gt;0,VLOOKUP(A120,'QB Projections'!$B:$P,2,FALSE),""),"")</f>
        <v>Rocco Becht</v>
      </c>
      <c r="C120" t="str">
        <f>IFERROR(IF(VLOOKUP(A120,'QB Projections'!$B:$P,15,FALSE)&gt;0,VLOOKUP(A120,'QB Projections'!$B:$P,3,FALSE),""),"")</f>
        <v>Iowa State</v>
      </c>
      <c r="D120" s="2">
        <f>IFERROR(IF(VLOOKUP(A120,'QB Projections'!$B:$P,15,FALSE)&gt;0,VLOOKUP(A120,'QB Projections'!$B:$P,15,FALSE),""),"")</f>
        <v>20.926960582129112</v>
      </c>
      <c r="F120">
        <v>118</v>
      </c>
      <c r="G120" t="str">
        <f>IFERROR(IF(VLOOKUP(F120,'RB Projections'!$B:$P,15,FALSE)&gt;0,VLOOKUP(F120,'RB Projections'!$B:$P,2,FALSE),""),"")</f>
        <v>Anwar Lewis</v>
      </c>
      <c r="H120" t="str">
        <f>IFERROR(IF(VLOOKUP(F120,'RB Projections'!$B:$P,15,FALSE)&gt;0,VLOOKUP(F120,'RB Projections'!$B:$P,3,FALSE),""),"")</f>
        <v>Jacksonville State</v>
      </c>
      <c r="I120" s="2">
        <f>IFERROR(IF(VLOOKUP(F120,'RB Projections'!$B:$P,15,FALSE)&gt;0,VLOOKUP(F120,'RB Projections'!$B:$P,15,FALSE),""),"")</f>
        <v>17.707287800260421</v>
      </c>
      <c r="K120">
        <v>118</v>
      </c>
      <c r="L120" t="str">
        <f>IFERROR(IF(VLOOKUP(K120,'WR Projections'!$B:$P,15,FALSE)&gt;0,VLOOKUP(K120,'WR Projections'!$B:$P,2,FALSE),""),"")</f>
        <v>Omarion Dollison</v>
      </c>
      <c r="M120" t="str">
        <f>IFERROR(IF(VLOOKUP(K120,'WR Projections'!$B:$P,15,FALSE)&gt;0,VLOOKUP(K120,'WR Projections'!$B:$P,3,FALSE),""),"")</f>
        <v>James Madison</v>
      </c>
      <c r="N120" s="2">
        <f>IFERROR(IF(VLOOKUP(K120,'WR Projections'!$B:$P,15,FALSE)&gt;0,VLOOKUP(K120,'WR Projections'!$B:$P,15,FALSE),""),"")</f>
        <v>16.269724353777033</v>
      </c>
    </row>
    <row r="121" spans="1:14" x14ac:dyDescent="0.25">
      <c r="A121">
        <v>119</v>
      </c>
      <c r="B121" t="str">
        <f>IFERROR(IF(VLOOKUP(A121,'QB Projections'!$B:$P,15,FALSE)&gt;0,VLOOKUP(A121,'QB Projections'!$B:$P,2,FALSE),""),"")</f>
        <v>JT Daniels</v>
      </c>
      <c r="C121" t="str">
        <f>IFERROR(IF(VLOOKUP(A121,'QB Projections'!$B:$P,15,FALSE)&gt;0,VLOOKUP(A121,'QB Projections'!$B:$P,3,FALSE),""),"")</f>
        <v>Rice</v>
      </c>
      <c r="D121" s="2">
        <f>IFERROR(IF(VLOOKUP(A121,'QB Projections'!$B:$P,15,FALSE)&gt;0,VLOOKUP(A121,'QB Projections'!$B:$P,15,FALSE),""),"")</f>
        <v>20.899421667555007</v>
      </c>
      <c r="F121">
        <v>119</v>
      </c>
      <c r="G121" t="str">
        <f>IFERROR(IF(VLOOKUP(F121,'RB Projections'!$B:$P,15,FALSE)&gt;0,VLOOKUP(F121,'RB Projections'!$B:$P,2,FALSE),""),"")</f>
        <v>Aidan Robbins</v>
      </c>
      <c r="H121" t="str">
        <f>IFERROR(IF(VLOOKUP(F121,'RB Projections'!$B:$P,15,FALSE)&gt;0,VLOOKUP(F121,'RB Projections'!$B:$P,3,FALSE),""),"")</f>
        <v>BYU</v>
      </c>
      <c r="I121" s="2">
        <f>IFERROR(IF(VLOOKUP(F121,'RB Projections'!$B:$P,15,FALSE)&gt;0,VLOOKUP(F121,'RB Projections'!$B:$P,15,FALSE),""),"")</f>
        <v>17.691707817865744</v>
      </c>
      <c r="K121">
        <v>119</v>
      </c>
      <c r="L121" t="str">
        <f>IFERROR(IF(VLOOKUP(K121,'WR Projections'!$B:$P,15,FALSE)&gt;0,VLOOKUP(K121,'WR Projections'!$B:$P,2,FALSE),""),"")</f>
        <v>Dante Cephas</v>
      </c>
      <c r="M121" t="str">
        <f>IFERROR(IF(VLOOKUP(K121,'WR Projections'!$B:$P,15,FALSE)&gt;0,VLOOKUP(K121,'WR Projections'!$B:$P,3,FALSE),""),"")</f>
        <v>Penn State</v>
      </c>
      <c r="N121" s="2">
        <f>IFERROR(IF(VLOOKUP(K121,'WR Projections'!$B:$P,15,FALSE)&gt;0,VLOOKUP(K121,'WR Projections'!$B:$P,15,FALSE),""),"")</f>
        <v>16.187342614985145</v>
      </c>
    </row>
    <row r="122" spans="1:14" x14ac:dyDescent="0.25">
      <c r="A122">
        <v>120</v>
      </c>
      <c r="B122" t="str">
        <f>IFERROR(IF(VLOOKUP(A122,'QB Projections'!$B:$P,15,FALSE)&gt;0,VLOOKUP(A122,'QB Projections'!$B:$P,2,FALSE),""),"")</f>
        <v>Brett Gabbert</v>
      </c>
      <c r="C122" t="str">
        <f>IFERROR(IF(VLOOKUP(A122,'QB Projections'!$B:$P,15,FALSE)&gt;0,VLOOKUP(A122,'QB Projections'!$B:$P,3,FALSE),""),"")</f>
        <v>Miami (OH)</v>
      </c>
      <c r="D122" s="2">
        <f>IFERROR(IF(VLOOKUP(A122,'QB Projections'!$B:$P,15,FALSE)&gt;0,VLOOKUP(A122,'QB Projections'!$B:$P,15,FALSE),""),"")</f>
        <v>20.708997948724949</v>
      </c>
      <c r="F122">
        <v>120</v>
      </c>
      <c r="G122" t="str">
        <f>IFERROR(IF(VLOOKUP(F122,'RB Projections'!$B:$P,15,FALSE)&gt;0,VLOOKUP(F122,'RB Projections'!$B:$P,2,FALSE),""),"")</f>
        <v>Reese White</v>
      </c>
      <c r="H122" t="str">
        <f>IFERROR(IF(VLOOKUP(F122,'RB Projections'!$B:$P,15,FALSE)&gt;0,VLOOKUP(F122,'RB Projections'!$B:$P,3,FALSE),""),"")</f>
        <v>Coastal Carolina</v>
      </c>
      <c r="I122" s="2">
        <f>IFERROR(IF(VLOOKUP(F122,'RB Projections'!$B:$P,15,FALSE)&gt;0,VLOOKUP(F122,'RB Projections'!$B:$P,15,FALSE),""),"")</f>
        <v>17.409807173519283</v>
      </c>
      <c r="K122">
        <v>120</v>
      </c>
      <c r="L122" t="str">
        <f>IFERROR(IF(VLOOKUP(K122,'WR Projections'!$B:$P,15,FALSE)&gt;0,VLOOKUP(K122,'WR Projections'!$B:$P,2,FALSE),""),"")</f>
        <v>Justin Robinson</v>
      </c>
      <c r="M122" t="str">
        <f>IFERROR(IF(VLOOKUP(K122,'WR Projections'!$B:$P,15,FALSE)&gt;0,VLOOKUP(K122,'WR Projections'!$B:$P,3,FALSE),""),"")</f>
        <v>Mississippi State</v>
      </c>
      <c r="N122" s="2">
        <f>IFERROR(IF(VLOOKUP(K122,'WR Projections'!$B:$P,15,FALSE)&gt;0,VLOOKUP(K122,'WR Projections'!$B:$P,15,FALSE),""),"")</f>
        <v>16.184609746346229</v>
      </c>
    </row>
    <row r="123" spans="1:14" x14ac:dyDescent="0.25">
      <c r="A123">
        <v>121</v>
      </c>
      <c r="B123" t="str">
        <f>IFERROR(IF(VLOOKUP(A123,'QB Projections'!$B:$P,15,FALSE)&gt;0,VLOOKUP(A123,'QB Projections'!$B:$P,2,FALSE),""),"")</f>
        <v>Hayden Wolff</v>
      </c>
      <c r="C123" t="str">
        <f>IFERROR(IF(VLOOKUP(A123,'QB Projections'!$B:$P,15,FALSE)&gt;0,VLOOKUP(A123,'QB Projections'!$B:$P,3,FALSE),""),"")</f>
        <v>Western Michigan</v>
      </c>
      <c r="D123" s="2">
        <f>IFERROR(IF(VLOOKUP(A123,'QB Projections'!$B:$P,15,FALSE)&gt;0,VLOOKUP(A123,'QB Projections'!$B:$P,15,FALSE),""),"")</f>
        <v>20.578270125318561</v>
      </c>
      <c r="F123">
        <v>121</v>
      </c>
      <c r="G123" t="str">
        <f>IFERROR(IF(VLOOKUP(F123,'RB Projections'!$B:$P,15,FALSE)&gt;0,VLOOKUP(F123,'RB Projections'!$B:$P,2,FALSE),""),"")</f>
        <v>Edward Saydee</v>
      </c>
      <c r="H123" t="str">
        <f>IFERROR(IF(VLOOKUP(F123,'RB Projections'!$B:$P,15,FALSE)&gt;0,VLOOKUP(F123,'RB Projections'!$B:$P,3,FALSE),""),"")</f>
        <v>Temple</v>
      </c>
      <c r="I123" s="2">
        <f>IFERROR(IF(VLOOKUP(F123,'RB Projections'!$B:$P,15,FALSE)&gt;0,VLOOKUP(F123,'RB Projections'!$B:$P,15,FALSE),""),"")</f>
        <v>17.26249352787503</v>
      </c>
      <c r="K123">
        <v>121</v>
      </c>
      <c r="L123" t="str">
        <f>IFERROR(IF(VLOOKUP(K123,'WR Projections'!$B:$P,15,FALSE)&gt;0,VLOOKUP(K123,'WR Projections'!$B:$P,2,FALSE),""),"")</f>
        <v>Christan Horn</v>
      </c>
      <c r="M123" t="str">
        <f>IFERROR(IF(VLOOKUP(K123,'WR Projections'!$B:$P,15,FALSE)&gt;0,VLOOKUP(K123,'WR Projections'!$B:$P,3,FALSE),""),"")</f>
        <v>Appalachian State</v>
      </c>
      <c r="N123" s="2">
        <f>IFERROR(IF(VLOOKUP(K123,'WR Projections'!$B:$P,15,FALSE)&gt;0,VLOOKUP(K123,'WR Projections'!$B:$P,15,FALSE),""),"")</f>
        <v>16.129873107787827</v>
      </c>
    </row>
    <row r="124" spans="1:14" x14ac:dyDescent="0.25">
      <c r="A124">
        <v>122</v>
      </c>
      <c r="B124" t="str">
        <f>IFERROR(IF(VLOOKUP(A124,'QB Projections'!$B:$P,15,FALSE)&gt;0,VLOOKUP(A124,'QB Projections'!$B:$P,2,FALSE),""),"")</f>
        <v>Grant Gunnell</v>
      </c>
      <c r="C124" t="str">
        <f>IFERROR(IF(VLOOKUP(A124,'QB Projections'!$B:$P,15,FALSE)&gt;0,VLOOKUP(A124,'QB Projections'!$B:$P,3,FALSE),""),"")</f>
        <v>Sam Houston State</v>
      </c>
      <c r="D124" s="2">
        <f>IFERROR(IF(VLOOKUP(A124,'QB Projections'!$B:$P,15,FALSE)&gt;0,VLOOKUP(A124,'QB Projections'!$B:$P,15,FALSE),""),"")</f>
        <v>20.503015854398509</v>
      </c>
      <c r="F124">
        <v>122</v>
      </c>
      <c r="G124" t="str">
        <f>IFERROR(IF(VLOOKUP(F124,'RB Projections'!$B:$P,15,FALSE)&gt;0,VLOOKUP(F124,'RB Projections'!$B:$P,2,FALSE),""),"")</f>
        <v>Jaylen Wright</v>
      </c>
      <c r="H124" t="str">
        <f>IFERROR(IF(VLOOKUP(F124,'RB Projections'!$B:$P,15,FALSE)&gt;0,VLOOKUP(F124,'RB Projections'!$B:$P,3,FALSE),""),"")</f>
        <v>Tennessee</v>
      </c>
      <c r="I124" s="2">
        <f>IFERROR(IF(VLOOKUP(F124,'RB Projections'!$B:$P,15,FALSE)&gt;0,VLOOKUP(F124,'RB Projections'!$B:$P,15,FALSE),""),"")</f>
        <v>17.22353200367365</v>
      </c>
      <c r="K124">
        <v>122</v>
      </c>
      <c r="L124" t="str">
        <f>IFERROR(IF(VLOOKUP(K124,'WR Projections'!$B:$P,15,FALSE)&gt;0,VLOOKUP(K124,'WR Projections'!$B:$P,2,FALSE),""),"")</f>
        <v>Lawrence Arnold</v>
      </c>
      <c r="M124" t="str">
        <f>IFERROR(IF(VLOOKUP(K124,'WR Projections'!$B:$P,15,FALSE)&gt;0,VLOOKUP(K124,'WR Projections'!$B:$P,3,FALSE),""),"")</f>
        <v>Kansas</v>
      </c>
      <c r="N124" s="2">
        <f>IFERROR(IF(VLOOKUP(K124,'WR Projections'!$B:$P,15,FALSE)&gt;0,VLOOKUP(K124,'WR Projections'!$B:$P,15,FALSE),""),"")</f>
        <v>16.116108578003207</v>
      </c>
    </row>
    <row r="125" spans="1:14" x14ac:dyDescent="0.25">
      <c r="A125">
        <v>123</v>
      </c>
      <c r="B125" t="str">
        <f>IFERROR(IF(VLOOKUP(A125,'QB Projections'!$B:$P,15,FALSE)&gt;0,VLOOKUP(A125,'QB Projections'!$B:$P,2,FALSE),""),"")</f>
        <v>Gunnar Watson</v>
      </c>
      <c r="C125" t="str">
        <f>IFERROR(IF(VLOOKUP(A125,'QB Projections'!$B:$P,15,FALSE)&gt;0,VLOOKUP(A125,'QB Projections'!$B:$P,3,FALSE),""),"")</f>
        <v>Troy</v>
      </c>
      <c r="D125" s="2">
        <f>IFERROR(IF(VLOOKUP(A125,'QB Projections'!$B:$P,15,FALSE)&gt;0,VLOOKUP(A125,'QB Projections'!$B:$P,15,FALSE),""),"")</f>
        <v>20.448974209701134</v>
      </c>
      <c r="F125">
        <v>123</v>
      </c>
      <c r="G125" t="str">
        <f>IFERROR(IF(VLOOKUP(F125,'RB Projections'!$B:$P,15,FALSE)&gt;0,VLOOKUP(F125,'RB Projections'!$B:$P,2,FALSE),""),"")</f>
        <v>Tyrell Robinson</v>
      </c>
      <c r="H125" t="str">
        <f>IFERROR(IF(VLOOKUP(F125,'RB Projections'!$B:$P,15,FALSE)&gt;0,VLOOKUP(F125,'RB Projections'!$B:$P,3,FALSE),""),"")</f>
        <v>Army</v>
      </c>
      <c r="I125" s="2">
        <f>IFERROR(IF(VLOOKUP(F125,'RB Projections'!$B:$P,15,FALSE)&gt;0,VLOOKUP(F125,'RB Projections'!$B:$P,15,FALSE),""),"")</f>
        <v>17.15112131025203</v>
      </c>
      <c r="K125">
        <v>123</v>
      </c>
      <c r="L125" t="str">
        <f>IFERROR(IF(VLOOKUP(K125,'WR Projections'!$B:$P,15,FALSE)&gt;0,VLOOKUP(K125,'WR Projections'!$B:$P,2,FALSE),""),"")</f>
        <v>Ali Jennings</v>
      </c>
      <c r="M125" t="str">
        <f>IFERROR(IF(VLOOKUP(K125,'WR Projections'!$B:$P,15,FALSE)&gt;0,VLOOKUP(K125,'WR Projections'!$B:$P,3,FALSE),""),"")</f>
        <v>Virginia Tech</v>
      </c>
      <c r="N125" s="2">
        <f>IFERROR(IF(VLOOKUP(K125,'WR Projections'!$B:$P,15,FALSE)&gt;0,VLOOKUP(K125,'WR Projections'!$B:$P,15,FALSE),""),"")</f>
        <v>16.085073513531299</v>
      </c>
    </row>
    <row r="126" spans="1:14" x14ac:dyDescent="0.25">
      <c r="A126">
        <v>124</v>
      </c>
      <c r="B126" t="str">
        <f>IFERROR(IF(VLOOKUP(A126,'QB Projections'!$B:$P,15,FALSE)&gt;0,VLOOKUP(A126,'QB Projections'!$B:$P,2,FALSE),""),"")</f>
        <v>Blake Shapen</v>
      </c>
      <c r="C126" t="str">
        <f>IFERROR(IF(VLOOKUP(A126,'QB Projections'!$B:$P,15,FALSE)&gt;0,VLOOKUP(A126,'QB Projections'!$B:$P,3,FALSE),""),"")</f>
        <v>Baylor</v>
      </c>
      <c r="D126" s="2">
        <f>IFERROR(IF(VLOOKUP(A126,'QB Projections'!$B:$P,15,FALSE)&gt;0,VLOOKUP(A126,'QB Projections'!$B:$P,15,FALSE),""),"")</f>
        <v>20.189506414838956</v>
      </c>
      <c r="F126">
        <v>124</v>
      </c>
      <c r="G126" t="str">
        <f>IFERROR(IF(VLOOKUP(F126,'RB Projections'!$B:$P,15,FALSE)&gt;0,VLOOKUP(F126,'RB Projections'!$B:$P,2,FALSE),""),"")</f>
        <v>Damien Moore</v>
      </c>
      <c r="H126" t="str">
        <f>IFERROR(IF(VLOOKUP(F126,'RB Projections'!$B:$P,15,FALSE)&gt;0,VLOOKUP(F126,'RB Projections'!$B:$P,3,FALSE),""),"")</f>
        <v>Fresno State</v>
      </c>
      <c r="I126" s="2">
        <f>IFERROR(IF(VLOOKUP(F126,'RB Projections'!$B:$P,15,FALSE)&gt;0,VLOOKUP(F126,'RB Projections'!$B:$P,15,FALSE),""),"")</f>
        <v>17.140100561571121</v>
      </c>
      <c r="K126">
        <v>124</v>
      </c>
      <c r="L126" t="str">
        <f>IFERROR(IF(VLOOKUP(K126,'WR Projections'!$B:$P,15,FALSE)&gt;0,VLOOKUP(K126,'WR Projections'!$B:$P,2,FALSE),""),"")</f>
        <v>Walker Merrill</v>
      </c>
      <c r="M126" t="str">
        <f>IFERROR(IF(VLOOKUP(K126,'WR Projections'!$B:$P,15,FALSE)&gt;0,VLOOKUP(K126,'WR Projections'!$B:$P,3,FALSE),""),"")</f>
        <v>Wake Forest</v>
      </c>
      <c r="N126" s="2">
        <f>IFERROR(IF(VLOOKUP(K126,'WR Projections'!$B:$P,15,FALSE)&gt;0,VLOOKUP(K126,'WR Projections'!$B:$P,15,FALSE),""),"")</f>
        <v>15.975762251457207</v>
      </c>
    </row>
    <row r="127" spans="1:14" x14ac:dyDescent="0.25">
      <c r="A127">
        <v>125</v>
      </c>
      <c r="B127" t="str">
        <f>IFERROR(IF(VLOOKUP(A127,'QB Projections'!$B:$P,15,FALSE)&gt;0,VLOOKUP(A127,'QB Projections'!$B:$P,2,FALSE),""),"")</f>
        <v>Andrew Peasley</v>
      </c>
      <c r="C127" t="str">
        <f>IFERROR(IF(VLOOKUP(A127,'QB Projections'!$B:$P,15,FALSE)&gt;0,VLOOKUP(A127,'QB Projections'!$B:$P,3,FALSE),""),"")</f>
        <v>Wyoming</v>
      </c>
      <c r="D127" s="2">
        <f>IFERROR(IF(VLOOKUP(A127,'QB Projections'!$B:$P,15,FALSE)&gt;0,VLOOKUP(A127,'QB Projections'!$B:$P,15,FALSE),""),"")</f>
        <v>19.91943939832445</v>
      </c>
      <c r="F127">
        <v>125</v>
      </c>
      <c r="G127" t="str">
        <f>IFERROR(IF(VLOOKUP(F127,'RB Projections'!$B:$P,15,FALSE)&gt;0,VLOOKUP(F127,'RB Projections'!$B:$P,2,FALSE),""),"")</f>
        <v>Josh Williams</v>
      </c>
      <c r="H127" t="str">
        <f>IFERROR(IF(VLOOKUP(F127,'RB Projections'!$B:$P,15,FALSE)&gt;0,VLOOKUP(F127,'RB Projections'!$B:$P,3,FALSE),""),"")</f>
        <v>LSU</v>
      </c>
      <c r="I127" s="2">
        <f>IFERROR(IF(VLOOKUP(F127,'RB Projections'!$B:$P,15,FALSE)&gt;0,VLOOKUP(F127,'RB Projections'!$B:$P,15,FALSE),""),"")</f>
        <v>17.094150708685913</v>
      </c>
      <c r="K127">
        <v>125</v>
      </c>
      <c r="L127" t="str">
        <f>IFERROR(IF(VLOOKUP(K127,'WR Projections'!$B:$P,15,FALSE)&gt;0,VLOOKUP(K127,'WR Projections'!$B:$P,2,FALSE),""),"")</f>
        <v>Lawrence Keys III</v>
      </c>
      <c r="M127" t="str">
        <f>IFERROR(IF(VLOOKUP(K127,'WR Projections'!$B:$P,15,FALSE)&gt;0,VLOOKUP(K127,'WR Projections'!$B:$P,3,FALSE),""),"")</f>
        <v>Tulane</v>
      </c>
      <c r="N127" s="2">
        <f>IFERROR(IF(VLOOKUP(K127,'WR Projections'!$B:$P,15,FALSE)&gt;0,VLOOKUP(K127,'WR Projections'!$B:$P,15,FALSE),""),"")</f>
        <v>15.919558543692766</v>
      </c>
    </row>
    <row r="128" spans="1:14" x14ac:dyDescent="0.25">
      <c r="A128">
        <v>126</v>
      </c>
      <c r="B128" t="str">
        <f>IFERROR(IF(VLOOKUP(A128,'QB Projections'!$B:$P,15,FALSE)&gt;0,VLOOKUP(A128,'QB Projections'!$B:$P,2,FALSE),""),"")</f>
        <v>Clay Millen</v>
      </c>
      <c r="C128" t="str">
        <f>IFERROR(IF(VLOOKUP(A128,'QB Projections'!$B:$P,15,FALSE)&gt;0,VLOOKUP(A128,'QB Projections'!$B:$P,3,FALSE),""),"")</f>
        <v>Colorado State</v>
      </c>
      <c r="D128" s="2">
        <f>IFERROR(IF(VLOOKUP(A128,'QB Projections'!$B:$P,15,FALSE)&gt;0,VLOOKUP(A128,'QB Projections'!$B:$P,15,FALSE),""),"")</f>
        <v>19.502505099492026</v>
      </c>
      <c r="F128">
        <v>126</v>
      </c>
      <c r="G128" t="str">
        <f>IFERROR(IF(VLOOKUP(F128,'RB Projections'!$B:$P,15,FALSE)&gt;0,VLOOKUP(F128,'RB Projections'!$B:$P,2,FALSE),""),"")</f>
        <v>Jawhar Jordan</v>
      </c>
      <c r="H128" t="str">
        <f>IFERROR(IF(VLOOKUP(F128,'RB Projections'!$B:$P,15,FALSE)&gt;0,VLOOKUP(F128,'RB Projections'!$B:$P,3,FALSE),""),"")</f>
        <v>Louisville</v>
      </c>
      <c r="I128" s="2">
        <f>IFERROR(IF(VLOOKUP(F128,'RB Projections'!$B:$P,15,FALSE)&gt;0,VLOOKUP(F128,'RB Projections'!$B:$P,15,FALSE),""),"")</f>
        <v>16.995627955013564</v>
      </c>
      <c r="K128">
        <v>126</v>
      </c>
      <c r="L128" t="str">
        <f>IFERROR(IF(VLOOKUP(K128,'WR Projections'!$B:$P,15,FALSE)&gt;0,VLOOKUP(K128,'WR Projections'!$B:$P,2,FALSE),""),"")</f>
        <v>Monroe Young</v>
      </c>
      <c r="M128" t="str">
        <f>IFERROR(IF(VLOOKUP(K128,'WR Projections'!$B:$P,15,FALSE)&gt;0,VLOOKUP(K128,'WR Projections'!$B:$P,3,FALSE),""),"")</f>
        <v>California</v>
      </c>
      <c r="N128" s="2">
        <f>IFERROR(IF(VLOOKUP(K128,'WR Projections'!$B:$P,15,FALSE)&gt;0,VLOOKUP(K128,'WR Projections'!$B:$P,15,FALSE),""),"")</f>
        <v>15.725914094172317</v>
      </c>
    </row>
    <row r="129" spans="1:14" x14ac:dyDescent="0.25">
      <c r="A129">
        <v>127</v>
      </c>
      <c r="B129" t="str">
        <f>IFERROR(IF(VLOOKUP(A129,'QB Projections'!$B:$P,15,FALSE)&gt;0,VLOOKUP(A129,'QB Projections'!$B:$P,2,FALSE),""),"")</f>
        <v>Brayden Schager</v>
      </c>
      <c r="C129" t="str">
        <f>IFERROR(IF(VLOOKUP(A129,'QB Projections'!$B:$P,15,FALSE)&gt;0,VLOOKUP(A129,'QB Projections'!$B:$P,3,FALSE),""),"")</f>
        <v>Hawai'i</v>
      </c>
      <c r="D129" s="2">
        <f>IFERROR(IF(VLOOKUP(A129,'QB Projections'!$B:$P,15,FALSE)&gt;0,VLOOKUP(A129,'QB Projections'!$B:$P,15,FALSE),""),"")</f>
        <v>19.369438243495818</v>
      </c>
      <c r="F129">
        <v>127</v>
      </c>
      <c r="G129" t="str">
        <f>IFERROR(IF(VLOOKUP(F129,'RB Projections'!$B:$P,15,FALSE)&gt;0,VLOOKUP(F129,'RB Projections'!$B:$P,2,FALSE),""),"")</f>
        <v>Micah Bernard</v>
      </c>
      <c r="H129" t="str">
        <f>IFERROR(IF(VLOOKUP(F129,'RB Projections'!$B:$P,15,FALSE)&gt;0,VLOOKUP(F129,'RB Projections'!$B:$P,3,FALSE),""),"")</f>
        <v>Utah</v>
      </c>
      <c r="I129" s="2">
        <f>IFERROR(IF(VLOOKUP(F129,'RB Projections'!$B:$P,15,FALSE)&gt;0,VLOOKUP(F129,'RB Projections'!$B:$P,15,FALSE),""),"")</f>
        <v>16.983741179675537</v>
      </c>
      <c r="K129">
        <v>127</v>
      </c>
      <c r="L129" t="str">
        <f>IFERROR(IF(VLOOKUP(K129,'WR Projections'!$B:$P,15,FALSE)&gt;0,VLOOKUP(K129,'WR Projections'!$B:$P,2,FALSE),""),"")</f>
        <v>Tyrone Howell</v>
      </c>
      <c r="M129" t="str">
        <f>IFERROR(IF(VLOOKUP(K129,'WR Projections'!$B:$P,15,FALSE)&gt;0,VLOOKUP(K129,'WR Projections'!$B:$P,3,FALSE),""),"")</f>
        <v>Louisiana-Monroe</v>
      </c>
      <c r="N129" s="2">
        <f>IFERROR(IF(VLOOKUP(K129,'WR Projections'!$B:$P,15,FALSE)&gt;0,VLOOKUP(K129,'WR Projections'!$B:$P,15,FALSE),""),"")</f>
        <v>15.722000184321166</v>
      </c>
    </row>
    <row r="130" spans="1:14" x14ac:dyDescent="0.25">
      <c r="A130">
        <v>128</v>
      </c>
      <c r="B130" t="str">
        <f>IFERROR(IF(VLOOKUP(A130,'QB Projections'!$B:$P,15,FALSE)&gt;0,VLOOKUP(A130,'QB Projections'!$B:$P,2,FALSE),""),"")</f>
        <v>Cade McNamara</v>
      </c>
      <c r="C130" t="str">
        <f>IFERROR(IF(VLOOKUP(A130,'QB Projections'!$B:$P,15,FALSE)&gt;0,VLOOKUP(A130,'QB Projections'!$B:$P,3,FALSE),""),"")</f>
        <v>Iowa</v>
      </c>
      <c r="D130" s="2">
        <f>IFERROR(IF(VLOOKUP(A130,'QB Projections'!$B:$P,15,FALSE)&gt;0,VLOOKUP(A130,'QB Projections'!$B:$P,15,FALSE),""),"")</f>
        <v>19.070931053461493</v>
      </c>
      <c r="F130">
        <v>128</v>
      </c>
      <c r="G130" t="str">
        <f>IFERROR(IF(VLOOKUP(F130,'RB Projections'!$B:$P,15,FALSE)&gt;0,VLOOKUP(F130,'RB Projections'!$B:$P,2,FALSE),""),"")</f>
        <v>Gavin Sawchuk</v>
      </c>
      <c r="H130" t="str">
        <f>IFERROR(IF(VLOOKUP(F130,'RB Projections'!$B:$P,15,FALSE)&gt;0,VLOOKUP(F130,'RB Projections'!$B:$P,3,FALSE),""),"")</f>
        <v>Oklahoma</v>
      </c>
      <c r="I130" s="2">
        <f>IFERROR(IF(VLOOKUP(F130,'RB Projections'!$B:$P,15,FALSE)&gt;0,VLOOKUP(F130,'RB Projections'!$B:$P,15,FALSE),""),"")</f>
        <v>16.948950476656083</v>
      </c>
      <c r="K130">
        <v>128</v>
      </c>
      <c r="L130" t="str">
        <f>IFERROR(IF(VLOOKUP(K130,'WR Projections'!$B:$P,15,FALSE)&gt;0,VLOOKUP(K130,'WR Projections'!$B:$P,2,FALSE),""),"")</f>
        <v>Andrew Armstrong</v>
      </c>
      <c r="M130" t="str">
        <f>IFERROR(IF(VLOOKUP(K130,'WR Projections'!$B:$P,15,FALSE)&gt;0,VLOOKUP(K130,'WR Projections'!$B:$P,3,FALSE),""),"")</f>
        <v>Arkansas</v>
      </c>
      <c r="N130" s="2">
        <f>IFERROR(IF(VLOOKUP(K130,'WR Projections'!$B:$P,15,FALSE)&gt;0,VLOOKUP(K130,'WR Projections'!$B:$P,15,FALSE),""),"")</f>
        <v>15.720446024574677</v>
      </c>
    </row>
    <row r="131" spans="1:14" x14ac:dyDescent="0.25">
      <c r="A131">
        <v>129</v>
      </c>
      <c r="B131" t="str">
        <f>IFERROR(IF(VLOOKUP(A131,'QB Projections'!$B:$P,15,FALSE)&gt;0,VLOOKUP(A131,'QB Projections'!$B:$P,2,FALSE),""),"")</f>
        <v>Taisun Phommachanh</v>
      </c>
      <c r="C131" t="str">
        <f>IFERROR(IF(VLOOKUP(A131,'QB Projections'!$B:$P,15,FALSE)&gt;0,VLOOKUP(A131,'QB Projections'!$B:$P,3,FALSE),""),"")</f>
        <v>UMass</v>
      </c>
      <c r="D131" s="2">
        <f>IFERROR(IF(VLOOKUP(A131,'QB Projections'!$B:$P,15,FALSE)&gt;0,VLOOKUP(A131,'QB Projections'!$B:$P,15,FALSE),""),"")</f>
        <v>17.765116689033007</v>
      </c>
      <c r="F131">
        <v>129</v>
      </c>
      <c r="G131" t="str">
        <f>IFERROR(IF(VLOOKUP(F131,'RB Projections'!$B:$P,15,FALSE)&gt;0,VLOOKUP(F131,'RB Projections'!$B:$P,2,FALSE),""),"")</f>
        <v>Noah Whittington</v>
      </c>
      <c r="H131" t="str">
        <f>IFERROR(IF(VLOOKUP(F131,'RB Projections'!$B:$P,15,FALSE)&gt;0,VLOOKUP(F131,'RB Projections'!$B:$P,3,FALSE),""),"")</f>
        <v>Oregon</v>
      </c>
      <c r="I131" s="2">
        <f>IFERROR(IF(VLOOKUP(F131,'RB Projections'!$B:$P,15,FALSE)&gt;0,VLOOKUP(F131,'RB Projections'!$B:$P,15,FALSE),""),"")</f>
        <v>16.948542195297392</v>
      </c>
      <c r="K131">
        <v>129</v>
      </c>
      <c r="L131" t="str">
        <f>IFERROR(IF(VLOOKUP(K131,'WR Projections'!$B:$P,15,FALSE)&gt;0,VLOOKUP(K131,'WR Projections'!$B:$P,2,FALSE),""),"")</f>
        <v>Tiaquelin Mims</v>
      </c>
      <c r="M131" t="str">
        <f>IFERROR(IF(VLOOKUP(K131,'WR Projections'!$B:$P,15,FALSE)&gt;0,VLOOKUP(K131,'WR Projections'!$B:$P,3,FALSE),""),"")</f>
        <v>Southern Miss</v>
      </c>
      <c r="N131" s="2">
        <f>IFERROR(IF(VLOOKUP(K131,'WR Projections'!$B:$P,15,FALSE)&gt;0,VLOOKUP(K131,'WR Projections'!$B:$P,15,FALSE),""),"")</f>
        <v>15.701297041566464</v>
      </c>
    </row>
    <row r="132" spans="1:14" x14ac:dyDescent="0.25">
      <c r="A132">
        <v>130</v>
      </c>
      <c r="B132" t="str">
        <f>IFERROR(IF(VLOOKUP(A132,'QB Projections'!$B:$P,15,FALSE)&gt;0,VLOOKUP(A132,'QB Projections'!$B:$P,2,FALSE),""),"")</f>
        <v>Gavin Hardison</v>
      </c>
      <c r="C132" t="str">
        <f>IFERROR(IF(VLOOKUP(A132,'QB Projections'!$B:$P,15,FALSE)&gt;0,VLOOKUP(A132,'QB Projections'!$B:$P,3,FALSE),""),"")</f>
        <v>UTEP</v>
      </c>
      <c r="D132" s="2">
        <f>IFERROR(IF(VLOOKUP(A132,'QB Projections'!$B:$P,15,FALSE)&gt;0,VLOOKUP(A132,'QB Projections'!$B:$P,15,FALSE),""),"")</f>
        <v>16.556102740876653</v>
      </c>
      <c r="F132">
        <v>130</v>
      </c>
      <c r="G132" t="str">
        <f>IFERROR(IF(VLOOKUP(F132,'RB Projections'!$B:$P,15,FALSE)&gt;0,VLOOKUP(F132,'RB Projections'!$B:$P,2,FALSE),""),"")</f>
        <v>Samuel Brown V</v>
      </c>
      <c r="H132" t="str">
        <f>IFERROR(IF(VLOOKUP(F132,'RB Projections'!$B:$P,15,FALSE)&gt;0,VLOOKUP(F132,'RB Projections'!$B:$P,3,FALSE),""),"")</f>
        <v>Rutgers</v>
      </c>
      <c r="I132" s="2">
        <f>IFERROR(IF(VLOOKUP(F132,'RB Projections'!$B:$P,15,FALSE)&gt;0,VLOOKUP(F132,'RB Projections'!$B:$P,15,FALSE),""),"")</f>
        <v>16.914247104258891</v>
      </c>
      <c r="K132">
        <v>130</v>
      </c>
      <c r="L132" t="str">
        <f>IFERROR(IF(VLOOKUP(K132,'WR Projections'!$B:$P,15,FALSE)&gt;0,VLOOKUP(K132,'WR Projections'!$B:$P,2,FALSE),""),"")</f>
        <v>Roman Wilson</v>
      </c>
      <c r="M132" t="str">
        <f>IFERROR(IF(VLOOKUP(K132,'WR Projections'!$B:$P,15,FALSE)&gt;0,VLOOKUP(K132,'WR Projections'!$B:$P,3,FALSE),""),"")</f>
        <v>Michigan</v>
      </c>
      <c r="N132" s="2">
        <f>IFERROR(IF(VLOOKUP(K132,'WR Projections'!$B:$P,15,FALSE)&gt;0,VLOOKUP(K132,'WR Projections'!$B:$P,15,FALSE),""),"")</f>
        <v>15.698468443932619</v>
      </c>
    </row>
    <row r="133" spans="1:14" x14ac:dyDescent="0.25">
      <c r="A133">
        <v>131</v>
      </c>
      <c r="B133" t="str">
        <f>IFERROR(IF(VLOOKUP(A133,'QB Projections'!$B:$P,15,FALSE)&gt;0,VLOOKUP(A133,'QB Projections'!$B:$P,2,FALSE),""),"")</f>
        <v>Dylan Hopkins</v>
      </c>
      <c r="C133" t="str">
        <f>IFERROR(IF(VLOOKUP(A133,'QB Projections'!$B:$P,15,FALSE)&gt;0,VLOOKUP(A133,'QB Projections'!$B:$P,3,FALSE),""),"")</f>
        <v>New Mexico</v>
      </c>
      <c r="D133" s="2">
        <f>IFERROR(IF(VLOOKUP(A133,'QB Projections'!$B:$P,15,FALSE)&gt;0,VLOOKUP(A133,'QB Projections'!$B:$P,15,FALSE),""),"")</f>
        <v>16.348302660739449</v>
      </c>
      <c r="F133">
        <v>131</v>
      </c>
      <c r="G133" t="str">
        <f>IFERROR(IF(VLOOKUP(F133,'RB Projections'!$B:$P,15,FALSE)&gt;0,VLOOKUP(F133,'RB Projections'!$B:$P,2,FALSE),""),"")</f>
        <v>Ayo Adeyi</v>
      </c>
      <c r="H133" t="str">
        <f>IFERROR(IF(VLOOKUP(F133,'RB Projections'!$B:$P,15,FALSE)&gt;0,VLOOKUP(F133,'RB Projections'!$B:$P,3,FALSE),""),"")</f>
        <v>North Texas</v>
      </c>
      <c r="I133" s="2">
        <f>IFERROR(IF(VLOOKUP(F133,'RB Projections'!$B:$P,15,FALSE)&gt;0,VLOOKUP(F133,'RB Projections'!$B:$P,15,FALSE),""),"")</f>
        <v>16.904879157221639</v>
      </c>
      <c r="K133">
        <v>131</v>
      </c>
      <c r="L133" t="str">
        <f>IFERROR(IF(VLOOKUP(K133,'WR Projections'!$B:$P,15,FALSE)&gt;0,VLOOKUP(K133,'WR Projections'!$B:$P,2,FALSE),""),"")</f>
        <v>Joe Wilkins Jr.</v>
      </c>
      <c r="M133" t="str">
        <f>IFERROR(IF(VLOOKUP(K133,'WR Projections'!$B:$P,15,FALSE)&gt;0,VLOOKUP(K133,'WR Projections'!$B:$P,3,FALSE),""),"")</f>
        <v>Miami (OH)</v>
      </c>
      <c r="N133" s="2">
        <f>IFERROR(IF(VLOOKUP(K133,'WR Projections'!$B:$P,15,FALSE)&gt;0,VLOOKUP(K133,'WR Projections'!$B:$P,15,FALSE),""),"")</f>
        <v>15.660744130309618</v>
      </c>
    </row>
    <row r="134" spans="1:14" x14ac:dyDescent="0.25">
      <c r="A134">
        <v>132</v>
      </c>
      <c r="B134" t="str">
        <f>IFERROR(IF(VLOOKUP(A134,'QB Projections'!$B:$P,15,FALSE)&gt;0,VLOOKUP(A134,'QB Projections'!$B:$P,2,FALSE),""),"")</f>
        <v>Joseph Fagnano</v>
      </c>
      <c r="C134" t="str">
        <f>IFERROR(IF(VLOOKUP(A134,'QB Projections'!$B:$P,15,FALSE)&gt;0,VLOOKUP(A134,'QB Projections'!$B:$P,3,FALSE),""),"")</f>
        <v>UConn</v>
      </c>
      <c r="D134" s="2">
        <f>IFERROR(IF(VLOOKUP(A134,'QB Projections'!$B:$P,15,FALSE)&gt;0,VLOOKUP(A134,'QB Projections'!$B:$P,15,FALSE),""),"")</f>
        <v>14.495740307984867</v>
      </c>
      <c r="F134">
        <v>132</v>
      </c>
      <c r="G134" t="str">
        <f>IFERROR(IF(VLOOKUP(F134,'RB Projections'!$B:$P,15,FALSE)&gt;0,VLOOKUP(F134,'RB Projections'!$B:$P,2,FALSE),""),"")</f>
        <v>Austin Jones</v>
      </c>
      <c r="H134" t="str">
        <f>IFERROR(IF(VLOOKUP(F134,'RB Projections'!$B:$P,15,FALSE)&gt;0,VLOOKUP(F134,'RB Projections'!$B:$P,3,FALSE),""),"")</f>
        <v>USC</v>
      </c>
      <c r="I134" s="2">
        <f>IFERROR(IF(VLOOKUP(F134,'RB Projections'!$B:$P,15,FALSE)&gt;0,VLOOKUP(F134,'RB Projections'!$B:$P,15,FALSE),""),"")</f>
        <v>16.79153447650236</v>
      </c>
      <c r="K134">
        <v>132</v>
      </c>
      <c r="L134" t="str">
        <f>IFERROR(IF(VLOOKUP(K134,'WR Projections'!$B:$P,15,FALSE)&gt;0,VLOOKUP(K134,'WR Projections'!$B:$P,2,FALSE),""),"")</f>
        <v>Josh Kelly</v>
      </c>
      <c r="M134" t="str">
        <f>IFERROR(IF(VLOOKUP(K134,'WR Projections'!$B:$P,15,FALSE)&gt;0,VLOOKUP(K134,'WR Projections'!$B:$P,3,FALSE),""),"")</f>
        <v>Washington State</v>
      </c>
      <c r="N134" s="2">
        <f>IFERROR(IF(VLOOKUP(K134,'WR Projections'!$B:$P,15,FALSE)&gt;0,VLOOKUP(K134,'WR Projections'!$B:$P,15,FALSE),""),"")</f>
        <v>15.640721678925225</v>
      </c>
    </row>
    <row r="135" spans="1:14" x14ac:dyDescent="0.25">
      <c r="A135">
        <v>133</v>
      </c>
      <c r="B135" t="str">
        <f>IFERROR(IF(VLOOKUP(A135,'QB Projections'!$B:$P,15,FALSE)&gt;0,VLOOKUP(A135,'QB Projections'!$B:$P,2,FALSE),""),"")</f>
        <v>Gavin Wimsatt</v>
      </c>
      <c r="C135" t="str">
        <f>IFERROR(IF(VLOOKUP(A135,'QB Projections'!$B:$P,15,FALSE)&gt;0,VLOOKUP(A135,'QB Projections'!$B:$P,3,FALSE),""),"")</f>
        <v>Rutgers</v>
      </c>
      <c r="D135" s="2">
        <f>IFERROR(IF(VLOOKUP(A135,'QB Projections'!$B:$P,15,FALSE)&gt;0,VLOOKUP(A135,'QB Projections'!$B:$P,15,FALSE),""),"")</f>
        <v>10.72149798270736</v>
      </c>
      <c r="F135">
        <v>133</v>
      </c>
      <c r="G135" t="str">
        <f>IFERROR(IF(VLOOKUP(F135,'RB Projections'!$B:$P,15,FALSE)&gt;0,VLOOKUP(F135,'RB Projections'!$B:$P,2,FALSE),""),"")</f>
        <v>Jevyon Ducker</v>
      </c>
      <c r="H135" t="str">
        <f>IFERROR(IF(VLOOKUP(F135,'RB Projections'!$B:$P,15,FALSE)&gt;0,VLOOKUP(F135,'RB Projections'!$B:$P,3,FALSE),""),"")</f>
        <v>Memphis</v>
      </c>
      <c r="I135" s="2">
        <f>IFERROR(IF(VLOOKUP(F135,'RB Projections'!$B:$P,15,FALSE)&gt;0,VLOOKUP(F135,'RB Projections'!$B:$P,15,FALSE),""),"")</f>
        <v>16.753403310500548</v>
      </c>
      <c r="K135">
        <v>133</v>
      </c>
      <c r="L135" t="str">
        <f>IFERROR(IF(VLOOKUP(K135,'WR Projections'!$B:$P,15,FALSE)&gt;0,VLOOKUP(K135,'WR Projections'!$B:$P,2,FALSE),""),"")</f>
        <v>Michael Mathison</v>
      </c>
      <c r="M135" t="str">
        <f>IFERROR(IF(VLOOKUP(K135,'WR Projections'!$B:$P,15,FALSE)&gt;0,VLOOKUP(K135,'WR Projections'!$B:$P,3,FALSE),""),"")</f>
        <v>Western Kentucky</v>
      </c>
      <c r="N135" s="2">
        <f>IFERROR(IF(VLOOKUP(K135,'WR Projections'!$B:$P,15,FALSE)&gt;0,VLOOKUP(K135,'WR Projections'!$B:$P,15,FALSE),""),"")</f>
        <v>15.60547406521251</v>
      </c>
    </row>
    <row r="136" spans="1:14" x14ac:dyDescent="0.25">
      <c r="B136" t="str">
        <f>IFERROR(IF(VLOOKUP(A136,'QB Projections'!$B:$P,15,FALSE)&gt;0,VLOOKUP(A136,'QB Projections'!$B:$P,2,FALSE),""),"")</f>
        <v/>
      </c>
      <c r="C136" t="str">
        <f>IFERROR(IF(VLOOKUP(A136,'QB Projections'!$B:$P,15,FALSE)&gt;0,VLOOKUP(A136,'QB Projections'!$B:$P,3,FALSE),""),"")</f>
        <v/>
      </c>
      <c r="D136" s="2" t="str">
        <f>IFERROR(IF(VLOOKUP(A136,'QB Projections'!$B:$P,15,FALSE)&gt;0,VLOOKUP(A136,'QB Projections'!$B:$P,15,FALSE),""),"")</f>
        <v/>
      </c>
      <c r="F136">
        <v>134</v>
      </c>
      <c r="G136" t="str">
        <f>IFERROR(IF(VLOOKUP(F136,'RB Projections'!$B:$P,15,FALSE)&gt;0,VLOOKUP(F136,'RB Projections'!$B:$P,2,FALSE),""),"")</f>
        <v>Jalen Berger</v>
      </c>
      <c r="H136" t="str">
        <f>IFERROR(IF(VLOOKUP(F136,'RB Projections'!$B:$P,15,FALSE)&gt;0,VLOOKUP(F136,'RB Projections'!$B:$P,3,FALSE),""),"")</f>
        <v>Michigan State</v>
      </c>
      <c r="I136" s="2">
        <f>IFERROR(IF(VLOOKUP(F136,'RB Projections'!$B:$P,15,FALSE)&gt;0,VLOOKUP(F136,'RB Projections'!$B:$P,15,FALSE),""),"")</f>
        <v>16.741808438845208</v>
      </c>
      <c r="K136">
        <v>134</v>
      </c>
      <c r="L136" t="str">
        <f>IFERROR(IF(VLOOKUP(K136,'WR Projections'!$B:$P,15,FALSE)&gt;0,VLOOKUP(K136,'WR Projections'!$B:$P,2,FALSE),""),"")</f>
        <v>Daniel George</v>
      </c>
      <c r="M136" t="str">
        <f>IFERROR(IF(VLOOKUP(K136,'WR Projections'!$B:$P,15,FALSE)&gt;0,VLOOKUP(K136,'WR Projections'!$B:$P,3,FALSE),""),"")</f>
        <v>Akron</v>
      </c>
      <c r="N136" s="2">
        <f>IFERROR(IF(VLOOKUP(K136,'WR Projections'!$B:$P,15,FALSE)&gt;0,VLOOKUP(K136,'WR Projections'!$B:$P,15,FALSE),""),"")</f>
        <v>15.551445213239186</v>
      </c>
    </row>
    <row r="137" spans="1:14" x14ac:dyDescent="0.25">
      <c r="F137">
        <v>135</v>
      </c>
      <c r="G137" t="str">
        <f>IFERROR(IF(VLOOKUP(F137,'RB Projections'!$B:$P,15,FALSE)&gt;0,VLOOKUP(F137,'RB Projections'!$B:$P,2,FALSE),""),"")</f>
        <v>Johnny Richardson</v>
      </c>
      <c r="H137" t="str">
        <f>IFERROR(IF(VLOOKUP(F137,'RB Projections'!$B:$P,15,FALSE)&gt;0,VLOOKUP(F137,'RB Projections'!$B:$P,3,FALSE),""),"")</f>
        <v>UCF</v>
      </c>
      <c r="I137" s="2">
        <f>IFERROR(IF(VLOOKUP(F137,'RB Projections'!$B:$P,15,FALSE)&gt;0,VLOOKUP(F137,'RB Projections'!$B:$P,15,FALSE),""),"")</f>
        <v>16.715156219185758</v>
      </c>
      <c r="K137">
        <v>135</v>
      </c>
      <c r="L137" t="str">
        <f>IFERROR(IF(VLOOKUP(K137,'WR Projections'!$B:$P,15,FALSE)&gt;0,VLOOKUP(K137,'WR Projections'!$B:$P,2,FALSE),""),"")</f>
        <v>Keanu Hill</v>
      </c>
      <c r="M137" t="str">
        <f>IFERROR(IF(VLOOKUP(K137,'WR Projections'!$B:$P,15,FALSE)&gt;0,VLOOKUP(K137,'WR Projections'!$B:$P,3,FALSE),""),"")</f>
        <v>BYU</v>
      </c>
      <c r="N137" s="2">
        <f>IFERROR(IF(VLOOKUP(K137,'WR Projections'!$B:$P,15,FALSE)&gt;0,VLOOKUP(K137,'WR Projections'!$B:$P,15,FALSE),""),"")</f>
        <v>15.546870418906311</v>
      </c>
    </row>
    <row r="138" spans="1:14" x14ac:dyDescent="0.25">
      <c r="F138">
        <v>136</v>
      </c>
      <c r="G138" t="str">
        <f>IFERROR(IF(VLOOKUP(F138,'RB Projections'!$B:$P,15,FALSE)&gt;0,VLOOKUP(F138,'RB Projections'!$B:$P,2,FALSE),""),"")</f>
        <v>Shadrick Byrd</v>
      </c>
      <c r="H138" t="str">
        <f>IFERROR(IF(VLOOKUP(F138,'RB Projections'!$B:$P,15,FALSE)&gt;0,VLOOKUP(F138,'RB Projections'!$B:$P,3,FALSE),""),"")</f>
        <v>Charlotte</v>
      </c>
      <c r="I138" s="2">
        <f>IFERROR(IF(VLOOKUP(F138,'RB Projections'!$B:$P,15,FALSE)&gt;0,VLOOKUP(F138,'RB Projections'!$B:$P,15,FALSE),""),"")</f>
        <v>16.561995541105684</v>
      </c>
      <c r="K138">
        <v>136</v>
      </c>
      <c r="L138" t="str">
        <f>IFERROR(IF(VLOOKUP(K138,'WR Projections'!$B:$P,15,FALSE)&gt;0,VLOOKUP(K138,'WR Projections'!$B:$P,2,FALSE),""),"")</f>
        <v>Lance Legendre</v>
      </c>
      <c r="M138" t="str">
        <f>IFERROR(IF(VLOOKUP(K138,'WR Projections'!$B:$P,15,FALSE)&gt;0,VLOOKUP(K138,'WR Projections'!$B:$P,3,FALSE),""),"")</f>
        <v>Louisiana</v>
      </c>
      <c r="N138" s="2">
        <f>IFERROR(IF(VLOOKUP(K138,'WR Projections'!$B:$P,15,FALSE)&gt;0,VLOOKUP(K138,'WR Projections'!$B:$P,15,FALSE),""),"")</f>
        <v>15.452249765188917</v>
      </c>
    </row>
    <row r="139" spans="1:14" x14ac:dyDescent="0.25">
      <c r="F139">
        <v>137</v>
      </c>
      <c r="G139" t="str">
        <f>IFERROR(IF(VLOOKUP(F139,'RB Projections'!$B:$P,15,FALSE)&gt;0,VLOOKUP(F139,'RB Projections'!$B:$P,2,FALSE),""),"")</f>
        <v>Christian Washington</v>
      </c>
      <c r="H139" t="str">
        <f>IFERROR(IF(VLOOKUP(F139,'RB Projections'!$B:$P,15,FALSE)&gt;0,VLOOKUP(F139,'RB Projections'!$B:$P,3,FALSE),""),"")</f>
        <v>New Mexico</v>
      </c>
      <c r="I139" s="2">
        <f>IFERROR(IF(VLOOKUP(F139,'RB Projections'!$B:$P,15,FALSE)&gt;0,VLOOKUP(F139,'RB Projections'!$B:$P,15,FALSE),""),"")</f>
        <v>16.448817451213412</v>
      </c>
      <c r="K139">
        <v>137</v>
      </c>
      <c r="L139" t="str">
        <f>IFERROR(IF(VLOOKUP(K139,'WR Projections'!$B:$P,15,FALSE)&gt;0,VLOOKUP(K139,'WR Projections'!$B:$P,2,FALSE),""),"")</f>
        <v>Marcus Washington</v>
      </c>
      <c r="M139" t="str">
        <f>IFERROR(IF(VLOOKUP(K139,'WR Projections'!$B:$P,15,FALSE)&gt;0,VLOOKUP(K139,'WR Projections'!$B:$P,3,FALSE),""),"")</f>
        <v>Nebraska</v>
      </c>
      <c r="N139" s="2">
        <f>IFERROR(IF(VLOOKUP(K139,'WR Projections'!$B:$P,15,FALSE)&gt;0,VLOOKUP(K139,'WR Projections'!$B:$P,15,FALSE),""),"")</f>
        <v>15.415747405924797</v>
      </c>
    </row>
    <row r="140" spans="1:14" x14ac:dyDescent="0.25">
      <c r="F140">
        <v>138</v>
      </c>
      <c r="G140" t="str">
        <f>IFERROR(IF(VLOOKUP(F140,'RB Projections'!$B:$P,15,FALSE)&gt;0,VLOOKUP(F140,'RB Projections'!$B:$P,2,FALSE),""),"")</f>
        <v>Dre’lyn Washington</v>
      </c>
      <c r="H140" t="str">
        <f>IFERROR(IF(VLOOKUP(F140,'RB Projections'!$B:$P,15,FALSE)&gt;0,VLOOKUP(F140,'RB Projections'!$B:$P,3,FALSE),""),"")</f>
        <v>Louisiana</v>
      </c>
      <c r="I140" s="2">
        <f>IFERROR(IF(VLOOKUP(F140,'RB Projections'!$B:$P,15,FALSE)&gt;0,VLOOKUP(F140,'RB Projections'!$B:$P,15,FALSE),""),"")</f>
        <v>16.13036821452112</v>
      </c>
      <c r="K140">
        <v>138</v>
      </c>
      <c r="L140" t="str">
        <f>IFERROR(IF(VLOOKUP(K140,'WR Projections'!$B:$P,15,FALSE)&gt;0,VLOOKUP(K140,'WR Projections'!$B:$P,2,FALSE),""),"")</f>
        <v>Jayden McGowan</v>
      </c>
      <c r="M140" t="str">
        <f>IFERROR(IF(VLOOKUP(K140,'WR Projections'!$B:$P,15,FALSE)&gt;0,VLOOKUP(K140,'WR Projections'!$B:$P,3,FALSE),""),"")</f>
        <v>Vanderbilt</v>
      </c>
      <c r="N140" s="2">
        <f>IFERROR(IF(VLOOKUP(K140,'WR Projections'!$B:$P,15,FALSE)&gt;0,VLOOKUP(K140,'WR Projections'!$B:$P,15,FALSE),""),"")</f>
        <v>15.384327001380337</v>
      </c>
    </row>
    <row r="141" spans="1:14" x14ac:dyDescent="0.25">
      <c r="F141">
        <v>139</v>
      </c>
      <c r="G141" t="str">
        <f>IFERROR(IF(VLOOKUP(F141,'RB Projections'!$B:$P,15,FALSE)&gt;0,VLOOKUP(F141,'RB Projections'!$B:$P,2,FALSE),""),"")</f>
        <v>Isaiah Jacobs</v>
      </c>
      <c r="H141" t="str">
        <f>IFERROR(IF(VLOOKUP(F141,'RB Projections'!$B:$P,15,FALSE)&gt;0,VLOOKUP(F141,'RB Projections'!$B:$P,3,FALSE),""),"")</f>
        <v>UAB</v>
      </c>
      <c r="I141" s="2">
        <f>IFERROR(IF(VLOOKUP(F141,'RB Projections'!$B:$P,15,FALSE)&gt;0,VLOOKUP(F141,'RB Projections'!$B:$P,15,FALSE),""),"")</f>
        <v>16.000842157137484</v>
      </c>
      <c r="K141">
        <v>139</v>
      </c>
      <c r="L141" t="str">
        <f>IFERROR(IF(VLOOKUP(K141,'WR Projections'!$B:$P,15,FALSE)&gt;0,VLOOKUP(K141,'WR Projections'!$B:$P,2,FALSE),""),"")</f>
        <v>Myles Price</v>
      </c>
      <c r="M141" t="str">
        <f>IFERROR(IF(VLOOKUP(K141,'WR Projections'!$B:$P,15,FALSE)&gt;0,VLOOKUP(K141,'WR Projections'!$B:$P,3,FALSE),""),"")</f>
        <v>Texas Tech</v>
      </c>
      <c r="N141" s="2">
        <f>IFERROR(IF(VLOOKUP(K141,'WR Projections'!$B:$P,15,FALSE)&gt;0,VLOOKUP(K141,'WR Projections'!$B:$P,15,FALSE),""),"")</f>
        <v>15.377828590369743</v>
      </c>
    </row>
    <row r="142" spans="1:14" x14ac:dyDescent="0.25">
      <c r="F142">
        <v>140</v>
      </c>
      <c r="G142" t="str">
        <f>IFERROR(IF(VLOOKUP(F142,'RB Projections'!$B:$P,15,FALSE)&gt;0,VLOOKUP(F142,'RB Projections'!$B:$P,2,FALSE),""),"")</f>
        <v>Patrick Smith</v>
      </c>
      <c r="H142" t="str">
        <f>IFERROR(IF(VLOOKUP(F142,'RB Projections'!$B:$P,15,FALSE)&gt;0,VLOOKUP(F142,'RB Projections'!$B:$P,3,FALSE),""),"")</f>
        <v>Vanderbilt</v>
      </c>
      <c r="I142" s="2">
        <f>IFERROR(IF(VLOOKUP(F142,'RB Projections'!$B:$P,15,FALSE)&gt;0,VLOOKUP(F142,'RB Projections'!$B:$P,15,FALSE),""),"")</f>
        <v>15.964734453660164</v>
      </c>
      <c r="K142">
        <v>140</v>
      </c>
      <c r="L142" t="str">
        <f>IFERROR(IF(VLOOKUP(K142,'WR Projections'!$B:$P,15,FALSE)&gt;0,VLOOKUP(K142,'WR Projections'!$B:$P,2,FALSE),""),"")</f>
        <v>Chimere Dike</v>
      </c>
      <c r="M142" t="str">
        <f>IFERROR(IF(VLOOKUP(K142,'WR Projections'!$B:$P,15,FALSE)&gt;0,VLOOKUP(K142,'WR Projections'!$B:$P,3,FALSE),""),"")</f>
        <v>Wisconsin</v>
      </c>
      <c r="N142" s="2">
        <f>IFERROR(IF(VLOOKUP(K142,'WR Projections'!$B:$P,15,FALSE)&gt;0,VLOOKUP(K142,'WR Projections'!$B:$P,15,FALSE),""),"")</f>
        <v>15.188264716287151</v>
      </c>
    </row>
    <row r="143" spans="1:14" x14ac:dyDescent="0.25">
      <c r="F143">
        <v>141</v>
      </c>
      <c r="G143" t="str">
        <f>IFERROR(IF(VLOOKUP(F143,'RB Projections'!$B:$P,15,FALSE)&gt;0,VLOOKUP(F143,'RB Projections'!$B:$P,2,FALSE),""),"")</f>
        <v>Anthony Watkins</v>
      </c>
      <c r="H143" t="str">
        <f>IFERROR(IF(VLOOKUP(F143,'RB Projections'!$B:$P,15,FALSE)&gt;0,VLOOKUP(F143,'RB Projections'!$B:$P,3,FALSE),""),"")</f>
        <v>Tulsa</v>
      </c>
      <c r="I143" s="2">
        <f>IFERROR(IF(VLOOKUP(F143,'RB Projections'!$B:$P,15,FALSE)&gt;0,VLOOKUP(F143,'RB Projections'!$B:$P,15,FALSE),""),"")</f>
        <v>15.832053635039019</v>
      </c>
      <c r="K143">
        <v>141</v>
      </c>
      <c r="L143" t="str">
        <f>IFERROR(IF(VLOOKUP(K143,'WR Projections'!$B:$P,15,FALSE)&gt;0,VLOOKUP(K143,'WR Projections'!$B:$P,2,FALSE),""),"")</f>
        <v>Silas Bolden</v>
      </c>
      <c r="M143" t="str">
        <f>IFERROR(IF(VLOOKUP(K143,'WR Projections'!$B:$P,15,FALSE)&gt;0,VLOOKUP(K143,'WR Projections'!$B:$P,3,FALSE),""),"")</f>
        <v>Oregon State</v>
      </c>
      <c r="N143" s="2">
        <f>IFERROR(IF(VLOOKUP(K143,'WR Projections'!$B:$P,15,FALSE)&gt;0,VLOOKUP(K143,'WR Projections'!$B:$P,15,FALSE),""),"")</f>
        <v>15.181211564233427</v>
      </c>
    </row>
    <row r="144" spans="1:14" x14ac:dyDescent="0.25">
      <c r="F144">
        <v>142</v>
      </c>
      <c r="G144" t="str">
        <f>IFERROR(IF(VLOOKUP(F144,'RB Projections'!$B:$P,15,FALSE)&gt;0,VLOOKUP(F144,'RB Projections'!$B:$P,2,FALSE),""),"")</f>
        <v>Isaac Guerendo</v>
      </c>
      <c r="H144" t="str">
        <f>IFERROR(IF(VLOOKUP(F144,'RB Projections'!$B:$P,15,FALSE)&gt;0,VLOOKUP(F144,'RB Projections'!$B:$P,3,FALSE),""),"")</f>
        <v>Louisville</v>
      </c>
      <c r="I144" s="2">
        <f>IFERROR(IF(VLOOKUP(F144,'RB Projections'!$B:$P,15,FALSE)&gt;0,VLOOKUP(F144,'RB Projections'!$B:$P,15,FALSE),""),"")</f>
        <v>15.698940436839479</v>
      </c>
      <c r="K144">
        <v>142</v>
      </c>
      <c r="L144" t="str">
        <f>IFERROR(IF(VLOOKUP(K144,'WR Projections'!$B:$P,15,FALSE)&gt;0,VLOOKUP(K144,'WR Projections'!$B:$P,2,FALSE),""),"")</f>
        <v>Treymon Echols</v>
      </c>
      <c r="M144" t="str">
        <f>IFERROR(IF(VLOOKUP(K144,'WR Projections'!$B:$P,15,FALSE)&gt;0,VLOOKUP(K144,'WR Projections'!$B:$P,3,FALSE),""),"")</f>
        <v>Kent State</v>
      </c>
      <c r="N144" s="2">
        <f>IFERROR(IF(VLOOKUP(K144,'WR Projections'!$B:$P,15,FALSE)&gt;0,VLOOKUP(K144,'WR Projections'!$B:$P,15,FALSE),""),"")</f>
        <v>15.128412465882484</v>
      </c>
    </row>
    <row r="145" spans="6:14" x14ac:dyDescent="0.25">
      <c r="F145">
        <v>143</v>
      </c>
      <c r="G145" t="str">
        <f>IFERROR(IF(VLOOKUP(F145,'RB Projections'!$B:$P,15,FALSE)&gt;0,VLOOKUP(F145,'RB Projections'!$B:$P,2,FALSE),""),"")</f>
        <v>Ikaika Ragsdale</v>
      </c>
      <c r="H145" t="str">
        <f>IFERROR(IF(VLOOKUP(F145,'RB Projections'!$B:$P,15,FALSE)&gt;0,VLOOKUP(F145,'RB Projections'!$B:$P,3,FALSE),""),"")</f>
        <v>North Texas</v>
      </c>
      <c r="I145" s="2">
        <f>IFERROR(IF(VLOOKUP(F145,'RB Projections'!$B:$P,15,FALSE)&gt;0,VLOOKUP(F145,'RB Projections'!$B:$P,15,FALSE),""),"")</f>
        <v>15.647949737940431</v>
      </c>
      <c r="K145">
        <v>143</v>
      </c>
      <c r="L145" t="str">
        <f>IFERROR(IF(VLOOKUP(K145,'WR Projections'!$B:$P,15,FALSE)&gt;0,VLOOKUP(K145,'WR Projections'!$B:$P,2,FALSE),""),"")</f>
        <v>Adonai Mitchell</v>
      </c>
      <c r="M145" t="str">
        <f>IFERROR(IF(VLOOKUP(K145,'WR Projections'!$B:$P,15,FALSE)&gt;0,VLOOKUP(K145,'WR Projections'!$B:$P,3,FALSE),""),"")</f>
        <v>Texas</v>
      </c>
      <c r="N145" s="2">
        <f>IFERROR(IF(VLOOKUP(K145,'WR Projections'!$B:$P,15,FALSE)&gt;0,VLOOKUP(K145,'WR Projections'!$B:$P,15,FALSE),""),"")</f>
        <v>15.013696637199589</v>
      </c>
    </row>
    <row r="146" spans="6:14" x14ac:dyDescent="0.25">
      <c r="F146">
        <v>144</v>
      </c>
      <c r="G146" t="str">
        <f>IFERROR(IF(VLOOKUP(F146,'RB Projections'!$B:$P,15,FALSE)&gt;0,VLOOKUP(F146,'RB Projections'!$B:$P,2,FALSE),""),"")</f>
        <v>Mark Fletcher</v>
      </c>
      <c r="H146" t="str">
        <f>IFERROR(IF(VLOOKUP(F146,'RB Projections'!$B:$P,15,FALSE)&gt;0,VLOOKUP(F146,'RB Projections'!$B:$P,3,FALSE),""),"")</f>
        <v>Miami (FL)</v>
      </c>
      <c r="I146" s="2">
        <f>IFERROR(IF(VLOOKUP(F146,'RB Projections'!$B:$P,15,FALSE)&gt;0,VLOOKUP(F146,'RB Projections'!$B:$P,15,FALSE),""),"")</f>
        <v>15.626750482186313</v>
      </c>
      <c r="K146">
        <v>144</v>
      </c>
      <c r="L146" t="str">
        <f>IFERROR(IF(VLOOKUP(K146,'WR Projections'!$B:$P,15,FALSE)&gt;0,VLOOKUP(K146,'WR Projections'!$B:$P,2,FALSE),""),"")</f>
        <v>Montorie Foster</v>
      </c>
      <c r="M146" t="str">
        <f>IFERROR(IF(VLOOKUP(K146,'WR Projections'!$B:$P,15,FALSE)&gt;0,VLOOKUP(K146,'WR Projections'!$B:$P,3,FALSE),""),"")</f>
        <v>Michigan State</v>
      </c>
      <c r="N146" s="2">
        <f>IFERROR(IF(VLOOKUP(K146,'WR Projections'!$B:$P,15,FALSE)&gt;0,VLOOKUP(K146,'WR Projections'!$B:$P,15,FALSE),""),"")</f>
        <v>15.006642490028131</v>
      </c>
    </row>
    <row r="147" spans="6:14" x14ac:dyDescent="0.25">
      <c r="F147">
        <v>145</v>
      </c>
      <c r="G147" t="str">
        <f>IFERROR(IF(VLOOKUP(F147,'RB Projections'!$B:$P,15,FALSE)&gt;0,VLOOKUP(F147,'RB Projections'!$B:$P,2,FALSE),""),"")</f>
        <v>Emani Bailey</v>
      </c>
      <c r="H147" t="str">
        <f>IFERROR(IF(VLOOKUP(F147,'RB Projections'!$B:$P,15,FALSE)&gt;0,VLOOKUP(F147,'RB Projections'!$B:$P,3,FALSE),""),"")</f>
        <v>TCU</v>
      </c>
      <c r="I147" s="2">
        <f>IFERROR(IF(VLOOKUP(F147,'RB Projections'!$B:$P,15,FALSE)&gt;0,VLOOKUP(F147,'RB Projections'!$B:$P,15,FALSE),""),"")</f>
        <v>15.599699789289</v>
      </c>
      <c r="K147">
        <v>145</v>
      </c>
      <c r="L147" t="str">
        <f>IFERROR(IF(VLOOKUP(K147,'WR Projections'!$B:$P,15,FALSE)&gt;0,VLOOKUP(K147,'WR Projections'!$B:$P,2,FALSE),""),"")</f>
        <v>Brennan Presley</v>
      </c>
      <c r="M147" t="str">
        <f>IFERROR(IF(VLOOKUP(K147,'WR Projections'!$B:$P,15,FALSE)&gt;0,VLOOKUP(K147,'WR Projections'!$B:$P,3,FALSE),""),"")</f>
        <v>Oklahoma State</v>
      </c>
      <c r="N147" s="2">
        <f>IFERROR(IF(VLOOKUP(K147,'WR Projections'!$B:$P,15,FALSE)&gt;0,VLOOKUP(K147,'WR Projections'!$B:$P,15,FALSE),""),"")</f>
        <v>14.985842817183167</v>
      </c>
    </row>
    <row r="148" spans="6:14" x14ac:dyDescent="0.25">
      <c r="F148">
        <v>146</v>
      </c>
      <c r="G148" t="str">
        <f>IFERROR(IF(VLOOKUP(F148,'RB Projections'!$B:$P,15,FALSE)&gt;0,VLOOKUP(F148,'RB Projections'!$B:$P,2,FALSE),""),"")</f>
        <v>Daba Fofana</v>
      </c>
      <c r="H148" t="str">
        <f>IFERROR(IF(VLOOKUP(F148,'RB Projections'!$B:$P,15,FALSE)&gt;0,VLOOKUP(F148,'RB Projections'!$B:$P,3,FALSE),""),"")</f>
        <v>Navy</v>
      </c>
      <c r="I148" s="2">
        <f>IFERROR(IF(VLOOKUP(F148,'RB Projections'!$B:$P,15,FALSE)&gt;0,VLOOKUP(F148,'RB Projections'!$B:$P,15,FALSE),""),"")</f>
        <v>15.568139162523341</v>
      </c>
      <c r="K148">
        <v>146</v>
      </c>
      <c r="L148" t="str">
        <f>IFERROR(IF(VLOOKUP(K148,'WR Projections'!$B:$P,15,FALSE)&gt;0,VLOOKUP(K148,'WR Projections'!$B:$P,2,FALSE),""),"")</f>
        <v>Javon Baker</v>
      </c>
      <c r="M148" t="str">
        <f>IFERROR(IF(VLOOKUP(K148,'WR Projections'!$B:$P,15,FALSE)&gt;0,VLOOKUP(K148,'WR Projections'!$B:$P,3,FALSE),""),"")</f>
        <v>UCF</v>
      </c>
      <c r="N148" s="2">
        <f>IFERROR(IF(VLOOKUP(K148,'WR Projections'!$B:$P,15,FALSE)&gt;0,VLOOKUP(K148,'WR Projections'!$B:$P,15,FALSE),""),"")</f>
        <v>14.976033028495594</v>
      </c>
    </row>
    <row r="149" spans="6:14" x14ac:dyDescent="0.25">
      <c r="F149">
        <v>147</v>
      </c>
      <c r="G149" t="str">
        <f>IFERROR(IF(VLOOKUP(F149,'RB Projections'!$B:$P,15,FALSE)&gt;0,VLOOKUP(F149,'RB Projections'!$B:$P,2,FALSE),""),"")</f>
        <v>Corey Kiner</v>
      </c>
      <c r="H149" t="str">
        <f>IFERROR(IF(VLOOKUP(F149,'RB Projections'!$B:$P,15,FALSE)&gt;0,VLOOKUP(F149,'RB Projections'!$B:$P,3,FALSE),""),"")</f>
        <v>Cincinnati</v>
      </c>
      <c r="I149" s="2">
        <f>IFERROR(IF(VLOOKUP(F149,'RB Projections'!$B:$P,15,FALSE)&gt;0,VLOOKUP(F149,'RB Projections'!$B:$P,15,FALSE),""),"")</f>
        <v>15.535033826398289</v>
      </c>
      <c r="K149">
        <v>147</v>
      </c>
      <c r="L149" t="str">
        <f>IFERROR(IF(VLOOKUP(K149,'WR Projections'!$B:$P,15,FALSE)&gt;0,VLOOKUP(K149,'WR Projections'!$B:$P,2,FALSE),""),"")</f>
        <v>Khaleb Hood</v>
      </c>
      <c r="M149" t="str">
        <f>IFERROR(IF(VLOOKUP(K149,'WR Projections'!$B:$P,15,FALSE)&gt;0,VLOOKUP(K149,'WR Projections'!$B:$P,3,FALSE),""),"")</f>
        <v>Georgia Southern</v>
      </c>
      <c r="N149" s="2">
        <f>IFERROR(IF(VLOOKUP(K149,'WR Projections'!$B:$P,15,FALSE)&gt;0,VLOOKUP(K149,'WR Projections'!$B:$P,15,FALSE),""),"")</f>
        <v>14.752135537156194</v>
      </c>
    </row>
    <row r="150" spans="6:14" x14ac:dyDescent="0.25">
      <c r="F150">
        <v>148</v>
      </c>
      <c r="G150" t="str">
        <f>IFERROR(IF(VLOOKUP(F150,'RB Projections'!$B:$P,15,FALSE)&gt;0,VLOOKUP(F150,'RB Projections'!$B:$P,2,FALSE),""),"")</f>
        <v>Cash Jones</v>
      </c>
      <c r="H150" t="str">
        <f>IFERROR(IF(VLOOKUP(F150,'RB Projections'!$B:$P,15,FALSE)&gt;0,VLOOKUP(F150,'RB Projections'!$B:$P,3,FALSE),""),"")</f>
        <v>Georgia</v>
      </c>
      <c r="I150" s="2">
        <f>IFERROR(IF(VLOOKUP(F150,'RB Projections'!$B:$P,15,FALSE)&gt;0,VLOOKUP(F150,'RB Projections'!$B:$P,15,FALSE),""),"")</f>
        <v>15.415380818466355</v>
      </c>
      <c r="K150">
        <v>148</v>
      </c>
      <c r="L150" t="str">
        <f>IFERROR(IF(VLOOKUP(K150,'WR Projections'!$B:$P,15,FALSE)&gt;0,VLOOKUP(K150,'WR Projections'!$B:$P,2,FALSE),""),"")</f>
        <v>Moose Muhammad III</v>
      </c>
      <c r="M150" t="str">
        <f>IFERROR(IF(VLOOKUP(K150,'WR Projections'!$B:$P,15,FALSE)&gt;0,VLOOKUP(K150,'WR Projections'!$B:$P,3,FALSE),""),"")</f>
        <v>Texas A&amp;M</v>
      </c>
      <c r="N150" s="2">
        <f>IFERROR(IF(VLOOKUP(K150,'WR Projections'!$B:$P,15,FALSE)&gt;0,VLOOKUP(K150,'WR Projections'!$B:$P,15,FALSE),""),"")</f>
        <v>14.691253720429053</v>
      </c>
    </row>
    <row r="151" spans="6:14" x14ac:dyDescent="0.25">
      <c r="F151">
        <v>149</v>
      </c>
      <c r="G151" t="str">
        <f>IFERROR(IF(VLOOKUP(F151,'RB Projections'!$B:$P,15,FALSE)&gt;0,VLOOKUP(F151,'RB Projections'!$B:$P,2,FALSE),""),"")</f>
        <v>Bhayshul Tuten</v>
      </c>
      <c r="H151" t="str">
        <f>IFERROR(IF(VLOOKUP(F151,'RB Projections'!$B:$P,15,FALSE)&gt;0,VLOOKUP(F151,'RB Projections'!$B:$P,3,FALSE),""),"")</f>
        <v>Virginia Tech</v>
      </c>
      <c r="I151" s="2">
        <f>IFERROR(IF(VLOOKUP(F151,'RB Projections'!$B:$P,15,FALSE)&gt;0,VLOOKUP(F151,'RB Projections'!$B:$P,15,FALSE),""),"")</f>
        <v>15.377667097413301</v>
      </c>
      <c r="K151">
        <v>149</v>
      </c>
      <c r="L151" t="str">
        <f>IFERROR(IF(VLOOKUP(K151,'WR Projections'!$B:$P,15,FALSE)&gt;0,VLOOKUP(K151,'WR Projections'!$B:$P,2,FALSE),""),"")</f>
        <v>Savion Williams</v>
      </c>
      <c r="M151" t="str">
        <f>IFERROR(IF(VLOOKUP(K151,'WR Projections'!$B:$P,15,FALSE)&gt;0,VLOOKUP(K151,'WR Projections'!$B:$P,3,FALSE),""),"")</f>
        <v>TCU</v>
      </c>
      <c r="N151" s="2">
        <f>IFERROR(IF(VLOOKUP(K151,'WR Projections'!$B:$P,15,FALSE)&gt;0,VLOOKUP(K151,'WR Projections'!$B:$P,15,FALSE),""),"")</f>
        <v>14.669809274462905</v>
      </c>
    </row>
    <row r="152" spans="6:14" x14ac:dyDescent="0.25">
      <c r="F152">
        <v>150</v>
      </c>
      <c r="G152" t="str">
        <f>IFERROR(IF(VLOOKUP(F152,'RB Projections'!$B:$P,15,FALSE)&gt;0,VLOOKUP(F152,'RB Projections'!$B:$P,2,FALSE),""),"")</f>
        <v>Mike Washington</v>
      </c>
      <c r="H152" t="str">
        <f>IFERROR(IF(VLOOKUP(F152,'RB Projections'!$B:$P,15,FALSE)&gt;0,VLOOKUP(F152,'RB Projections'!$B:$P,3,FALSE),""),"")</f>
        <v>Buffalo</v>
      </c>
      <c r="I152" s="2">
        <f>IFERROR(IF(VLOOKUP(F152,'RB Projections'!$B:$P,15,FALSE)&gt;0,VLOOKUP(F152,'RB Projections'!$B:$P,15,FALSE),""),"")</f>
        <v>15.345086655896147</v>
      </c>
      <c r="K152">
        <v>150</v>
      </c>
      <c r="L152" t="str">
        <f>IFERROR(IF(VLOOKUP(K152,'WR Projections'!$B:$P,15,FALSE)&gt;0,VLOOKUP(K152,'WR Projections'!$B:$P,2,FALSE),""),"")</f>
        <v>Andrel Anthony</v>
      </c>
      <c r="M152" t="str">
        <f>IFERROR(IF(VLOOKUP(K152,'WR Projections'!$B:$P,15,FALSE)&gt;0,VLOOKUP(K152,'WR Projections'!$B:$P,3,FALSE),""),"")</f>
        <v>Oklahoma</v>
      </c>
      <c r="N152" s="2">
        <f>IFERROR(IF(VLOOKUP(K152,'WR Projections'!$B:$P,15,FALSE)&gt;0,VLOOKUP(K152,'WR Projections'!$B:$P,15,FALSE),""),"")</f>
        <v>14.632926203741063</v>
      </c>
    </row>
    <row r="153" spans="6:14" x14ac:dyDescent="0.25">
      <c r="F153">
        <v>151</v>
      </c>
      <c r="G153" t="str">
        <f>IFERROR(IF(VLOOKUP(F153,'RB Projections'!$B:$P,15,FALSE)&gt;0,VLOOKUP(F153,'RB Projections'!$B:$P,2,FALSE),""),"")</f>
        <v>OJ Arnold</v>
      </c>
      <c r="H153" t="str">
        <f>IFERROR(IF(VLOOKUP(F153,'RB Projections'!$B:$P,15,FALSE)&gt;0,VLOOKUP(F153,'RB Projections'!$B:$P,3,FALSE),""),"")</f>
        <v>Georgia Southern</v>
      </c>
      <c r="I153" s="2">
        <f>IFERROR(IF(VLOOKUP(F153,'RB Projections'!$B:$P,15,FALSE)&gt;0,VLOOKUP(F153,'RB Projections'!$B:$P,15,FALSE),""),"")</f>
        <v>15.237386736789793</v>
      </c>
      <c r="K153">
        <v>151</v>
      </c>
      <c r="L153" t="str">
        <f>IFERROR(IF(VLOOKUP(K153,'WR Projections'!$B:$P,15,FALSE)&gt;0,VLOOKUP(K153,'WR Projections'!$B:$P,2,FALSE),""),"")</f>
        <v>Mario Williams</v>
      </c>
      <c r="M153" t="str">
        <f>IFERROR(IF(VLOOKUP(K153,'WR Projections'!$B:$P,15,FALSE)&gt;0,VLOOKUP(K153,'WR Projections'!$B:$P,3,FALSE),""),"")</f>
        <v>USC</v>
      </c>
      <c r="N153" s="2">
        <f>IFERROR(IF(VLOOKUP(K153,'WR Projections'!$B:$P,15,FALSE)&gt;0,VLOOKUP(K153,'WR Projections'!$B:$P,15,FALSE),""),"")</f>
        <v>14.595159837035924</v>
      </c>
    </row>
    <row r="154" spans="6:14" x14ac:dyDescent="0.25">
      <c r="F154">
        <v>152</v>
      </c>
      <c r="G154" t="str">
        <f>IFERROR(IF(VLOOKUP(F154,'RB Projections'!$B:$P,15,FALSE)&gt;0,VLOOKUP(F154,'RB Projections'!$B:$P,2,FALSE),""),"")</f>
        <v>Drake Anderson</v>
      </c>
      <c r="H154" t="str">
        <f>IFERROR(IF(VLOOKUP(F154,'RB Projections'!$B:$P,15,FALSE)&gt;0,VLOOKUP(F154,'RB Projections'!$B:$P,3,FALSE),""),"")</f>
        <v>Akron</v>
      </c>
      <c r="I154" s="2">
        <f>IFERROR(IF(VLOOKUP(F154,'RB Projections'!$B:$P,15,FALSE)&gt;0,VLOOKUP(F154,'RB Projections'!$B:$P,15,FALSE),""),"")</f>
        <v>14.991738164846781</v>
      </c>
      <c r="K154">
        <v>152</v>
      </c>
      <c r="L154" t="str">
        <f>IFERROR(IF(VLOOKUP(K154,'WR Projections'!$B:$P,15,FALSE)&gt;0,VLOOKUP(K154,'WR Projections'!$B:$P,2,FALSE),""),"")</f>
        <v>Will Pauling</v>
      </c>
      <c r="M154" t="str">
        <f>IFERROR(IF(VLOOKUP(K154,'WR Projections'!$B:$P,15,FALSE)&gt;0,VLOOKUP(K154,'WR Projections'!$B:$P,3,FALSE),""),"")</f>
        <v>Wisconsin</v>
      </c>
      <c r="N154" s="2">
        <f>IFERROR(IF(VLOOKUP(K154,'WR Projections'!$B:$P,15,FALSE)&gt;0,VLOOKUP(K154,'WR Projections'!$B:$P,15,FALSE),""),"")</f>
        <v>14.543753826630375</v>
      </c>
    </row>
    <row r="155" spans="6:14" x14ac:dyDescent="0.25">
      <c r="F155">
        <v>153</v>
      </c>
      <c r="G155" t="str">
        <f>IFERROR(IF(VLOOKUP(F155,'RB Projections'!$B:$P,15,FALSE)&gt;0,VLOOKUP(F155,'RB Projections'!$B:$P,2,FALSE),""),"")</f>
        <v>Lawrence Toafili</v>
      </c>
      <c r="H155" t="str">
        <f>IFERROR(IF(VLOOKUP(F155,'RB Projections'!$B:$P,15,FALSE)&gt;0,VLOOKUP(F155,'RB Projections'!$B:$P,3,FALSE),""),"")</f>
        <v>Florida State</v>
      </c>
      <c r="I155" s="2">
        <f>IFERROR(IF(VLOOKUP(F155,'RB Projections'!$B:$P,15,FALSE)&gt;0,VLOOKUP(F155,'RB Projections'!$B:$P,15,FALSE),""),"")</f>
        <v>14.981472901421647</v>
      </c>
      <c r="K155">
        <v>153</v>
      </c>
      <c r="L155" t="str">
        <f>IFERROR(IF(VLOOKUP(K155,'WR Projections'!$B:$P,15,FALSE)&gt;0,VLOOKUP(K155,'WR Projections'!$B:$P,2,FALSE),""),"")</f>
        <v>Stefan Cobbs</v>
      </c>
      <c r="M155" t="str">
        <f>IFERROR(IF(VLOOKUP(K155,'WR Projections'!$B:$P,15,FALSE)&gt;0,VLOOKUP(K155,'WR Projections'!$B:$P,3,FALSE),""),"")</f>
        <v>Boise State</v>
      </c>
      <c r="N155" s="2">
        <f>IFERROR(IF(VLOOKUP(K155,'WR Projections'!$B:$P,15,FALSE)&gt;0,VLOOKUP(K155,'WR Projections'!$B:$P,15,FALSE),""),"")</f>
        <v>14.529549783324324</v>
      </c>
    </row>
    <row r="156" spans="6:14" x14ac:dyDescent="0.25">
      <c r="F156">
        <v>154</v>
      </c>
      <c r="G156" t="str">
        <f>IFERROR(IF(VLOOKUP(F156,'RB Projections'!$B:$P,15,FALSE)&gt;0,VLOOKUP(F156,'RB Projections'!$B:$P,2,FALSE),""),"")</f>
        <v>Jaylin Lucas</v>
      </c>
      <c r="H156" t="str">
        <f>IFERROR(IF(VLOOKUP(F156,'RB Projections'!$B:$P,15,FALSE)&gt;0,VLOOKUP(F156,'RB Projections'!$B:$P,3,FALSE),""),"")</f>
        <v>Indiana</v>
      </c>
      <c r="I156" s="2">
        <f>IFERROR(IF(VLOOKUP(F156,'RB Projections'!$B:$P,15,FALSE)&gt;0,VLOOKUP(F156,'RB Projections'!$B:$P,15,FALSE),""),"")</f>
        <v>14.956468600588677</v>
      </c>
      <c r="K156">
        <v>154</v>
      </c>
      <c r="L156" t="str">
        <f>IFERROR(IF(VLOOKUP(K156,'WR Projections'!$B:$P,15,FALSE)&gt;0,VLOOKUP(K156,'WR Projections'!$B:$P,2,FALSE),""),"")</f>
        <v>Travis Hunter</v>
      </c>
      <c r="M156" t="str">
        <f>IFERROR(IF(VLOOKUP(K156,'WR Projections'!$B:$P,15,FALSE)&gt;0,VLOOKUP(K156,'WR Projections'!$B:$P,3,FALSE),""),"")</f>
        <v>Colorado</v>
      </c>
      <c r="N156" s="2">
        <f>IFERROR(IF(VLOOKUP(K156,'WR Projections'!$B:$P,15,FALSE)&gt;0,VLOOKUP(K156,'WR Projections'!$B:$P,15,FALSE),""),"")</f>
        <v>14.471244345854418</v>
      </c>
    </row>
    <row r="157" spans="6:14" x14ac:dyDescent="0.25">
      <c r="F157">
        <v>155</v>
      </c>
      <c r="G157" t="str">
        <f>IFERROR(IF(VLOOKUP(F157,'RB Projections'!$B:$P,15,FALSE)&gt;0,VLOOKUP(F157,'RB Projections'!$B:$P,2,FALSE),""),"")</f>
        <v>T.J. Harden</v>
      </c>
      <c r="H157" t="str">
        <f>IFERROR(IF(VLOOKUP(F157,'RB Projections'!$B:$P,15,FALSE)&gt;0,VLOOKUP(F157,'RB Projections'!$B:$P,3,FALSE),""),"")</f>
        <v>UCLA</v>
      </c>
      <c r="I157" s="2">
        <f>IFERROR(IF(VLOOKUP(F157,'RB Projections'!$B:$P,15,FALSE)&gt;0,VLOOKUP(F157,'RB Projections'!$B:$P,15,FALSE),""),"")</f>
        <v>14.847117999480886</v>
      </c>
      <c r="K157">
        <v>155</v>
      </c>
      <c r="L157" t="str">
        <f>IFERROR(IF(VLOOKUP(K157,'WR Projections'!$B:$P,15,FALSE)&gt;0,VLOOKUP(K157,'WR Projections'!$B:$P,2,FALSE),""),"")</f>
        <v>Ainias Smith</v>
      </c>
      <c r="M157" t="str">
        <f>IFERROR(IF(VLOOKUP(K157,'WR Projections'!$B:$P,15,FALSE)&gt;0,VLOOKUP(K157,'WR Projections'!$B:$P,3,FALSE),""),"")</f>
        <v>Texas A&amp;M</v>
      </c>
      <c r="N157" s="2">
        <f>IFERROR(IF(VLOOKUP(K157,'WR Projections'!$B:$P,15,FALSE)&gt;0,VLOOKUP(K157,'WR Projections'!$B:$P,15,FALSE),""),"")</f>
        <v>14.462274941625777</v>
      </c>
    </row>
    <row r="158" spans="6:14" x14ac:dyDescent="0.25">
      <c r="F158">
        <v>156</v>
      </c>
      <c r="G158" t="str">
        <f>IFERROR(IF(VLOOKUP(F158,'RB Projections'!$B:$P,15,FALSE)&gt;0,VLOOKUP(F158,'RB Projections'!$B:$P,2,FALSE),""),"")</f>
        <v>Harrison Waylee</v>
      </c>
      <c r="H158" t="str">
        <f>IFERROR(IF(VLOOKUP(F158,'RB Projections'!$B:$P,15,FALSE)&gt;0,VLOOKUP(F158,'RB Projections'!$B:$P,3,FALSE),""),"")</f>
        <v>Wyoming</v>
      </c>
      <c r="I158" s="2">
        <f>IFERROR(IF(VLOOKUP(F158,'RB Projections'!$B:$P,15,FALSE)&gt;0,VLOOKUP(F158,'RB Projections'!$B:$P,15,FALSE),""),"")</f>
        <v>14.809594503261174</v>
      </c>
      <c r="K158">
        <v>156</v>
      </c>
      <c r="L158" t="str">
        <f>IFERROR(IF(VLOOKUP(K158,'WR Projections'!$B:$P,15,FALSE)&gt;0,VLOOKUP(K158,'WR Projections'!$B:$P,2,FALSE),""),"")</f>
        <v>Kobe Paysour</v>
      </c>
      <c r="M158" t="str">
        <f>IFERROR(IF(VLOOKUP(K158,'WR Projections'!$B:$P,15,FALSE)&gt;0,VLOOKUP(K158,'WR Projections'!$B:$P,3,FALSE),""),"")</f>
        <v>North Carolina</v>
      </c>
      <c r="N158" s="2">
        <f>IFERROR(IF(VLOOKUP(K158,'WR Projections'!$B:$P,15,FALSE)&gt;0,VLOOKUP(K158,'WR Projections'!$B:$P,15,FALSE),""),"")</f>
        <v>14.457441625711455</v>
      </c>
    </row>
    <row r="159" spans="6:14" x14ac:dyDescent="0.25">
      <c r="F159">
        <v>157</v>
      </c>
      <c r="G159" t="str">
        <f>IFERROR(IF(VLOOKUP(F159,'RB Projections'!$B:$P,15,FALSE)&gt;0,VLOOKUP(F159,'RB Projections'!$B:$P,2,FALSE),""),"")</f>
        <v>Michael Allen</v>
      </c>
      <c r="H159" t="str">
        <f>IFERROR(IF(VLOOKUP(F159,'RB Projections'!$B:$P,15,FALSE)&gt;0,VLOOKUP(F159,'RB Projections'!$B:$P,3,FALSE),""),"")</f>
        <v>North Carolina State</v>
      </c>
      <c r="I159" s="2">
        <f>IFERROR(IF(VLOOKUP(F159,'RB Projections'!$B:$P,15,FALSE)&gt;0,VLOOKUP(F159,'RB Projections'!$B:$P,15,FALSE),""),"")</f>
        <v>14.687819666023325</v>
      </c>
      <c r="K159">
        <v>157</v>
      </c>
      <c r="L159" t="str">
        <f>IFERROR(IF(VLOOKUP(K159,'WR Projections'!$B:$P,15,FALSE)&gt;0,VLOOKUP(K159,'WR Projections'!$B:$P,2,FALSE),""),"")</f>
        <v>Cam Johnson</v>
      </c>
      <c r="M159" t="str">
        <f>IFERROR(IF(VLOOKUP(K159,'WR Projections'!$B:$P,15,FALSE)&gt;0,VLOOKUP(K159,'WR Projections'!$B:$P,3,FALSE),""),"")</f>
        <v>Northwestern</v>
      </c>
      <c r="N159" s="2">
        <f>IFERROR(IF(VLOOKUP(K159,'WR Projections'!$B:$P,15,FALSE)&gt;0,VLOOKUP(K159,'WR Projections'!$B:$P,15,FALSE),""),"")</f>
        <v>14.381807612479179</v>
      </c>
    </row>
    <row r="160" spans="6:14" x14ac:dyDescent="0.25">
      <c r="F160">
        <v>158</v>
      </c>
      <c r="G160" t="str">
        <f>IFERROR(IF(VLOOKUP(F160,'RB Projections'!$B:$P,15,FALSE)&gt;0,VLOOKUP(F160,'RB Projections'!$B:$P,2,FALSE),""),"")</f>
        <v>Josh McCray</v>
      </c>
      <c r="H160" t="str">
        <f>IFERROR(IF(VLOOKUP(F160,'RB Projections'!$B:$P,15,FALSE)&gt;0,VLOOKUP(F160,'RB Projections'!$B:$P,3,FALSE),""),"")</f>
        <v>Illinois</v>
      </c>
      <c r="I160" s="2">
        <f>IFERROR(IF(VLOOKUP(F160,'RB Projections'!$B:$P,15,FALSE)&gt;0,VLOOKUP(F160,'RB Projections'!$B:$P,15,FALSE),""),"")</f>
        <v>14.687123442953851</v>
      </c>
      <c r="K160">
        <v>158</v>
      </c>
      <c r="L160" t="str">
        <f>IFERROR(IF(VLOOKUP(K160,'WR Projections'!$B:$P,15,FALSE)&gt;0,VLOOKUP(K160,'WR Projections'!$B:$P,2,FALSE),""),"")</f>
        <v>Lideatrick Griffin</v>
      </c>
      <c r="M160" t="str">
        <f>IFERROR(IF(VLOOKUP(K160,'WR Projections'!$B:$P,15,FALSE)&gt;0,VLOOKUP(K160,'WR Projections'!$B:$P,3,FALSE),""),"")</f>
        <v>Mississippi State</v>
      </c>
      <c r="N160" s="2">
        <f>IFERROR(IF(VLOOKUP(K160,'WR Projections'!$B:$P,15,FALSE)&gt;0,VLOOKUP(K160,'WR Projections'!$B:$P,15,FALSE),""),"")</f>
        <v>14.360354899462109</v>
      </c>
    </row>
    <row r="161" spans="6:14" x14ac:dyDescent="0.25">
      <c r="F161">
        <v>159</v>
      </c>
      <c r="G161" t="str">
        <f>IFERROR(IF(VLOOKUP(F161,'RB Projections'!$B:$P,15,FALSE)&gt;0,VLOOKUP(F161,'RB Projections'!$B:$P,2,FALSE),""),"")</f>
        <v>Jaylen Coleman</v>
      </c>
      <c r="H161" t="str">
        <f>IFERROR(IF(VLOOKUP(F161,'RB Projections'!$B:$P,15,FALSE)&gt;0,VLOOKUP(F161,'RB Projections'!$B:$P,3,FALSE),""),"")</f>
        <v>Duke</v>
      </c>
      <c r="I161" s="2">
        <f>IFERROR(IF(VLOOKUP(F161,'RB Projections'!$B:$P,15,FALSE)&gt;0,VLOOKUP(F161,'RB Projections'!$B:$P,15,FALSE),""),"")</f>
        <v>14.653280993645915</v>
      </c>
      <c r="K161">
        <v>159</v>
      </c>
      <c r="L161" t="str">
        <f>IFERROR(IF(VLOOKUP(K161,'WR Projections'!$B:$P,15,FALSE)&gt;0,VLOOKUP(K161,'WR Projections'!$B:$P,2,FALSE),""),"")</f>
        <v>Dashaun Davis</v>
      </c>
      <c r="M161" t="str">
        <f>IFERROR(IF(VLOOKUP(K161,'WR Projections'!$B:$P,15,FALSE)&gt;0,VLOOKUP(K161,'WR Projections'!$B:$P,3,FALSE),""),"")</f>
        <v>Appalachian State</v>
      </c>
      <c r="N161" s="2">
        <f>IFERROR(IF(VLOOKUP(K161,'WR Projections'!$B:$P,15,FALSE)&gt;0,VLOOKUP(K161,'WR Projections'!$B:$P,15,FALSE),""),"")</f>
        <v>14.285643403672019</v>
      </c>
    </row>
    <row r="162" spans="6:14" x14ac:dyDescent="0.25">
      <c r="F162">
        <v>160</v>
      </c>
      <c r="G162" t="str">
        <f>IFERROR(IF(VLOOKUP(F162,'RB Projections'!$B:$P,15,FALSE)&gt;0,VLOOKUP(F162,'RB Projections'!$B:$P,2,FALSE),""),"")</f>
        <v>Rueben Owens</v>
      </c>
      <c r="H162" t="str">
        <f>IFERROR(IF(VLOOKUP(F162,'RB Projections'!$B:$P,15,FALSE)&gt;0,VLOOKUP(F162,'RB Projections'!$B:$P,3,FALSE),""),"")</f>
        <v>Texas A&amp;M</v>
      </c>
      <c r="I162" s="2">
        <f>IFERROR(IF(VLOOKUP(F162,'RB Projections'!$B:$P,15,FALSE)&gt;0,VLOOKUP(F162,'RB Projections'!$B:$P,15,FALSE),""),"")</f>
        <v>14.515133012079911</v>
      </c>
      <c r="K162">
        <v>160</v>
      </c>
      <c r="L162" t="str">
        <f>IFERROR(IF(VLOOKUP(K162,'WR Projections'!$B:$P,15,FALSE)&gt;0,VLOOKUP(K162,'WR Projections'!$B:$P,2,FALSE),""),"")</f>
        <v>Kris Hutson</v>
      </c>
      <c r="M162" t="str">
        <f>IFERROR(IF(VLOOKUP(K162,'WR Projections'!$B:$P,15,FALSE)&gt;0,VLOOKUP(K162,'WR Projections'!$B:$P,3,FALSE),""),"")</f>
        <v>Oregon</v>
      </c>
      <c r="N162" s="2">
        <f>IFERROR(IF(VLOOKUP(K162,'WR Projections'!$B:$P,15,FALSE)&gt;0,VLOOKUP(K162,'WR Projections'!$B:$P,15,FALSE),""),"")</f>
        <v>14.2095804749914</v>
      </c>
    </row>
    <row r="163" spans="6:14" x14ac:dyDescent="0.25">
      <c r="F163">
        <v>161</v>
      </c>
      <c r="G163" t="str">
        <f>IFERROR(IF(VLOOKUP(F163,'RB Projections'!$B:$P,15,FALSE)&gt;0,VLOOKUP(F163,'RB Projections'!$B:$P,2,FALSE),""),"")</f>
        <v>Ainias Smith</v>
      </c>
      <c r="H163" t="str">
        <f>IFERROR(IF(VLOOKUP(F163,'RB Projections'!$B:$P,15,FALSE)&gt;0,VLOOKUP(F163,'RB Projections'!$B:$P,3,FALSE),""),"")</f>
        <v>Texas A&amp;M</v>
      </c>
      <c r="I163" s="2">
        <f>IFERROR(IF(VLOOKUP(F163,'RB Projections'!$B:$P,15,FALSE)&gt;0,VLOOKUP(F163,'RB Projections'!$B:$P,15,FALSE),""),"")</f>
        <v>14.462274941625777</v>
      </c>
      <c r="K163">
        <v>161</v>
      </c>
      <c r="L163" t="str">
        <f>IFERROR(IF(VLOOKUP(K163,'WR Projections'!$B:$P,15,FALSE)&gt;0,VLOOKUP(K163,'WR Projections'!$B:$P,2,FALSE),""),"")</f>
        <v>Kris Mitchell</v>
      </c>
      <c r="M163" t="str">
        <f>IFERROR(IF(VLOOKUP(K163,'WR Projections'!$B:$P,15,FALSE)&gt;0,VLOOKUP(K163,'WR Projections'!$B:$P,3,FALSE),""),"")</f>
        <v>Florida International</v>
      </c>
      <c r="N163" s="2">
        <f>IFERROR(IF(VLOOKUP(K163,'WR Projections'!$B:$P,15,FALSE)&gt;0,VLOOKUP(K163,'WR Projections'!$B:$P,15,FALSE),""),"")</f>
        <v>14.184312974871064</v>
      </c>
    </row>
    <row r="164" spans="6:14" x14ac:dyDescent="0.25">
      <c r="F164">
        <v>162</v>
      </c>
      <c r="G164" t="str">
        <f>IFERROR(IF(VLOOKUP(F164,'RB Projections'!$B:$P,15,FALSE)&gt;0,VLOOKUP(F164,'RB Projections'!$B:$P,2,FALSE),""),"")</f>
        <v>Oscar Adaway III</v>
      </c>
      <c r="H164" t="str">
        <f>IFERROR(IF(VLOOKUP(F164,'RB Projections'!$B:$P,15,FALSE)&gt;0,VLOOKUP(F164,'RB Projections'!$B:$P,3,FALSE),""),"")</f>
        <v>North Texas</v>
      </c>
      <c r="I164" s="2">
        <f>IFERROR(IF(VLOOKUP(F164,'RB Projections'!$B:$P,15,FALSE)&gt;0,VLOOKUP(F164,'RB Projections'!$B:$P,15,FALSE),""),"")</f>
        <v>14.328755217735649</v>
      </c>
      <c r="K164">
        <v>162</v>
      </c>
      <c r="L164" t="str">
        <f>IFERROR(IF(VLOOKUP(K164,'WR Projections'!$B:$P,15,FALSE)&gt;0,VLOOKUP(K164,'WR Projections'!$B:$P,2,FALSE),""),"")</f>
        <v>Tahj Washington</v>
      </c>
      <c r="M164" t="str">
        <f>IFERROR(IF(VLOOKUP(K164,'WR Projections'!$B:$P,15,FALSE)&gt;0,VLOOKUP(K164,'WR Projections'!$B:$P,3,FALSE),""),"")</f>
        <v>USC</v>
      </c>
      <c r="N164" s="2">
        <f>IFERROR(IF(VLOOKUP(K164,'WR Projections'!$B:$P,15,FALSE)&gt;0,VLOOKUP(K164,'WR Projections'!$B:$P,15,FALSE),""),"")</f>
        <v>14.15811776978158</v>
      </c>
    </row>
    <row r="165" spans="6:14" x14ac:dyDescent="0.25">
      <c r="F165">
        <v>163</v>
      </c>
      <c r="G165" t="str">
        <f>IFERROR(IF(VLOOKUP(F165,'RB Projections'!$B:$P,15,FALSE)&gt;0,VLOOKUP(F165,'RB Projections'!$B:$P,2,FALSE),""),"")</f>
        <v>Braylin Presley</v>
      </c>
      <c r="H165" t="str">
        <f>IFERROR(IF(VLOOKUP(F165,'RB Projections'!$B:$P,15,FALSE)&gt;0,VLOOKUP(F165,'RB Projections'!$B:$P,3,FALSE),""),"")</f>
        <v>Tulsa</v>
      </c>
      <c r="I165" s="2">
        <f>IFERROR(IF(VLOOKUP(F165,'RB Projections'!$B:$P,15,FALSE)&gt;0,VLOOKUP(F165,'RB Projections'!$B:$P,15,FALSE),""),"")</f>
        <v>14.246750482186311</v>
      </c>
      <c r="K165">
        <v>163</v>
      </c>
      <c r="L165" t="str">
        <f>IFERROR(IF(VLOOKUP(K165,'WR Projections'!$B:$P,15,FALSE)&gt;0,VLOOKUP(K165,'WR Projections'!$B:$P,2,FALSE),""),"")</f>
        <v>Ahmarian Granger</v>
      </c>
      <c r="M165" t="str">
        <f>IFERROR(IF(VLOOKUP(K165,'WR Projections'!$B:$P,15,FALSE)&gt;0,VLOOKUP(K165,'WR Projections'!$B:$P,3,FALSE),""),"")</f>
        <v>Old Dominion</v>
      </c>
      <c r="N165" s="2">
        <f>IFERROR(IF(VLOOKUP(K165,'WR Projections'!$B:$P,15,FALSE)&gt;0,VLOOKUP(K165,'WR Projections'!$B:$P,15,FALSE),""),"")</f>
        <v>14.15591986813415</v>
      </c>
    </row>
    <row r="166" spans="6:14" x14ac:dyDescent="0.25">
      <c r="F166">
        <v>164</v>
      </c>
      <c r="G166" t="str">
        <f>IFERROR(IF(VLOOKUP(F166,'RB Projections'!$B:$P,15,FALSE)&gt;0,VLOOKUP(F166,'RB Projections'!$B:$P,2,FALSE),""),"")</f>
        <v>Zach Evans</v>
      </c>
      <c r="H166" t="str">
        <f>IFERROR(IF(VLOOKUP(F166,'RB Projections'!$B:$P,15,FALSE)&gt;0,VLOOKUP(F166,'RB Projections'!$B:$P,3,FALSE),""),"")</f>
        <v>Minnesota</v>
      </c>
      <c r="I166" s="2">
        <f>IFERROR(IF(VLOOKUP(F166,'RB Projections'!$B:$P,15,FALSE)&gt;0,VLOOKUP(F166,'RB Projections'!$B:$P,15,FALSE),""),"")</f>
        <v>14.209689039129984</v>
      </c>
      <c r="K166">
        <v>164</v>
      </c>
      <c r="L166" t="str">
        <f>IFERROR(IF(VLOOKUP(K166,'WR Projections'!$B:$P,15,FALSE)&gt;0,VLOOKUP(K166,'WR Projections'!$B:$P,2,FALSE),""),"")</f>
        <v>E.J. Williams</v>
      </c>
      <c r="M166" t="str">
        <f>IFERROR(IF(VLOOKUP(K166,'WR Projections'!$B:$P,15,FALSE)&gt;0,VLOOKUP(K166,'WR Projections'!$B:$P,3,FALSE),""),"")</f>
        <v>Indiana</v>
      </c>
      <c r="N166" s="2">
        <f>IFERROR(IF(VLOOKUP(K166,'WR Projections'!$B:$P,15,FALSE)&gt;0,VLOOKUP(K166,'WR Projections'!$B:$P,15,FALSE),""),"")</f>
        <v>14.10245406418702</v>
      </c>
    </row>
    <row r="167" spans="6:14" x14ac:dyDescent="0.25">
      <c r="F167">
        <v>165</v>
      </c>
      <c r="G167" t="str">
        <f>IFERROR(IF(VLOOKUP(F167,'RB Projections'!$B:$P,15,FALSE)&gt;0,VLOOKUP(F167,'RB Projections'!$B:$P,2,FALSE),""),"")</f>
        <v>Elijah Green</v>
      </c>
      <c r="H167" t="str">
        <f>IFERROR(IF(VLOOKUP(F167,'RB Projections'!$B:$P,15,FALSE)&gt;0,VLOOKUP(F167,'RB Projections'!$B:$P,3,FALSE),""),"")</f>
        <v>North Carolina</v>
      </c>
      <c r="I167" s="2">
        <f>IFERROR(IF(VLOOKUP(F167,'RB Projections'!$B:$P,15,FALSE)&gt;0,VLOOKUP(F167,'RB Projections'!$B:$P,15,FALSE),""),"")</f>
        <v>14.108196316708343</v>
      </c>
      <c r="K167">
        <v>165</v>
      </c>
      <c r="L167" t="str">
        <f>IFERROR(IF(VLOOKUP(K167,'WR Projections'!$B:$P,15,FALSE)&gt;0,VLOOKUP(K167,'WR Projections'!$B:$P,2,FALSE),""),"")</f>
        <v>Tejhaun Palmer</v>
      </c>
      <c r="M167" t="str">
        <f>IFERROR(IF(VLOOKUP(K167,'WR Projections'!$B:$P,15,FALSE)&gt;0,VLOOKUP(K167,'WR Projections'!$B:$P,3,FALSE),""),"")</f>
        <v>UAB</v>
      </c>
      <c r="N167" s="2">
        <f>IFERROR(IF(VLOOKUP(K167,'WR Projections'!$B:$P,15,FALSE)&gt;0,VLOOKUP(K167,'WR Projections'!$B:$P,15,FALSE),""),"")</f>
        <v>14.066059197043764</v>
      </c>
    </row>
    <row r="168" spans="6:14" x14ac:dyDescent="0.25">
      <c r="F168">
        <v>166</v>
      </c>
      <c r="G168" t="str">
        <f>IFERROR(IF(VLOOKUP(F168,'RB Projections'!$B:$P,15,FALSE)&gt;0,VLOOKUP(F168,'RB Projections'!$B:$P,2,FALSE),""),"")</f>
        <v>Amari Daniels</v>
      </c>
      <c r="H168" t="str">
        <f>IFERROR(IF(VLOOKUP(F168,'RB Projections'!$B:$P,15,FALSE)&gt;0,VLOOKUP(F168,'RB Projections'!$B:$P,3,FALSE),""),"")</f>
        <v>Texas A&amp;M</v>
      </c>
      <c r="I168" s="2">
        <f>IFERROR(IF(VLOOKUP(F168,'RB Projections'!$B:$P,15,FALSE)&gt;0,VLOOKUP(F168,'RB Projections'!$B:$P,15,FALSE),""),"")</f>
        <v>14.024695819930487</v>
      </c>
      <c r="K168">
        <v>166</v>
      </c>
      <c r="L168" t="str">
        <f>IFERROR(IF(VLOOKUP(K168,'WR Projections'!$B:$P,15,FALSE)&gt;0,VLOOKUP(K168,'WR Projections'!$B:$P,2,FALSE),""),"")</f>
        <v>Jonah Panoke</v>
      </c>
      <c r="M168" t="str">
        <f>IFERROR(IF(VLOOKUP(K168,'WR Projections'!$B:$P,15,FALSE)&gt;0,VLOOKUP(K168,'WR Projections'!$B:$P,3,FALSE),""),"")</f>
        <v>Hawai'i</v>
      </c>
      <c r="N168" s="2">
        <f>IFERROR(IF(VLOOKUP(K168,'WR Projections'!$B:$P,15,FALSE)&gt;0,VLOOKUP(K168,'WR Projections'!$B:$P,15,FALSE),""),"")</f>
        <v>13.952982351485304</v>
      </c>
    </row>
    <row r="169" spans="6:14" x14ac:dyDescent="0.25">
      <c r="F169">
        <v>167</v>
      </c>
      <c r="G169" t="str">
        <f>IFERROR(IF(VLOOKUP(F169,'RB Projections'!$B:$P,15,FALSE)&gt;0,VLOOKUP(F169,'RB Projections'!$B:$P,2,FALSE),""),"")</f>
        <v>John Gentry</v>
      </c>
      <c r="H169" t="str">
        <f>IFERROR(IF(VLOOKUP(F169,'RB Projections'!$B:$P,15,FALSE)&gt;0,VLOOKUP(F169,'RB Projections'!$B:$P,3,FALSE),""),"")</f>
        <v>Sam Houston State</v>
      </c>
      <c r="I169" s="2">
        <f>IFERROR(IF(VLOOKUP(F169,'RB Projections'!$B:$P,15,FALSE)&gt;0,VLOOKUP(F169,'RB Projections'!$B:$P,15,FALSE),""),"")</f>
        <v>13.765364803884044</v>
      </c>
      <c r="K169">
        <v>167</v>
      </c>
      <c r="L169" t="str">
        <f>IFERROR(IF(VLOOKUP(K169,'WR Projections'!$B:$P,15,FALSE)&gt;0,VLOOKUP(K169,'WR Projections'!$B:$P,2,FALSE),""),"")</f>
        <v>Deshon Stoudemire</v>
      </c>
      <c r="M169" t="str">
        <f>IFERROR(IF(VLOOKUP(K169,'WR Projections'!$B:$P,15,FALSE)&gt;0,VLOOKUP(K169,'WR Projections'!$B:$P,3,FALSE),""),"")</f>
        <v>Troy</v>
      </c>
      <c r="N169" s="2">
        <f>IFERROR(IF(VLOOKUP(K169,'WR Projections'!$B:$P,15,FALSE)&gt;0,VLOOKUP(K169,'WR Projections'!$B:$P,15,FALSE),""),"")</f>
        <v>13.952392504913258</v>
      </c>
    </row>
    <row r="170" spans="6:14" x14ac:dyDescent="0.25">
      <c r="F170">
        <v>168</v>
      </c>
      <c r="G170" t="str">
        <f>IFERROR(IF(VLOOKUP(F170,'RB Projections'!$B:$P,15,FALSE)&gt;0,VLOOKUP(F170,'RB Projections'!$B:$P,2,FALSE),""),"")</f>
        <v>Davion Ervin-Poindexter</v>
      </c>
      <c r="H170" t="str">
        <f>IFERROR(IF(VLOOKUP(F170,'RB Projections'!$B:$P,15,FALSE)&gt;0,VLOOKUP(F170,'RB Projections'!$B:$P,3,FALSE),""),"")</f>
        <v>Western Kentucky</v>
      </c>
      <c r="I170" s="2">
        <f>IFERROR(IF(VLOOKUP(F170,'RB Projections'!$B:$P,15,FALSE)&gt;0,VLOOKUP(F170,'RB Projections'!$B:$P,15,FALSE),""),"")</f>
        <v>13.728685860462774</v>
      </c>
      <c r="K170">
        <v>168</v>
      </c>
      <c r="L170" t="str">
        <f>IFERROR(IF(VLOOKUP(K170,'WR Projections'!$B:$P,15,FALSE)&gt;0,VLOOKUP(K170,'WR Projections'!$B:$P,2,FALSE),""),"")</f>
        <v>Malachi Fields</v>
      </c>
      <c r="M170" t="str">
        <f>IFERROR(IF(VLOOKUP(K170,'WR Projections'!$B:$P,15,FALSE)&gt;0,VLOOKUP(K170,'WR Projections'!$B:$P,3,FALSE),""),"")</f>
        <v>Virginia</v>
      </c>
      <c r="N170" s="2">
        <f>IFERROR(IF(VLOOKUP(K170,'WR Projections'!$B:$P,15,FALSE)&gt;0,VLOOKUP(K170,'WR Projections'!$B:$P,15,FALSE),""),"")</f>
        <v>13.87643596463951</v>
      </c>
    </row>
    <row r="171" spans="6:14" x14ac:dyDescent="0.25">
      <c r="F171">
        <v>169</v>
      </c>
      <c r="G171" t="str">
        <f>IFERROR(IF(VLOOKUP(F171,'RB Projections'!$B:$P,15,FALSE)&gt;0,VLOOKUP(F171,'RB Projections'!$B:$P,2,FALSE),""),"")</f>
        <v>Derrick Davis Jr.</v>
      </c>
      <c r="H171" t="str">
        <f>IFERROR(IF(VLOOKUP(F171,'RB Projections'!$B:$P,15,FALSE)&gt;0,VLOOKUP(F171,'RB Projections'!$B:$P,3,FALSE),""),"")</f>
        <v>Pittsburgh</v>
      </c>
      <c r="I171" s="2">
        <f>IFERROR(IF(VLOOKUP(F171,'RB Projections'!$B:$P,15,FALSE)&gt;0,VLOOKUP(F171,'RB Projections'!$B:$P,15,FALSE),""),"")</f>
        <v>13.701628001796985</v>
      </c>
      <c r="K171">
        <v>169</v>
      </c>
      <c r="L171" t="str">
        <f>IFERROR(IF(VLOOKUP(K171,'WR Projections'!$B:$P,15,FALSE)&gt;0,VLOOKUP(K171,'WR Projections'!$B:$P,2,FALSE),""),"")</f>
        <v>Julian Fleming</v>
      </c>
      <c r="M171" t="str">
        <f>IFERROR(IF(VLOOKUP(K171,'WR Projections'!$B:$P,15,FALSE)&gt;0,VLOOKUP(K171,'WR Projections'!$B:$P,3,FALSE),""),"")</f>
        <v>Ohio State</v>
      </c>
      <c r="N171" s="2">
        <f>IFERROR(IF(VLOOKUP(K171,'WR Projections'!$B:$P,15,FALSE)&gt;0,VLOOKUP(K171,'WR Projections'!$B:$P,15,FALSE),""),"")</f>
        <v>13.868348614107498</v>
      </c>
    </row>
    <row r="172" spans="6:14" x14ac:dyDescent="0.25">
      <c r="F172">
        <v>170</v>
      </c>
      <c r="G172" t="str">
        <f>IFERROR(IF(VLOOKUP(F172,'RB Projections'!$B:$P,15,FALSE)&gt;0,VLOOKUP(F172,'RB Projections'!$B:$P,2,FALSE),""),"")</f>
        <v>Patrick Garwo</v>
      </c>
      <c r="H172" t="str">
        <f>IFERROR(IF(VLOOKUP(F172,'RB Projections'!$B:$P,15,FALSE)&gt;0,VLOOKUP(F172,'RB Projections'!$B:$P,3,FALSE),""),"")</f>
        <v>Boston College</v>
      </c>
      <c r="I172" s="2">
        <f>IFERROR(IF(VLOOKUP(F172,'RB Projections'!$B:$P,15,FALSE)&gt;0,VLOOKUP(F172,'RB Projections'!$B:$P,15,FALSE),""),"")</f>
        <v>13.627482816329719</v>
      </c>
      <c r="K172">
        <v>170</v>
      </c>
      <c r="L172" t="str">
        <f>IFERROR(IF(VLOOKUP(K172,'WR Projections'!$B:$P,15,FALSE)&gt;0,VLOOKUP(K172,'WR Projections'!$B:$P,2,FALSE),""),"")</f>
        <v>Darrell Harding Jr.</v>
      </c>
      <c r="M172" t="str">
        <f>IFERROR(IF(VLOOKUP(K172,'WR Projections'!$B:$P,15,FALSE)&gt;0,VLOOKUP(K172,'WR Projections'!$B:$P,3,FALSE),""),"")</f>
        <v>Buffalo</v>
      </c>
      <c r="N172" s="2">
        <f>IFERROR(IF(VLOOKUP(K172,'WR Projections'!$B:$P,15,FALSE)&gt;0,VLOOKUP(K172,'WR Projections'!$B:$P,15,FALSE),""),"")</f>
        <v>13.761882473618956</v>
      </c>
    </row>
    <row r="173" spans="6:14" x14ac:dyDescent="0.25">
      <c r="F173">
        <v>171</v>
      </c>
      <c r="G173" t="str">
        <f>IFERROR(IF(VLOOKUP(F173,'RB Projections'!$B:$P,15,FALSE)&gt;0,VLOOKUP(F173,'RB Projections'!$B:$P,2,FALSE),""),"")</f>
        <v>Asa Martin</v>
      </c>
      <c r="H173" t="str">
        <f>IFERROR(IF(VLOOKUP(F173,'RB Projections'!$B:$P,15,FALSE)&gt;0,VLOOKUP(F173,'RB Projections'!$B:$P,3,FALSE),""),"")</f>
        <v>Troy</v>
      </c>
      <c r="I173" s="2">
        <f>IFERROR(IF(VLOOKUP(F173,'RB Projections'!$B:$P,15,FALSE)&gt;0,VLOOKUP(F173,'RB Projections'!$B:$P,15,FALSE),""),"")</f>
        <v>13.548719316732175</v>
      </c>
      <c r="K173">
        <v>171</v>
      </c>
      <c r="L173" t="str">
        <f>IFERROR(IF(VLOOKUP(K173,'WR Projections'!$B:$P,15,FALSE)&gt;0,VLOOKUP(K173,'WR Projections'!$B:$P,2,FALSE),""),"")</f>
        <v>Devaughn Vele</v>
      </c>
      <c r="M173" t="str">
        <f>IFERROR(IF(VLOOKUP(K173,'WR Projections'!$B:$P,15,FALSE)&gt;0,VLOOKUP(K173,'WR Projections'!$B:$P,3,FALSE),""),"")</f>
        <v>Utah</v>
      </c>
      <c r="N173" s="2">
        <f>IFERROR(IF(VLOOKUP(K173,'WR Projections'!$B:$P,15,FALSE)&gt;0,VLOOKUP(K173,'WR Projections'!$B:$P,15,FALSE),""),"")</f>
        <v>13.754275487865726</v>
      </c>
    </row>
    <row r="174" spans="6:14" x14ac:dyDescent="0.25">
      <c r="F174">
        <v>172</v>
      </c>
      <c r="G174" t="str">
        <f>IFERROR(IF(VLOOKUP(F174,'RB Projections'!$B:$P,15,FALSE)&gt;0,VLOOKUP(F174,'RB Projections'!$B:$P,2,FALSE),""),"")</f>
        <v>Jacquez Stuart</v>
      </c>
      <c r="H174" t="str">
        <f>IFERROR(IF(VLOOKUP(F174,'RB Projections'!$B:$P,15,FALSE)&gt;0,VLOOKUP(F174,'RB Projections'!$B:$P,3,FALSE),""),"")</f>
        <v>Toledo</v>
      </c>
      <c r="I174" s="2">
        <f>IFERROR(IF(VLOOKUP(F174,'RB Projections'!$B:$P,15,FALSE)&gt;0,VLOOKUP(F174,'RB Projections'!$B:$P,15,FALSE),""),"")</f>
        <v>13.437653885298872</v>
      </c>
      <c r="K174">
        <v>172</v>
      </c>
      <c r="L174" t="str">
        <f>IFERROR(IF(VLOOKUP(K174,'WR Projections'!$B:$P,15,FALSE)&gt;0,VLOOKUP(K174,'WR Projections'!$B:$P,2,FALSE),""),"")</f>
        <v>Nate McCollum</v>
      </c>
      <c r="M174" t="str">
        <f>IFERROR(IF(VLOOKUP(K174,'WR Projections'!$B:$P,15,FALSE)&gt;0,VLOOKUP(K174,'WR Projections'!$B:$P,3,FALSE),""),"")</f>
        <v>North Carolina</v>
      </c>
      <c r="N174" s="2">
        <f>IFERROR(IF(VLOOKUP(K174,'WR Projections'!$B:$P,15,FALSE)&gt;0,VLOOKUP(K174,'WR Projections'!$B:$P,15,FALSE),""),"")</f>
        <v>13.744466891728676</v>
      </c>
    </row>
    <row r="175" spans="6:14" x14ac:dyDescent="0.25">
      <c r="F175">
        <v>173</v>
      </c>
      <c r="G175" t="str">
        <f>IFERROR(IF(VLOOKUP(F175,'RB Projections'!$B:$P,15,FALSE)&gt;0,VLOOKUP(F175,'RB Projections'!$B:$P,2,FALSE),""),"")</f>
        <v>Jamoni Jones</v>
      </c>
      <c r="H175" t="str">
        <f>IFERROR(IF(VLOOKUP(F175,'RB Projections'!$B:$P,15,FALSE)&gt;0,VLOOKUP(F175,'RB Projections'!$B:$P,3,FALSE),""),"")</f>
        <v>New Mexico State</v>
      </c>
      <c r="I175" s="2">
        <f>IFERROR(IF(VLOOKUP(F175,'RB Projections'!$B:$P,15,FALSE)&gt;0,VLOOKUP(F175,'RB Projections'!$B:$P,15,FALSE),""),"")</f>
        <v>13.39433577323012</v>
      </c>
      <c r="K175">
        <v>173</v>
      </c>
      <c r="L175" t="str">
        <f>IFERROR(IF(VLOOKUP(K175,'WR Projections'!$B:$P,15,FALSE)&gt;0,VLOOKUP(K175,'WR Projections'!$B:$P,2,FALSE),""),"")</f>
        <v>DeMarcus Harris</v>
      </c>
      <c r="M175" t="str">
        <f>IFERROR(IF(VLOOKUP(K175,'WR Projections'!$B:$P,15,FALSE)&gt;0,VLOOKUP(K175,'WR Projections'!$B:$P,3,FALSE),""),"")</f>
        <v>Marshall</v>
      </c>
      <c r="N175" s="2">
        <f>IFERROR(IF(VLOOKUP(K175,'WR Projections'!$B:$P,15,FALSE)&gt;0,VLOOKUP(K175,'WR Projections'!$B:$P,15,FALSE),""),"")</f>
        <v>13.707053882700649</v>
      </c>
    </row>
    <row r="176" spans="6:14" x14ac:dyDescent="0.25">
      <c r="F176">
        <v>174</v>
      </c>
      <c r="G176" t="str">
        <f>IFERROR(IF(VLOOKUP(F176,'RB Projections'!$B:$P,15,FALSE)&gt;0,VLOOKUP(F176,'RB Projections'!$B:$P,2,FALSE),""),"")</f>
        <v>Jordan Waters</v>
      </c>
      <c r="H176" t="str">
        <f>IFERROR(IF(VLOOKUP(F176,'RB Projections'!$B:$P,15,FALSE)&gt;0,VLOOKUP(F176,'RB Projections'!$B:$P,3,FALSE),""),"")</f>
        <v>Duke</v>
      </c>
      <c r="I176" s="2">
        <f>IFERROR(IF(VLOOKUP(F176,'RB Projections'!$B:$P,15,FALSE)&gt;0,VLOOKUP(F176,'RB Projections'!$B:$P,15,FALSE),""),"")</f>
        <v>13.197611801813478</v>
      </c>
      <c r="K176">
        <v>174</v>
      </c>
      <c r="L176" t="str">
        <f>IFERROR(IF(VLOOKUP(K176,'WR Projections'!$B:$P,15,FALSE)&gt;0,VLOOKUP(K176,'WR Projections'!$B:$P,2,FALSE),""),"")</f>
        <v>Roc Taylor</v>
      </c>
      <c r="M176" t="str">
        <f>IFERROR(IF(VLOOKUP(K176,'WR Projections'!$B:$P,15,FALSE)&gt;0,VLOOKUP(K176,'WR Projections'!$B:$P,3,FALSE),""),"")</f>
        <v>Memphis</v>
      </c>
      <c r="N176" s="2">
        <f>IFERROR(IF(VLOOKUP(K176,'WR Projections'!$B:$P,15,FALSE)&gt;0,VLOOKUP(K176,'WR Projections'!$B:$P,15,FALSE),""),"")</f>
        <v>13.702782052216037</v>
      </c>
    </row>
    <row r="177" spans="6:14" x14ac:dyDescent="0.25">
      <c r="F177">
        <v>175</v>
      </c>
      <c r="G177" t="str">
        <f>IFERROR(IF(VLOOKUP(F177,'RB Projections'!$B:$P,15,FALSE)&gt;0,VLOOKUP(F177,'RB Projections'!$B:$P,2,FALSE),""),"")</f>
        <v>Malik Jackson</v>
      </c>
      <c r="H177" t="str">
        <f>IFERROR(IF(VLOOKUP(F177,'RB Projections'!$B:$P,15,FALSE)&gt;0,VLOOKUP(F177,'RB Projections'!$B:$P,3,FALSE),""),"")</f>
        <v>Jacksonville State</v>
      </c>
      <c r="I177" s="2">
        <f>IFERROR(IF(VLOOKUP(F177,'RB Projections'!$B:$P,15,FALSE)&gt;0,VLOOKUP(F177,'RB Projections'!$B:$P,15,FALSE),""),"")</f>
        <v>13.060301346496807</v>
      </c>
      <c r="K177">
        <v>175</v>
      </c>
      <c r="L177" t="str">
        <f>IFERROR(IF(VLOOKUP(K177,'WR Projections'!$B:$P,15,FALSE)&gt;0,VLOOKUP(K177,'WR Projections'!$B:$P,2,FALSE),""),"")</f>
        <v>Steven McBride</v>
      </c>
      <c r="M177" t="str">
        <f>IFERROR(IF(VLOOKUP(K177,'WR Projections'!$B:$P,15,FALSE)&gt;0,VLOOKUP(K177,'WR Projections'!$B:$P,3,FALSE),""),"")</f>
        <v>Hawai'i</v>
      </c>
      <c r="N177" s="2">
        <f>IFERROR(IF(VLOOKUP(K177,'WR Projections'!$B:$P,15,FALSE)&gt;0,VLOOKUP(K177,'WR Projections'!$B:$P,15,FALSE),""),"")</f>
        <v>13.7023516818301</v>
      </c>
    </row>
    <row r="178" spans="6:14" x14ac:dyDescent="0.25">
      <c r="F178">
        <v>176</v>
      </c>
      <c r="G178" t="str">
        <f>IFERROR(IF(VLOOKUP(F178,'RB Projections'!$B:$P,15,FALSE)&gt;0,VLOOKUP(F178,'RB Projections'!$B:$P,2,FALSE),""),"")</f>
        <v>Latrele Palmer</v>
      </c>
      <c r="H178" t="str">
        <f>IFERROR(IF(VLOOKUP(F178,'RB Projections'!$B:$P,15,FALSE)&gt;0,VLOOKUP(F178,'RB Projections'!$B:$P,3,FALSE),""),"")</f>
        <v>James Madison</v>
      </c>
      <c r="I178" s="2">
        <f>IFERROR(IF(VLOOKUP(F178,'RB Projections'!$B:$P,15,FALSE)&gt;0,VLOOKUP(F178,'RB Projections'!$B:$P,15,FALSE),""),"")</f>
        <v>13.031317852688026</v>
      </c>
      <c r="K178">
        <v>176</v>
      </c>
      <c r="L178" t="str">
        <f>IFERROR(IF(VLOOKUP(K178,'WR Projections'!$B:$P,15,FALSE)&gt;0,VLOOKUP(K178,'WR Projections'!$B:$P,2,FALSE),""),"")</f>
        <v>Kacper Rutkiewicz</v>
      </c>
      <c r="M178" t="str">
        <f>IFERROR(IF(VLOOKUP(K178,'WR Projections'!$B:$P,15,FALSE)&gt;0,VLOOKUP(K178,'WR Projections'!$B:$P,3,FALSE),""),"")</f>
        <v>Northern Illinois</v>
      </c>
      <c r="N178" s="2">
        <f>IFERROR(IF(VLOOKUP(K178,'WR Projections'!$B:$P,15,FALSE)&gt;0,VLOOKUP(K178,'WR Projections'!$B:$P,15,FALSE),""),"")</f>
        <v>13.701463453214371</v>
      </c>
    </row>
    <row r="179" spans="6:14" x14ac:dyDescent="0.25">
      <c r="F179">
        <v>177</v>
      </c>
      <c r="G179" t="str">
        <f>IFERROR(IF(VLOOKUP(F179,'RB Projections'!$B:$P,15,FALSE)&gt;0,VLOOKUP(F179,'RB Projections'!$B:$P,2,FALSE),""),"")</f>
        <v>Billy Kemp IV</v>
      </c>
      <c r="H179" t="str">
        <f>IFERROR(IF(VLOOKUP(F179,'RB Projections'!$B:$P,15,FALSE)&gt;0,VLOOKUP(F179,'RB Projections'!$B:$P,3,FALSE),""),"")</f>
        <v>Nebraska</v>
      </c>
      <c r="I179" s="2">
        <f>IFERROR(IF(VLOOKUP(F179,'RB Projections'!$B:$P,15,FALSE)&gt;0,VLOOKUP(F179,'RB Projections'!$B:$P,15,FALSE),""),"")</f>
        <v>13.002916523963503</v>
      </c>
      <c r="K179">
        <v>177</v>
      </c>
      <c r="L179" t="str">
        <f>IFERROR(IF(VLOOKUP(K179,'WR Projections'!$B:$P,15,FALSE)&gt;0,VLOOKUP(K179,'WR Projections'!$B:$P,2,FALSE),""),"")</f>
        <v>Chase Roberts</v>
      </c>
      <c r="M179" t="str">
        <f>IFERROR(IF(VLOOKUP(K179,'WR Projections'!$B:$P,15,FALSE)&gt;0,VLOOKUP(K179,'WR Projections'!$B:$P,3,FALSE),""),"")</f>
        <v>BYU</v>
      </c>
      <c r="N179" s="2">
        <f>IFERROR(IF(VLOOKUP(K179,'WR Projections'!$B:$P,15,FALSE)&gt;0,VLOOKUP(K179,'WR Projections'!$B:$P,15,FALSE),""),"")</f>
        <v>13.665813185591157</v>
      </c>
    </row>
    <row r="180" spans="6:14" x14ac:dyDescent="0.25">
      <c r="F180">
        <v>178</v>
      </c>
      <c r="G180" t="str">
        <f>IFERROR(IF(VLOOKUP(F180,'RB Projections'!$B:$P,15,FALSE)&gt;0,VLOOKUP(F180,'RB Projections'!$B:$P,2,FALSE),""),"")</f>
        <v>Braylon McReynolds</v>
      </c>
      <c r="H180" t="str">
        <f>IFERROR(IF(VLOOKUP(F180,'RB Projections'!$B:$P,15,FALSE)&gt;0,VLOOKUP(F180,'RB Projections'!$B:$P,3,FALSE),""),"")</f>
        <v>South Alabama</v>
      </c>
      <c r="I180" s="2">
        <f>IFERROR(IF(VLOOKUP(F180,'RB Projections'!$B:$P,15,FALSE)&gt;0,VLOOKUP(F180,'RB Projections'!$B:$P,15,FALSE),""),"")</f>
        <v>12.928518867282628</v>
      </c>
      <c r="K180">
        <v>178</v>
      </c>
      <c r="L180" t="str">
        <f>IFERROR(IF(VLOOKUP(K180,'WR Projections'!$B:$P,15,FALSE)&gt;0,VLOOKUP(K180,'WR Projections'!$B:$P,2,FALSE),""),"")</f>
        <v>Malik Benson</v>
      </c>
      <c r="M180" t="str">
        <f>IFERROR(IF(VLOOKUP(K180,'WR Projections'!$B:$P,15,FALSE)&gt;0,VLOOKUP(K180,'WR Projections'!$B:$P,3,FALSE),""),"")</f>
        <v>Alabama</v>
      </c>
      <c r="N180" s="2">
        <f>IFERROR(IF(VLOOKUP(K180,'WR Projections'!$B:$P,15,FALSE)&gt;0,VLOOKUP(K180,'WR Projections'!$B:$P,15,FALSE),""),"")</f>
        <v>13.603539969336206</v>
      </c>
    </row>
    <row r="181" spans="6:14" x14ac:dyDescent="0.25">
      <c r="F181">
        <v>179</v>
      </c>
      <c r="G181" t="str">
        <f>IFERROR(IF(VLOOKUP(F181,'RB Projections'!$B:$P,15,FALSE)&gt;0,VLOOKUP(F181,'RB Projections'!$B:$P,2,FALSE),""),"")</f>
        <v>Tyrone Tracy Jr.</v>
      </c>
      <c r="H181" t="str">
        <f>IFERROR(IF(VLOOKUP(F181,'RB Projections'!$B:$P,15,FALSE)&gt;0,VLOOKUP(F181,'RB Projections'!$B:$P,3,FALSE),""),"")</f>
        <v>Purdue</v>
      </c>
      <c r="I181" s="2">
        <f>IFERROR(IF(VLOOKUP(F181,'RB Projections'!$B:$P,15,FALSE)&gt;0,VLOOKUP(F181,'RB Projections'!$B:$P,15,FALSE),""),"")</f>
        <v>12.89027633798718</v>
      </c>
      <c r="K181">
        <v>179</v>
      </c>
      <c r="L181" t="str">
        <f>IFERROR(IF(VLOOKUP(K181,'WR Projections'!$B:$P,15,FALSE)&gt;0,VLOOKUP(K181,'WR Projections'!$B:$P,2,FALSE),""),"")</f>
        <v>Javon Swinton</v>
      </c>
      <c r="M181" t="str">
        <f>IFERROR(IF(VLOOKUP(K181,'WR Projections'!$B:$P,15,FALSE)&gt;0,VLOOKUP(K181,'WR Projections'!$B:$P,3,FALSE),""),"")</f>
        <v>Eastern Michigan</v>
      </c>
      <c r="N181" s="2">
        <f>IFERROR(IF(VLOOKUP(K181,'WR Projections'!$B:$P,15,FALSE)&gt;0,VLOOKUP(K181,'WR Projections'!$B:$P,15,FALSE),""),"")</f>
        <v>13.590519013865519</v>
      </c>
    </row>
    <row r="182" spans="6:14" x14ac:dyDescent="0.25">
      <c r="F182">
        <v>180</v>
      </c>
      <c r="G182" t="str">
        <f>IFERROR(IF(VLOOKUP(F182,'RB Projections'!$B:$P,15,FALSE)&gt;0,VLOOKUP(F182,'RB Projections'!$B:$P,2,FALSE),""),"")</f>
        <v>Kobe Johnson</v>
      </c>
      <c r="H182" t="str">
        <f>IFERROR(IF(VLOOKUP(F182,'RB Projections'!$B:$P,15,FALSE)&gt;0,VLOOKUP(F182,'RB Projections'!$B:$P,3,FALSE),""),"")</f>
        <v>Colorado State</v>
      </c>
      <c r="I182" s="2">
        <f>IFERROR(IF(VLOOKUP(F182,'RB Projections'!$B:$P,15,FALSE)&gt;0,VLOOKUP(F182,'RB Projections'!$B:$P,15,FALSE),""),"")</f>
        <v>12.76414661307013</v>
      </c>
      <c r="K182">
        <v>180</v>
      </c>
      <c r="L182" t="str">
        <f>IFERROR(IF(VLOOKUP(K182,'WR Projections'!$B:$P,15,FALSE)&gt;0,VLOOKUP(K182,'WR Projections'!$B:$P,2,FALSE),""),"")</f>
        <v>Bryce Kirtz</v>
      </c>
      <c r="M182" t="str">
        <f>IFERROR(IF(VLOOKUP(K182,'WR Projections'!$B:$P,15,FALSE)&gt;0,VLOOKUP(K182,'WR Projections'!$B:$P,3,FALSE),""),"")</f>
        <v>Northwestern</v>
      </c>
      <c r="N182" s="2">
        <f>IFERROR(IF(VLOOKUP(K182,'WR Projections'!$B:$P,15,FALSE)&gt;0,VLOOKUP(K182,'WR Projections'!$B:$P,15,FALSE),""),"")</f>
        <v>13.567601946795286</v>
      </c>
    </row>
    <row r="183" spans="6:14" x14ac:dyDescent="0.25">
      <c r="F183">
        <v>181</v>
      </c>
      <c r="G183" t="str">
        <f>IFERROR(IF(VLOOKUP(F183,'RB Projections'!$B:$P,15,FALSE)&gt;0,VLOOKUP(F183,'RB Projections'!$B:$P,2,FALSE),""),"")</f>
        <v>Marquis Crosby</v>
      </c>
      <c r="H183" t="str">
        <f>IFERROR(IF(VLOOKUP(F183,'RB Projections'!$B:$P,15,FALSE)&gt;0,VLOOKUP(F183,'RB Projections'!$B:$P,3,FALSE),""),"")</f>
        <v>Louisiana Tech</v>
      </c>
      <c r="I183" s="2">
        <f>IFERROR(IF(VLOOKUP(F183,'RB Projections'!$B:$P,15,FALSE)&gt;0,VLOOKUP(F183,'RB Projections'!$B:$P,15,FALSE),""),"")</f>
        <v>12.608063092745818</v>
      </c>
      <c r="K183">
        <v>181</v>
      </c>
      <c r="L183" t="str">
        <f>IFERROR(IF(VLOOKUP(K183,'WR Projections'!$B:$P,15,FALSE)&gt;0,VLOOKUP(K183,'WR Projections'!$B:$P,2,FALSE),""),"")</f>
        <v>Ke'Shawn Williams</v>
      </c>
      <c r="M183" t="str">
        <f>IFERROR(IF(VLOOKUP(K183,'WR Projections'!$B:$P,15,FALSE)&gt;0,VLOOKUP(K183,'WR Projections'!$B:$P,3,FALSE),""),"")</f>
        <v>Wake Forest</v>
      </c>
      <c r="N183" s="2">
        <f>IFERROR(IF(VLOOKUP(K183,'WR Projections'!$B:$P,15,FALSE)&gt;0,VLOOKUP(K183,'WR Projections'!$B:$P,15,FALSE),""),"")</f>
        <v>13.538112913686644</v>
      </c>
    </row>
    <row r="184" spans="6:14" x14ac:dyDescent="0.25">
      <c r="F184">
        <v>182</v>
      </c>
      <c r="G184" t="str">
        <f>IFERROR(IF(VLOOKUP(F184,'RB Projections'!$B:$P,15,FALSE)&gt;0,VLOOKUP(F184,'RB Projections'!$B:$P,2,FALSE),""),"")</f>
        <v>Bryce Williams</v>
      </c>
      <c r="H184" t="str">
        <f>IFERROR(IF(VLOOKUP(F184,'RB Projections'!$B:$P,15,FALSE)&gt;0,VLOOKUP(F184,'RB Projections'!$B:$P,3,FALSE),""),"")</f>
        <v>Minnesota</v>
      </c>
      <c r="I184" s="2">
        <f>IFERROR(IF(VLOOKUP(F184,'RB Projections'!$B:$P,15,FALSE)&gt;0,VLOOKUP(F184,'RB Projections'!$B:$P,15,FALSE),""),"")</f>
        <v>12.52936175786426</v>
      </c>
      <c r="K184">
        <v>182</v>
      </c>
      <c r="L184" t="str">
        <f>IFERROR(IF(VLOOKUP(K184,'WR Projections'!$B:$P,15,FALSE)&gt;0,VLOOKUP(K184,'WR Projections'!$B:$P,2,FALSE),""),"")</f>
        <v>Ife Adeyi</v>
      </c>
      <c r="M184" t="str">
        <f>IFERROR(IF(VLOOKUP(K184,'WR Projections'!$B:$P,15,FALSE)&gt;0,VLOOKUP(K184,'WR Projections'!$B:$P,3,FALSE),""),"")</f>
        <v>Sam Houston State</v>
      </c>
      <c r="N184" s="2">
        <f>IFERROR(IF(VLOOKUP(K184,'WR Projections'!$B:$P,15,FALSE)&gt;0,VLOOKUP(K184,'WR Projections'!$B:$P,15,FALSE),""),"")</f>
        <v>13.532318317580685</v>
      </c>
    </row>
    <row r="185" spans="6:14" x14ac:dyDescent="0.25">
      <c r="F185">
        <v>183</v>
      </c>
      <c r="G185" t="str">
        <f>IFERROR(IF(VLOOKUP(F185,'RB Projections'!$B:$P,15,FALSE)&gt;0,VLOOKUP(F185,'RB Projections'!$B:$P,2,FALSE),""),"")</f>
        <v>Phil Mafah</v>
      </c>
      <c r="H185" t="str">
        <f>IFERROR(IF(VLOOKUP(F185,'RB Projections'!$B:$P,15,FALSE)&gt;0,VLOOKUP(F185,'RB Projections'!$B:$P,3,FALSE),""),"")</f>
        <v>Clemson</v>
      </c>
      <c r="I185" s="2">
        <f>IFERROR(IF(VLOOKUP(F185,'RB Projections'!$B:$P,15,FALSE)&gt;0,VLOOKUP(F185,'RB Projections'!$B:$P,15,FALSE),""),"")</f>
        <v>12.395762008392028</v>
      </c>
      <c r="K185">
        <v>183</v>
      </c>
      <c r="L185" t="str">
        <f>IFERROR(IF(VLOOKUP(K185,'WR Projections'!$B:$P,15,FALSE)&gt;0,VLOOKUP(K185,'WR Projections'!$B:$P,2,FALSE),""),"")</f>
        <v>Christian Leary</v>
      </c>
      <c r="M185" t="str">
        <f>IFERROR(IF(VLOOKUP(K185,'WR Projections'!$B:$P,15,FALSE)&gt;0,VLOOKUP(K185,'WR Projections'!$B:$P,3,FALSE),""),"")</f>
        <v>Georgia Tech</v>
      </c>
      <c r="N185" s="2">
        <f>IFERROR(IF(VLOOKUP(K185,'WR Projections'!$B:$P,15,FALSE)&gt;0,VLOOKUP(K185,'WR Projections'!$B:$P,15,FALSE),""),"")</f>
        <v>13.529876238222828</v>
      </c>
    </row>
    <row r="186" spans="6:14" x14ac:dyDescent="0.25">
      <c r="F186">
        <v>184</v>
      </c>
      <c r="G186" t="str">
        <f>IFERROR(IF(VLOOKUP(F186,'RB Projections'!$B:$P,15,FALSE)&gt;0,VLOOKUP(F186,'RB Projections'!$B:$P,2,FALSE),""),"")</f>
        <v>Trevion Cooley</v>
      </c>
      <c r="H186" t="str">
        <f>IFERROR(IF(VLOOKUP(F186,'RB Projections'!$B:$P,15,FALSE)&gt;0,VLOOKUP(F186,'RB Projections'!$B:$P,3,FALSE),""),"")</f>
        <v>Georgia Tech</v>
      </c>
      <c r="I186" s="2">
        <f>IFERROR(IF(VLOOKUP(F186,'RB Projections'!$B:$P,15,FALSE)&gt;0,VLOOKUP(F186,'RB Projections'!$B:$P,15,FALSE),""),"")</f>
        <v>12.331002148501447</v>
      </c>
      <c r="K186">
        <v>184</v>
      </c>
      <c r="L186" t="str">
        <f>IFERROR(IF(VLOOKUP(K186,'WR Projections'!$B:$P,15,FALSE)&gt;0,VLOOKUP(K186,'WR Projections'!$B:$P,2,FALSE),""),"")</f>
        <v>Justus Ross-Simmons</v>
      </c>
      <c r="M186" t="str">
        <f>IFERROR(IF(VLOOKUP(K186,'WR Projections'!$B:$P,15,FALSE)&gt;0,VLOOKUP(K186,'WR Projections'!$B:$P,3,FALSE),""),"")</f>
        <v>Colorado State</v>
      </c>
      <c r="N186" s="2">
        <f>IFERROR(IF(VLOOKUP(K186,'WR Projections'!$B:$P,15,FALSE)&gt;0,VLOOKUP(K186,'WR Projections'!$B:$P,15,FALSE),""),"")</f>
        <v>13.521870418906312</v>
      </c>
    </row>
    <row r="187" spans="6:14" x14ac:dyDescent="0.25">
      <c r="F187">
        <v>185</v>
      </c>
      <c r="G187" t="str">
        <f>IFERROR(IF(VLOOKUP(F187,'RB Projections'!$B:$P,15,FALSE)&gt;0,VLOOKUP(F187,'RB Projections'!$B:$P,2,FALSE),""),"")</f>
        <v>Jam Griffin</v>
      </c>
      <c r="H187" t="str">
        <f>IFERROR(IF(VLOOKUP(F187,'RB Projections'!$B:$P,15,FALSE)&gt;0,VLOOKUP(F187,'RB Projections'!$B:$P,3,FALSE),""),"")</f>
        <v>Ole Miss</v>
      </c>
      <c r="I187" s="2">
        <f>IFERROR(IF(VLOOKUP(F187,'RB Projections'!$B:$P,15,FALSE)&gt;0,VLOOKUP(F187,'RB Projections'!$B:$P,15,FALSE),""),"")</f>
        <v>12.298539762360003</v>
      </c>
      <c r="K187">
        <v>185</v>
      </c>
      <c r="L187" t="str">
        <f>IFERROR(IF(VLOOKUP(K187,'WR Projections'!$B:$P,15,FALSE)&gt;0,VLOOKUP(K187,'WR Projections'!$B:$P,2,FALSE),""),"")</f>
        <v>JoJo Earle</v>
      </c>
      <c r="M187" t="str">
        <f>IFERROR(IF(VLOOKUP(K187,'WR Projections'!$B:$P,15,FALSE)&gt;0,VLOOKUP(K187,'WR Projections'!$B:$P,3,FALSE),""),"")</f>
        <v>TCU</v>
      </c>
      <c r="N187" s="2">
        <f>IFERROR(IF(VLOOKUP(K187,'WR Projections'!$B:$P,15,FALSE)&gt;0,VLOOKUP(K187,'WR Projections'!$B:$P,15,FALSE),""),"")</f>
        <v>13.48101051601188</v>
      </c>
    </row>
    <row r="188" spans="6:14" x14ac:dyDescent="0.25">
      <c r="F188">
        <v>186</v>
      </c>
      <c r="G188" t="str">
        <f>IFERROR(IF(VLOOKUP(F188,'RB Projections'!$B:$P,15,FALSE)&gt;0,VLOOKUP(F188,'RB Projections'!$B:$P,2,FALSE),""),"")</f>
        <v>Kye Robichaux</v>
      </c>
      <c r="H188" t="str">
        <f>IFERROR(IF(VLOOKUP(F188,'RB Projections'!$B:$P,15,FALSE)&gt;0,VLOOKUP(F188,'RB Projections'!$B:$P,3,FALSE),""),"")</f>
        <v>Boston College</v>
      </c>
      <c r="I188" s="2">
        <f>IFERROR(IF(VLOOKUP(F188,'RB Projections'!$B:$P,15,FALSE)&gt;0,VLOOKUP(F188,'RB Projections'!$B:$P,15,FALSE),""),"")</f>
        <v>12.191551658753957</v>
      </c>
      <c r="K188">
        <v>186</v>
      </c>
      <c r="L188" t="str">
        <f>IFERROR(IF(VLOOKUP(K188,'WR Projections'!$B:$P,15,FALSE)&gt;0,VLOOKUP(K188,'WR Projections'!$B:$P,2,FALSE),""),"")</f>
        <v>Matt Sykes</v>
      </c>
      <c r="M188" t="str">
        <f>IFERROR(IF(VLOOKUP(K188,'WR Projections'!$B:$P,15,FALSE)&gt;0,VLOOKUP(K188,'WR Projections'!$B:$P,3,FALSE),""),"")</f>
        <v>Rice</v>
      </c>
      <c r="N188" s="2">
        <f>IFERROR(IF(VLOOKUP(K188,'WR Projections'!$B:$P,15,FALSE)&gt;0,VLOOKUP(K188,'WR Projections'!$B:$P,15,FALSE),""),"")</f>
        <v>13.479316992732938</v>
      </c>
    </row>
    <row r="189" spans="6:14" x14ac:dyDescent="0.25">
      <c r="F189">
        <v>187</v>
      </c>
      <c r="G189" t="str">
        <f>IFERROR(IF(VLOOKUP(F189,'RB Projections'!$B:$P,15,FALSE)&gt;0,VLOOKUP(F189,'RB Projections'!$B:$P,2,FALSE),""),"")</f>
        <v>Logan Diggs</v>
      </c>
      <c r="H189" t="str">
        <f>IFERROR(IF(VLOOKUP(F189,'RB Projections'!$B:$P,15,FALSE)&gt;0,VLOOKUP(F189,'RB Projections'!$B:$P,3,FALSE),""),"")</f>
        <v>LSU</v>
      </c>
      <c r="I189" s="2">
        <f>IFERROR(IF(VLOOKUP(F189,'RB Projections'!$B:$P,15,FALSE)&gt;0,VLOOKUP(F189,'RB Projections'!$B:$P,15,FALSE),""),"")</f>
        <v>12.163642192838939</v>
      </c>
      <c r="K189">
        <v>187</v>
      </c>
      <c r="L189" t="str">
        <f>IFERROR(IF(VLOOKUP(K189,'WR Projections'!$B:$P,15,FALSE)&gt;0,VLOOKUP(K189,'WR Projections'!$B:$P,2,FALSE),""),"")</f>
        <v>Devin Maddox</v>
      </c>
      <c r="M189" t="str">
        <f>IFERROR(IF(VLOOKUP(K189,'WR Projections'!$B:$P,15,FALSE)&gt;0,VLOOKUP(K189,'WR Projections'!$B:$P,3,FALSE),""),"")</f>
        <v>Toledo</v>
      </c>
      <c r="N189" s="2">
        <f>IFERROR(IF(VLOOKUP(K189,'WR Projections'!$B:$P,15,FALSE)&gt;0,VLOOKUP(K189,'WR Projections'!$B:$P,15,FALSE),""),"")</f>
        <v>13.456257941387088</v>
      </c>
    </row>
    <row r="190" spans="6:14" x14ac:dyDescent="0.25">
      <c r="F190">
        <v>188</v>
      </c>
      <c r="G190" t="str">
        <f>IFERROR(IF(VLOOKUP(F190,'RB Projections'!$B:$P,15,FALSE)&gt;0,VLOOKUP(F190,'RB Projections'!$B:$P,2,FALSE),""),"")</f>
        <v>Kobe Lewis</v>
      </c>
      <c r="H190" t="str">
        <f>IFERROR(IF(VLOOKUP(F190,'RB Projections'!$B:$P,15,FALSE)&gt;0,VLOOKUP(F190,'RB Projections'!$B:$P,3,FALSE),""),"")</f>
        <v>Florida Atlantic</v>
      </c>
      <c r="I190" s="2">
        <f>IFERROR(IF(VLOOKUP(F190,'RB Projections'!$B:$P,15,FALSE)&gt;0,VLOOKUP(F190,'RB Projections'!$B:$P,15,FALSE),""),"")</f>
        <v>12.119255494680459</v>
      </c>
      <c r="K190">
        <v>188</v>
      </c>
      <c r="L190" t="str">
        <f>IFERROR(IF(VLOOKUP(K190,'WR Projections'!$B:$P,15,FALSE)&gt;0,VLOOKUP(K190,'WR Projections'!$B:$P,2,FALSE),""),"")</f>
        <v>Caleb Douglas</v>
      </c>
      <c r="M190" t="str">
        <f>IFERROR(IF(VLOOKUP(K190,'WR Projections'!$B:$P,15,FALSE)&gt;0,VLOOKUP(K190,'WR Projections'!$B:$P,3,FALSE),""),"")</f>
        <v>Florida</v>
      </c>
      <c r="N190" s="2">
        <f>IFERROR(IF(VLOOKUP(K190,'WR Projections'!$B:$P,15,FALSE)&gt;0,VLOOKUP(K190,'WR Projections'!$B:$P,15,FALSE),""),"")</f>
        <v>13.448645257736807</v>
      </c>
    </row>
    <row r="191" spans="6:14" x14ac:dyDescent="0.25">
      <c r="F191">
        <v>189</v>
      </c>
      <c r="G191" t="str">
        <f>IFERROR(IF(VLOOKUP(F191,'RB Projections'!$B:$P,15,FALSE)&gt;0,VLOOKUP(F191,'RB Projections'!$B:$P,2,FALSE),""),"")</f>
        <v>Jakobi Buchanan</v>
      </c>
      <c r="H191" t="str">
        <f>IFERROR(IF(VLOOKUP(F191,'RB Projections'!$B:$P,15,FALSE)&gt;0,VLOOKUP(F191,'RB Projections'!$B:$P,3,FALSE),""),"")</f>
        <v>Army</v>
      </c>
      <c r="I191" s="2">
        <f>IFERROR(IF(VLOOKUP(F191,'RB Projections'!$B:$P,15,FALSE)&gt;0,VLOOKUP(F191,'RB Projections'!$B:$P,15,FALSE),""),"")</f>
        <v>12.103071350341605</v>
      </c>
      <c r="K191">
        <v>189</v>
      </c>
      <c r="L191" t="str">
        <f>IFERROR(IF(VLOOKUP(K191,'WR Projections'!$B:$P,15,FALSE)&gt;0,VLOOKUP(K191,'WR Projections'!$B:$P,2,FALSE),""),"")</f>
        <v>Jacquez Stuart</v>
      </c>
      <c r="M191" t="str">
        <f>IFERROR(IF(VLOOKUP(K191,'WR Projections'!$B:$P,15,FALSE)&gt;0,VLOOKUP(K191,'WR Projections'!$B:$P,3,FALSE),""),"")</f>
        <v>Toledo</v>
      </c>
      <c r="N191" s="2">
        <f>IFERROR(IF(VLOOKUP(K191,'WR Projections'!$B:$P,15,FALSE)&gt;0,VLOOKUP(K191,'WR Projections'!$B:$P,15,FALSE),""),"")</f>
        <v>13.437653885298872</v>
      </c>
    </row>
    <row r="192" spans="6:14" x14ac:dyDescent="0.25">
      <c r="F192">
        <v>190</v>
      </c>
      <c r="G192" t="str">
        <f>IFERROR(IF(VLOOKUP(F192,'RB Projections'!$B:$P,15,FALSE)&gt;0,VLOOKUP(F192,'RB Projections'!$B:$P,2,FALSE),""),"")</f>
        <v>Avery Morrow</v>
      </c>
      <c r="H192" t="str">
        <f>IFERROR(IF(VLOOKUP(F192,'RB Projections'!$B:$P,15,FALSE)&gt;0,VLOOKUP(F192,'RB Projections'!$B:$P,3,FALSE),""),"")</f>
        <v>Colorado State</v>
      </c>
      <c r="I192" s="2">
        <f>IFERROR(IF(VLOOKUP(F192,'RB Projections'!$B:$P,15,FALSE)&gt;0,VLOOKUP(F192,'RB Projections'!$B:$P,15,FALSE),""),"")</f>
        <v>11.934340995094074</v>
      </c>
      <c r="K192">
        <v>190</v>
      </c>
      <c r="L192" t="str">
        <f>IFERROR(IF(VLOOKUP(K192,'WR Projections'!$B:$P,15,FALSE)&gt;0,VLOOKUP(K192,'WR Projections'!$B:$P,2,FALSE),""),"")</f>
        <v>Dane Key</v>
      </c>
      <c r="M192" t="str">
        <f>IFERROR(IF(VLOOKUP(K192,'WR Projections'!$B:$P,15,FALSE)&gt;0,VLOOKUP(K192,'WR Projections'!$B:$P,3,FALSE),""),"")</f>
        <v>Kentucky</v>
      </c>
      <c r="N192" s="2">
        <f>IFERROR(IF(VLOOKUP(K192,'WR Projections'!$B:$P,15,FALSE)&gt;0,VLOOKUP(K192,'WR Projections'!$B:$P,15,FALSE),""),"")</f>
        <v>13.435162465541593</v>
      </c>
    </row>
    <row r="193" spans="6:14" x14ac:dyDescent="0.25">
      <c r="F193">
        <v>191</v>
      </c>
      <c r="G193" t="str">
        <f>IFERROR(IF(VLOOKUP(F193,'RB Projections'!$B:$P,15,FALSE)&gt;0,VLOOKUP(F193,'RB Projections'!$B:$P,2,FALSE),""),"")</f>
        <v>Jaquez Moore</v>
      </c>
      <c r="H193" t="str">
        <f>IFERROR(IF(VLOOKUP(F193,'RB Projections'!$B:$P,15,FALSE)&gt;0,VLOOKUP(F193,'RB Projections'!$B:$P,3,FALSE),""),"")</f>
        <v>Duke</v>
      </c>
      <c r="I193" s="2">
        <f>IFERROR(IF(VLOOKUP(F193,'RB Projections'!$B:$P,15,FALSE)&gt;0,VLOOKUP(F193,'RB Projections'!$B:$P,15,FALSE),""),"")</f>
        <v>11.816376184490842</v>
      </c>
      <c r="K193">
        <v>191</v>
      </c>
      <c r="L193" t="str">
        <f>IFERROR(IF(VLOOKUP(K193,'WR Projections'!$B:$P,15,FALSE)&gt;0,VLOOKUP(K193,'WR Projections'!$B:$P,2,FALSE),""),"")</f>
        <v>Jaelen Gill</v>
      </c>
      <c r="M193" t="str">
        <f>IFERROR(IF(VLOOKUP(K193,'WR Projections'!$B:$P,15,FALSE)&gt;0,VLOOKUP(K193,'WR Projections'!$B:$P,3,FALSE),""),"")</f>
        <v>Fresno State</v>
      </c>
      <c r="N193" s="2">
        <f>IFERROR(IF(VLOOKUP(K193,'WR Projections'!$B:$P,15,FALSE)&gt;0,VLOOKUP(K193,'WR Projections'!$B:$P,15,FALSE),""),"")</f>
        <v>13.378737375047145</v>
      </c>
    </row>
    <row r="194" spans="6:14" x14ac:dyDescent="0.25">
      <c r="F194">
        <v>192</v>
      </c>
      <c r="G194" t="str">
        <f>IFERROR(IF(VLOOKUP(F194,'RB Projections'!$B:$P,15,FALSE)&gt;0,VLOOKUP(F194,'RB Projections'!$B:$P,2,FALSE),""),"")</f>
        <v>Malachi Thomas</v>
      </c>
      <c r="H194" t="str">
        <f>IFERROR(IF(VLOOKUP(F194,'RB Projections'!$B:$P,15,FALSE)&gt;0,VLOOKUP(F194,'RB Projections'!$B:$P,3,FALSE),""),"")</f>
        <v>Virginia Tech</v>
      </c>
      <c r="I194" s="2">
        <f>IFERROR(IF(VLOOKUP(F194,'RB Projections'!$B:$P,15,FALSE)&gt;0,VLOOKUP(F194,'RB Projections'!$B:$P,15,FALSE),""),"")</f>
        <v>11.816196496613447</v>
      </c>
      <c r="K194">
        <v>192</v>
      </c>
      <c r="L194" t="str">
        <f>IFERROR(IF(VLOOKUP(K194,'WR Projections'!$B:$P,15,FALSE)&gt;0,VLOOKUP(K194,'WR Projections'!$B:$P,2,FALSE),""),"")</f>
        <v>Jehlani Galloway</v>
      </c>
      <c r="M194" t="str">
        <f>IFERROR(IF(VLOOKUP(K194,'WR Projections'!$B:$P,15,FALSE)&gt;0,VLOOKUP(K194,'WR Projections'!$B:$P,3,FALSE),""),"")</f>
        <v>Western Michigan</v>
      </c>
      <c r="N194" s="2">
        <f>IFERROR(IF(VLOOKUP(K194,'WR Projections'!$B:$P,15,FALSE)&gt;0,VLOOKUP(K194,'WR Projections'!$B:$P,15,FALSE),""),"")</f>
        <v>13.223362606292573</v>
      </c>
    </row>
    <row r="195" spans="6:14" x14ac:dyDescent="0.25">
      <c r="F195">
        <v>193</v>
      </c>
      <c r="G195" t="str">
        <f>IFERROR(IF(VLOOKUP(F195,'RB Projections'!$B:$P,15,FALSE)&gt;0,VLOOKUP(F195,'RB Projections'!$B:$P,2,FALSE),""),"")</f>
        <v>Mario Anderson</v>
      </c>
      <c r="H195" t="str">
        <f>IFERROR(IF(VLOOKUP(F195,'RB Projections'!$B:$P,15,FALSE)&gt;0,VLOOKUP(F195,'RB Projections'!$B:$P,3,FALSE),""),"")</f>
        <v>South Carolina</v>
      </c>
      <c r="I195" s="2">
        <f>IFERROR(IF(VLOOKUP(F195,'RB Projections'!$B:$P,15,FALSE)&gt;0,VLOOKUP(F195,'RB Projections'!$B:$P,15,FALSE),""),"")</f>
        <v>11.739713399975733</v>
      </c>
      <c r="K195">
        <v>193</v>
      </c>
      <c r="L195" t="str">
        <f>IFERROR(IF(VLOOKUP(K195,'WR Projections'!$B:$P,15,FALSE)&gt;0,VLOOKUP(K195,'WR Projections'!$B:$P,2,FALSE),""),"")</f>
        <v>Malik Washington</v>
      </c>
      <c r="M195" t="str">
        <f>IFERROR(IF(VLOOKUP(K195,'WR Projections'!$B:$P,15,FALSE)&gt;0,VLOOKUP(K195,'WR Projections'!$B:$P,3,FALSE),""),"")</f>
        <v>Virginia</v>
      </c>
      <c r="N195" s="2">
        <f>IFERROR(IF(VLOOKUP(K195,'WR Projections'!$B:$P,15,FALSE)&gt;0,VLOOKUP(K195,'WR Projections'!$B:$P,15,FALSE),""),"")</f>
        <v>13.215084575393597</v>
      </c>
    </row>
    <row r="196" spans="6:14" x14ac:dyDescent="0.25">
      <c r="F196">
        <v>194</v>
      </c>
      <c r="G196" t="str">
        <f>IFERROR(IF(VLOOKUP(F196,'RB Projections'!$B:$P,15,FALSE)&gt;0,VLOOKUP(F196,'RB Projections'!$B:$P,2,FALSE),""),"")</f>
        <v>Deion Smith</v>
      </c>
      <c r="H196" t="str">
        <f>IFERROR(IF(VLOOKUP(F196,'RB Projections'!$B:$P,15,FALSE)&gt;0,VLOOKUP(F196,'RB Projections'!$B:$P,3,FALSE),""),"")</f>
        <v>BYU</v>
      </c>
      <c r="I196" s="2">
        <f>IFERROR(IF(VLOOKUP(F196,'RB Projections'!$B:$P,15,FALSE)&gt;0,VLOOKUP(F196,'RB Projections'!$B:$P,15,FALSE),""),"")</f>
        <v>11.635056270989034</v>
      </c>
      <c r="K196">
        <v>194</v>
      </c>
      <c r="L196" t="str">
        <f>IFERROR(IF(VLOOKUP(K196,'WR Projections'!$B:$P,15,FALSE)&gt;0,VLOOKUP(K196,'WR Projections'!$B:$P,2,FALSE),""),"")</f>
        <v>Phillippe Wesley II</v>
      </c>
      <c r="M196" t="str">
        <f>IFERROR(IF(VLOOKUP(K196,'WR Projections'!$B:$P,15,FALSE)&gt;0,VLOOKUP(K196,'WR Projections'!$B:$P,3,FALSE),""),"")</f>
        <v>San Diego State</v>
      </c>
      <c r="N196" s="2">
        <f>IFERROR(IF(VLOOKUP(K196,'WR Projections'!$B:$P,15,FALSE)&gt;0,VLOOKUP(K196,'WR Projections'!$B:$P,15,FALSE),""),"")</f>
        <v>13.14826930625647</v>
      </c>
    </row>
    <row r="197" spans="6:14" x14ac:dyDescent="0.25">
      <c r="F197">
        <v>195</v>
      </c>
      <c r="G197" t="str">
        <f>IFERROR(IF(VLOOKUP(F197,'RB Projections'!$B:$P,15,FALSE)&gt;0,VLOOKUP(F197,'RB Projections'!$B:$P,2,FALSE),""),"")</f>
        <v>Marion Lukes</v>
      </c>
      <c r="H197" t="str">
        <f>IFERROR(IF(VLOOKUP(F197,'RB Projections'!$B:$P,15,FALSE)&gt;0,VLOOKUP(F197,'RB Projections'!$B:$P,3,FALSE),""),"")</f>
        <v>Central Michigan</v>
      </c>
      <c r="I197" s="2">
        <f>IFERROR(IF(VLOOKUP(F197,'RB Projections'!$B:$P,15,FALSE)&gt;0,VLOOKUP(F197,'RB Projections'!$B:$P,15,FALSE),""),"")</f>
        <v>11.559648222034017</v>
      </c>
      <c r="K197">
        <v>195</v>
      </c>
      <c r="L197" t="str">
        <f>IFERROR(IF(VLOOKUP(K197,'WR Projections'!$B:$P,15,FALSE)&gt;0,VLOOKUP(K197,'WR Projections'!$B:$P,2,FALSE),""),"")</f>
        <v>Billy Kemp IV</v>
      </c>
      <c r="M197" t="str">
        <f>IFERROR(IF(VLOOKUP(K197,'WR Projections'!$B:$P,15,FALSE)&gt;0,VLOOKUP(K197,'WR Projections'!$B:$P,3,FALSE),""),"")</f>
        <v>Nebraska</v>
      </c>
      <c r="N197" s="2">
        <f>IFERROR(IF(VLOOKUP(K197,'WR Projections'!$B:$P,15,FALSE)&gt;0,VLOOKUP(K197,'WR Projections'!$B:$P,15,FALSE),""),"")</f>
        <v>13.002916523963503</v>
      </c>
    </row>
    <row r="198" spans="6:14" x14ac:dyDescent="0.25">
      <c r="F198">
        <v>196</v>
      </c>
      <c r="G198" t="str">
        <f>IFERROR(IF(VLOOKUP(F198,'RB Projections'!$B:$P,15,FALSE)&gt;0,VLOOKUP(F198,'RB Projections'!$B:$P,2,FALSE),""),"")</f>
        <v>Simeon Price</v>
      </c>
      <c r="H198" t="str">
        <f>IFERROR(IF(VLOOKUP(F198,'RB Projections'!$B:$P,15,FALSE)&gt;0,VLOOKUP(F198,'RB Projections'!$B:$P,3,FALSE),""),"")</f>
        <v>Mississippi State</v>
      </c>
      <c r="I198" s="2">
        <f>IFERROR(IF(VLOOKUP(F198,'RB Projections'!$B:$P,15,FALSE)&gt;0,VLOOKUP(F198,'RB Projections'!$B:$P,15,FALSE),""),"")</f>
        <v>11.504709710963397</v>
      </c>
      <c r="K198">
        <v>196</v>
      </c>
      <c r="L198" t="str">
        <f>IFERROR(IF(VLOOKUP(K198,'WR Projections'!$B:$P,15,FALSE)&gt;0,VLOOKUP(K198,'WR Projections'!$B:$P,2,FALSE),""),"")</f>
        <v>Michael Brown-Stephens</v>
      </c>
      <c r="M198" t="str">
        <f>IFERROR(IF(VLOOKUP(K198,'WR Projections'!$B:$P,15,FALSE)&gt;0,VLOOKUP(K198,'WR Projections'!$B:$P,3,FALSE),""),"")</f>
        <v>South Florida</v>
      </c>
      <c r="N198" s="2">
        <f>IFERROR(IF(VLOOKUP(K198,'WR Projections'!$B:$P,15,FALSE)&gt;0,VLOOKUP(K198,'WR Projections'!$B:$P,15,FALSE),""),"")</f>
        <v>12.994809129854238</v>
      </c>
    </row>
    <row r="199" spans="6:14" x14ac:dyDescent="0.25">
      <c r="F199">
        <v>197</v>
      </c>
      <c r="G199" t="str">
        <f>IFERROR(IF(VLOOKUP(F199,'RB Projections'!$B:$P,15,FALSE)&gt;0,VLOOKUP(F199,'RB Projections'!$B:$P,2,FALSE),""),"")</f>
        <v>Gavin Williams</v>
      </c>
      <c r="H199" t="str">
        <f>IFERROR(IF(VLOOKUP(F199,'RB Projections'!$B:$P,15,FALSE)&gt;0,VLOOKUP(F199,'RB Projections'!$B:$P,3,FALSE),""),"")</f>
        <v>Northern Illinois</v>
      </c>
      <c r="I199" s="2">
        <f>IFERROR(IF(VLOOKUP(F199,'RB Projections'!$B:$P,15,FALSE)&gt;0,VLOOKUP(F199,'RB Projections'!$B:$P,15,FALSE),""),"")</f>
        <v>11.495459928802658</v>
      </c>
      <c r="K199">
        <v>197</v>
      </c>
      <c r="L199" t="str">
        <f>IFERROR(IF(VLOOKUP(K199,'WR Projections'!$B:$P,15,FALSE)&gt;0,VLOOKUP(K199,'WR Projections'!$B:$P,2,FALSE),""),"")</f>
        <v>Dalevon Campbell</v>
      </c>
      <c r="M199" t="str">
        <f>IFERROR(IF(VLOOKUP(K199,'WR Projections'!$B:$P,15,FALSE)&gt;0,VLOOKUP(K199,'WR Projections'!$B:$P,3,FALSE),""),"")</f>
        <v>Nevada</v>
      </c>
      <c r="N199" s="2">
        <f>IFERROR(IF(VLOOKUP(K199,'WR Projections'!$B:$P,15,FALSE)&gt;0,VLOOKUP(K199,'WR Projections'!$B:$P,15,FALSE),""),"")</f>
        <v>12.974554140808324</v>
      </c>
    </row>
    <row r="200" spans="6:14" x14ac:dyDescent="0.25">
      <c r="F200">
        <v>198</v>
      </c>
      <c r="G200" t="str">
        <f>IFERROR(IF(VLOOKUP(F200,'RB Projections'!$B:$P,15,FALSE)&gt;0,VLOOKUP(F200,'RB Projections'!$B:$P,2,FALSE),""),"")</f>
        <v>Demetrius Battle</v>
      </c>
      <c r="H200" t="str">
        <f>IFERROR(IF(VLOOKUP(F200,'RB Projections'!$B:$P,15,FALSE)&gt;0,VLOOKUP(F200,'RB Projections'!$B:$P,3,FALSE),""),"")</f>
        <v>UAB</v>
      </c>
      <c r="I200" s="2">
        <f>IFERROR(IF(VLOOKUP(F200,'RB Projections'!$B:$P,15,FALSE)&gt;0,VLOOKUP(F200,'RB Projections'!$B:$P,15,FALSE),""),"")</f>
        <v>11.396370038417672</v>
      </c>
      <c r="K200">
        <v>198</v>
      </c>
      <c r="L200" t="str">
        <f>IFERROR(IF(VLOOKUP(K200,'WR Projections'!$B:$P,15,FALSE)&gt;0,VLOOKUP(K200,'WR Projections'!$B:$P,2,FALSE),""),"")</f>
        <v>Xavier Restrepo</v>
      </c>
      <c r="M200" t="str">
        <f>IFERROR(IF(VLOOKUP(K200,'WR Projections'!$B:$P,15,FALSE)&gt;0,VLOOKUP(K200,'WR Projections'!$B:$P,3,FALSE),""),"")</f>
        <v>Miami (FL)</v>
      </c>
      <c r="N200" s="2">
        <f>IFERROR(IF(VLOOKUP(K200,'WR Projections'!$B:$P,15,FALSE)&gt;0,VLOOKUP(K200,'WR Projections'!$B:$P,15,FALSE),""),"")</f>
        <v>12.969053894431818</v>
      </c>
    </row>
    <row r="201" spans="6:14" x14ac:dyDescent="0.25">
      <c r="F201">
        <v>199</v>
      </c>
      <c r="G201" t="str">
        <f>IFERROR(IF(VLOOKUP(F201,'RB Projections'!$B:$P,15,FALSE)&gt;0,VLOOKUP(F201,'RB Projections'!$B:$P,2,FALSE),""),"")</f>
        <v>Daniel Carter</v>
      </c>
      <c r="H201" t="str">
        <f>IFERROR(IF(VLOOKUP(F201,'RB Projections'!$B:$P,15,FALSE)&gt;0,VLOOKUP(F201,'RB Projections'!$B:$P,3,FALSE),""),"")</f>
        <v>Pittsburgh</v>
      </c>
      <c r="I201" s="2">
        <f>IFERROR(IF(VLOOKUP(F201,'RB Projections'!$B:$P,15,FALSE)&gt;0,VLOOKUP(F201,'RB Projections'!$B:$P,15,FALSE),""),"")</f>
        <v>11.384392526471581</v>
      </c>
      <c r="K201">
        <v>199</v>
      </c>
      <c r="L201" t="str">
        <f>IFERROR(IF(VLOOKUP(K201,'WR Projections'!$B:$P,15,FALSE)&gt;0,VLOOKUP(K201,'WR Projections'!$B:$P,2,FALSE),""),"")</f>
        <v>JaQuae Jackson</v>
      </c>
      <c r="M201" t="str">
        <f>IFERROR(IF(VLOOKUP(K201,'WR Projections'!$B:$P,15,FALSE)&gt;0,VLOOKUP(K201,'WR Projections'!$B:$P,3,FALSE),""),"")</f>
        <v>Rutgers</v>
      </c>
      <c r="N201" s="2">
        <f>IFERROR(IF(VLOOKUP(K201,'WR Projections'!$B:$P,15,FALSE)&gt;0,VLOOKUP(K201,'WR Projections'!$B:$P,15,FALSE),""),"")</f>
        <v>12.935783528052951</v>
      </c>
    </row>
    <row r="202" spans="6:14" x14ac:dyDescent="0.25">
      <c r="F202">
        <v>200</v>
      </c>
      <c r="G202" t="str">
        <f>IFERROR(IF(VLOOKUP(F202,'RB Projections'!$B:$P,15,FALSE)&gt;0,VLOOKUP(F202,'RB Projections'!$B:$P,2,FALSE),""),"")</f>
        <v>Kenan Christon</v>
      </c>
      <c r="H202" t="str">
        <f>IFERROR(IF(VLOOKUP(F202,'RB Projections'!$B:$P,15,FALSE)&gt;0,VLOOKUP(F202,'RB Projections'!$B:$P,3,FALSE),""),"")</f>
        <v>San Diego State</v>
      </c>
      <c r="I202" s="2">
        <f>IFERROR(IF(VLOOKUP(F202,'RB Projections'!$B:$P,15,FALSE)&gt;0,VLOOKUP(F202,'RB Projections'!$B:$P,15,FALSE),""),"")</f>
        <v>11.293109937980132</v>
      </c>
      <c r="K202">
        <v>200</v>
      </c>
      <c r="L202" t="str">
        <f>IFERROR(IF(VLOOKUP(K202,'WR Projections'!$B:$P,15,FALSE)&gt;0,VLOOKUP(K202,'WR Projections'!$B:$P,2,FALSE),""),"")</f>
        <v>Antonio Williams</v>
      </c>
      <c r="M202" t="str">
        <f>IFERROR(IF(VLOOKUP(K202,'WR Projections'!$B:$P,15,FALSE)&gt;0,VLOOKUP(K202,'WR Projections'!$B:$P,3,FALSE),""),"")</f>
        <v>Clemson</v>
      </c>
      <c r="N202" s="2">
        <f>IFERROR(IF(VLOOKUP(K202,'WR Projections'!$B:$P,15,FALSE)&gt;0,VLOOKUP(K202,'WR Projections'!$B:$P,15,FALSE),""),"")</f>
        <v>12.860158420586432</v>
      </c>
    </row>
  </sheetData>
  <mergeCells count="4">
    <mergeCell ref="A1:D1"/>
    <mergeCell ref="F1:I1"/>
    <mergeCell ref="K1:N1"/>
    <mergeCell ref="P1:S1"/>
  </mergeCells>
  <conditionalFormatting sqref="D3:D136">
    <cfRule type="colorScale" priority="4">
      <colorScale>
        <cfvo type="min"/>
        <cfvo type="percentile" val="50"/>
        <cfvo type="max"/>
        <color rgb="FFF8696B"/>
        <color rgb="FFFFEB84"/>
        <color rgb="FF63BE7B"/>
      </colorScale>
    </cfRule>
  </conditionalFormatting>
  <conditionalFormatting sqref="I1:I1048576">
    <cfRule type="colorScale" priority="3">
      <colorScale>
        <cfvo type="min"/>
        <cfvo type="percentile" val="50"/>
        <cfvo type="max"/>
        <color rgb="FFF8696B"/>
        <color rgb="FFFFEB84"/>
        <color rgb="FF63BE7B"/>
      </colorScale>
    </cfRule>
  </conditionalFormatting>
  <conditionalFormatting sqref="N1:N1048576">
    <cfRule type="colorScale" priority="2">
      <colorScale>
        <cfvo type="min"/>
        <cfvo type="percentile" val="50"/>
        <cfvo type="max"/>
        <color rgb="FFF8696B"/>
        <color rgb="FFFFEB84"/>
        <color rgb="FF63BE7B"/>
      </colorScale>
    </cfRule>
  </conditionalFormatting>
  <conditionalFormatting sqref="S1:S1048576">
    <cfRule type="colorScale" priority="1">
      <colorScale>
        <cfvo type="min"/>
        <cfvo type="percentile" val="50"/>
        <cfvo type="max"/>
        <color rgb="FFF8696B"/>
        <color rgb="FFFFEB84"/>
        <color rgb="FF63BE7B"/>
      </colorScale>
    </cfRule>
  </conditionalFormatting>
  <conditionalFormatting sqref="Y2">
    <cfRule type="colorScale" priority="8">
      <colorScale>
        <cfvo type="min"/>
        <cfvo type="percentile" val="50"/>
        <cfvo type="max"/>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FC68A-8FCB-4761-A0F2-1CF0F79B8AFD}">
  <sheetPr codeName="Sheet4"/>
  <dimension ref="A1:P135"/>
  <sheetViews>
    <sheetView workbookViewId="0">
      <pane ySplit="2" topLeftCell="A3" activePane="bottomLeft" state="frozen"/>
      <selection activeCell="I31" sqref="I31"/>
      <selection pane="bottomLeft" activeCell="I8" sqref="I8"/>
    </sheetView>
  </sheetViews>
  <sheetFormatPr defaultRowHeight="15" x14ac:dyDescent="0.25"/>
  <cols>
    <col min="1" max="1" width="6.42578125" style="3" bestFit="1" customWidth="1"/>
    <col min="2" max="2" width="11.140625" style="3" bestFit="1" customWidth="1"/>
    <col min="3" max="3" width="20.5703125" bestFit="1" customWidth="1"/>
    <col min="4" max="4" width="19.42578125" bestFit="1" customWidth="1"/>
    <col min="5" max="5" width="9.42578125" bestFit="1" customWidth="1"/>
    <col min="6" max="6" width="3.5703125" style="18" bestFit="1" customWidth="1"/>
    <col min="7" max="7" width="8.42578125" style="2" bestFit="1" customWidth="1"/>
    <col min="8" max="8" width="10.28515625" style="2" bestFit="1" customWidth="1"/>
    <col min="9" max="9" width="5.5703125" style="2" bestFit="1" customWidth="1"/>
    <col min="10" max="10" width="8.42578125" style="2" bestFit="1" customWidth="1"/>
    <col min="11" max="11" width="8.85546875" style="2" bestFit="1" customWidth="1"/>
    <col min="12" max="12" width="8" style="2" bestFit="1" customWidth="1"/>
    <col min="13" max="13" width="8.28515625" style="2" bestFit="1" customWidth="1"/>
    <col min="14" max="14" width="8.42578125" style="2" bestFit="1" customWidth="1"/>
    <col min="15" max="15" width="9.28515625" style="2" bestFit="1" customWidth="1"/>
    <col min="16" max="16" width="17.7109375" style="42" bestFit="1" customWidth="1"/>
  </cols>
  <sheetData>
    <row r="1" spans="1:16" s="1" customFormat="1" x14ac:dyDescent="0.25">
      <c r="A1" s="115" t="s">
        <v>34</v>
      </c>
      <c r="B1" s="115"/>
      <c r="C1" s="115"/>
      <c r="D1" s="115"/>
      <c r="E1" s="115"/>
      <c r="F1" s="115"/>
      <c r="G1" s="115"/>
      <c r="H1" s="115"/>
      <c r="I1" s="115"/>
      <c r="J1" s="115"/>
      <c r="K1" s="115"/>
      <c r="L1" s="115"/>
      <c r="M1" s="115"/>
      <c r="N1" s="115"/>
      <c r="O1" s="115"/>
      <c r="P1" s="115"/>
    </row>
    <row r="2" spans="1:16" s="1" customFormat="1" x14ac:dyDescent="0.25">
      <c r="A2" s="5" t="s">
        <v>568</v>
      </c>
      <c r="B2" s="5" t="s">
        <v>567</v>
      </c>
      <c r="C2" s="1" t="s">
        <v>28</v>
      </c>
      <c r="D2" s="1" t="s">
        <v>0</v>
      </c>
      <c r="E2" s="1" t="s">
        <v>27</v>
      </c>
      <c r="F2" s="17" t="s">
        <v>386</v>
      </c>
      <c r="G2" s="6" t="s">
        <v>30</v>
      </c>
      <c r="H2" s="6" t="s">
        <v>9</v>
      </c>
      <c r="I2" s="6" t="s">
        <v>10</v>
      </c>
      <c r="J2" s="6" t="s">
        <v>553</v>
      </c>
      <c r="K2" s="6" t="s">
        <v>32</v>
      </c>
      <c r="L2" s="6" t="s">
        <v>31</v>
      </c>
      <c r="M2" s="6" t="s">
        <v>33</v>
      </c>
      <c r="N2" s="6" t="s">
        <v>566</v>
      </c>
      <c r="O2" s="6" t="s">
        <v>565</v>
      </c>
      <c r="P2" s="41" t="s">
        <v>572</v>
      </c>
    </row>
    <row r="3" spans="1:16" x14ac:dyDescent="0.25">
      <c r="A3" s="12">
        <f>_xlfn.RANK.EQ(O3,O:O,0)</f>
        <v>1</v>
      </c>
      <c r="B3" s="12">
        <f>_xlfn.RANK.EQ(P3,P:P,0)</f>
        <v>1</v>
      </c>
      <c r="C3" t="s">
        <v>374</v>
      </c>
      <c r="D3" t="s">
        <v>189</v>
      </c>
      <c r="E3" t="s">
        <v>373</v>
      </c>
      <c r="F3" s="18">
        <v>11</v>
      </c>
      <c r="G3" s="2">
        <v>3496.6581325301204</v>
      </c>
      <c r="H3" s="2">
        <v>34.048644578313258</v>
      </c>
      <c r="I3" s="2">
        <v>3.2950301204819281</v>
      </c>
      <c r="J3" s="2">
        <v>90.0625</v>
      </c>
      <c r="K3" s="2">
        <v>370.62083333333334</v>
      </c>
      <c r="L3" s="2">
        <v>7.0958333333333332</v>
      </c>
      <c r="M3" s="2">
        <v>1.3877569963568508</v>
      </c>
      <c r="N3" s="2">
        <f>IF(VLOOKUP($E3,Configuration!$A$21:$C$31,3,FALSE),IFERROR((Configuration!$C$9*H3+Configuration!$C$10*I3+Configuration!$C$11*G3+Configuration!$C$15*L3+Configuration!$C$16*K3+Configuration!$C$17*M3),""),0)+(IF(VLOOKUP($E3,Configuration!$A$21:$C$31,3,FALSE),IFERROR((Configuration!$C$9*H3+Configuration!$C$10*I3+Configuration!$C$11*G3+Configuration!$C$15*L3+Configuration!$C$16*K3+Configuration!$C$17*M3),""),0)/$F3)*IFERROR(VLOOKUP($D3,'11_GAME_TEAMS (DO NOT MODIFY)'!$A:$C,3,FALSE),0)</f>
        <v>354.20360391216173</v>
      </c>
      <c r="O3" s="2">
        <f>MAX(IFERROR(IF(Configuration!$F$9&gt;0,$N3-LARGE($N:$N,Configuration!$F$9*Configuration!$F$16),-1000000),0),IFERROR(IF(Configuration!$F$14&gt;0,$N3-LARGE('FLEX Settings (DO NOT MODIFY)'!$J:$J,(Configuration!$F$14*Configuration!$F$16)),-100000),0))+IF(N3=0,0,COUNTIFS($N$2:N2,N2)*0.000001)</f>
        <v>57.959143168524065</v>
      </c>
      <c r="P3" s="42">
        <f>IF(VLOOKUP($E3,Configuration!$A$21:$C$31,3,FALSE),IFERROR((Configuration!$C$9*H3*2+Configuration!$C$10*I3+Configuration!$C$11*G3+Configuration!$C$15*L3*3+Configuration!$C$16*K3+Configuration!$C$17*M3),""),0)/F3*IF(F3&gt;=10,1,(1-(12-F3)/12))</f>
        <v>51.606999184306055</v>
      </c>
    </row>
    <row r="4" spans="1:16" x14ac:dyDescent="0.25">
      <c r="A4" s="12">
        <f>_xlfn.RANK.EQ(O4,O:O,0)</f>
        <v>2</v>
      </c>
      <c r="B4" s="12">
        <f>_xlfn.RANK.EQ(P4,P:P,0)</f>
        <v>4</v>
      </c>
      <c r="C4" t="s">
        <v>587</v>
      </c>
      <c r="D4" t="s">
        <v>84</v>
      </c>
      <c r="E4" t="s">
        <v>2</v>
      </c>
      <c r="F4" s="18">
        <v>12</v>
      </c>
      <c r="G4" s="2">
        <v>3693.998076923077</v>
      </c>
      <c r="H4" s="2">
        <v>30.271153846153851</v>
      </c>
      <c r="I4" s="2">
        <v>6.421153846153846</v>
      </c>
      <c r="J4" s="2">
        <v>166.61538461538461</v>
      </c>
      <c r="K4" s="2">
        <v>595.18717948717949</v>
      </c>
      <c r="L4" s="2">
        <v>6.4794871794871796</v>
      </c>
      <c r="M4" s="2">
        <v>2.8882073807924136</v>
      </c>
      <c r="N4" s="2">
        <f>IF(VLOOKUP($E4,Configuration!$A$21:$C$31,3,FALSE),IFERROR((Configuration!$C$9*H4+Configuration!$C$10*I4+Configuration!$C$11*G4+Configuration!$C$15*L4+Configuration!$C$16*K4+Configuration!$C$17*M4),""),0)+(IF(VLOOKUP($E4,Configuration!$A$21:$C$31,3,FALSE),IFERROR((Configuration!$C$9*H4+Configuration!$C$10*I4+Configuration!$C$11*G4+Configuration!$C$15*L4+Configuration!$C$16*K4+Configuration!$C$17*M4),""),0)/$F4)*IFERROR(VLOOKUP($D4,'11_GAME_TEAMS (DO NOT MODIFY)'!$A:$C,3,FALSE),0)</f>
        <v>348.62145703328696</v>
      </c>
      <c r="O4" s="2">
        <f>MAX(IFERROR(IF(Configuration!$F$9&gt;0,$N4-LARGE($N:$N,Configuration!$F$9*Configuration!$F$16),-1000000),0),IFERROR(IF(Configuration!$F$14&gt;0,$N4-LARGE('FLEX Settings (DO NOT MODIFY)'!$J:$J,(Configuration!$F$14*Configuration!$F$16)),-100000),0))+IF(N4=0,0,COUNTIFS($N$2:N3,N3)*0.000001)</f>
        <v>52.376996289649298</v>
      </c>
      <c r="P4" s="42">
        <f>IF(VLOOKUP($E4,Configuration!$A$21:$C$31,3,FALSE),IFERROR((Configuration!$C$9*H4*2+Configuration!$C$10*I4+Configuration!$C$11*G4+Configuration!$C$15*L4*3+Configuration!$C$16*K4+Configuration!$C$17*M4),""),0)/F4*IF(F4&gt;=10,1,(1-(12-F4)/12))</f>
        <v>45.621659880979045</v>
      </c>
    </row>
    <row r="5" spans="1:16" x14ac:dyDescent="0.25">
      <c r="A5" s="12">
        <f>_xlfn.RANK.EQ(O5,O:O,0)</f>
        <v>3</v>
      </c>
      <c r="B5" s="12">
        <f>_xlfn.RANK.EQ(P5,P:P,0)</f>
        <v>3</v>
      </c>
      <c r="C5" t="s">
        <v>578</v>
      </c>
      <c r="D5" t="s">
        <v>302</v>
      </c>
      <c r="E5" t="s">
        <v>4</v>
      </c>
      <c r="F5" s="18">
        <v>12</v>
      </c>
      <c r="G5" s="2">
        <v>4137.1492537313434</v>
      </c>
      <c r="H5" s="2">
        <v>34.868514570007115</v>
      </c>
      <c r="I5" s="2">
        <v>9.5888415067519546</v>
      </c>
      <c r="J5" s="2">
        <v>76.5</v>
      </c>
      <c r="K5" s="2">
        <v>188.30769230769232</v>
      </c>
      <c r="L5" s="2">
        <v>6.7252747252747254</v>
      </c>
      <c r="M5" s="2">
        <v>1.6274720958950915</v>
      </c>
      <c r="N5" s="2">
        <f>IF(VLOOKUP($E5,Configuration!$A$21:$C$31,3,FALSE),IFERROR((Configuration!$C$9*H5+Configuration!$C$10*I5+Configuration!$C$11*G5+Configuration!$C$15*L5+Configuration!$C$16*K5+Configuration!$C$17*M5),""),0)+(IF(VLOOKUP($E5,Configuration!$A$21:$C$31,3,FALSE),IFERROR((Configuration!$C$9*H5+Configuration!$C$10*I5+Configuration!$C$11*G5+Configuration!$C$15*L5+Configuration!$C$16*K5+Configuration!$C$17*M5),""),0)/$F5)*IFERROR(VLOOKUP($D5,'11_GAME_TEAMS (DO NOT MODIFY)'!$A:$C,3,FALSE),0)</f>
        <v>341.70981880640574</v>
      </c>
      <c r="O5" s="2">
        <f>MAX(IFERROR(IF(Configuration!$F$9&gt;0,$N5-LARGE($N:$N,Configuration!$F$9*Configuration!$F$16),-1000000),0),IFERROR(IF(Configuration!$F$14&gt;0,$N5-LARGE('FLEX Settings (DO NOT MODIFY)'!$J:$J,(Configuration!$F$14*Configuration!$F$16)),-100000),0))+IF(N5=0,0,COUNTIFS($N$2:N4,N4)*0.000001)</f>
        <v>45.465358062768075</v>
      </c>
      <c r="P5" s="42">
        <f>IF(VLOOKUP($E5,Configuration!$A$21:$C$31,3,FALSE),IFERROR((Configuration!$C$9*H5*2+Configuration!$C$10*I5+Configuration!$C$11*G5+Configuration!$C$15*L5*3+Configuration!$C$16*K5+Configuration!$C$17*M5),""),0)/F5*IF(F5&gt;=10,1,(1-(12-F5)/12))</f>
        <v>46.823931149144236</v>
      </c>
    </row>
    <row r="6" spans="1:16" x14ac:dyDescent="0.25">
      <c r="A6" s="12">
        <f>_xlfn.RANK.EQ(O6,O:O,0)</f>
        <v>4</v>
      </c>
      <c r="B6" s="12">
        <f>_xlfn.RANK.EQ(P6,P:P,0)</f>
        <v>2</v>
      </c>
      <c r="C6" t="s">
        <v>175</v>
      </c>
      <c r="D6" t="s">
        <v>61</v>
      </c>
      <c r="E6" t="s">
        <v>373</v>
      </c>
      <c r="F6" s="18">
        <v>12</v>
      </c>
      <c r="G6" s="2">
        <v>3342.9801790281326</v>
      </c>
      <c r="H6" s="2">
        <v>26.775575447570333</v>
      </c>
      <c r="I6" s="2">
        <v>6.9418158567774935</v>
      </c>
      <c r="J6" s="2">
        <v>81</v>
      </c>
      <c r="K6" s="2">
        <v>480.9375</v>
      </c>
      <c r="L6" s="2">
        <v>11.137500000000001</v>
      </c>
      <c r="M6" s="2">
        <v>0.72454482957769306</v>
      </c>
      <c r="N6" s="2">
        <f>IF(VLOOKUP($E6,Configuration!$A$21:$C$31,3,FALSE),IFERROR((Configuration!$C$9*H6+Configuration!$C$10*I6+Configuration!$C$11*G6+Configuration!$C$15*L6+Configuration!$C$16*K6+Configuration!$C$17*M6),""),0)+(IF(VLOOKUP($E6,Configuration!$A$21:$C$31,3,FALSE),IFERROR((Configuration!$C$9*H6+Configuration!$C$10*I6+Configuration!$C$11*G6+Configuration!$C$15*L6+Configuration!$C$16*K6+Configuration!$C$17*M6),""),0)/$F6)*IFERROR(VLOOKUP($D6,'11_GAME_TEAMS (DO NOT MODIFY)'!$A:$C,3,FALSE),0)</f>
        <v>340.40753757869624</v>
      </c>
      <c r="O6" s="2">
        <f>MAX(IFERROR(IF(Configuration!$F$9&gt;0,$N6-LARGE($N:$N,Configuration!$F$9*Configuration!$F$16),-1000000),0),IFERROR(IF(Configuration!$F$14&gt;0,$N6-LARGE('FLEX Settings (DO NOT MODIFY)'!$J:$J,(Configuration!$F$14*Configuration!$F$16)),-100000),0))+IF(N6=0,0,COUNTIFS($N$2:N5,N5)*0.000001)</f>
        <v>44.163076835058575</v>
      </c>
      <c r="P6" s="42">
        <f>IF(VLOOKUP($E6,Configuration!$A$21:$C$31,3,FALSE),IFERROR((Configuration!$C$9*H6*2+Configuration!$C$10*I6+Configuration!$C$11*G6+Configuration!$C$15*L6*3+Configuration!$C$16*K6+Configuration!$C$17*M6),""),0)/F6*IF(F6&gt;=10,1,(1-(12-F6)/12))</f>
        <v>48.429986614081464</v>
      </c>
    </row>
    <row r="7" spans="1:16" x14ac:dyDescent="0.25">
      <c r="A7" s="12">
        <f>_xlfn.RANK.EQ(O7,O:O,0)</f>
        <v>5</v>
      </c>
      <c r="B7" s="12">
        <f>_xlfn.RANK.EQ(P7,P:P,0)</f>
        <v>6</v>
      </c>
      <c r="C7" t="s">
        <v>297</v>
      </c>
      <c r="D7" t="s">
        <v>659</v>
      </c>
      <c r="E7" t="s">
        <v>190</v>
      </c>
      <c r="F7" s="18">
        <v>12</v>
      </c>
      <c r="G7" s="2">
        <v>2923.7765624999997</v>
      </c>
      <c r="H7" s="2">
        <v>18.0703125</v>
      </c>
      <c r="I7" s="2">
        <v>8.4328124999999989</v>
      </c>
      <c r="J7" s="2">
        <v>168</v>
      </c>
      <c r="K7" s="2">
        <v>840</v>
      </c>
      <c r="L7" s="2">
        <v>10.782119205298013</v>
      </c>
      <c r="M7" s="2">
        <v>2.0614081397268826</v>
      </c>
      <c r="N7" s="2">
        <f>IF(VLOOKUP($E7,Configuration!$A$21:$C$31,3,FALSE),IFERROR((Configuration!$C$9*H7+Configuration!$C$10*I7+Configuration!$C$11*G7+Configuration!$C$15*L7+Configuration!$C$16*K7+Configuration!$C$17*M7),""),0)+(IF(VLOOKUP($E7,Configuration!$A$21:$C$31,3,FALSE),IFERROR((Configuration!$C$9*H7+Configuration!$C$10*I7+Configuration!$C$11*G7+Configuration!$C$15*L7+Configuration!$C$16*K7+Configuration!$C$17*M7),""),0)/$F7)*IFERROR(VLOOKUP($D7,'11_GAME_TEAMS (DO NOT MODIFY)'!$A:$C,3,FALSE),0)</f>
        <v>316.93658645233427</v>
      </c>
      <c r="O7" s="2">
        <f>MAX(IFERROR(IF(Configuration!$F$9&gt;0,$N7-LARGE($N:$N,Configuration!$F$9*Configuration!$F$16),-1000000),0),IFERROR(IF(Configuration!$F$14&gt;0,$N7-LARGE('FLEX Settings (DO NOT MODIFY)'!$J:$J,(Configuration!$F$14*Configuration!$F$16)),-100000),0))+IF(N7=0,0,COUNTIFS($N$2:N6,N6)*0.000001)</f>
        <v>20.692125708696611</v>
      </c>
      <c r="P7" s="42">
        <f>IF(VLOOKUP($E7,Configuration!$A$21:$C$31,3,FALSE),IFERROR((Configuration!$C$9*H7*2+Configuration!$C$10*I7+Configuration!$C$11*G7+Configuration!$C$15*L7*3+Configuration!$C$16*K7+Configuration!$C$17*M7),""),0)/F7*IF(F7&gt;=10,1,(1-(12-F7)/12))</f>
        <v>43.216938909659206</v>
      </c>
    </row>
    <row r="8" spans="1:16" x14ac:dyDescent="0.25">
      <c r="A8" s="12">
        <f>_xlfn.RANK.EQ(O8,O:O,0)</f>
        <v>6</v>
      </c>
      <c r="B8" s="12">
        <f>_xlfn.RANK.EQ(P8,P:P,0)</f>
        <v>15</v>
      </c>
      <c r="C8" t="s">
        <v>156</v>
      </c>
      <c r="D8" t="s">
        <v>60</v>
      </c>
      <c r="E8" t="s">
        <v>1</v>
      </c>
      <c r="F8" s="18">
        <v>12</v>
      </c>
      <c r="G8" s="2">
        <v>3065.3999999999996</v>
      </c>
      <c r="H8" s="2">
        <v>19.200000000000003</v>
      </c>
      <c r="I8" s="2">
        <v>4.7636363636363637</v>
      </c>
      <c r="J8" s="2">
        <v>148.04999999999998</v>
      </c>
      <c r="K8" s="2">
        <v>725.44499999999994</v>
      </c>
      <c r="L8" s="2">
        <v>8.16</v>
      </c>
      <c r="M8" s="2">
        <v>1.8691288814946798</v>
      </c>
      <c r="N8" s="2">
        <f>IF(VLOOKUP($E8,Configuration!$A$21:$C$31,3,FALSE),IFERROR((Configuration!$C$9*H8+Configuration!$C$10*I8+Configuration!$C$11*G8+Configuration!$C$15*L8+Configuration!$C$16*K8+Configuration!$C$17*M8),""),0)+(IF(VLOOKUP($E8,Configuration!$A$21:$C$31,3,FALSE),IFERROR((Configuration!$C$9*H8+Configuration!$C$10*I8+Configuration!$C$11*G8+Configuration!$C$15*L8+Configuration!$C$16*K8+Configuration!$C$17*M8),""),0)/$F8)*IFERROR(VLOOKUP($D8,'11_GAME_TEAMS (DO NOT MODIFY)'!$A:$C,3,FALSE),0)</f>
        <v>307.6549695097379</v>
      </c>
      <c r="O8" s="2">
        <f>MAX(IFERROR(IF(Configuration!$F$9&gt;0,$N8-LARGE($N:$N,Configuration!$F$9*Configuration!$F$16),-1000000),0),IFERROR(IF(Configuration!$F$14&gt;0,$N8-LARGE('FLEX Settings (DO NOT MODIFY)'!$J:$J,(Configuration!$F$14*Configuration!$F$16)),-100000),0))+IF(N8=0,0,COUNTIFS($N$2:N7,N7)*0.000001)</f>
        <v>11.410508766100238</v>
      </c>
      <c r="P8" s="42">
        <f>IF(VLOOKUP($E8,Configuration!$A$21:$C$31,3,FALSE),IFERROR((Configuration!$C$9*H8*2+Configuration!$C$10*I8+Configuration!$C$11*G8+Configuration!$C$15*L8*3+Configuration!$C$16*K8+Configuration!$C$17*M8),""),0)/F8*IF(F8&gt;=10,1,(1-(12-F8)/12))</f>
        <v>40.197914125811494</v>
      </c>
    </row>
    <row r="9" spans="1:16" x14ac:dyDescent="0.25">
      <c r="A9" s="12">
        <f>_xlfn.RANK.EQ(O9,O:O,0)</f>
        <v>7</v>
      </c>
      <c r="B9" s="12">
        <f>_xlfn.RANK.EQ(P9,P:P,0)</f>
        <v>5</v>
      </c>
      <c r="C9" t="s">
        <v>349</v>
      </c>
      <c r="D9" t="s">
        <v>79</v>
      </c>
      <c r="E9" t="s">
        <v>2</v>
      </c>
      <c r="F9" s="18">
        <v>12</v>
      </c>
      <c r="G9" s="2">
        <v>2782.6615384615379</v>
      </c>
      <c r="H9" s="2">
        <v>18.437990580847725</v>
      </c>
      <c r="I9" s="2">
        <v>5.5313971742543169</v>
      </c>
      <c r="J9" s="2">
        <v>112.84615384615384</v>
      </c>
      <c r="K9" s="2">
        <v>636.12468982630264</v>
      </c>
      <c r="L9" s="2">
        <v>11.830645161290322</v>
      </c>
      <c r="M9" s="2">
        <v>1.1296487359366529</v>
      </c>
      <c r="N9" s="2">
        <f>IF(VLOOKUP($E9,Configuration!$A$21:$C$31,3,FALSE),IFERROR((Configuration!$C$9*H9+Configuration!$C$10*I9+Configuration!$C$11*G9+Configuration!$C$15*L9+Configuration!$C$16*K9+Configuration!$C$17*M9),""),0)+(IF(VLOOKUP($E9,Configuration!$A$21:$C$31,3,FALSE),IFERROR((Configuration!$C$9*H9+Configuration!$C$10*I9+Configuration!$C$11*G9+Configuration!$C$15*L9+Configuration!$C$16*K9+Configuration!$C$17*M9),""),0)/$F9)*IFERROR(VLOOKUP($D9,'11_GAME_TEAMS (DO NOT MODIFY)'!$A:$C,3,FALSE),0)</f>
        <v>306.33267199184269</v>
      </c>
      <c r="O9" s="2">
        <f>MAX(IFERROR(IF(Configuration!$F$9&gt;0,$N9-LARGE($N:$N,Configuration!$F$9*Configuration!$F$16),-1000000),0),IFERROR(IF(Configuration!$F$14&gt;0,$N9-LARGE('FLEX Settings (DO NOT MODIFY)'!$J:$J,(Configuration!$F$14*Configuration!$F$16)),-100000),0))+IF(N9=0,0,COUNTIFS($N$2:N8,N8)*0.000001)</f>
        <v>10.088211248205029</v>
      </c>
      <c r="P9" s="42">
        <f>IF(VLOOKUP($E9,Configuration!$A$21:$C$31,3,FALSE),IFERROR((Configuration!$C$9*H9*2+Configuration!$C$10*I9+Configuration!$C$11*G9+Configuration!$C$15*L9*3+Configuration!$C$16*K9+Configuration!$C$17*M9),""),0)/F9*IF(F9&gt;=10,1,(1-(12-F9)/12))</f>
        <v>43.504364687559786</v>
      </c>
    </row>
    <row r="10" spans="1:16" x14ac:dyDescent="0.25">
      <c r="A10" s="12">
        <f>_xlfn.RANK.EQ(O10,O:O,0)</f>
        <v>8</v>
      </c>
      <c r="B10" s="12">
        <f>_xlfn.RANK.EQ(P10,P:P,0)</f>
        <v>10</v>
      </c>
      <c r="C10" t="s">
        <v>324</v>
      </c>
      <c r="D10" t="s">
        <v>36</v>
      </c>
      <c r="E10" t="s">
        <v>190</v>
      </c>
      <c r="F10" s="18">
        <v>12</v>
      </c>
      <c r="G10" s="2">
        <v>3355.7142857142853</v>
      </c>
      <c r="H10" s="2">
        <v>28.949858088930931</v>
      </c>
      <c r="I10" s="2">
        <v>7.6631977294228939</v>
      </c>
      <c r="J10" s="2">
        <v>90</v>
      </c>
      <c r="K10" s="2">
        <v>324</v>
      </c>
      <c r="L10" s="2">
        <v>6.8725868725868722</v>
      </c>
      <c r="M10" s="2">
        <v>1.5512445836956983</v>
      </c>
      <c r="N10" s="2">
        <f>IF(VLOOKUP($E10,Configuration!$A$21:$C$31,3,FALSE),IFERROR((Configuration!$C$9*H10+Configuration!$C$10*I10+Configuration!$C$11*G10+Configuration!$C$15*L10+Configuration!$C$16*K10+Configuration!$C$17*M10),""),0)+(IF(VLOOKUP($E10,Configuration!$A$21:$C$31,3,FALSE),IFERROR((Configuration!$C$9*H10+Configuration!$C$10*I10+Configuration!$C$11*G10+Configuration!$C$15*L10+Configuration!$C$16*K10+Configuration!$C$17*M10),""),0)/$F10)*IFERROR(VLOOKUP($D10,'11_GAME_TEAMS (DO NOT MODIFY)'!$A:$C,3,FALSE),0)</f>
        <v>305.23464039357918</v>
      </c>
      <c r="O10" s="2">
        <f>MAX(IFERROR(IF(Configuration!$F$9&gt;0,$N10-LARGE($N:$N,Configuration!$F$9*Configuration!$F$16),-1000000),0),IFERROR(IF(Configuration!$F$14&gt;0,$N10-LARGE('FLEX Settings (DO NOT MODIFY)'!$J:$J,(Configuration!$F$14*Configuration!$F$16)),-100000),0))+IF(N10=0,0,COUNTIFS($N$2:N9,N9)*0.000001)</f>
        <v>8.9901796499415259</v>
      </c>
      <c r="P10" s="42">
        <f>IF(VLOOKUP($E10,Configuration!$A$21:$C$31,3,FALSE),IFERROR((Configuration!$C$9*H10*2+Configuration!$C$10*I10+Configuration!$C$11*G10+Configuration!$C$15*L10*3+Configuration!$C$16*K10+Configuration!$C$17*M10),""),0)/F10*IF(F10&gt;=10,1,(1-(12-F10)/12))</f>
        <v>41.958759601695448</v>
      </c>
    </row>
    <row r="11" spans="1:16" x14ac:dyDescent="0.25">
      <c r="A11" s="12">
        <f>_xlfn.RANK.EQ(O11,O:O,0)</f>
        <v>9</v>
      </c>
      <c r="B11" s="12">
        <f>_xlfn.RANK.EQ(P11,P:P,0)</f>
        <v>12</v>
      </c>
      <c r="C11" t="s">
        <v>350</v>
      </c>
      <c r="D11" t="s">
        <v>110</v>
      </c>
      <c r="E11" t="s">
        <v>2</v>
      </c>
      <c r="F11" s="18">
        <v>12</v>
      </c>
      <c r="G11" s="2">
        <v>3057.2099999999996</v>
      </c>
      <c r="H11" s="2">
        <v>24</v>
      </c>
      <c r="I11" s="2">
        <v>5.4</v>
      </c>
      <c r="J11" s="2">
        <v>96</v>
      </c>
      <c r="K11" s="2">
        <v>480</v>
      </c>
      <c r="L11" s="2">
        <v>7.8000000000000007</v>
      </c>
      <c r="M11" s="2">
        <v>1.1779475084153619</v>
      </c>
      <c r="N11" s="2">
        <f>IF(VLOOKUP($E11,Configuration!$A$21:$C$31,3,FALSE),IFERROR((Configuration!$C$9*H11+Configuration!$C$10*I11+Configuration!$C$11*G11+Configuration!$C$15*L11+Configuration!$C$16*K11+Configuration!$C$17*M11),""),0)+(IF(VLOOKUP($E11,Configuration!$A$21:$C$31,3,FALSE),IFERROR((Configuration!$C$9*H11+Configuration!$C$10*I11+Configuration!$C$11*G11+Configuration!$C$15*L11+Configuration!$C$16*K11+Configuration!$C$17*M11),""),0)/$F11)*IFERROR(VLOOKUP($D11,'11_GAME_TEAMS (DO NOT MODIFY)'!$A:$C,3,FALSE),0)</f>
        <v>299.93250498316928</v>
      </c>
      <c r="O11" s="2">
        <f>MAX(IFERROR(IF(Configuration!$F$9&gt;0,$N11-LARGE($N:$N,Configuration!$F$9*Configuration!$F$16),-1000000),0),IFERROR(IF(Configuration!$F$14&gt;0,$N11-LARGE('FLEX Settings (DO NOT MODIFY)'!$J:$J,(Configuration!$F$14*Configuration!$F$16)),-100000),0))+IF(N11=0,0,COUNTIFS($N$2:N10,N10)*0.000001)</f>
        <v>3.6880442395316235</v>
      </c>
      <c r="P11" s="42">
        <f>IF(VLOOKUP($E11,Configuration!$A$21:$C$31,3,FALSE),IFERROR((Configuration!$C$9*H11*2+Configuration!$C$10*I11+Configuration!$C$11*G11+Configuration!$C$15*L11*3+Configuration!$C$16*K11+Configuration!$C$17*M11),""),0)/F11*IF(F11&gt;=10,1,(1-(12-F11)/12))</f>
        <v>40.794375415264099</v>
      </c>
    </row>
    <row r="12" spans="1:16" x14ac:dyDescent="0.25">
      <c r="A12" s="12">
        <f>_xlfn.RANK.EQ(O12,O:O,0)</f>
        <v>10</v>
      </c>
      <c r="B12" s="12">
        <f>_xlfn.RANK.EQ(P12,P:P,0)</f>
        <v>7</v>
      </c>
      <c r="C12" t="s">
        <v>633</v>
      </c>
      <c r="D12" t="s">
        <v>59</v>
      </c>
      <c r="E12" t="s">
        <v>3</v>
      </c>
      <c r="F12" s="18">
        <v>12</v>
      </c>
      <c r="G12" s="2">
        <v>2571.0302734375</v>
      </c>
      <c r="H12" s="2">
        <v>25.3271484375</v>
      </c>
      <c r="I12" s="2">
        <v>7.79296875</v>
      </c>
      <c r="J12" s="2">
        <v>136</v>
      </c>
      <c r="K12" s="2">
        <v>574.81773399014787</v>
      </c>
      <c r="L12" s="2">
        <v>9.3793103448275872</v>
      </c>
      <c r="M12" s="2">
        <v>2.0418377919521027</v>
      </c>
      <c r="N12" s="2">
        <f>IF(VLOOKUP($E12,Configuration!$A$21:$C$31,3,FALSE),IFERROR((Configuration!$C$9*H12+Configuration!$C$10*I12+Configuration!$C$11*G12+Configuration!$C$15*L12+Configuration!$C$16*K12+Configuration!$C$17*M12),""),0)+(IF(VLOOKUP($E12,Configuration!$A$21:$C$31,3,FALSE),IFERROR((Configuration!$C$9*H12+Configuration!$C$10*I12+Configuration!$C$11*G12+Configuration!$C$15*L12+Configuration!$C$16*K12+Configuration!$C$17*M12),""),0)/$F12)*IFERROR(VLOOKUP($D12,'11_GAME_TEAMS (DO NOT MODIFY)'!$A:$C,3,FALSE),0)</f>
        <v>298.23782707157613</v>
      </c>
      <c r="O12" s="2">
        <f>MAX(IFERROR(IF(Configuration!$F$9&gt;0,$N12-LARGE($N:$N,Configuration!$F$9*Configuration!$F$16),-1000000),0),IFERROR(IF(Configuration!$F$14&gt;0,$N12-LARGE('FLEX Settings (DO NOT MODIFY)'!$J:$J,(Configuration!$F$14*Configuration!$F$16)),-100000),0))+IF(N12=0,0,COUNTIFS($N$2:N11,N11)*0.000001)</f>
        <v>1.993366327938477</v>
      </c>
      <c r="P12" s="42">
        <f>IF(VLOOKUP($E12,Configuration!$A$21:$C$31,3,FALSE),IFERROR((Configuration!$C$9*H12*2+Configuration!$C$10*I12+Configuration!$C$11*G12+Configuration!$C$15*L12*3+Configuration!$C$16*K12+Configuration!$C$17*M12),""),0)/F12*IF(F12&gt;=10,1,(1-(12-F12)/12))</f>
        <v>42.674845413292267</v>
      </c>
    </row>
    <row r="13" spans="1:16" x14ac:dyDescent="0.25">
      <c r="A13" s="12">
        <f>_xlfn.RANK.EQ(O13,O:O,0)</f>
        <v>11</v>
      </c>
      <c r="B13" s="12">
        <f>_xlfn.RANK.EQ(P13,P:P,0)</f>
        <v>20</v>
      </c>
      <c r="C13" t="s">
        <v>644</v>
      </c>
      <c r="D13" t="s">
        <v>64</v>
      </c>
      <c r="E13" t="s">
        <v>373</v>
      </c>
      <c r="F13" s="18">
        <v>12</v>
      </c>
      <c r="G13" s="2">
        <v>4284</v>
      </c>
      <c r="H13" s="2">
        <v>28.799999999999997</v>
      </c>
      <c r="I13" s="2">
        <v>10.171623598244757</v>
      </c>
      <c r="J13" s="2">
        <v>35.571428571428569</v>
      </c>
      <c r="K13" s="2">
        <v>88.928571428571445</v>
      </c>
      <c r="L13" s="2">
        <v>4.0161290322580641</v>
      </c>
      <c r="M13" s="2">
        <v>0.75189900193343573</v>
      </c>
      <c r="N13" s="2">
        <f>IF(VLOOKUP($E13,Configuration!$A$21:$C$31,3,FALSE),IFERROR((Configuration!$C$9*H13+Configuration!$C$10*I13+Configuration!$C$11*G13+Configuration!$C$15*L13+Configuration!$C$16*K13+Configuration!$C$17*M13),""),0)+(IF(VLOOKUP($E13,Configuration!$A$21:$C$31,3,FALSE),IFERROR((Configuration!$C$9*H13+Configuration!$C$10*I13+Configuration!$C$11*G13+Configuration!$C$15*L13+Configuration!$C$16*K13+Configuration!$C$17*M13),""),0)/$F13)*IFERROR(VLOOKUP($D13,'11_GAME_TEAMS (DO NOT MODIFY)'!$A:$C,3,FALSE),0)</f>
        <v>297.70258613604915</v>
      </c>
      <c r="O13" s="2">
        <f>MAX(IFERROR(IF(Configuration!$F$9&gt;0,$N13-LARGE($N:$N,Configuration!$F$9*Configuration!$F$16),-1000000),0),IFERROR(IF(Configuration!$F$14&gt;0,$N13-LARGE('FLEX Settings (DO NOT MODIFY)'!$J:$J,(Configuration!$F$14*Configuration!$F$16)),-100000),0))+IF(N13=0,0,COUNTIFS($N$2:N12,N12)*0.000001)</f>
        <v>1.4581253924114914</v>
      </c>
      <c r="P13" s="42">
        <f>IF(VLOOKUP($E13,Configuration!$A$21:$C$31,3,FALSE),IFERROR((Configuration!$C$9*H13*2+Configuration!$C$10*I13+Configuration!$C$11*G13+Configuration!$C$15*L13*3+Configuration!$C$16*K13+Configuration!$C$17*M13),""),0)/F13*IF(F13&gt;=10,1,(1-(12-F13)/12))</f>
        <v>38.424677876928826</v>
      </c>
    </row>
    <row r="14" spans="1:16" x14ac:dyDescent="0.25">
      <c r="A14" s="12">
        <f>_xlfn.RANK.EQ(O14,O:O,0)</f>
        <v>12</v>
      </c>
      <c r="B14" s="12">
        <f>_xlfn.RANK.EQ(P14,P:P,0)</f>
        <v>13</v>
      </c>
      <c r="C14" t="s">
        <v>179</v>
      </c>
      <c r="D14" t="s">
        <v>87</v>
      </c>
      <c r="E14" t="s">
        <v>1</v>
      </c>
      <c r="F14" s="18">
        <v>12</v>
      </c>
      <c r="G14" s="2">
        <v>2738.466494845361</v>
      </c>
      <c r="H14" s="2">
        <v>23.4</v>
      </c>
      <c r="I14" s="2">
        <v>4.818416119962512</v>
      </c>
      <c r="J14" s="2">
        <v>144</v>
      </c>
      <c r="K14" s="2">
        <v>603.06040268456377</v>
      </c>
      <c r="L14" s="2">
        <v>7.8000000000000007</v>
      </c>
      <c r="M14" s="2">
        <v>2.1817030393541028</v>
      </c>
      <c r="N14" s="2">
        <f>IF(VLOOKUP($E14,Configuration!$A$21:$C$31,3,FALSE),IFERROR((Configuration!$C$9*H14+Configuration!$C$10*I14+Configuration!$C$11*G14+Configuration!$C$15*L14+Configuration!$C$16*K14+Configuration!$C$17*M14),""),0)+(IF(VLOOKUP($E14,Configuration!$A$21:$C$31,3,FALSE),IFERROR((Configuration!$C$9*H14+Configuration!$C$10*I14+Configuration!$C$11*G14+Configuration!$C$15*L14+Configuration!$C$16*K14+Configuration!$C$17*M14),""),0)/$F14)*IFERROR(VLOOKUP($D14,'11_GAME_TEAMS (DO NOT MODIFY)'!$A:$C,3,FALSE),0)</f>
        <v>296.24446174363766</v>
      </c>
      <c r="O14" s="2">
        <f>MAX(IFERROR(IF(Configuration!$F$9&gt;0,$N14-LARGE($N:$N,Configuration!$F$9*Configuration!$F$16),-1000000),0),IFERROR(IF(Configuration!$F$14&gt;0,$N14-LARGE('FLEX Settings (DO NOT MODIFY)'!$J:$J,(Configuration!$F$14*Configuration!$F$16)),-100000),0))+IF(N14=0,0,COUNTIFS($N$2:N13,N13)*0.000001)</f>
        <v>9.9999999999999995E-7</v>
      </c>
      <c r="P14" s="42">
        <f>IF(VLOOKUP($E14,Configuration!$A$21:$C$31,3,FALSE),IFERROR((Configuration!$C$9*H14*2+Configuration!$C$10*I14+Configuration!$C$11*G14+Configuration!$C$15*L14*3+Configuration!$C$16*K14+Configuration!$C$17*M14),""),0)/F14*IF(F14&gt;=10,1,(1-(12-F14)/12))</f>
        <v>40.287038478636468</v>
      </c>
    </row>
    <row r="15" spans="1:16" x14ac:dyDescent="0.25">
      <c r="A15" s="12">
        <f>_xlfn.RANK.EQ(O15,O:O,0)</f>
        <v>13</v>
      </c>
      <c r="B15" s="12">
        <f>_xlfn.RANK.EQ(P15,P:P,0)</f>
        <v>17</v>
      </c>
      <c r="C15" t="s">
        <v>599</v>
      </c>
      <c r="D15" t="s">
        <v>39</v>
      </c>
      <c r="E15" t="s">
        <v>2</v>
      </c>
      <c r="F15" s="18">
        <v>12</v>
      </c>
      <c r="G15" s="2">
        <v>3045</v>
      </c>
      <c r="H15" s="2">
        <v>24</v>
      </c>
      <c r="I15" s="2">
        <v>10.8</v>
      </c>
      <c r="J15" s="2">
        <v>132</v>
      </c>
      <c r="K15" s="2">
        <v>501.59999999999997</v>
      </c>
      <c r="L15" s="2">
        <v>7.8000000000000007</v>
      </c>
      <c r="M15" s="2">
        <v>2.1815185943704671</v>
      </c>
      <c r="N15" s="2">
        <f>IF(VLOOKUP($E15,Configuration!$A$21:$C$31,3,FALSE),IFERROR((Configuration!$C$9*H15+Configuration!$C$10*I15+Configuration!$C$11*G15+Configuration!$C$15*L15+Configuration!$C$16*K15+Configuration!$C$17*M15),""),0)+(IF(VLOOKUP($E15,Configuration!$A$21:$C$31,3,FALSE),IFERROR((Configuration!$C$9*H15+Configuration!$C$10*I15+Configuration!$C$11*G15+Configuration!$C$15*L15+Configuration!$C$16*K15+Configuration!$C$17*M15),""),0)/$F15)*IFERROR(VLOOKUP($D15,'11_GAME_TEAMS (DO NOT MODIFY)'!$A:$C,3,FALSE),0)</f>
        <v>288.79696281125905</v>
      </c>
      <c r="O15" s="2">
        <f>MAX(IFERROR(IF(Configuration!$F$9&gt;0,$N15-LARGE($N:$N,Configuration!$F$9*Configuration!$F$16),-1000000),0),IFERROR(IF(Configuration!$F$14&gt;0,$N15-LARGE('FLEX Settings (DO NOT MODIFY)'!$J:$J,(Configuration!$F$14*Configuration!$F$16)),-100000),0))+IF(N15=0,0,COUNTIFS($N$2:N14,N14)*0.000001)</f>
        <v>-7.4474979323786075</v>
      </c>
      <c r="P15" s="42">
        <f>IF(VLOOKUP($E15,Configuration!$A$21:$C$31,3,FALSE),IFERROR((Configuration!$C$9*H15*2+Configuration!$C$10*I15+Configuration!$C$11*G15+Configuration!$C$15*L15*3+Configuration!$C$16*K15+Configuration!$C$17*M15),""),0)/F15*IF(F15&gt;=10,1,(1-(12-F15)/12))</f>
        <v>39.866413567604923</v>
      </c>
    </row>
    <row r="16" spans="1:16" x14ac:dyDescent="0.25">
      <c r="A16" s="12">
        <f>_xlfn.RANK.EQ(O16,O:O,0)</f>
        <v>14</v>
      </c>
      <c r="B16" s="12">
        <f>_xlfn.RANK.EQ(P16,P:P,0)</f>
        <v>24</v>
      </c>
      <c r="C16" t="s">
        <v>646</v>
      </c>
      <c r="D16" t="s">
        <v>68</v>
      </c>
      <c r="E16" t="s">
        <v>1</v>
      </c>
      <c r="F16" s="18">
        <v>12</v>
      </c>
      <c r="G16" s="2">
        <v>3468</v>
      </c>
      <c r="H16" s="2">
        <v>27.599999999999998</v>
      </c>
      <c r="I16" s="2">
        <v>7.1999999999999993</v>
      </c>
      <c r="J16" s="2">
        <v>96</v>
      </c>
      <c r="K16" s="2">
        <v>288</v>
      </c>
      <c r="L16" s="2">
        <v>4.6153846153846159</v>
      </c>
      <c r="M16" s="2">
        <v>1.8589666239297189</v>
      </c>
      <c r="N16" s="2">
        <f>IF(VLOOKUP($E16,Configuration!$A$21:$C$31,3,FALSE),IFERROR((Configuration!$C$9*H16+Configuration!$C$10*I16+Configuration!$C$11*G16+Configuration!$C$15*L16+Configuration!$C$16*K16+Configuration!$C$17*M16),""),0)+(IF(VLOOKUP($E16,Configuration!$A$21:$C$31,3,FALSE),IFERROR((Configuration!$C$9*H16+Configuration!$C$10*I16+Configuration!$C$11*G16+Configuration!$C$15*L16+Configuration!$C$16*K16+Configuration!$C$17*M16),""),0)/$F16)*IFERROR(VLOOKUP($D16,'11_GAME_TEAMS (DO NOT MODIFY)'!$A:$C,3,FALSE),0)</f>
        <v>287.49437444444828</v>
      </c>
      <c r="O16" s="2">
        <f>MAX(IFERROR(IF(Configuration!$F$9&gt;0,$N16-LARGE($N:$N,Configuration!$F$9*Configuration!$F$16),-1000000),0),IFERROR(IF(Configuration!$F$14&gt;0,$N16-LARGE('FLEX Settings (DO NOT MODIFY)'!$J:$J,(Configuration!$F$14*Configuration!$F$16)),-100000),0))+IF(N16=0,0,COUNTIFS($N$2:N15,N15)*0.000001)</f>
        <v>-8.7500862991893751</v>
      </c>
      <c r="P16" s="42">
        <f>IF(VLOOKUP($E16,Configuration!$A$21:$C$31,3,FALSE),IFERROR((Configuration!$C$9*H16*2+Configuration!$C$10*I16+Configuration!$C$11*G16+Configuration!$C$15*L16*3+Configuration!$C$16*K16+Configuration!$C$17*M16),""),0)/F16*IF(F16&gt;=10,1,(1-(12-F16)/12))</f>
        <v>37.773249152421975</v>
      </c>
    </row>
    <row r="17" spans="1:16" x14ac:dyDescent="0.25">
      <c r="A17" s="12">
        <f>_xlfn.RANK.EQ(O17,O:O,0)</f>
        <v>15</v>
      </c>
      <c r="B17" s="12">
        <f>_xlfn.RANK.EQ(P17,P:P,0)</f>
        <v>26</v>
      </c>
      <c r="C17" t="s">
        <v>603</v>
      </c>
      <c r="D17" t="s">
        <v>115</v>
      </c>
      <c r="E17" t="s">
        <v>138</v>
      </c>
      <c r="F17" s="18">
        <v>12</v>
      </c>
      <c r="G17" s="2">
        <v>3463.2</v>
      </c>
      <c r="H17" s="2">
        <v>28.799999999999997</v>
      </c>
      <c r="I17" s="2">
        <v>9.6000000000000014</v>
      </c>
      <c r="J17" s="2">
        <v>120</v>
      </c>
      <c r="K17" s="2">
        <v>360</v>
      </c>
      <c r="L17" s="2">
        <v>3.5999999999999996</v>
      </c>
      <c r="M17" s="2">
        <v>2.3237082799121485</v>
      </c>
      <c r="N17" s="2">
        <f>IF(VLOOKUP($E17,Configuration!$A$21:$C$31,3,FALSE),IFERROR((Configuration!$C$9*H17+Configuration!$C$10*I17+Configuration!$C$11*G17+Configuration!$C$15*L17+Configuration!$C$16*K17+Configuration!$C$17*M17),""),0)+(IF(VLOOKUP($E17,Configuration!$A$21:$C$31,3,FALSE),IFERROR((Configuration!$C$9*H17+Configuration!$C$10*I17+Configuration!$C$11*G17+Configuration!$C$15*L17+Configuration!$C$16*K17+Configuration!$C$17*M17),""),0)/$F17)*IFERROR(VLOOKUP($D17,'11_GAME_TEAMS (DO NOT MODIFY)'!$A:$C,3,FALSE),0)</f>
        <v>287.48058344017568</v>
      </c>
      <c r="O17" s="2">
        <f>MAX(IFERROR(IF(Configuration!$F$9&gt;0,$N17-LARGE($N:$N,Configuration!$F$9*Configuration!$F$16),-1000000),0),IFERROR(IF(Configuration!$F$14&gt;0,$N17-LARGE('FLEX Settings (DO NOT MODIFY)'!$J:$J,(Configuration!$F$14*Configuration!$F$16)),-100000),0))+IF(N17=0,0,COUNTIFS($N$2:N16,N16)*0.000001)</f>
        <v>-8.7638773034619799</v>
      </c>
      <c r="P17" s="42">
        <f>IF(VLOOKUP($E17,Configuration!$A$21:$C$31,3,FALSE),IFERROR((Configuration!$C$9*H17*2+Configuration!$C$10*I17+Configuration!$C$11*G17+Configuration!$C$15*L17*3+Configuration!$C$16*K17+Configuration!$C$17*M17),""),0)/F17*IF(F17&gt;=10,1,(1-(12-F17)/12))</f>
        <v>37.156715286681305</v>
      </c>
    </row>
    <row r="18" spans="1:16" x14ac:dyDescent="0.25">
      <c r="A18" s="12">
        <f>_xlfn.RANK.EQ(O18,O:O,0)</f>
        <v>16</v>
      </c>
      <c r="B18" s="12">
        <f>_xlfn.RANK.EQ(P18,P:P,0)</f>
        <v>22</v>
      </c>
      <c r="C18" t="s">
        <v>361</v>
      </c>
      <c r="D18" t="s">
        <v>132</v>
      </c>
      <c r="E18" t="s">
        <v>138</v>
      </c>
      <c r="F18" s="18">
        <v>12</v>
      </c>
      <c r="G18" s="2">
        <v>2972.9891879964694</v>
      </c>
      <c r="H18" s="2">
        <v>23.338481906443072</v>
      </c>
      <c r="I18" s="2">
        <v>7.0015445719329197</v>
      </c>
      <c r="J18" s="2">
        <v>113.00000000000001</v>
      </c>
      <c r="K18" s="2">
        <v>514.74127906976742</v>
      </c>
      <c r="L18" s="2">
        <v>6.5697674418604661</v>
      </c>
      <c r="M18" s="2">
        <v>1.5648087842534468</v>
      </c>
      <c r="N18" s="2">
        <f>IF(VLOOKUP($E18,Configuration!$A$21:$C$31,3,FALSE),IFERROR((Configuration!$C$9*H18+Configuration!$C$10*I18+Configuration!$C$11*G18+Configuration!$C$15*L18+Configuration!$C$16*K18+Configuration!$C$17*M18),""),0)+(IF(VLOOKUP($E18,Configuration!$A$21:$C$31,3,FALSE),IFERROR((Configuration!$C$9*H18+Configuration!$C$10*I18+Configuration!$C$11*G18+Configuration!$C$15*L18+Configuration!$C$16*K18+Configuration!$C$17*M18),""),0)/$F18)*IFERROR(VLOOKUP($D18,'11_GAME_TEAMS (DO NOT MODIFY)'!$A:$C,3,FALSE),0)</f>
        <v>286.03352099139784</v>
      </c>
      <c r="O18" s="2">
        <f>MAX(IFERROR(IF(Configuration!$F$9&gt;0,$N18-LARGE($N:$N,Configuration!$F$9*Configuration!$F$16),-1000000),0),IFERROR(IF(Configuration!$F$14&gt;0,$N18-LARGE('FLEX Settings (DO NOT MODIFY)'!$J:$J,(Configuration!$F$14*Configuration!$F$16)),-100000),0))+IF(N18=0,0,COUNTIFS($N$2:N17,N17)*0.000001)</f>
        <v>-10.210939752239822</v>
      </c>
      <c r="P18" s="42">
        <f>IF(VLOOKUP($E18,Configuration!$A$21:$C$31,3,FALSE),IFERROR((Configuration!$C$9*H18*2+Configuration!$C$10*I18+Configuration!$C$11*G18+Configuration!$C$15*L18*3+Configuration!$C$16*K18+Configuration!$C$17*M18),""),0)/F18*IF(F18&gt;=10,1,(1-(12-F18)/12))</f>
        <v>38.185388159957974</v>
      </c>
    </row>
    <row r="19" spans="1:16" x14ac:dyDescent="0.25">
      <c r="A19" s="12">
        <f>_xlfn.RANK.EQ(O19,O:O,0)</f>
        <v>17</v>
      </c>
      <c r="B19" s="12">
        <f>_xlfn.RANK.EQ(P19,P:P,0)</f>
        <v>27</v>
      </c>
      <c r="C19" t="s">
        <v>614</v>
      </c>
      <c r="D19" t="s">
        <v>183</v>
      </c>
      <c r="E19" t="s">
        <v>355</v>
      </c>
      <c r="F19" s="18">
        <v>12</v>
      </c>
      <c r="G19" s="2">
        <v>3571.2000000000003</v>
      </c>
      <c r="H19" s="2">
        <v>36</v>
      </c>
      <c r="I19" s="2">
        <v>8.3999999999999986</v>
      </c>
      <c r="J19" s="2">
        <v>45</v>
      </c>
      <c r="K19" s="2">
        <v>90</v>
      </c>
      <c r="L19" s="2">
        <v>1.2000000000000002</v>
      </c>
      <c r="M19" s="2">
        <v>1.0310044601657331</v>
      </c>
      <c r="N19" s="2">
        <f>IF(VLOOKUP($E19,Configuration!$A$21:$C$31,3,FALSE),IFERROR((Configuration!$C$9*H19+Configuration!$C$10*I19+Configuration!$C$11*G19+Configuration!$C$15*L19+Configuration!$C$16*K19+Configuration!$C$17*M19),""),0)+(IF(VLOOKUP($E19,Configuration!$A$21:$C$31,3,FALSE),IFERROR((Configuration!$C$9*H19+Configuration!$C$10*I19+Configuration!$C$11*G19+Configuration!$C$15*L19+Configuration!$C$16*K19+Configuration!$C$17*M19),""),0)/$F19)*IFERROR(VLOOKUP($D19,'11_GAME_TEAMS (DO NOT MODIFY)'!$A:$C,3,FALSE),0)</f>
        <v>284.1859910796685</v>
      </c>
      <c r="O19" s="2">
        <f>MAX(IFERROR(IF(Configuration!$F$9&gt;0,$N19-LARGE($N:$N,Configuration!$F$9*Configuration!$F$16),-1000000),0),IFERROR(IF(Configuration!$F$14&gt;0,$N19-LARGE('FLEX Settings (DO NOT MODIFY)'!$J:$J,(Configuration!$F$14*Configuration!$F$16)),-100000),0))+IF(N19=0,0,COUNTIFS($N$2:N18,N18)*0.000001)</f>
        <v>-12.058469663969161</v>
      </c>
      <c r="P19" s="42">
        <f>IF(VLOOKUP($E19,Configuration!$A$21:$C$31,3,FALSE),IFERROR((Configuration!$C$9*H19*2+Configuration!$C$10*I19+Configuration!$C$11*G19+Configuration!$C$15*L19*3+Configuration!$C$16*K19+Configuration!$C$17*M19),""),0)/F19*IF(F19&gt;=10,1,(1-(12-F19)/12))</f>
        <v>36.882165923305713</v>
      </c>
    </row>
    <row r="20" spans="1:16" x14ac:dyDescent="0.25">
      <c r="A20" s="12">
        <f>_xlfn.RANK.EQ(O20,O:O,0)</f>
        <v>18</v>
      </c>
      <c r="B20" s="12">
        <f>_xlfn.RANK.EQ(P20,P:P,0)</f>
        <v>30</v>
      </c>
      <c r="C20" t="s">
        <v>573</v>
      </c>
      <c r="D20" t="s">
        <v>76</v>
      </c>
      <c r="E20" t="s">
        <v>2</v>
      </c>
      <c r="F20" s="18">
        <v>12</v>
      </c>
      <c r="G20" s="2">
        <v>3664.44</v>
      </c>
      <c r="H20" s="2">
        <v>36.816000000000003</v>
      </c>
      <c r="I20" s="2">
        <v>12</v>
      </c>
      <c r="J20" s="2">
        <v>90</v>
      </c>
      <c r="K20" s="2">
        <v>90</v>
      </c>
      <c r="L20" s="2">
        <v>0.84000000000000008</v>
      </c>
      <c r="M20" s="2">
        <v>2.3812366307288211</v>
      </c>
      <c r="N20" s="2">
        <f>IF(VLOOKUP($E20,Configuration!$A$21:$C$31,3,FALSE),IFERROR((Configuration!$C$9*H20+Configuration!$C$10*I20+Configuration!$C$11*G20+Configuration!$C$15*L20+Configuration!$C$16*K20+Configuration!$C$17*M20),""),0)+(IF(VLOOKUP($E20,Configuration!$A$21:$C$31,3,FALSE),IFERROR((Configuration!$C$9*H20+Configuration!$C$10*I20+Configuration!$C$11*G20+Configuration!$C$15*L20+Configuration!$C$16*K20+Configuration!$C$17*M20),""),0)/$F20)*IFERROR(VLOOKUP($D20,'11_GAME_TEAMS (DO NOT MODIFY)'!$A:$C,3,FALSE),0)</f>
        <v>279.11912673854243</v>
      </c>
      <c r="O20" s="2">
        <f>MAX(IFERROR(IF(Configuration!$F$9&gt;0,$N20-LARGE($N:$N,Configuration!$F$9*Configuration!$F$16),-1000000),0),IFERROR(IF(Configuration!$F$14&gt;0,$N20-LARGE('FLEX Settings (DO NOT MODIFY)'!$J:$J,(Configuration!$F$14*Configuration!$F$16)),-100000),0))+IF(N20=0,0,COUNTIFS($N$2:N19,N19)*0.000001)</f>
        <v>-17.125334005095223</v>
      </c>
      <c r="P20" s="42">
        <f>IF(VLOOKUP($E20,Configuration!$A$21:$C$31,3,FALSE),IFERROR((Configuration!$C$9*H20*2+Configuration!$C$10*I20+Configuration!$C$11*G20+Configuration!$C$15*L20*3+Configuration!$C$16*K20+Configuration!$C$17*M20),""),0)/F20*IF(F20&gt;=10,1,(1-(12-F20)/12))</f>
        <v>36.371927228211867</v>
      </c>
    </row>
    <row r="21" spans="1:16" x14ac:dyDescent="0.25">
      <c r="A21" s="12">
        <f>_xlfn.RANK.EQ(O21,O:O,0)</f>
        <v>19</v>
      </c>
      <c r="B21" s="12">
        <f>_xlfn.RANK.EQ(P21,P:P,0)</f>
        <v>14</v>
      </c>
      <c r="C21" t="s">
        <v>352</v>
      </c>
      <c r="D21" t="s">
        <v>73</v>
      </c>
      <c r="E21" t="s">
        <v>2</v>
      </c>
      <c r="F21" s="18">
        <v>12</v>
      </c>
      <c r="G21" s="2">
        <v>2524.1441999999997</v>
      </c>
      <c r="H21" s="2">
        <v>17.015999999999998</v>
      </c>
      <c r="I21" s="2">
        <v>6.6120000000000001</v>
      </c>
      <c r="J21" s="2">
        <v>162</v>
      </c>
      <c r="K21" s="2">
        <v>578.62414578587709</v>
      </c>
      <c r="L21" s="2">
        <v>11.472</v>
      </c>
      <c r="M21" s="2">
        <v>2.8084706891398854</v>
      </c>
      <c r="N21" s="2">
        <f>IF(VLOOKUP($E21,Configuration!$A$21:$C$31,3,FALSE),IFERROR((Configuration!$C$9*H21+Configuration!$C$10*I21+Configuration!$C$11*G21+Configuration!$C$15*L21+Configuration!$C$16*K21+Configuration!$C$17*M21),""),0)+(IF(VLOOKUP($E21,Configuration!$A$21:$C$31,3,FALSE),IFERROR((Configuration!$C$9*H21+Configuration!$C$10*I21+Configuration!$C$11*G21+Configuration!$C$15*L21+Configuration!$C$16*K21+Configuration!$C$17*M21),""),0)/$F21)*IFERROR(VLOOKUP($D21,'11_GAME_TEAMS (DO NOT MODIFY)'!$A:$C,3,FALSE),0)</f>
        <v>276.88324120030796</v>
      </c>
      <c r="O21" s="2">
        <f>MAX(IFERROR(IF(Configuration!$F$9&gt;0,$N21-LARGE($N:$N,Configuration!$F$9*Configuration!$F$16),-1000000),0),IFERROR(IF(Configuration!$F$14&gt;0,$N21-LARGE('FLEX Settings (DO NOT MODIFY)'!$J:$J,(Configuration!$F$14*Configuration!$F$16)),-100000),0))+IF(N21=0,0,COUNTIFS($N$2:N20,N20)*0.000001)</f>
        <v>-19.361219543329693</v>
      </c>
      <c r="P21" s="42">
        <f>IF(VLOOKUP($E21,Configuration!$A$21:$C$31,3,FALSE),IFERROR((Configuration!$C$9*H21*2+Configuration!$C$10*I21+Configuration!$C$11*G21+Configuration!$C$15*L21*3+Configuration!$C$16*K21+Configuration!$C$17*M21),""),0)/F21*IF(F21&gt;=10,1,(1-(12-F21)/12))</f>
        <v>40.217603433358995</v>
      </c>
    </row>
    <row r="22" spans="1:16" x14ac:dyDescent="0.25">
      <c r="A22" s="12">
        <f>_xlfn.RANK.EQ(O22,O:O,0)</f>
        <v>20</v>
      </c>
      <c r="B22" s="12">
        <f>_xlfn.RANK.EQ(P22,P:P,0)</f>
        <v>21</v>
      </c>
      <c r="C22" t="s">
        <v>368</v>
      </c>
      <c r="D22" t="s">
        <v>35</v>
      </c>
      <c r="E22" t="s">
        <v>3</v>
      </c>
      <c r="F22" s="18">
        <v>11</v>
      </c>
      <c r="G22" s="2">
        <v>3316.5</v>
      </c>
      <c r="H22" s="2">
        <v>25.299999999999997</v>
      </c>
      <c r="I22" s="2">
        <v>5.5</v>
      </c>
      <c r="J22" s="2">
        <v>73.424999999999997</v>
      </c>
      <c r="K22" s="2">
        <v>249.64500000000001</v>
      </c>
      <c r="L22" s="2">
        <v>4.18</v>
      </c>
      <c r="M22" s="2">
        <v>1.3176443609449091</v>
      </c>
      <c r="N22" s="2">
        <f>IF(VLOOKUP($E22,Configuration!$A$21:$C$31,3,FALSE),IFERROR((Configuration!$C$9*H22+Configuration!$C$10*I22+Configuration!$C$11*G22+Configuration!$C$15*L22+Configuration!$C$16*K22+Configuration!$C$17*M22),""),0)+(IF(VLOOKUP($E22,Configuration!$A$21:$C$31,3,FALSE),IFERROR((Configuration!$C$9*H22+Configuration!$C$10*I22+Configuration!$C$11*G22+Configuration!$C$15*L22+Configuration!$C$16*K22+Configuration!$C$17*M22),""),0)/$F22)*IFERROR(VLOOKUP($D22,'11_GAME_TEAMS (DO NOT MODIFY)'!$A:$C,3,FALSE),0)</f>
        <v>276.41169335261264</v>
      </c>
      <c r="O22" s="2">
        <f>MAX(IFERROR(IF(Configuration!$F$9&gt;0,$N22-LARGE($N:$N,Configuration!$F$9*Configuration!$F$16),-1000000),0),IFERROR(IF(Configuration!$F$14&gt;0,$N22-LARGE('FLEX Settings (DO NOT MODIFY)'!$J:$J,(Configuration!$F$14*Configuration!$F$16)),-100000),0))+IF(N22=0,0,COUNTIFS($N$2:N21,N21)*0.000001)</f>
        <v>-19.832767391025012</v>
      </c>
      <c r="P22" s="42">
        <f>IF(VLOOKUP($E22,Configuration!$A$21:$C$31,3,FALSE),IFERROR((Configuration!$C$9*H22*2+Configuration!$C$10*I22+Configuration!$C$11*G22+Configuration!$C$15*L22*3+Configuration!$C$16*K22+Configuration!$C$17*M22),""),0)/F22*IF(F22&gt;=10,1,(1-(12-F22)/12))</f>
        <v>38.32992829801001</v>
      </c>
    </row>
    <row r="23" spans="1:16" x14ac:dyDescent="0.25">
      <c r="A23" s="12">
        <f>_xlfn.RANK.EQ(O23,O:O,0)</f>
        <v>21</v>
      </c>
      <c r="B23" s="12">
        <f>_xlfn.RANK.EQ(P23,P:P,0)</f>
        <v>23</v>
      </c>
      <c r="C23" t="s">
        <v>635</v>
      </c>
      <c r="D23" t="s">
        <v>50</v>
      </c>
      <c r="E23" t="s">
        <v>369</v>
      </c>
      <c r="F23" s="18">
        <v>12</v>
      </c>
      <c r="G23" s="2">
        <v>2521.1494252873563</v>
      </c>
      <c r="H23" s="2">
        <v>16.799999999999997</v>
      </c>
      <c r="I23" s="2">
        <v>5.8505747126436782</v>
      </c>
      <c r="J23" s="2">
        <v>96</v>
      </c>
      <c r="K23" s="2">
        <v>635.17808219178085</v>
      </c>
      <c r="L23" s="2">
        <v>9.5013698630136982</v>
      </c>
      <c r="M23" s="2">
        <v>0.62753479861608685</v>
      </c>
      <c r="N23" s="2">
        <f>IF(VLOOKUP($E23,Configuration!$A$21:$C$31,3,FALSE),IFERROR((Configuration!$C$9*H23+Configuration!$C$10*I23+Configuration!$C$11*G23+Configuration!$C$15*L23+Configuration!$C$16*K23+Configuration!$C$17*M23),""),0)+(IF(VLOOKUP($E23,Configuration!$A$21:$C$31,3,FALSE),IFERROR((Configuration!$C$9*H23+Configuration!$C$10*I23+Configuration!$C$11*G23+Configuration!$C$15*L23+Configuration!$C$16*K23+Configuration!$C$17*M23),""),0)/$F23)*IFERROR(VLOOKUP($D23,'11_GAME_TEAMS (DO NOT MODIFY)'!$A:$C,3,FALSE),0)</f>
        <v>275.61578538623496</v>
      </c>
      <c r="O23" s="2">
        <f>MAX(IFERROR(IF(Configuration!$F$9&gt;0,$N23-LARGE($N:$N,Configuration!$F$9*Configuration!$F$16),-1000000),0),IFERROR(IF(Configuration!$F$14&gt;0,$N23-LARGE('FLEX Settings (DO NOT MODIFY)'!$J:$J,(Configuration!$F$14*Configuration!$F$16)),-100000),0))+IF(N23=0,0,COUNTIFS($N$2:N22,N22)*0.000001)</f>
        <v>-20.628675357402695</v>
      </c>
      <c r="P23" s="42">
        <f>IF(VLOOKUP($E23,Configuration!$A$21:$C$31,3,FALSE),IFERROR((Configuration!$C$9*H23*2+Configuration!$C$10*I23+Configuration!$C$11*G23+Configuration!$C$15*L23*3+Configuration!$C$16*K23+Configuration!$C$17*M23),""),0)/F23*IF(F23&gt;=10,1,(1-(12-F23)/12))</f>
        <v>38.069351978533284</v>
      </c>
    </row>
    <row r="24" spans="1:16" x14ac:dyDescent="0.25">
      <c r="A24" s="12">
        <f>_xlfn.RANK.EQ(O24,O:O,0)</f>
        <v>22</v>
      </c>
      <c r="B24" s="12">
        <f>_xlfn.RANK.EQ(P24,P:P,0)</f>
        <v>11</v>
      </c>
      <c r="C24" t="s">
        <v>318</v>
      </c>
      <c r="D24" t="s">
        <v>128</v>
      </c>
      <c r="E24" t="s">
        <v>369</v>
      </c>
      <c r="F24" s="18">
        <v>11</v>
      </c>
      <c r="G24" s="2">
        <v>3003</v>
      </c>
      <c r="H24" s="2">
        <v>22</v>
      </c>
      <c r="I24" s="2">
        <v>6.7464016341923312</v>
      </c>
      <c r="J24" s="2">
        <v>128.35810810810813</v>
      </c>
      <c r="K24" s="2">
        <v>321.77043918918923</v>
      </c>
      <c r="L24" s="2">
        <v>7.8765202702702704</v>
      </c>
      <c r="M24" s="2">
        <v>2.7100939251605389</v>
      </c>
      <c r="N24" s="2">
        <f>IF(VLOOKUP($E24,Configuration!$A$21:$C$31,3,FALSE),IFERROR((Configuration!$C$9*H24+Configuration!$C$10*I24+Configuration!$C$11*G24+Configuration!$C$15*L24+Configuration!$C$16*K24+Configuration!$C$17*M24),""),0)+(IF(VLOOKUP($E24,Configuration!$A$21:$C$31,3,FALSE),IFERROR((Configuration!$C$9*H24+Configuration!$C$10*I24+Configuration!$C$11*G24+Configuration!$C$15*L24+Configuration!$C$16*K24+Configuration!$C$17*M24),""),0)/$F24)*IFERROR(VLOOKUP($D24,'11_GAME_TEAMS (DO NOT MODIFY)'!$A:$C,3,FALSE),0)</f>
        <v>274.74870111324014</v>
      </c>
      <c r="O24" s="2">
        <f>MAX(IFERROR(IF(Configuration!$F$9&gt;0,$N24-LARGE($N:$N,Configuration!$F$9*Configuration!$F$16),-1000000),0),IFERROR(IF(Configuration!$F$14&gt;0,$N24-LARGE('FLEX Settings (DO NOT MODIFY)'!$J:$J,(Configuration!$F$14*Configuration!$F$16)),-100000),0))+IF(N24=0,0,COUNTIFS($N$2:N23,N23)*0.000001)</f>
        <v>-21.495759630397512</v>
      </c>
      <c r="P24" s="42">
        <f>IF(VLOOKUP($E24,Configuration!$A$21:$C$31,3,FALSE),IFERROR((Configuration!$C$9*H24*2+Configuration!$C$10*I24+Configuration!$C$11*G24+Configuration!$C$15*L24*3+Configuration!$C$16*K24+Configuration!$C$17*M24),""),0)/F24*IF(F24&gt;=10,1,(1-(12-F24)/12))</f>
        <v>41.014674333188914</v>
      </c>
    </row>
    <row r="25" spans="1:16" x14ac:dyDescent="0.25">
      <c r="A25" s="12">
        <f>_xlfn.RANK.EQ(O25,O:O,0)</f>
        <v>23</v>
      </c>
      <c r="B25" s="12">
        <f>_xlfn.RANK.EQ(P25,P:P,0)</f>
        <v>16</v>
      </c>
      <c r="C25" t="s">
        <v>329</v>
      </c>
      <c r="D25" t="s">
        <v>98</v>
      </c>
      <c r="E25" t="s">
        <v>379</v>
      </c>
      <c r="F25" s="18">
        <v>11</v>
      </c>
      <c r="G25" s="2">
        <v>3147.6499999999996</v>
      </c>
      <c r="H25" s="2">
        <v>25.299999999999997</v>
      </c>
      <c r="I25" s="2">
        <v>3.8499999999999996</v>
      </c>
      <c r="J25" s="2">
        <v>88</v>
      </c>
      <c r="K25" s="2">
        <v>228.8</v>
      </c>
      <c r="L25" s="2">
        <v>5.5</v>
      </c>
      <c r="M25" s="2">
        <v>1.8289062431132077</v>
      </c>
      <c r="N25" s="2">
        <f>IF(VLOOKUP($E25,Configuration!$A$21:$C$31,3,FALSE),IFERROR((Configuration!$C$9*H25+Configuration!$C$10*I25+Configuration!$C$11*G25+Configuration!$C$15*L25+Configuration!$C$16*K25+Configuration!$C$17*M25),""),0)+(IF(VLOOKUP($E25,Configuration!$A$21:$C$31,3,FALSE),IFERROR((Configuration!$C$9*H25+Configuration!$C$10*I25+Configuration!$C$11*G25+Configuration!$C$15*L25+Configuration!$C$16*K25+Configuration!$C$17*M25),""),0)/$F25)*IFERROR(VLOOKUP($D25,'11_GAME_TEAMS (DO NOT MODIFY)'!$A:$C,3,FALSE),0)</f>
        <v>271.62818751377358</v>
      </c>
      <c r="O25" s="2">
        <f>MAX(IFERROR(IF(Configuration!$F$9&gt;0,$N25-LARGE($N:$N,Configuration!$F$9*Configuration!$F$16),-1000000),0),IFERROR(IF(Configuration!$F$14&gt;0,$N25-LARGE('FLEX Settings (DO NOT MODIFY)'!$J:$J,(Configuration!$F$14*Configuration!$F$16)),-100000),0))+IF(N25=0,0,COUNTIFS($N$2:N24,N24)*0.000001)</f>
        <v>-24.616273229864074</v>
      </c>
      <c r="P25" s="42">
        <f>IF(VLOOKUP($E25,Configuration!$A$21:$C$31,3,FALSE),IFERROR((Configuration!$C$9*H25*2+Configuration!$C$10*I25+Configuration!$C$11*G25+Configuration!$C$15*L25*3+Configuration!$C$16*K25+Configuration!$C$17*M25),""),0)/F25*IF(F25&gt;=10,1,(1-(12-F25)/12))</f>
        <v>39.893471592161234</v>
      </c>
    </row>
    <row r="26" spans="1:16" x14ac:dyDescent="0.25">
      <c r="A26" s="12">
        <f>_xlfn.RANK.EQ(O26,O:O,0)</f>
        <v>24</v>
      </c>
      <c r="B26" s="12">
        <f>_xlfn.RANK.EQ(P26,P:P,0)</f>
        <v>8</v>
      </c>
      <c r="C26" t="s">
        <v>166</v>
      </c>
      <c r="D26" t="s">
        <v>54</v>
      </c>
      <c r="E26" t="s">
        <v>190</v>
      </c>
      <c r="F26" s="18">
        <v>10</v>
      </c>
      <c r="G26" s="2">
        <v>3569.0000000000005</v>
      </c>
      <c r="H26" s="2">
        <v>20</v>
      </c>
      <c r="I26" s="2">
        <v>8.5</v>
      </c>
      <c r="J26" s="2">
        <v>99.807692307692292</v>
      </c>
      <c r="K26" s="2">
        <v>319.38461538461536</v>
      </c>
      <c r="L26" s="2">
        <v>6</v>
      </c>
      <c r="M26" s="2">
        <v>1.8618966060182867</v>
      </c>
      <c r="N26" s="2">
        <f>IF(VLOOKUP($E26,Configuration!$A$21:$C$31,3,FALSE),IFERROR((Configuration!$C$9*H26+Configuration!$C$10*I26+Configuration!$C$11*G26+Configuration!$C$15*L26+Configuration!$C$16*K26+Configuration!$C$17*M26),""),0)+(IF(VLOOKUP($E26,Configuration!$A$21:$C$31,3,FALSE),IFERROR((Configuration!$C$9*H26+Configuration!$C$10*I26+Configuration!$C$11*G26+Configuration!$C$15*L26+Configuration!$C$16*K26+Configuration!$C$17*M26),""),0)/$F26)*IFERROR(VLOOKUP($D26,'11_GAME_TEAMS (DO NOT MODIFY)'!$A:$C,3,FALSE),0)</f>
        <v>269.97466832642499</v>
      </c>
      <c r="O26" s="2">
        <f>MAX(IFERROR(IF(Configuration!$F$9&gt;0,$N26-LARGE($N:$N,Configuration!$F$9*Configuration!$F$16),-1000000),0),IFERROR(IF(Configuration!$F$14&gt;0,$N26-LARGE('FLEX Settings (DO NOT MODIFY)'!$J:$J,(Configuration!$F$14*Configuration!$F$16)),-100000),0))+IF(N26=0,0,COUNTIFS($N$2:N25,N25)*0.000001)</f>
        <v>-26.269792417212667</v>
      </c>
      <c r="P26" s="42">
        <f>IF(VLOOKUP($E26,Configuration!$A$21:$C$31,3,FALSE),IFERROR((Configuration!$C$9*H26*2+Configuration!$C$10*I26+Configuration!$C$11*G26+Configuration!$C$15*L26*3+Configuration!$C$16*K26+Configuration!$C$17*M26),""),0)/F26*IF(F26&gt;=10,1,(1-(12-F26)/12))</f>
        <v>42.19746683264249</v>
      </c>
    </row>
    <row r="27" spans="1:16" x14ac:dyDescent="0.25">
      <c r="A27" s="12">
        <f>_xlfn.RANK.EQ(O27,O:O,0)</f>
        <v>25</v>
      </c>
      <c r="B27" s="12">
        <f>_xlfn.RANK.EQ(P27,P:P,0)</f>
        <v>28</v>
      </c>
      <c r="C27" t="s">
        <v>574</v>
      </c>
      <c r="D27" t="s">
        <v>106</v>
      </c>
      <c r="E27" t="s">
        <v>190</v>
      </c>
      <c r="F27" s="18">
        <v>12</v>
      </c>
      <c r="G27" s="2">
        <v>3097.7777777777778</v>
      </c>
      <c r="H27" s="2">
        <v>24</v>
      </c>
      <c r="I27" s="2">
        <v>7.1999999999999993</v>
      </c>
      <c r="J27" s="2">
        <v>108</v>
      </c>
      <c r="K27" s="2">
        <v>324</v>
      </c>
      <c r="L27" s="2">
        <v>6</v>
      </c>
      <c r="M27" s="2">
        <v>2.0913374519209329</v>
      </c>
      <c r="N27" s="2">
        <f>IF(VLOOKUP($E27,Configuration!$A$21:$C$31,3,FALSE),IFERROR((Configuration!$C$9*H27+Configuration!$C$10*I27+Configuration!$C$11*G27+Configuration!$C$15*L27+Configuration!$C$16*K27+Configuration!$C$17*M27),""),0)+(IF(VLOOKUP($E27,Configuration!$A$21:$C$31,3,FALSE),IFERROR((Configuration!$C$9*H27+Configuration!$C$10*I27+Configuration!$C$11*G27+Configuration!$C$15*L27+Configuration!$C$16*K27+Configuration!$C$17*M27),""),0)/$F27)*IFERROR(VLOOKUP($D27,'11_GAME_TEAMS (DO NOT MODIFY)'!$A:$C,3,FALSE),0)</f>
        <v>269.72843620726923</v>
      </c>
      <c r="O27" s="2">
        <f>MAX(IFERROR(IF(Configuration!$F$9&gt;0,$N27-LARGE($N:$N,Configuration!$F$9*Configuration!$F$16),-1000000),0),IFERROR(IF(Configuration!$F$14&gt;0,$N27-LARGE('FLEX Settings (DO NOT MODIFY)'!$J:$J,(Configuration!$F$14*Configuration!$F$16)),-100000),0))+IF(N27=0,0,COUNTIFS($N$2:N26,N26)*0.000001)</f>
        <v>-26.51602453636843</v>
      </c>
      <c r="P27" s="42">
        <f>IF(VLOOKUP($E27,Configuration!$A$21:$C$31,3,FALSE),IFERROR((Configuration!$C$9*H27*2+Configuration!$C$10*I27+Configuration!$C$11*G27+Configuration!$C$15*L27*3+Configuration!$C$16*K27+Configuration!$C$17*M27),""),0)/F27*IF(F27&gt;=10,1,(1-(12-F27)/12))</f>
        <v>36.477369683939102</v>
      </c>
    </row>
    <row r="28" spans="1:16" x14ac:dyDescent="0.25">
      <c r="A28" s="12">
        <f>_xlfn.RANK.EQ(O28,O:O,0)</f>
        <v>26</v>
      </c>
      <c r="B28" s="12">
        <f>_xlfn.RANK.EQ(P28,P:P,0)</f>
        <v>33</v>
      </c>
      <c r="C28" t="s">
        <v>364</v>
      </c>
      <c r="D28" t="s">
        <v>37</v>
      </c>
      <c r="E28" t="s">
        <v>1</v>
      </c>
      <c r="F28" s="18">
        <v>12</v>
      </c>
      <c r="G28" s="2">
        <v>3120</v>
      </c>
      <c r="H28" s="2">
        <v>27.599999999999998</v>
      </c>
      <c r="I28" s="2">
        <v>10.8</v>
      </c>
      <c r="J28" s="2">
        <v>72</v>
      </c>
      <c r="K28" s="2">
        <v>302.40000000000003</v>
      </c>
      <c r="L28" s="2">
        <v>4.6153846153846159</v>
      </c>
      <c r="M28" s="2">
        <v>1.0877663659658285</v>
      </c>
      <c r="N28" s="2">
        <f>IF(VLOOKUP($E28,Configuration!$A$21:$C$31,3,FALSE),IFERROR((Configuration!$C$9*H28+Configuration!$C$10*I28+Configuration!$C$11*G28+Configuration!$C$15*L28+Configuration!$C$16*K28+Configuration!$C$17*M28),""),0)+(IF(VLOOKUP($E28,Configuration!$A$21:$C$31,3,FALSE),IFERROR((Configuration!$C$9*H28+Configuration!$C$10*I28+Configuration!$C$11*G28+Configuration!$C$15*L28+Configuration!$C$16*K28+Configuration!$C$17*M28),""),0)/$F28)*IFERROR(VLOOKUP($D28,'11_GAME_TEAMS (DO NOT MODIFY)'!$A:$C,3,FALSE),0)</f>
        <v>269.35677496037601</v>
      </c>
      <c r="O28" s="2">
        <f>MAX(IFERROR(IF(Configuration!$F$9&gt;0,$N28-LARGE($N:$N,Configuration!$F$9*Configuration!$F$16),-1000000),0),IFERROR(IF(Configuration!$F$14&gt;0,$N28-LARGE('FLEX Settings (DO NOT MODIFY)'!$J:$J,(Configuration!$F$14*Configuration!$F$16)),-100000),0))+IF(N28=0,0,COUNTIFS($N$2:N27,N27)*0.000001)</f>
        <v>-26.887685783261642</v>
      </c>
      <c r="P28" s="42">
        <f>IF(VLOOKUP($E28,Configuration!$A$21:$C$31,3,FALSE),IFERROR((Configuration!$C$9*H28*2+Configuration!$C$10*I28+Configuration!$C$11*G28+Configuration!$C$15*L28*3+Configuration!$C$16*K28+Configuration!$C$17*M28),""),0)/F28*IF(F28&gt;=10,1,(1-(12-F28)/12))</f>
        <v>36.261782528749286</v>
      </c>
    </row>
    <row r="29" spans="1:16" x14ac:dyDescent="0.25">
      <c r="A29" s="12">
        <f>_xlfn.RANK.EQ(O29,O:O,0)</f>
        <v>27</v>
      </c>
      <c r="B29" s="12">
        <f>_xlfn.RANK.EQ(P29,P:P,0)</f>
        <v>31</v>
      </c>
      <c r="C29" t="s">
        <v>604</v>
      </c>
      <c r="D29" t="s">
        <v>92</v>
      </c>
      <c r="E29" t="s">
        <v>138</v>
      </c>
      <c r="F29" s="18">
        <v>12</v>
      </c>
      <c r="G29" s="2">
        <v>2633.4</v>
      </c>
      <c r="H29" s="2">
        <v>24</v>
      </c>
      <c r="I29" s="2">
        <v>9</v>
      </c>
      <c r="J29" s="2">
        <v>132</v>
      </c>
      <c r="K29" s="2">
        <v>528</v>
      </c>
      <c r="L29" s="2">
        <v>6</v>
      </c>
      <c r="M29" s="2">
        <v>2.0878784659872434</v>
      </c>
      <c r="N29" s="2">
        <f>IF(VLOOKUP($E29,Configuration!$A$21:$C$31,3,FALSE),IFERROR((Configuration!$C$9*H29+Configuration!$C$10*I29+Configuration!$C$11*G29+Configuration!$C$15*L29+Configuration!$C$16*K29+Configuration!$C$17*M29),""),0)+(IF(VLOOKUP($E29,Configuration!$A$21:$C$31,3,FALSE),IFERROR((Configuration!$C$9*H29+Configuration!$C$10*I29+Configuration!$C$11*G29+Configuration!$C$15*L29+Configuration!$C$16*K29+Configuration!$C$17*M29),""),0)/$F29)*IFERROR(VLOOKUP($D29,'11_GAME_TEAMS (DO NOT MODIFY)'!$A:$C,3,FALSE),0)</f>
        <v>267.96024306802553</v>
      </c>
      <c r="O29" s="2">
        <f>MAX(IFERROR(IF(Configuration!$F$9&gt;0,$N29-LARGE($N:$N,Configuration!$F$9*Configuration!$F$16),-1000000),0),IFERROR(IF(Configuration!$F$14&gt;0,$N29-LARGE('FLEX Settings (DO NOT MODIFY)'!$J:$J,(Configuration!$F$14*Configuration!$F$16)),-100000),0))+IF(N29=0,0,COUNTIFS($N$2:N28,N28)*0.000001)</f>
        <v>-28.284217675612123</v>
      </c>
      <c r="P29" s="42">
        <f>IF(VLOOKUP($E29,Configuration!$A$21:$C$31,3,FALSE),IFERROR((Configuration!$C$9*H29*2+Configuration!$C$10*I29+Configuration!$C$11*G29+Configuration!$C$15*L29*3+Configuration!$C$16*K29+Configuration!$C$17*M29),""),0)/F29*IF(F29&gt;=10,1,(1-(12-F29)/12))</f>
        <v>36.330020255668792</v>
      </c>
    </row>
    <row r="30" spans="1:16" x14ac:dyDescent="0.25">
      <c r="A30" s="12">
        <f>_xlfn.RANK.EQ(O30,O:O,0)</f>
        <v>28</v>
      </c>
      <c r="B30" s="12">
        <f>_xlfn.RANK.EQ(P30,P:P,0)</f>
        <v>18</v>
      </c>
      <c r="C30" t="s">
        <v>622</v>
      </c>
      <c r="D30" t="s">
        <v>43</v>
      </c>
      <c r="E30" t="s">
        <v>190</v>
      </c>
      <c r="F30" s="18">
        <v>12</v>
      </c>
      <c r="G30" s="2">
        <v>2083.1999999999998</v>
      </c>
      <c r="H30" s="2">
        <v>15.555555555555555</v>
      </c>
      <c r="I30" s="2">
        <v>9.3333333333333321</v>
      </c>
      <c r="J30" s="2">
        <v>132</v>
      </c>
      <c r="K30" s="2">
        <v>690.46153846153845</v>
      </c>
      <c r="L30" s="2">
        <v>12</v>
      </c>
      <c r="M30" s="2">
        <v>1.5116315220904792</v>
      </c>
      <c r="N30" s="2">
        <f>IF(VLOOKUP($E30,Configuration!$A$21:$C$31,3,FALSE),IFERROR((Configuration!$C$9*H30+Configuration!$C$10*I30+Configuration!$C$11*G30+Configuration!$C$15*L30+Configuration!$C$16*K30+Configuration!$C$17*M30),""),0)+(IF(VLOOKUP($E30,Configuration!$A$21:$C$31,3,FALSE),IFERROR((Configuration!$C$9*H30+Configuration!$C$10*I30+Configuration!$C$11*G30+Configuration!$C$15*L30+Configuration!$C$16*K30+Configuration!$C$17*M30),""),0)/$F30)*IFERROR(VLOOKUP($D30,'11_GAME_TEAMS (DO NOT MODIFY)'!$A:$C,3,FALSE),0)</f>
        <v>264.90644635752841</v>
      </c>
      <c r="O30" s="2">
        <f>MAX(IFERROR(IF(Configuration!$F$9&gt;0,$N30-LARGE($N:$N,Configuration!$F$9*Configuration!$F$16),-1000000),0),IFERROR(IF(Configuration!$F$14&gt;0,$N30-LARGE('FLEX Settings (DO NOT MODIFY)'!$J:$J,(Configuration!$F$14*Configuration!$F$16)),-100000),0))+IF(N30=0,0,COUNTIFS($N$2:N29,N29)*0.000001)</f>
        <v>-31.338014386109247</v>
      </c>
      <c r="P30" s="42">
        <f>IF(VLOOKUP($E30,Configuration!$A$21:$C$31,3,FALSE),IFERROR((Configuration!$C$9*H30*2+Configuration!$C$10*I30+Configuration!$C$11*G30+Configuration!$C$15*L30*3+Configuration!$C$16*K30+Configuration!$C$17*M30),""),0)/F30*IF(F30&gt;=10,1,(1-(12-F30)/12))</f>
        <v>39.260722381645884</v>
      </c>
    </row>
    <row r="31" spans="1:16" x14ac:dyDescent="0.25">
      <c r="A31" s="12">
        <f>_xlfn.RANK.EQ(O31,O:O,0)</f>
        <v>29</v>
      </c>
      <c r="B31" s="12">
        <f>_xlfn.RANK.EQ(P31,P:P,0)</f>
        <v>39</v>
      </c>
      <c r="C31" t="s">
        <v>643</v>
      </c>
      <c r="D31" t="s">
        <v>78</v>
      </c>
      <c r="E31" t="s">
        <v>373</v>
      </c>
      <c r="F31" s="18">
        <v>12</v>
      </c>
      <c r="G31" s="2">
        <v>3463.2</v>
      </c>
      <c r="H31" s="2">
        <v>25.200000000000003</v>
      </c>
      <c r="I31" s="2">
        <v>10.8</v>
      </c>
      <c r="J31" s="2">
        <v>78</v>
      </c>
      <c r="K31" s="2">
        <v>234</v>
      </c>
      <c r="L31" s="2">
        <v>4.3266563944530034</v>
      </c>
      <c r="M31" s="2">
        <v>1.5104103819428967</v>
      </c>
      <c r="N31" s="2">
        <f>IF(VLOOKUP($E31,Configuration!$A$21:$C$31,3,FALSE),IFERROR((Configuration!$C$9*H31+Configuration!$C$10*I31+Configuration!$C$11*G31+Configuration!$C$15*L31+Configuration!$C$16*K31+Configuration!$C$17*M31),""),0)+(IF(VLOOKUP($E31,Configuration!$A$21:$C$31,3,FALSE),IFERROR((Configuration!$C$9*H31+Configuration!$C$10*I31+Configuration!$C$11*G31+Configuration!$C$15*L31+Configuration!$C$16*K31+Configuration!$C$17*M31),""),0)/$F31)*IFERROR(VLOOKUP($D31,'11_GAME_TEAMS (DO NOT MODIFY)'!$A:$C,3,FALSE),0)</f>
        <v>264.06711760283218</v>
      </c>
      <c r="O31" s="2">
        <f>MAX(IFERROR(IF(Configuration!$F$9&gt;0,$N31-LARGE($N:$N,Configuration!$F$9*Configuration!$F$16),-1000000),0),IFERROR(IF(Configuration!$F$14&gt;0,$N31-LARGE('FLEX Settings (DO NOT MODIFY)'!$J:$J,(Configuration!$F$14*Configuration!$F$16)),-100000),0))+IF(N31=0,0,COUNTIFS($N$2:N30,N30)*0.000001)</f>
        <v>-32.177343140805476</v>
      </c>
      <c r="P31" s="42">
        <f>IF(VLOOKUP($E31,Configuration!$A$21:$C$31,3,FALSE),IFERROR((Configuration!$C$9*H31*2+Configuration!$C$10*I31+Configuration!$C$11*G31+Configuration!$C$15*L31*3+Configuration!$C$16*K31+Configuration!$C$17*M31),""),0)/F31*IF(F31&gt;=10,1,(1-(12-F31)/12))</f>
        <v>34.732249528022358</v>
      </c>
    </row>
    <row r="32" spans="1:16" x14ac:dyDescent="0.25">
      <c r="A32" s="12">
        <f>_xlfn.RANK.EQ(O32,O:O,0)</f>
        <v>30</v>
      </c>
      <c r="B32" s="12">
        <f>_xlfn.RANK.EQ(P32,P:P,0)</f>
        <v>34</v>
      </c>
      <c r="C32" t="s">
        <v>645</v>
      </c>
      <c r="D32" t="s">
        <v>38</v>
      </c>
      <c r="E32" t="s">
        <v>1</v>
      </c>
      <c r="F32" s="18">
        <v>12</v>
      </c>
      <c r="G32" s="2">
        <v>2689.2000000000003</v>
      </c>
      <c r="H32" s="2">
        <v>20.399999999999999</v>
      </c>
      <c r="I32" s="2">
        <v>9.6000000000000014</v>
      </c>
      <c r="J32" s="2">
        <v>96</v>
      </c>
      <c r="K32" s="2">
        <v>432</v>
      </c>
      <c r="L32" s="2">
        <v>7.92</v>
      </c>
      <c r="M32" s="2">
        <v>1.348202287293951</v>
      </c>
      <c r="N32" s="2">
        <f>IF(VLOOKUP($E32,Configuration!$A$21:$C$31,3,FALSE),IFERROR((Configuration!$C$9*H32+Configuration!$C$10*I32+Configuration!$C$11*G32+Configuration!$C$15*L32+Configuration!$C$16*K32+Configuration!$C$17*M32),""),0)+(IF(VLOOKUP($E32,Configuration!$A$21:$C$31,3,FALSE),IFERROR((Configuration!$C$9*H32+Configuration!$C$10*I32+Configuration!$C$11*G32+Configuration!$C$15*L32+Configuration!$C$16*K32+Configuration!$C$17*M32),""),0)/$F32)*IFERROR(VLOOKUP($D32,'11_GAME_TEAMS (DO NOT MODIFY)'!$A:$C,3,FALSE),0)</f>
        <v>257.99159542541207</v>
      </c>
      <c r="O32" s="2">
        <f>MAX(IFERROR(IF(Configuration!$F$9&gt;0,$N32-LARGE($N:$N,Configuration!$F$9*Configuration!$F$16),-1000000),0),IFERROR(IF(Configuration!$F$14&gt;0,$N32-LARGE('FLEX Settings (DO NOT MODIFY)'!$J:$J,(Configuration!$F$14*Configuration!$F$16)),-100000),0))+IF(N32=0,0,COUNTIFS($N$2:N31,N31)*0.000001)</f>
        <v>-38.252865318225588</v>
      </c>
      <c r="P32" s="42">
        <f>IF(VLOOKUP($E32,Configuration!$A$21:$C$31,3,FALSE),IFERROR((Configuration!$C$9*H32*2+Configuration!$C$10*I32+Configuration!$C$11*G32+Configuration!$C$15*L32*3+Configuration!$C$16*K32+Configuration!$C$17*M32),""),0)/F32*IF(F32&gt;=10,1,(1-(12-F32)/12))</f>
        <v>36.219299618784341</v>
      </c>
    </row>
    <row r="33" spans="1:16" x14ac:dyDescent="0.25">
      <c r="A33" s="12">
        <f>_xlfn.RANK.EQ(O33,O:O,0)</f>
        <v>31</v>
      </c>
      <c r="B33" s="12">
        <f>_xlfn.RANK.EQ(P33,P:P,0)</f>
        <v>32</v>
      </c>
      <c r="C33" t="s">
        <v>631</v>
      </c>
      <c r="D33" t="s">
        <v>133</v>
      </c>
      <c r="E33" t="s">
        <v>3</v>
      </c>
      <c r="F33" s="18">
        <v>12</v>
      </c>
      <c r="G33" s="2">
        <v>1663.1999999999998</v>
      </c>
      <c r="H33" s="2">
        <v>8.3999999999999986</v>
      </c>
      <c r="I33" s="2">
        <v>6</v>
      </c>
      <c r="J33" s="2">
        <v>156</v>
      </c>
      <c r="K33" s="2">
        <v>998.40000000000009</v>
      </c>
      <c r="L33" s="2">
        <v>12</v>
      </c>
      <c r="M33" s="2">
        <v>1.1395054572773811</v>
      </c>
      <c r="N33" s="2">
        <f>IF(VLOOKUP($E33,Configuration!$A$21:$C$31,3,FALSE),IFERROR((Configuration!$C$9*H33+Configuration!$C$10*I33+Configuration!$C$11*G33+Configuration!$C$15*L33+Configuration!$C$16*K33+Configuration!$C$17*M33),""),0)+(IF(VLOOKUP($E33,Configuration!$A$21:$C$31,3,FALSE),IFERROR((Configuration!$C$9*H33+Configuration!$C$10*I33+Configuration!$C$11*G33+Configuration!$C$15*L33+Configuration!$C$16*K33+Configuration!$C$17*M33),""),0)/$F33)*IFERROR(VLOOKUP($D33,'11_GAME_TEAMS (DO NOT MODIFY)'!$A:$C,3,FALSE),0)</f>
        <v>257.68898908544526</v>
      </c>
      <c r="O33" s="2">
        <f>MAX(IFERROR(IF(Configuration!$F$9&gt;0,$N33-LARGE($N:$N,Configuration!$F$9*Configuration!$F$16),-1000000),0),IFERROR(IF(Configuration!$F$14&gt;0,$N33-LARGE('FLEX Settings (DO NOT MODIFY)'!$J:$J,(Configuration!$F$14*Configuration!$F$16)),-100000),0))+IF(N33=0,0,COUNTIFS($N$2:N32,N32)*0.000001)</f>
        <v>-38.555471658192403</v>
      </c>
      <c r="P33" s="42">
        <f>IF(VLOOKUP($E33,Configuration!$A$21:$C$31,3,FALSE),IFERROR((Configuration!$C$9*H33*2+Configuration!$C$10*I33+Configuration!$C$11*G33+Configuration!$C$15*L33*3+Configuration!$C$16*K33+Configuration!$C$17*M33),""),0)/F33*IF(F33&gt;=10,1,(1-(12-F33)/12))</f>
        <v>36.2740824237871</v>
      </c>
    </row>
    <row r="34" spans="1:16" x14ac:dyDescent="0.25">
      <c r="A34" s="12">
        <f>_xlfn.RANK.EQ(O34,O:O,0)</f>
        <v>32</v>
      </c>
      <c r="B34" s="12">
        <f>_xlfn.RANK.EQ(P34,P:P,0)</f>
        <v>41</v>
      </c>
      <c r="C34" t="s">
        <v>172</v>
      </c>
      <c r="D34" t="s">
        <v>72</v>
      </c>
      <c r="E34" t="s">
        <v>373</v>
      </c>
      <c r="F34" s="18">
        <v>12</v>
      </c>
      <c r="G34" s="2">
        <v>3628.8</v>
      </c>
      <c r="H34" s="2">
        <v>26.400000000000002</v>
      </c>
      <c r="I34" s="2">
        <v>12.437130177514792</v>
      </c>
      <c r="J34" s="2">
        <v>72</v>
      </c>
      <c r="K34" s="2">
        <v>112.32</v>
      </c>
      <c r="L34" s="2">
        <v>3.8639999999999999</v>
      </c>
      <c r="M34" s="2">
        <v>1.7619752903250423</v>
      </c>
      <c r="N34" s="2">
        <f>IF(VLOOKUP($E34,Configuration!$A$21:$C$31,3,FALSE),IFERROR((Configuration!$C$9*H34+Configuration!$C$10*I34+Configuration!$C$11*G34+Configuration!$C$15*L34+Configuration!$C$16*K34+Configuration!$C$17*M34),""),0)+(IF(VLOOKUP($E34,Configuration!$A$21:$C$31,3,FALSE),IFERROR((Configuration!$C$9*H34+Configuration!$C$10*I34+Configuration!$C$11*G34+Configuration!$C$15*L34+Configuration!$C$16*K34+Configuration!$C$17*M34),""),0)/$F34)*IFERROR(VLOOKUP($D34,'11_GAME_TEAMS (DO NOT MODIFY)'!$A:$C,3,FALSE),0)</f>
        <v>256.76978906432032</v>
      </c>
      <c r="O34" s="2">
        <f>MAX(IFERROR(IF(Configuration!$F$9&gt;0,$N34-LARGE($N:$N,Configuration!$F$9*Configuration!$F$16),-1000000),0),IFERROR(IF(Configuration!$F$14&gt;0,$N34-LARGE('FLEX Settings (DO NOT MODIFY)'!$J:$J,(Configuration!$F$14*Configuration!$F$16)),-100000),0))+IF(N34=0,0,COUNTIFS($N$2:N33,N33)*0.000001)</f>
        <v>-39.474671679317339</v>
      </c>
      <c r="P34" s="42">
        <f>IF(VLOOKUP($E34,Configuration!$A$21:$C$31,3,FALSE),IFERROR((Configuration!$C$9*H34*2+Configuration!$C$10*I34+Configuration!$C$11*G34+Configuration!$C$15*L34*3+Configuration!$C$16*K34+Configuration!$C$17*M34),""),0)/F34*IF(F34&gt;=10,1,(1-(12-F34)/12))</f>
        <v>34.0614824220267</v>
      </c>
    </row>
    <row r="35" spans="1:16" x14ac:dyDescent="0.25">
      <c r="A35" s="12">
        <f>_xlfn.RANK.EQ(O35,O:O,0)</f>
        <v>33</v>
      </c>
      <c r="B35" s="12">
        <f>_xlfn.RANK.EQ(P35,P:P,0)</f>
        <v>19</v>
      </c>
      <c r="C35" t="s">
        <v>164</v>
      </c>
      <c r="D35" t="s">
        <v>139</v>
      </c>
      <c r="E35" t="s">
        <v>2</v>
      </c>
      <c r="F35" s="18">
        <v>11</v>
      </c>
      <c r="G35" s="2">
        <v>2932.0270028328609</v>
      </c>
      <c r="H35" s="2">
        <v>18.7</v>
      </c>
      <c r="I35" s="2">
        <v>11</v>
      </c>
      <c r="J35" s="2">
        <v>129.68421052631581</v>
      </c>
      <c r="K35" s="2">
        <v>440.92631578947373</v>
      </c>
      <c r="L35" s="2">
        <v>7.766</v>
      </c>
      <c r="M35" s="2">
        <v>2.3272409765555659</v>
      </c>
      <c r="N35" s="2">
        <f>IF(VLOOKUP($E35,Configuration!$A$21:$C$31,3,FALSE),IFERROR((Configuration!$C$9*H35+Configuration!$C$10*I35+Configuration!$C$11*G35+Configuration!$C$15*L35+Configuration!$C$16*K35+Configuration!$C$17*M35),""),0)+(IF(VLOOKUP($E35,Configuration!$A$21:$C$31,3,FALSE),IFERROR((Configuration!$C$9*H35+Configuration!$C$10*I35+Configuration!$C$11*G35+Configuration!$C$15*L35+Configuration!$C$16*K35+Configuration!$C$17*M35),""),0)/$F35)*IFERROR(VLOOKUP($D35,'11_GAME_TEAMS (DO NOT MODIFY)'!$A:$C,3,FALSE),0)</f>
        <v>256.11522973915066</v>
      </c>
      <c r="O35" s="2">
        <f>MAX(IFERROR(IF(Configuration!$F$9&gt;0,$N35-LARGE($N:$N,Configuration!$F$9*Configuration!$F$16),-1000000),0),IFERROR(IF(Configuration!$F$14&gt;0,$N35-LARGE('FLEX Settings (DO NOT MODIFY)'!$J:$J,(Configuration!$F$14*Configuration!$F$16)),-100000),0))+IF(N35=0,0,COUNTIFS($N$2:N34,N34)*0.000001)</f>
        <v>-40.129231004486996</v>
      </c>
      <c r="P35" s="42">
        <f>IF(VLOOKUP($E35,Configuration!$A$21:$C$31,3,FALSE),IFERROR((Configuration!$C$9*H35*2+Configuration!$C$10*I35+Configuration!$C$11*G35+Configuration!$C$15*L35*3+Configuration!$C$16*K35+Configuration!$C$17*M35),""),0)/F35*IF(F35&gt;=10,1,(1-(12-F35)/12))</f>
        <v>38.555202703559154</v>
      </c>
    </row>
    <row r="36" spans="1:16" x14ac:dyDescent="0.25">
      <c r="A36" s="12">
        <f>_xlfn.RANK.EQ(O36,O:O,0)</f>
        <v>34</v>
      </c>
      <c r="B36" s="12">
        <f>_xlfn.RANK.EQ(P36,P:P,0)</f>
        <v>50</v>
      </c>
      <c r="C36" t="s">
        <v>380</v>
      </c>
      <c r="D36" t="s">
        <v>311</v>
      </c>
      <c r="E36" t="s">
        <v>379</v>
      </c>
      <c r="F36" s="18">
        <v>12</v>
      </c>
      <c r="G36" s="2">
        <v>2300.5714285714284</v>
      </c>
      <c r="H36" s="2">
        <v>20.009940357852884</v>
      </c>
      <c r="I36" s="2">
        <v>5.7171258165293954</v>
      </c>
      <c r="J36" s="2">
        <v>156</v>
      </c>
      <c r="K36" s="2">
        <v>718.15714285714284</v>
      </c>
      <c r="L36" s="2">
        <v>4.4571428571428573</v>
      </c>
      <c r="M36" s="2">
        <v>2.1335197421765737</v>
      </c>
      <c r="N36" s="2">
        <f>IF(VLOOKUP($E36,Configuration!$A$21:$C$31,3,FALSE),IFERROR((Configuration!$C$9*H36+Configuration!$C$10*I36+Configuration!$C$11*G36+Configuration!$C$15*L36+Configuration!$C$16*K36+Configuration!$C$17*M36),""),0)+(IF(VLOOKUP($E36,Configuration!$A$21:$C$31,3,FALSE),IFERROR((Configuration!$C$9*H36+Configuration!$C$10*I36+Configuration!$C$11*G36+Configuration!$C$15*L36+Configuration!$C$16*K36+Configuration!$C$17*M36),""),0)/$F36)*IFERROR(VLOOKUP($D36,'11_GAME_TEAMS (DO NOT MODIFY)'!$A:$C,3,FALSE),0)</f>
        <v>254.91989888542818</v>
      </c>
      <c r="O36" s="2">
        <f>MAX(IFERROR(IF(Configuration!$F$9&gt;0,$N36-LARGE($N:$N,Configuration!$F$9*Configuration!$F$16),-1000000),0),IFERROR(IF(Configuration!$F$14&gt;0,$N36-LARGE('FLEX Settings (DO NOT MODIFY)'!$J:$J,(Configuration!$F$14*Configuration!$F$16)),-100000),0))+IF(N36=0,0,COUNTIFS($N$2:N35,N35)*0.000001)</f>
        <v>-41.324561858209478</v>
      </c>
      <c r="P36" s="42">
        <f>IF(VLOOKUP($E36,Configuration!$A$21:$C$31,3,FALSE),IFERROR((Configuration!$C$9*H36*2+Configuration!$C$10*I36+Configuration!$C$11*G36+Configuration!$C$15*L36*3+Configuration!$C$16*K36+Configuration!$C$17*M36),""),0)/F36*IF(F36&gt;=10,1,(1-(12-F36)/12))</f>
        <v>32.37044788354617</v>
      </c>
    </row>
    <row r="37" spans="1:16" x14ac:dyDescent="0.25">
      <c r="A37" s="12">
        <f>_xlfn.RANK.EQ(O37,O:O,0)</f>
        <v>35</v>
      </c>
      <c r="B37" s="12">
        <f>_xlfn.RANK.EQ(P37,P:P,0)</f>
        <v>25</v>
      </c>
      <c r="C37" t="s">
        <v>375</v>
      </c>
      <c r="D37" t="s">
        <v>74</v>
      </c>
      <c r="E37" t="s">
        <v>373</v>
      </c>
      <c r="F37" s="18">
        <v>11</v>
      </c>
      <c r="G37" s="2">
        <v>2531.1</v>
      </c>
      <c r="H37" s="2">
        <v>23.1</v>
      </c>
      <c r="I37" s="2">
        <v>6.2197251599425512</v>
      </c>
      <c r="J37" s="2">
        <v>68.510869565217391</v>
      </c>
      <c r="K37" s="2">
        <v>431.61847826086949</v>
      </c>
      <c r="L37" s="2">
        <v>5.197376311844077</v>
      </c>
      <c r="M37" s="2">
        <v>0.52473979622231437</v>
      </c>
      <c r="N37" s="2">
        <f>IF(VLOOKUP($E37,Configuration!$A$21:$C$31,3,FALSE),IFERROR((Configuration!$C$9*H37+Configuration!$C$10*I37+Configuration!$C$11*G37+Configuration!$C$15*L37+Configuration!$C$16*K37+Configuration!$C$17*M37),""),0)+(IF(VLOOKUP($E37,Configuration!$A$21:$C$31,3,FALSE),IFERROR((Configuration!$C$9*H37+Configuration!$C$10*I37+Configuration!$C$11*G37+Configuration!$C$15*L37+Configuration!$C$16*K37+Configuration!$C$17*M37),""),0)/$F37)*IFERROR(VLOOKUP($D37,'11_GAME_TEAMS (DO NOT MODIFY)'!$A:$C,3,FALSE),0)</f>
        <v>254.50117578482167</v>
      </c>
      <c r="O37" s="2">
        <f>MAX(IFERROR(IF(Configuration!$F$9&gt;0,$N37-LARGE($N:$N,Configuration!$F$9*Configuration!$F$16),-1000000),0),IFERROR(IF(Configuration!$F$14&gt;0,$N37-LARGE('FLEX Settings (DO NOT MODIFY)'!$J:$J,(Configuration!$F$14*Configuration!$F$16)),-100000),0))+IF(N37=0,0,COUNTIFS($N$2:N36,N36)*0.000001)</f>
        <v>-41.743284958815991</v>
      </c>
      <c r="P37" s="42">
        <f>IF(VLOOKUP($E37,Configuration!$A$21:$C$31,3,FALSE),IFERROR((Configuration!$C$9*H37*2+Configuration!$C$10*I37+Configuration!$C$11*G37+Configuration!$C$15*L37*3+Configuration!$C$16*K37+Configuration!$C$17*M37),""),0)/F37*IF(F37&gt;=10,1,(1-(12-F37)/12))</f>
        <v>37.20633559335915</v>
      </c>
    </row>
    <row r="38" spans="1:16" x14ac:dyDescent="0.25">
      <c r="A38" s="12">
        <f>_xlfn.RANK.EQ(O38,O:O,0)</f>
        <v>36</v>
      </c>
      <c r="B38" s="12">
        <f>_xlfn.RANK.EQ(P38,P:P,0)</f>
        <v>36</v>
      </c>
      <c r="C38" t="s">
        <v>606</v>
      </c>
      <c r="D38" t="s">
        <v>117</v>
      </c>
      <c r="E38" t="s">
        <v>138</v>
      </c>
      <c r="F38" s="18">
        <v>12</v>
      </c>
      <c r="G38" s="2">
        <v>2878.3865546218485</v>
      </c>
      <c r="H38" s="2">
        <v>18.600000000000001</v>
      </c>
      <c r="I38" s="2">
        <v>3.7200000000000006</v>
      </c>
      <c r="J38" s="2">
        <v>102</v>
      </c>
      <c r="K38" s="2">
        <v>252.16666666666669</v>
      </c>
      <c r="L38" s="2">
        <v>8.3999999999999986</v>
      </c>
      <c r="M38" s="2">
        <v>2.1660975017370774</v>
      </c>
      <c r="N38" s="2">
        <f>IF(VLOOKUP($E38,Configuration!$A$21:$C$31,3,FALSE),IFERROR((Configuration!$C$9*H38+Configuration!$C$10*I38+Configuration!$C$11*G38+Configuration!$C$15*L38+Configuration!$C$16*K38+Configuration!$C$17*M38),""),0)+(IF(VLOOKUP($E38,Configuration!$A$21:$C$31,3,FALSE),IFERROR((Configuration!$C$9*H38+Configuration!$C$10*I38+Configuration!$C$11*G38+Configuration!$C$15*L38+Configuration!$C$16*K38+Configuration!$C$17*M38),""),0)/$F38)*IFERROR(VLOOKUP($D38,'11_GAME_TEAMS (DO NOT MODIFY)'!$A:$C,3,FALSE),0)</f>
        <v>253.3799338480664</v>
      </c>
      <c r="O38" s="2">
        <f>MAX(IFERROR(IF(Configuration!$F$9&gt;0,$N38-LARGE($N:$N,Configuration!$F$9*Configuration!$F$16),-1000000),0),IFERROR(IF(Configuration!$F$14&gt;0,$N38-LARGE('FLEX Settings (DO NOT MODIFY)'!$J:$J,(Configuration!$F$14*Configuration!$F$16)),-100000),0))+IF(N38=0,0,COUNTIFS($N$2:N37,N37)*0.000001)</f>
        <v>-42.86452689557126</v>
      </c>
      <c r="P38" s="42">
        <f>IF(VLOOKUP($E38,Configuration!$A$21:$C$31,3,FALSE),IFERROR((Configuration!$C$9*H38*2+Configuration!$C$10*I38+Configuration!$C$11*G38+Configuration!$C$15*L38*3+Configuration!$C$16*K38+Configuration!$C$17*M38),""),0)/F38*IF(F38&gt;=10,1,(1-(12-F38)/12))</f>
        <v>35.71499448733887</v>
      </c>
    </row>
    <row r="39" spans="1:16" x14ac:dyDescent="0.25">
      <c r="A39" s="12">
        <f>_xlfn.RANK.EQ(O39,O:O,0)</f>
        <v>37</v>
      </c>
      <c r="B39" s="12">
        <f>_xlfn.RANK.EQ(P39,P:P,0)</f>
        <v>38</v>
      </c>
      <c r="C39" t="s">
        <v>615</v>
      </c>
      <c r="D39" t="s">
        <v>66</v>
      </c>
      <c r="E39" t="s">
        <v>355</v>
      </c>
      <c r="F39" s="18">
        <v>12</v>
      </c>
      <c r="G39" s="2">
        <v>2956.8</v>
      </c>
      <c r="H39" s="2">
        <v>24</v>
      </c>
      <c r="I39" s="2">
        <v>6</v>
      </c>
      <c r="J39" s="2">
        <v>66</v>
      </c>
      <c r="K39" s="2">
        <v>165</v>
      </c>
      <c r="L39" s="2">
        <v>6</v>
      </c>
      <c r="M39" s="2">
        <v>1.3950897144307119</v>
      </c>
      <c r="N39" s="2">
        <f>IF(VLOOKUP($E39,Configuration!$A$21:$C$31,3,FALSE),IFERROR((Configuration!$C$9*H39+Configuration!$C$10*I39+Configuration!$C$11*G39+Configuration!$C$15*L39+Configuration!$C$16*K39+Configuration!$C$17*M39),""),0)+(IF(VLOOKUP($E39,Configuration!$A$21:$C$31,3,FALSE),IFERROR((Configuration!$C$9*H39+Configuration!$C$10*I39+Configuration!$C$11*G39+Configuration!$C$15*L39+Configuration!$C$16*K39+Configuration!$C$17*M39),""),0)/$F39)*IFERROR(VLOOKUP($D39,'11_GAME_TEAMS (DO NOT MODIFY)'!$A:$C,3,FALSE),0)</f>
        <v>251.98182057113857</v>
      </c>
      <c r="O39" s="2">
        <f>MAX(IFERROR(IF(Configuration!$F$9&gt;0,$N39-LARGE($N:$N,Configuration!$F$9*Configuration!$F$16),-1000000),0),IFERROR(IF(Configuration!$F$14&gt;0,$N39-LARGE('FLEX Settings (DO NOT MODIFY)'!$J:$J,(Configuration!$F$14*Configuration!$F$16)),-100000),0))+IF(N39=0,0,COUNTIFS($N$2:N38,N38)*0.000001)</f>
        <v>-44.26264017249909</v>
      </c>
      <c r="P39" s="42">
        <f>IF(VLOOKUP($E39,Configuration!$A$21:$C$31,3,FALSE),IFERROR((Configuration!$C$9*H39*2+Configuration!$C$10*I39+Configuration!$C$11*G39+Configuration!$C$15*L39*3+Configuration!$C$16*K39+Configuration!$C$17*M39),""),0)/F39*IF(F39&gt;=10,1,(1-(12-F39)/12))</f>
        <v>34.998485047594876</v>
      </c>
    </row>
    <row r="40" spans="1:16" x14ac:dyDescent="0.25">
      <c r="A40" s="12">
        <f>_xlfn.RANK.EQ(O40,O:O,0)</f>
        <v>38</v>
      </c>
      <c r="B40" s="12">
        <f>_xlfn.RANK.EQ(P40,P:P,0)</f>
        <v>46</v>
      </c>
      <c r="C40" t="s">
        <v>607</v>
      </c>
      <c r="D40" t="s">
        <v>114</v>
      </c>
      <c r="E40" t="s">
        <v>138</v>
      </c>
      <c r="F40" s="18">
        <v>12</v>
      </c>
      <c r="G40" s="2">
        <v>2899.2</v>
      </c>
      <c r="H40" s="2">
        <v>18.600000000000001</v>
      </c>
      <c r="I40" s="2">
        <v>6</v>
      </c>
      <c r="J40" s="2">
        <v>108</v>
      </c>
      <c r="K40" s="2">
        <v>405</v>
      </c>
      <c r="L40" s="2">
        <v>6</v>
      </c>
      <c r="M40" s="2">
        <v>1.8040325125633139</v>
      </c>
      <c r="N40" s="2">
        <f>IF(VLOOKUP($E40,Configuration!$A$21:$C$31,3,FALSE),IFERROR((Configuration!$C$9*H40+Configuration!$C$10*I40+Configuration!$C$11*G40+Configuration!$C$15*L40+Configuration!$C$16*K40+Configuration!$C$17*M40),""),0)+(IF(VLOOKUP($E40,Configuration!$A$21:$C$31,3,FALSE),IFERROR((Configuration!$C$9*H40+Configuration!$C$10*I40+Configuration!$C$11*G40+Configuration!$C$15*L40+Configuration!$C$16*K40+Configuration!$C$17*M40),""),0)/$F40)*IFERROR(VLOOKUP($D40,'11_GAME_TEAMS (DO NOT MODIFY)'!$A:$C,3,FALSE),0)</f>
        <v>251.25993497487337</v>
      </c>
      <c r="O40" s="2">
        <f>MAX(IFERROR(IF(Configuration!$F$9&gt;0,$N40-LARGE($N:$N,Configuration!$F$9*Configuration!$F$16),-1000000),0),IFERROR(IF(Configuration!$F$14&gt;0,$N40-LARGE('FLEX Settings (DO NOT MODIFY)'!$J:$J,(Configuration!$F$14*Configuration!$F$16)),-100000),0))+IF(N40=0,0,COUNTIFS($N$2:N39,N39)*0.000001)</f>
        <v>-44.984525768764286</v>
      </c>
      <c r="P40" s="42">
        <f>IF(VLOOKUP($E40,Configuration!$A$21:$C$31,3,FALSE),IFERROR((Configuration!$C$9*H40*2+Configuration!$C$10*I40+Configuration!$C$11*G40+Configuration!$C$15*L40*3+Configuration!$C$16*K40+Configuration!$C$17*M40),""),0)/F40*IF(F40&gt;=10,1,(1-(12-F40)/12))</f>
        <v>33.138327914572784</v>
      </c>
    </row>
    <row r="41" spans="1:16" x14ac:dyDescent="0.25">
      <c r="A41" s="12">
        <f>_xlfn.RANK.EQ(O41,O:O,0)</f>
        <v>39</v>
      </c>
      <c r="B41" s="12">
        <f>_xlfn.RANK.EQ(P41,P:P,0)</f>
        <v>9</v>
      </c>
      <c r="C41" t="s">
        <v>358</v>
      </c>
      <c r="D41" t="s">
        <v>122</v>
      </c>
      <c r="E41" t="s">
        <v>190</v>
      </c>
      <c r="F41" s="18">
        <v>10</v>
      </c>
      <c r="G41" s="2">
        <v>2336.6226415094338</v>
      </c>
      <c r="H41" s="2">
        <v>22.519083969465647</v>
      </c>
      <c r="I41" s="2">
        <v>6.6071428571428577</v>
      </c>
      <c r="J41" s="2">
        <v>91.202290076335885</v>
      </c>
      <c r="K41" s="2">
        <v>410.41030534351142</v>
      </c>
      <c r="L41" s="2">
        <v>6.75</v>
      </c>
      <c r="M41" s="2">
        <v>1.2808243342433585</v>
      </c>
      <c r="N41" s="2">
        <f>IF(VLOOKUP($E41,Configuration!$A$21:$C$31,3,FALSE),IFERROR((Configuration!$C$9*H41+Configuration!$C$10*I41+Configuration!$C$11*G41+Configuration!$C$15*L41+Configuration!$C$16*K41+Configuration!$C$17*M41),""),0)+(IF(VLOOKUP($E41,Configuration!$A$21:$C$31,3,FALSE),IFERROR((Configuration!$C$9*H41+Configuration!$C$10*I41+Configuration!$C$11*G41+Configuration!$C$15*L41+Configuration!$C$16*K41+Configuration!$C$17*M41),""),0)/$F41)*IFERROR(VLOOKUP($D41,'11_GAME_TEAMS (DO NOT MODIFY)'!$A:$C,3,FALSE),0)</f>
        <v>249.30633768981863</v>
      </c>
      <c r="O41" s="2">
        <f>MAX(IFERROR(IF(Configuration!$F$9&gt;0,$N41-LARGE($N:$N,Configuration!$F$9*Configuration!$F$16),-1000000),0),IFERROR(IF(Configuration!$F$14&gt;0,$N41-LARGE('FLEX Settings (DO NOT MODIFY)'!$J:$J,(Configuration!$F$14*Configuration!$F$16)),-100000),0))+IF(N41=0,0,COUNTIFS($N$2:N40,N40)*0.000001)</f>
        <v>-46.938123053819027</v>
      </c>
      <c r="P41" s="42">
        <f>IF(VLOOKUP($E41,Configuration!$A$21:$C$31,3,FALSE),IFERROR((Configuration!$C$9*H41*2+Configuration!$C$10*I41+Configuration!$C$11*G41+Configuration!$C$15*L41*3+Configuration!$C$16*K41+Configuration!$C$17*M41),""),0)/F41*IF(F41&gt;=10,1,(1-(12-F41)/12))</f>
        <v>42.038267356768117</v>
      </c>
    </row>
    <row r="42" spans="1:16" x14ac:dyDescent="0.25">
      <c r="A42" s="12">
        <f>_xlfn.RANK.EQ(O42,O:O,0)</f>
        <v>40</v>
      </c>
      <c r="B42" s="12">
        <f>_xlfn.RANK.EQ(P42,P:P,0)</f>
        <v>52</v>
      </c>
      <c r="C42" t="s">
        <v>365</v>
      </c>
      <c r="D42" t="s">
        <v>131</v>
      </c>
      <c r="E42" t="s">
        <v>3</v>
      </c>
      <c r="F42" s="18">
        <v>12</v>
      </c>
      <c r="G42" s="2">
        <v>3103.7551020408164</v>
      </c>
      <c r="H42" s="2">
        <v>16.081632653061224</v>
      </c>
      <c r="I42" s="2">
        <v>9.0459183673469372</v>
      </c>
      <c r="J42" s="2">
        <v>175.5</v>
      </c>
      <c r="K42" s="2">
        <v>494.59090909090912</v>
      </c>
      <c r="L42" s="2">
        <v>5.982954545454545</v>
      </c>
      <c r="M42" s="2">
        <v>3.5116040930578523</v>
      </c>
      <c r="N42" s="2">
        <f>IF(VLOOKUP($E42,Configuration!$A$21:$C$31,3,FALSE),IFERROR((Configuration!$C$9*H42+Configuration!$C$10*I42+Configuration!$C$11*G42+Configuration!$C$15*L42+Configuration!$C$16*K42+Configuration!$C$17*M42),""),0)+(IF(VLOOKUP($E42,Configuration!$A$21:$C$31,3,FALSE),IFERROR((Configuration!$C$9*H42+Configuration!$C$10*I42+Configuration!$C$11*G42+Configuration!$C$15*L42+Configuration!$C$16*K42+Configuration!$C$17*M42),""),0)/$F42)*IFERROR(VLOOKUP($D42,'11_GAME_TEAMS (DO NOT MODIFY)'!$A:$C,3,FALSE),0)</f>
        <v>248.71850795488612</v>
      </c>
      <c r="O42" s="2">
        <f>MAX(IFERROR(IF(Configuration!$F$9&gt;0,$N42-LARGE($N:$N,Configuration!$F$9*Configuration!$F$16),-1000000),0),IFERROR(IF(Configuration!$F$14&gt;0,$N42-LARGE('FLEX Settings (DO NOT MODIFY)'!$J:$J,(Configuration!$F$14*Configuration!$F$16)),-100000),0))+IF(N42=0,0,COUNTIFS($N$2:N41,N41)*0.000001)</f>
        <v>-47.525952788751539</v>
      </c>
      <c r="P42" s="42">
        <f>IF(VLOOKUP($E42,Configuration!$A$21:$C$31,3,FALSE),IFERROR((Configuration!$C$9*H42*2+Configuration!$C$10*I42+Configuration!$C$11*G42+Configuration!$C$15*L42*3+Configuration!$C$16*K42+Configuration!$C$17*M42),""),0)/F42*IF(F42&gt;=10,1,(1-(12-F42)/12))</f>
        <v>32.070041092715464</v>
      </c>
    </row>
    <row r="43" spans="1:16" x14ac:dyDescent="0.25">
      <c r="A43" s="12">
        <f>_xlfn.RANK.EQ(O43,O:O,0)</f>
        <v>41</v>
      </c>
      <c r="B43" s="12">
        <f>_xlfn.RANK.EQ(P43,P:P,0)</f>
        <v>56</v>
      </c>
      <c r="C43" t="s">
        <v>353</v>
      </c>
      <c r="D43" t="s">
        <v>47</v>
      </c>
      <c r="E43" t="s">
        <v>138</v>
      </c>
      <c r="F43" s="18">
        <v>12</v>
      </c>
      <c r="G43" s="2">
        <v>3425.694980694981</v>
      </c>
      <c r="H43" s="2">
        <v>24.073359073359079</v>
      </c>
      <c r="I43" s="2">
        <v>8.397683397683398</v>
      </c>
      <c r="J43" s="2">
        <v>121.28571428571429</v>
      </c>
      <c r="K43" s="2">
        <v>238.58551307847085</v>
      </c>
      <c r="L43" s="2">
        <v>2.2776659959758554</v>
      </c>
      <c r="M43" s="2">
        <v>2.7929404382507852</v>
      </c>
      <c r="N43" s="2">
        <f>IF(VLOOKUP($E43,Configuration!$A$21:$C$31,3,FALSE),IFERROR((Configuration!$C$9*H43+Configuration!$C$10*I43+Configuration!$C$11*G43+Configuration!$C$15*L43+Configuration!$C$16*K43+Configuration!$C$17*M43),""),0)+(IF(VLOOKUP($E43,Configuration!$A$21:$C$31,3,FALSE),IFERROR((Configuration!$C$9*H43+Configuration!$C$10*I43+Configuration!$C$11*G43+Configuration!$C$15*L43+Configuration!$C$16*K43+Configuration!$C$17*M43),""),0)/$F43)*IFERROR(VLOOKUP($D43,'11_GAME_TEAMS (DO NOT MODIFY)'!$A:$C,3,FALSE),0)</f>
        <v>248.46453513306943</v>
      </c>
      <c r="O43" s="2">
        <f>MAX(IFERROR(IF(Configuration!$F$9&gt;0,$N43-LARGE($N:$N,Configuration!$F$9*Configuration!$F$16),-1000000),0),IFERROR(IF(Configuration!$F$14&gt;0,$N43-LARGE('FLEX Settings (DO NOT MODIFY)'!$J:$J,(Configuration!$F$14*Configuration!$F$16)),-100000),0))+IF(N43=0,0,COUNTIFS($N$2:N42,N42)*0.000001)</f>
        <v>-47.779925610568228</v>
      </c>
      <c r="P43" s="42">
        <f>IF(VLOOKUP($E43,Configuration!$A$21:$C$31,3,FALSE),IFERROR((Configuration!$C$9*H43*2+Configuration!$C$10*I43+Configuration!$C$11*G43+Configuration!$C$15*L43*3+Configuration!$C$16*K43+Configuration!$C$17*M43),""),0)/F43*IF(F43&gt;=10,1,(1-(12-F43)/12))</f>
        <v>31.00749694818467</v>
      </c>
    </row>
    <row r="44" spans="1:16" x14ac:dyDescent="0.25">
      <c r="A44" s="12">
        <f>_xlfn.RANK.EQ(O44,O:O,0)</f>
        <v>42</v>
      </c>
      <c r="B44" s="12">
        <f>_xlfn.RANK.EQ(P44,P:P,0)</f>
        <v>35</v>
      </c>
      <c r="C44" t="s">
        <v>325</v>
      </c>
      <c r="D44" t="s">
        <v>116</v>
      </c>
      <c r="E44" t="s">
        <v>138</v>
      </c>
      <c r="F44" s="18">
        <v>12</v>
      </c>
      <c r="G44" s="2">
        <v>2706.1066141732281</v>
      </c>
      <c r="H44" s="2">
        <v>22.76031496062992</v>
      </c>
      <c r="I44" s="2">
        <v>9.0092913385826758</v>
      </c>
      <c r="J44" s="2">
        <v>127.92</v>
      </c>
      <c r="K44" s="2">
        <v>239.85000000000002</v>
      </c>
      <c r="L44" s="2">
        <v>7.9950000000000001</v>
      </c>
      <c r="M44" s="2">
        <v>2.9875181353117206</v>
      </c>
      <c r="N44" s="2">
        <f>IF(VLOOKUP($E44,Configuration!$A$21:$C$31,3,FALSE),IFERROR((Configuration!$C$9*H44+Configuration!$C$10*I44+Configuration!$C$11*G44+Configuration!$C$15*L44+Configuration!$C$16*K44+Configuration!$C$17*M44),""),0)+(IF(VLOOKUP($E44,Configuration!$A$21:$C$31,3,FALSE),IFERROR((Configuration!$C$9*H44+Configuration!$C$10*I44+Configuration!$C$11*G44+Configuration!$C$15*L44+Configuration!$C$16*K44+Configuration!$C$17*M44),""),0)/$F44)*IFERROR(VLOOKUP($D44,'11_GAME_TEAMS (DO NOT MODIFY)'!$A:$C,3,FALSE),0)</f>
        <v>247.24690546166002</v>
      </c>
      <c r="O44" s="2">
        <f>MAX(IFERROR(IF(Configuration!$F$9&gt;0,$N44-LARGE($N:$N,Configuration!$F$9*Configuration!$F$16),-1000000),0),IFERROR(IF(Configuration!$F$14&gt;0,$N44-LARGE('FLEX Settings (DO NOT MODIFY)'!$J:$J,(Configuration!$F$14*Configuration!$F$16)),-100000),0))+IF(N44=0,0,COUNTIFS($N$2:N43,N43)*0.000001)</f>
        <v>-48.99755528197764</v>
      </c>
      <c r="P44" s="42">
        <f>IF(VLOOKUP($E44,Configuration!$A$21:$C$31,3,FALSE),IFERROR((Configuration!$C$9*H44*2+Configuration!$C$10*I44+Configuration!$C$11*G44+Configuration!$C$15*L44*3+Configuration!$C$16*K44+Configuration!$C$17*M44),""),0)/F44*IF(F44&gt;=10,1,(1-(12-F44)/12))</f>
        <v>36.185680442014977</v>
      </c>
    </row>
    <row r="45" spans="1:16" x14ac:dyDescent="0.25">
      <c r="A45" s="12">
        <f>_xlfn.RANK.EQ(O45,O:O,0)</f>
        <v>43</v>
      </c>
      <c r="B45" s="12">
        <f>_xlfn.RANK.EQ(P45,P:P,0)</f>
        <v>40</v>
      </c>
      <c r="C45" t="s">
        <v>591</v>
      </c>
      <c r="D45" t="s">
        <v>310</v>
      </c>
      <c r="E45" t="s">
        <v>369</v>
      </c>
      <c r="F45" s="18">
        <v>12</v>
      </c>
      <c r="G45" s="2">
        <v>2796.9428571428575</v>
      </c>
      <c r="H45" s="2">
        <v>15</v>
      </c>
      <c r="I45" s="2">
        <v>8.3999999999999986</v>
      </c>
      <c r="J45" s="2">
        <v>141.42857142857142</v>
      </c>
      <c r="K45" s="2">
        <v>434.63414634146341</v>
      </c>
      <c r="L45" s="2">
        <v>9</v>
      </c>
      <c r="M45" s="2">
        <v>2.7019505618019908</v>
      </c>
      <c r="N45" s="2">
        <f>IF(VLOOKUP($E45,Configuration!$A$21:$C$31,3,FALSE),IFERROR((Configuration!$C$9*H45+Configuration!$C$10*I45+Configuration!$C$11*G45+Configuration!$C$15*L45+Configuration!$C$16*K45+Configuration!$C$17*M45),""),0)+(IF(VLOOKUP($E45,Configuration!$A$21:$C$31,3,FALSE),IFERROR((Configuration!$C$9*H45+Configuration!$C$10*I45+Configuration!$C$11*G45+Configuration!$C$15*L45+Configuration!$C$16*K45+Configuration!$C$17*M45),""),0)/$F45)*IFERROR(VLOOKUP($D45,'11_GAME_TEAMS (DO NOT MODIFY)'!$A:$C,3,FALSE),0)</f>
        <v>247.13722779625667</v>
      </c>
      <c r="O45" s="2">
        <f>MAX(IFERROR(IF(Configuration!$F$9&gt;0,$N45-LARGE($N:$N,Configuration!$F$9*Configuration!$F$16),-1000000),0),IFERROR(IF(Configuration!$F$14&gt;0,$N45-LARGE('FLEX Settings (DO NOT MODIFY)'!$J:$J,(Configuration!$F$14*Configuration!$F$16)),-100000),0))+IF(N45=0,0,COUNTIFS($N$2:N44,N44)*0.000001)</f>
        <v>-49.107232947380993</v>
      </c>
      <c r="P45" s="42">
        <f>IF(VLOOKUP($E45,Configuration!$A$21:$C$31,3,FALSE),IFERROR((Configuration!$C$9*H45*2+Configuration!$C$10*I45+Configuration!$C$11*G45+Configuration!$C$15*L45*3+Configuration!$C$16*K45+Configuration!$C$17*M45),""),0)/F45*IF(F45&gt;=10,1,(1-(12-F45)/12))</f>
        <v>34.594768983021389</v>
      </c>
    </row>
    <row r="46" spans="1:16" x14ac:dyDescent="0.25">
      <c r="A46" s="12">
        <f>_xlfn.RANK.EQ(O46,O:O,0)</f>
        <v>44</v>
      </c>
      <c r="B46" s="12">
        <f>_xlfn.RANK.EQ(P46,P:P,0)</f>
        <v>43</v>
      </c>
      <c r="C46" t="s">
        <v>618</v>
      </c>
      <c r="D46" t="s">
        <v>309</v>
      </c>
      <c r="E46" t="s">
        <v>190</v>
      </c>
      <c r="F46" s="18">
        <v>12</v>
      </c>
      <c r="G46" s="2">
        <v>3285.6000000000004</v>
      </c>
      <c r="H46" s="2">
        <v>22.799999999999997</v>
      </c>
      <c r="I46" s="2">
        <v>11.610271903323261</v>
      </c>
      <c r="J46" s="2">
        <v>120</v>
      </c>
      <c r="K46" s="2">
        <v>210</v>
      </c>
      <c r="L46" s="2">
        <v>5.4</v>
      </c>
      <c r="M46" s="2">
        <v>2.8557544639077399</v>
      </c>
      <c r="N46" s="2">
        <f>IF(VLOOKUP($E46,Configuration!$A$21:$C$31,3,FALSE),IFERROR((Configuration!$C$9*H46+Configuration!$C$10*I46+Configuration!$C$11*G46+Configuration!$C$15*L46+Configuration!$C$16*K46+Configuration!$C$17*M46),""),0)+(IF(VLOOKUP($E46,Configuration!$A$21:$C$31,3,FALSE),IFERROR((Configuration!$C$9*H46+Configuration!$C$10*I46+Configuration!$C$11*G46+Configuration!$C$15*L46+Configuration!$C$16*K46+Configuration!$C$17*M46),""),0)/$F46)*IFERROR(VLOOKUP($D46,'11_GAME_TEAMS (DO NOT MODIFY)'!$A:$C,3,FALSE),0)</f>
        <v>247.09194726553798</v>
      </c>
      <c r="O46" s="2">
        <f>MAX(IFERROR(IF(Configuration!$F$9&gt;0,$N46-LARGE($N:$N,Configuration!$F$9*Configuration!$F$16),-1000000),0),IFERROR(IF(Configuration!$F$14&gt;0,$N46-LARGE('FLEX Settings (DO NOT MODIFY)'!$J:$J,(Configuration!$F$14*Configuration!$F$16)),-100000),0))+IF(N46=0,0,COUNTIFS($N$2:N45,N45)*0.000001)</f>
        <v>-49.152513478099678</v>
      </c>
      <c r="P46" s="42">
        <f>IF(VLOOKUP($E46,Configuration!$A$21:$C$31,3,FALSE),IFERROR((Configuration!$C$9*H46*2+Configuration!$C$10*I46+Configuration!$C$11*G46+Configuration!$C$15*L46*3+Configuration!$C$16*K46+Configuration!$C$17*M46),""),0)/F46*IF(F46&gt;=10,1,(1-(12-F46)/12))</f>
        <v>33.590995605461494</v>
      </c>
    </row>
    <row r="47" spans="1:16" x14ac:dyDescent="0.25">
      <c r="A47" s="12">
        <f>_xlfn.RANK.EQ(O47,O:O,0)</f>
        <v>45</v>
      </c>
      <c r="B47" s="12">
        <f>_xlfn.RANK.EQ(P47,P:P,0)</f>
        <v>67</v>
      </c>
      <c r="C47" t="s">
        <v>378</v>
      </c>
      <c r="D47" t="s">
        <v>40</v>
      </c>
      <c r="E47" t="s">
        <v>1</v>
      </c>
      <c r="F47" s="18">
        <v>12</v>
      </c>
      <c r="G47" s="2">
        <v>3096</v>
      </c>
      <c r="H47" s="2">
        <v>20.399999999999999</v>
      </c>
      <c r="I47" s="2">
        <v>11.171134020618556</v>
      </c>
      <c r="J47" s="2">
        <v>114</v>
      </c>
      <c r="K47" s="2">
        <v>513</v>
      </c>
      <c r="L47" s="2">
        <v>2.2800000000000002</v>
      </c>
      <c r="M47" s="2">
        <v>1.600990216161567</v>
      </c>
      <c r="N47" s="2">
        <f>IF(VLOOKUP($E47,Configuration!$A$21:$C$31,3,FALSE),IFERROR((Configuration!$C$9*H47+Configuration!$C$10*I47+Configuration!$C$11*G47+Configuration!$C$15*L47+Configuration!$C$16*K47+Configuration!$C$17*M47),""),0)+(IF(VLOOKUP($E47,Configuration!$A$21:$C$31,3,FALSE),IFERROR((Configuration!$C$9*H47+Configuration!$C$10*I47+Configuration!$C$11*G47+Configuration!$C$15*L47+Configuration!$C$16*K47+Configuration!$C$17*M47),""),0)/$F47)*IFERROR(VLOOKUP($D47,'11_GAME_TEAMS (DO NOT MODIFY)'!$A:$C,3,FALSE),0)</f>
        <v>244.87575152643979</v>
      </c>
      <c r="O47" s="2">
        <f>MAX(IFERROR(IF(Configuration!$F$9&gt;0,$N47-LARGE($N:$N,Configuration!$F$9*Configuration!$F$16),-1000000),0),IFERROR(IF(Configuration!$F$14&gt;0,$N47-LARGE('FLEX Settings (DO NOT MODIFY)'!$J:$J,(Configuration!$F$14*Configuration!$F$16)),-100000),0))+IF(N47=0,0,COUNTIFS($N$2:N46,N46)*0.000001)</f>
        <v>-51.368709217197875</v>
      </c>
      <c r="P47" s="42">
        <f>IF(VLOOKUP($E47,Configuration!$A$21:$C$31,3,FALSE),IFERROR((Configuration!$C$9*H47*2+Configuration!$C$10*I47+Configuration!$C$11*G47+Configuration!$C$15*L47*3+Configuration!$C$16*K47+Configuration!$C$17*M47),""),0)/F47*IF(F47&gt;=10,1,(1-(12-F47)/12))</f>
        <v>29.486312627203318</v>
      </c>
    </row>
    <row r="48" spans="1:16" x14ac:dyDescent="0.25">
      <c r="A48" s="12">
        <f>_xlfn.RANK.EQ(O48,O:O,0)</f>
        <v>46</v>
      </c>
      <c r="B48" s="12">
        <f>_xlfn.RANK.EQ(P48,P:P,0)</f>
        <v>51</v>
      </c>
      <c r="C48" t="s">
        <v>656</v>
      </c>
      <c r="D48" t="s">
        <v>312</v>
      </c>
      <c r="E48" t="s">
        <v>379</v>
      </c>
      <c r="F48" s="18">
        <v>12</v>
      </c>
      <c r="G48" s="2">
        <v>2376</v>
      </c>
      <c r="H48" s="2">
        <v>18</v>
      </c>
      <c r="I48" s="2">
        <v>10.8</v>
      </c>
      <c r="J48" s="2">
        <v>120</v>
      </c>
      <c r="K48" s="2">
        <v>648</v>
      </c>
      <c r="L48" s="2">
        <v>6</v>
      </c>
      <c r="M48" s="2">
        <v>1.3021796066406126</v>
      </c>
      <c r="N48" s="2">
        <f>IF(VLOOKUP($E48,Configuration!$A$21:$C$31,3,FALSE),IFERROR((Configuration!$C$9*H48+Configuration!$C$10*I48+Configuration!$C$11*G48+Configuration!$C$15*L48+Configuration!$C$16*K48+Configuration!$C$17*M48),""),0)+(IF(VLOOKUP($E48,Configuration!$A$21:$C$31,3,FALSE),IFERROR((Configuration!$C$9*H48+Configuration!$C$10*I48+Configuration!$C$11*G48+Configuration!$C$15*L48+Configuration!$C$16*K48+Configuration!$C$17*M48),""),0)/$F48)*IFERROR(VLOOKUP($D48,'11_GAME_TEAMS (DO NOT MODIFY)'!$A:$C,3,FALSE),0)</f>
        <v>243.6356407867188</v>
      </c>
      <c r="O48" s="2">
        <f>MAX(IFERROR(IF(Configuration!$F$9&gt;0,$N48-LARGE($N:$N,Configuration!$F$9*Configuration!$F$16),-1000000),0),IFERROR(IF(Configuration!$F$14&gt;0,$N48-LARGE('FLEX Settings (DO NOT MODIFY)'!$J:$J,(Configuration!$F$14*Configuration!$F$16)),-100000),0))+IF(N48=0,0,COUNTIFS($N$2:N47,N47)*0.000001)</f>
        <v>-52.608819956918865</v>
      </c>
      <c r="P48" s="42">
        <f>IF(VLOOKUP($E48,Configuration!$A$21:$C$31,3,FALSE),IFERROR((Configuration!$C$9*H48*2+Configuration!$C$10*I48+Configuration!$C$11*G48+Configuration!$C$15*L48*3+Configuration!$C$16*K48+Configuration!$C$17*M48),""),0)/F48*IF(F48&gt;=10,1,(1-(12-F48)/12))</f>
        <v>32.302970065559897</v>
      </c>
    </row>
    <row r="49" spans="1:16" x14ac:dyDescent="0.25">
      <c r="A49" s="12">
        <f>_xlfn.RANK.EQ(O49,O:O,0)</f>
        <v>47</v>
      </c>
      <c r="B49" s="12">
        <f>_xlfn.RANK.EQ(P49,P:P,0)</f>
        <v>49</v>
      </c>
      <c r="C49" t="s">
        <v>163</v>
      </c>
      <c r="D49" t="s">
        <v>94</v>
      </c>
      <c r="E49" t="s">
        <v>373</v>
      </c>
      <c r="F49" s="18">
        <v>12</v>
      </c>
      <c r="G49" s="2">
        <v>3120.8210526315788</v>
      </c>
      <c r="H49" s="2">
        <v>19.200000000000003</v>
      </c>
      <c r="I49" s="2">
        <v>8.3999999999999986</v>
      </c>
      <c r="J49" s="2">
        <v>84</v>
      </c>
      <c r="K49" s="2">
        <v>249.07462686567163</v>
      </c>
      <c r="L49" s="2">
        <v>5.8750981932443054</v>
      </c>
      <c r="M49" s="2">
        <v>1.636972020024388</v>
      </c>
      <c r="N49" s="2">
        <f>IF(VLOOKUP($E49,Configuration!$A$21:$C$31,3,FALSE),IFERROR((Configuration!$C$9*H49+Configuration!$C$10*I49+Configuration!$C$11*G49+Configuration!$C$15*L49+Configuration!$C$16*K49+Configuration!$C$17*M49),""),0)+(IF(VLOOKUP($E49,Configuration!$A$21:$C$31,3,FALSE),IFERROR((Configuration!$C$9*H49+Configuration!$C$10*I49+Configuration!$C$11*G49+Configuration!$C$15*L49+Configuration!$C$16*K49+Configuration!$C$17*M49),""),0)/$F49)*IFERROR(VLOOKUP($D49,'11_GAME_TEAMS (DO NOT MODIFY)'!$A:$C,3,FALSE),0)</f>
        <v>241.71694991124741</v>
      </c>
      <c r="O49" s="2">
        <f>MAX(IFERROR(IF(Configuration!$F$9&gt;0,$N49-LARGE($N:$N,Configuration!$F$9*Configuration!$F$16),-1000000),0),IFERROR(IF(Configuration!$F$14&gt;0,$N49-LARGE('FLEX Settings (DO NOT MODIFY)'!$J:$J,(Configuration!$F$14*Configuration!$F$16)),-100000),0))+IF(N49=0,0,COUNTIFS($N$2:N48,N48)*0.000001)</f>
        <v>-54.527510832390249</v>
      </c>
      <c r="P49" s="42">
        <f>IF(VLOOKUP($E49,Configuration!$A$21:$C$31,3,FALSE),IFERROR((Configuration!$C$9*H49*2+Configuration!$C$10*I49+Configuration!$C$11*G49+Configuration!$C$15*L49*3+Configuration!$C$16*K49+Configuration!$C$17*M49),""),0)/F49*IF(F49&gt;=10,1,(1-(12-F49)/12))</f>
        <v>32.418177352514924</v>
      </c>
    </row>
    <row r="50" spans="1:16" x14ac:dyDescent="0.25">
      <c r="A50" s="12">
        <f>_xlfn.RANK.EQ(O50,O:O,0)</f>
        <v>48</v>
      </c>
      <c r="B50" s="12">
        <f>_xlfn.RANK.EQ(P50,P:P,0)</f>
        <v>47</v>
      </c>
      <c r="C50" t="s">
        <v>376</v>
      </c>
      <c r="D50" t="s">
        <v>46</v>
      </c>
      <c r="E50" t="s">
        <v>373</v>
      </c>
      <c r="F50" s="18">
        <v>12</v>
      </c>
      <c r="G50" s="2">
        <v>3228.75</v>
      </c>
      <c r="H50" s="2">
        <v>24</v>
      </c>
      <c r="I50" s="2">
        <v>8.3999999999999986</v>
      </c>
      <c r="J50" s="2">
        <v>102</v>
      </c>
      <c r="K50" s="2">
        <v>64</v>
      </c>
      <c r="L50" s="2">
        <v>5</v>
      </c>
      <c r="M50" s="2">
        <v>2.8335198814382134</v>
      </c>
      <c r="N50" s="2">
        <f>IF(VLOOKUP($E50,Configuration!$A$21:$C$31,3,FALSE),IFERROR((Configuration!$C$9*H50+Configuration!$C$10*I50+Configuration!$C$11*G50+Configuration!$C$15*L50+Configuration!$C$16*K50+Configuration!$C$17*M50),""),0)+(IF(VLOOKUP($E50,Configuration!$A$21:$C$31,3,FALSE),IFERROR((Configuration!$C$9*H50+Configuration!$C$10*I50+Configuration!$C$11*G50+Configuration!$C$15*L50+Configuration!$C$16*K50+Configuration!$C$17*M50),""),0)/$F50)*IFERROR(VLOOKUP($D50,'11_GAME_TEAMS (DO NOT MODIFY)'!$A:$C,3,FALSE),0)</f>
        <v>239.08296023712361</v>
      </c>
      <c r="O50" s="2">
        <f>MAX(IFERROR(IF(Configuration!$F$9&gt;0,$N50-LARGE($N:$N,Configuration!$F$9*Configuration!$F$16),-1000000),0),IFERROR(IF(Configuration!$F$14&gt;0,$N50-LARGE('FLEX Settings (DO NOT MODIFY)'!$J:$J,(Configuration!$F$14*Configuration!$F$16)),-100000),0))+IF(N50=0,0,COUNTIFS($N$2:N49,N49)*0.000001)</f>
        <v>-57.161500506514045</v>
      </c>
      <c r="P50" s="42">
        <f>IF(VLOOKUP($E50,Configuration!$A$21:$C$31,3,FALSE),IFERROR((Configuration!$C$9*H50*2+Configuration!$C$10*I50+Configuration!$C$11*G50+Configuration!$C$15*L50*3+Configuration!$C$16*K50+Configuration!$C$17*M50),""),0)/F50*IF(F50&gt;=10,1,(1-(12-F50)/12))</f>
        <v>32.923580019760301</v>
      </c>
    </row>
    <row r="51" spans="1:16" x14ac:dyDescent="0.25">
      <c r="A51" s="12">
        <f>_xlfn.RANK.EQ(O51,O:O,0)</f>
        <v>49</v>
      </c>
      <c r="B51" s="12">
        <f>_xlfn.RANK.EQ(P51,P:P,0)</f>
        <v>62</v>
      </c>
      <c r="C51" t="s">
        <v>647</v>
      </c>
      <c r="D51" t="s">
        <v>44</v>
      </c>
      <c r="E51" t="s">
        <v>1</v>
      </c>
      <c r="F51" s="18">
        <v>12</v>
      </c>
      <c r="G51" s="2">
        <v>2715.6</v>
      </c>
      <c r="H51" s="2">
        <v>23.641025641025642</v>
      </c>
      <c r="I51" s="2">
        <v>6</v>
      </c>
      <c r="J51" s="2">
        <v>96</v>
      </c>
      <c r="K51" s="2">
        <v>350.76923076923077</v>
      </c>
      <c r="L51" s="2">
        <v>2.2588235294117647</v>
      </c>
      <c r="M51" s="2">
        <v>1.6363257592423328</v>
      </c>
      <c r="N51" s="2">
        <f>IF(VLOOKUP($E51,Configuration!$A$21:$C$31,3,FALSE),IFERROR((Configuration!$C$9*H51+Configuration!$C$10*I51+Configuration!$C$11*G51+Configuration!$C$15*L51+Configuration!$C$16*K51+Configuration!$C$17*M51),""),0)+(IF(VLOOKUP($E51,Configuration!$A$21:$C$31,3,FALSE),IFERROR((Configuration!$C$9*H51+Configuration!$C$10*I51+Configuration!$C$11*G51+Configuration!$C$15*L51+Configuration!$C$16*K51+Configuration!$C$17*M51),""),0)/$F51)*IFERROR(VLOOKUP($D51,'11_GAME_TEAMS (DO NOT MODIFY)'!$A:$C,3,FALSE),0)</f>
        <v>236.54531529901158</v>
      </c>
      <c r="O51" s="2">
        <f>MAX(IFERROR(IF(Configuration!$F$9&gt;0,$N51-LARGE($N:$N,Configuration!$F$9*Configuration!$F$16),-1000000),0),IFERROR(IF(Configuration!$F$14&gt;0,$N51-LARGE('FLEX Settings (DO NOT MODIFY)'!$J:$J,(Configuration!$F$14*Configuration!$F$16)),-100000),0))+IF(N51=0,0,COUNTIFS($N$2:N50,N50)*0.000001)</f>
        <v>-59.699145444626083</v>
      </c>
      <c r="P51" s="42">
        <f>IF(VLOOKUP($E51,Configuration!$A$21:$C$31,3,FALSE),IFERROR((Configuration!$C$9*H51*2+Configuration!$C$10*I51+Configuration!$C$11*G51+Configuration!$C$15*L51*3+Configuration!$C$16*K51+Configuration!$C$17*M51),""),0)/F51*IF(F51&gt;=10,1,(1-(12-F51)/12))</f>
        <v>29.851275018004603</v>
      </c>
    </row>
    <row r="52" spans="1:16" x14ac:dyDescent="0.25">
      <c r="A52" s="12">
        <f>_xlfn.RANK.EQ(O52,O:O,0)</f>
        <v>50</v>
      </c>
      <c r="B52" s="12">
        <f>_xlfn.RANK.EQ(P52,P:P,0)</f>
        <v>53</v>
      </c>
      <c r="C52" t="s">
        <v>625</v>
      </c>
      <c r="D52" t="s">
        <v>187</v>
      </c>
      <c r="E52" t="s">
        <v>4</v>
      </c>
      <c r="F52" s="18">
        <v>12</v>
      </c>
      <c r="G52" s="2">
        <v>2257.7172413793105</v>
      </c>
      <c r="H52" s="2">
        <v>18</v>
      </c>
      <c r="I52" s="2">
        <v>12</v>
      </c>
      <c r="J52" s="2">
        <v>144</v>
      </c>
      <c r="K52" s="2">
        <v>628.61538461538453</v>
      </c>
      <c r="L52" s="2">
        <v>6</v>
      </c>
      <c r="M52" s="2">
        <v>2.0910601685649732</v>
      </c>
      <c r="N52" s="2">
        <f>IF(VLOOKUP($E52,Configuration!$A$21:$C$31,3,FALSE),IFERROR((Configuration!$C$9*H52+Configuration!$C$10*I52+Configuration!$C$11*G52+Configuration!$C$15*L52+Configuration!$C$16*K52+Configuration!$C$17*M52),""),0)+(IF(VLOOKUP($E52,Configuration!$A$21:$C$31,3,FALSE),IFERROR((Configuration!$C$9*H52+Configuration!$C$10*I52+Configuration!$C$11*G52+Configuration!$C$15*L52+Configuration!$C$16*K52+Configuration!$C$17*M52),""),0)/$F52)*IFERROR(VLOOKUP($D52,'11_GAME_TEAMS (DO NOT MODIFY)'!$A:$C,3,FALSE),0)</f>
        <v>232.98810777958093</v>
      </c>
      <c r="O52" s="2">
        <f>MAX(IFERROR(IF(Configuration!$F$9&gt;0,$N52-LARGE($N:$N,Configuration!$F$9*Configuration!$F$16),-1000000),0),IFERROR(IF(Configuration!$F$14&gt;0,$N52-LARGE('FLEX Settings (DO NOT MODIFY)'!$J:$J,(Configuration!$F$14*Configuration!$F$16)),-100000),0))+IF(N52=0,0,COUNTIFS($N$2:N51,N51)*0.000001)</f>
        <v>-63.256352964056731</v>
      </c>
      <c r="P52" s="42">
        <f>IF(VLOOKUP($E52,Configuration!$A$21:$C$31,3,FALSE),IFERROR((Configuration!$C$9*H52*2+Configuration!$C$10*I52+Configuration!$C$11*G52+Configuration!$C$15*L52*3+Configuration!$C$16*K52+Configuration!$C$17*M52),""),0)/F52*IF(F52&gt;=10,1,(1-(12-F52)/12))</f>
        <v>31.415675648298407</v>
      </c>
    </row>
    <row r="53" spans="1:16" x14ac:dyDescent="0.25">
      <c r="A53" s="12">
        <f>_xlfn.RANK.EQ(O53,O:O,0)</f>
        <v>51</v>
      </c>
      <c r="B53" s="12">
        <f>_xlfn.RANK.EQ(P53,P:P,0)</f>
        <v>61</v>
      </c>
      <c r="C53" t="s">
        <v>601</v>
      </c>
      <c r="D53" t="s">
        <v>129</v>
      </c>
      <c r="E53" t="s">
        <v>138</v>
      </c>
      <c r="F53" s="18">
        <v>12</v>
      </c>
      <c r="G53" s="2">
        <v>2636.4485981308408</v>
      </c>
      <c r="H53" s="2">
        <v>15.272727272727273</v>
      </c>
      <c r="I53" s="2">
        <v>7.6363636363636367</v>
      </c>
      <c r="J53" s="2">
        <v>132</v>
      </c>
      <c r="K53" s="2">
        <v>528</v>
      </c>
      <c r="L53" s="2">
        <v>5.4545454545454541</v>
      </c>
      <c r="M53" s="2">
        <v>2.0878784659872434</v>
      </c>
      <c r="N53" s="2">
        <f>IF(VLOOKUP($E53,Configuration!$A$21:$C$31,3,FALSE),IFERROR((Configuration!$C$9*H53+Configuration!$C$10*I53+Configuration!$C$11*G53+Configuration!$C$15*L53+Configuration!$C$16*K53+Configuration!$C$17*M53),""),0)+(IF(VLOOKUP($E53,Configuration!$A$21:$C$31,3,FALSE),IFERROR((Configuration!$C$9*H53+Configuration!$C$10*I53+Configuration!$C$11*G53+Configuration!$C$15*L53+Configuration!$C$16*K53+Configuration!$C$17*M53),""),0)/$F53)*IFERROR(VLOOKUP($D53,'11_GAME_TEAMS (DO NOT MODIFY)'!$A:$C,3,FALSE),0)</f>
        <v>232.6276415387137</v>
      </c>
      <c r="O53" s="2">
        <f>MAX(IFERROR(IF(Configuration!$F$9&gt;0,$N53-LARGE($N:$N,Configuration!$F$9*Configuration!$F$16),-1000000),0),IFERROR(IF(Configuration!$F$14&gt;0,$N53-LARGE('FLEX Settings (DO NOT MODIFY)'!$J:$J,(Configuration!$F$14*Configuration!$F$16)),-100000),0))+IF(N53=0,0,COUNTIFS($N$2:N52,N52)*0.000001)</f>
        <v>-63.616819204923956</v>
      </c>
      <c r="P53" s="42">
        <f>IF(VLOOKUP($E53,Configuration!$A$21:$C$31,3,FALSE),IFERROR((Configuration!$C$9*H53*2+Configuration!$C$10*I53+Configuration!$C$11*G53+Configuration!$C$15*L53*3+Configuration!$C$16*K53+Configuration!$C$17*M53),""),0)/F53*IF(F53&gt;=10,1,(1-(12-F53)/12))</f>
        <v>29.931091340347354</v>
      </c>
    </row>
    <row r="54" spans="1:16" x14ac:dyDescent="0.25">
      <c r="A54" s="12">
        <f>_xlfn.RANK.EQ(O54,O:O,0)</f>
        <v>52</v>
      </c>
      <c r="B54" s="12">
        <f>_xlfn.RANK.EQ(P54,P:P,0)</f>
        <v>69</v>
      </c>
      <c r="C54" t="s">
        <v>326</v>
      </c>
      <c r="D54" t="s">
        <v>45</v>
      </c>
      <c r="E54" t="s">
        <v>355</v>
      </c>
      <c r="F54" s="18">
        <v>12</v>
      </c>
      <c r="G54" s="2">
        <v>3157.4046822742475</v>
      </c>
      <c r="H54" s="2">
        <v>24</v>
      </c>
      <c r="I54" s="2">
        <v>8.3999999999999986</v>
      </c>
      <c r="J54" s="2">
        <v>67.875</v>
      </c>
      <c r="K54" s="2">
        <v>154.12218045112783</v>
      </c>
      <c r="L54" s="2">
        <v>2.0413533834586466</v>
      </c>
      <c r="M54" s="2">
        <v>1.4899327374119746</v>
      </c>
      <c r="N54" s="2">
        <f>IF(VLOOKUP($E54,Configuration!$A$21:$C$31,3,FALSE),IFERROR((Configuration!$C$9*H54+Configuration!$C$10*I54+Configuration!$C$11*G54+Configuration!$C$15*L54+Configuration!$C$16*K54+Configuration!$C$17*M54),""),0)+(IF(VLOOKUP($E54,Configuration!$A$21:$C$31,3,FALSE),IFERROR((Configuration!$C$9*H54+Configuration!$C$10*I54+Configuration!$C$11*G54+Configuration!$C$15*L54+Configuration!$C$16*K54+Configuration!$C$17*M54),""),0)/$F54)*IFERROR(VLOOKUP($D54,'11_GAME_TEAMS (DO NOT MODIFY)'!$A:$C,3,FALSE),0)</f>
        <v>230.17666016201062</v>
      </c>
      <c r="O54" s="2">
        <f>MAX(IFERROR(IF(Configuration!$F$9&gt;0,$N54-LARGE($N:$N,Configuration!$F$9*Configuration!$F$16),-1000000),0),IFERROR(IF(Configuration!$F$14&gt;0,$N54-LARGE('FLEX Settings (DO NOT MODIFY)'!$J:$J,(Configuration!$F$14*Configuration!$F$16)),-100000),0))+IF(N54=0,0,COUNTIFS($N$2:N53,N53)*0.000001)</f>
        <v>-66.06780058162704</v>
      </c>
      <c r="P54" s="42">
        <f>IF(VLOOKUP($E54,Configuration!$A$21:$C$31,3,FALSE),IFERROR((Configuration!$C$9*H54*2+Configuration!$C$10*I54+Configuration!$C$11*G54+Configuration!$C$15*L54*3+Configuration!$C$16*K54+Configuration!$C$17*M54),""),0)/F54*IF(F54&gt;=10,1,(1-(12-F54)/12))</f>
        <v>29.222741730292867</v>
      </c>
    </row>
    <row r="55" spans="1:16" x14ac:dyDescent="0.25">
      <c r="A55" s="12">
        <f>_xlfn.RANK.EQ(O55,O:O,0)</f>
        <v>53</v>
      </c>
      <c r="B55" s="12">
        <f>_xlfn.RANK.EQ(P55,P:P,0)</f>
        <v>45</v>
      </c>
      <c r="C55" t="s">
        <v>651</v>
      </c>
      <c r="D55" t="s">
        <v>140</v>
      </c>
      <c r="E55" t="s">
        <v>379</v>
      </c>
      <c r="F55" s="18">
        <v>11</v>
      </c>
      <c r="G55" s="2">
        <v>2492.875</v>
      </c>
      <c r="H55" s="2">
        <v>23.264447236180906</v>
      </c>
      <c r="I55" s="2">
        <v>8.9478643216080407</v>
      </c>
      <c r="J55" s="2">
        <v>82.5</v>
      </c>
      <c r="K55" s="2">
        <v>321.75</v>
      </c>
      <c r="L55" s="2">
        <v>3.7500000000000004</v>
      </c>
      <c r="M55" s="2">
        <v>1.3341865813617844</v>
      </c>
      <c r="N55" s="2">
        <f>IF(VLOOKUP($E55,Configuration!$A$21:$C$31,3,FALSE),IFERROR((Configuration!$C$9*H55+Configuration!$C$10*I55+Configuration!$C$11*G55+Configuration!$C$15*L55+Configuration!$C$16*K55+Configuration!$C$17*M55),""),0)+(IF(VLOOKUP($E55,Configuration!$A$21:$C$31,3,FALSE),IFERROR((Configuration!$C$9*H55+Configuration!$C$10*I55+Configuration!$C$11*G55+Configuration!$C$15*L55+Configuration!$C$16*K55+Configuration!$C$17*M55),""),0)/$F55)*IFERROR(VLOOKUP($D55,'11_GAME_TEAMS (DO NOT MODIFY)'!$A:$C,3,FALSE),0)</f>
        <v>226.88368713878401</v>
      </c>
      <c r="O55" s="2">
        <f>MAX(IFERROR(IF(Configuration!$F$9&gt;0,$N55-LARGE($N:$N,Configuration!$F$9*Configuration!$F$16),-1000000),0),IFERROR(IF(Configuration!$F$14&gt;0,$N55-LARGE('FLEX Settings (DO NOT MODIFY)'!$J:$J,(Configuration!$F$14*Configuration!$F$16)),-100000),0))+IF(N55=0,0,COUNTIFS($N$2:N54,N54)*0.000001)</f>
        <v>-69.360773604853648</v>
      </c>
      <c r="P55" s="42">
        <f>IF(VLOOKUP($E55,Configuration!$A$21:$C$31,3,FALSE),IFERROR((Configuration!$C$9*H55*2+Configuration!$C$10*I55+Configuration!$C$11*G55+Configuration!$C$15*L55*3+Configuration!$C$16*K55+Configuration!$C$17*M55),""),0)/F55*IF(F55&gt;=10,1,(1-(12-F55)/12))</f>
        <v>33.176497825773417</v>
      </c>
    </row>
    <row r="56" spans="1:16" x14ac:dyDescent="0.25">
      <c r="A56" s="12">
        <f>_xlfn.RANK.EQ(O56,O:O,0)</f>
        <v>54</v>
      </c>
      <c r="B56" s="12">
        <f>_xlfn.RANK.EQ(P56,P:P,0)</f>
        <v>60</v>
      </c>
      <c r="C56" t="s">
        <v>999</v>
      </c>
      <c r="D56" t="s">
        <v>65</v>
      </c>
      <c r="E56" t="s">
        <v>373</v>
      </c>
      <c r="F56" s="18">
        <v>12</v>
      </c>
      <c r="G56" s="2">
        <v>3141.6000000000004</v>
      </c>
      <c r="H56" s="2">
        <v>21.6</v>
      </c>
      <c r="I56" s="2">
        <v>7</v>
      </c>
      <c r="J56" s="2">
        <v>83</v>
      </c>
      <c r="K56" s="2">
        <v>83</v>
      </c>
      <c r="L56" s="2">
        <v>4</v>
      </c>
      <c r="M56" s="2">
        <v>2.1960293372276909</v>
      </c>
      <c r="N56" s="2">
        <f>IF(VLOOKUP($E56,Configuration!$A$21:$C$31,3,FALSE),IFERROR((Configuration!$C$9*H56+Configuration!$C$10*I56+Configuration!$C$11*G56+Configuration!$C$15*L56+Configuration!$C$16*K56+Configuration!$C$17*M56),""),0)+(IF(VLOOKUP($E56,Configuration!$A$21:$C$31,3,FALSE),IFERROR((Configuration!$C$9*H56+Configuration!$C$10*I56+Configuration!$C$11*G56+Configuration!$C$15*L56+Configuration!$C$16*K56+Configuration!$C$17*M56),""),0)/$F56)*IFERROR(VLOOKUP($D56,'11_GAME_TEAMS (DO NOT MODIFY)'!$A:$C,3,FALSE),0)</f>
        <v>225.97194132554466</v>
      </c>
      <c r="O56" s="2">
        <f>MAX(IFERROR(IF(Configuration!$F$9&gt;0,$N56-LARGE($N:$N,Configuration!$F$9*Configuration!$F$16),-1000000),0),IFERROR(IF(Configuration!$F$14&gt;0,$N56-LARGE('FLEX Settings (DO NOT MODIFY)'!$J:$J,(Configuration!$F$14*Configuration!$F$16)),-100000),0))+IF(N56=0,0,COUNTIFS($N$2:N55,N55)*0.000001)</f>
        <v>-70.272519418092998</v>
      </c>
      <c r="P56" s="42">
        <f>IF(VLOOKUP($E56,Configuration!$A$21:$C$31,3,FALSE),IFERROR((Configuration!$C$9*H56*2+Configuration!$C$10*I56+Configuration!$C$11*G56+Configuration!$C$15*L56*3+Configuration!$C$16*K56+Configuration!$C$17*M56),""),0)/F56*IF(F56&gt;=10,1,(1-(12-F56)/12))</f>
        <v>30.030995110462058</v>
      </c>
    </row>
    <row r="57" spans="1:16" x14ac:dyDescent="0.25">
      <c r="A57" s="12">
        <f>_xlfn.RANK.EQ(O57,O:O,0)</f>
        <v>55</v>
      </c>
      <c r="B57" s="12">
        <f>_xlfn.RANK.EQ(P57,P:P,0)</f>
        <v>81</v>
      </c>
      <c r="C57" t="s">
        <v>168</v>
      </c>
      <c r="D57" t="s">
        <v>113</v>
      </c>
      <c r="E57" t="s">
        <v>2</v>
      </c>
      <c r="F57" s="18">
        <v>12</v>
      </c>
      <c r="G57" s="2">
        <v>3307.5</v>
      </c>
      <c r="H57" s="2">
        <v>24.999999999999996</v>
      </c>
      <c r="I57" s="2">
        <v>7.5</v>
      </c>
      <c r="J57" s="2">
        <v>84</v>
      </c>
      <c r="K57" s="2">
        <v>58.8</v>
      </c>
      <c r="L57" s="2">
        <v>1.1760000000000002</v>
      </c>
      <c r="M57" s="2">
        <v>2.3118712809248256</v>
      </c>
      <c r="N57" s="2">
        <f>IF(VLOOKUP($E57,Configuration!$A$21:$C$31,3,FALSE),IFERROR((Configuration!$C$9*H57+Configuration!$C$10*I57+Configuration!$C$11*G57+Configuration!$C$15*L57+Configuration!$C$16*K57+Configuration!$C$17*M57),""),0)+(IF(VLOOKUP($E57,Configuration!$A$21:$C$31,3,FALSE),IFERROR((Configuration!$C$9*H57+Configuration!$C$10*I57+Configuration!$C$11*G57+Configuration!$C$15*L57+Configuration!$C$16*K57+Configuration!$C$17*M57),""),0)/$F57)*IFERROR(VLOOKUP($D57,'11_GAME_TEAMS (DO NOT MODIFY)'!$A:$C,3,FALSE),0)</f>
        <v>225.61225743815038</v>
      </c>
      <c r="O57" s="2">
        <f>MAX(IFERROR(IF(Configuration!$F$9&gt;0,$N57-LARGE($N:$N,Configuration!$F$9*Configuration!$F$16),-1000000),0),IFERROR(IF(Configuration!$F$14&gt;0,$N57-LARGE('FLEX Settings (DO NOT MODIFY)'!$J:$J,(Configuration!$F$14*Configuration!$F$16)),-100000),0))+IF(N57=0,0,COUNTIFS($N$2:N56,N56)*0.000001)</f>
        <v>-70.63220330548728</v>
      </c>
      <c r="P57" s="42">
        <f>IF(VLOOKUP($E57,Configuration!$A$21:$C$31,3,FALSE),IFERROR((Configuration!$C$9*H57*2+Configuration!$C$10*I57+Configuration!$C$11*G57+Configuration!$C$15*L57*3+Configuration!$C$16*K57+Configuration!$C$17*M57),""),0)/F57*IF(F57&gt;=10,1,(1-(12-F57)/12))</f>
        <v>28.310354786512523</v>
      </c>
    </row>
    <row r="58" spans="1:16" x14ac:dyDescent="0.25">
      <c r="A58" s="12">
        <f>_xlfn.RANK.EQ(O58,O:O,0)</f>
        <v>56</v>
      </c>
      <c r="B58" s="12">
        <f>_xlfn.RANK.EQ(P58,P:P,0)</f>
        <v>48</v>
      </c>
      <c r="C58" t="s">
        <v>629</v>
      </c>
      <c r="D58" t="s">
        <v>63</v>
      </c>
      <c r="E58" t="s">
        <v>362</v>
      </c>
      <c r="F58" s="18">
        <v>11</v>
      </c>
      <c r="G58" s="2">
        <v>2744.066807313643</v>
      </c>
      <c r="H58" s="2">
        <v>26.4</v>
      </c>
      <c r="I58" s="2">
        <v>11.546376489747574</v>
      </c>
      <c r="J58" s="2">
        <v>66</v>
      </c>
      <c r="K58" s="2">
        <v>144.93371757925073</v>
      </c>
      <c r="L58" s="2">
        <v>2.75</v>
      </c>
      <c r="M58" s="2">
        <v>1.466264307690295</v>
      </c>
      <c r="N58" s="2">
        <f>IF(VLOOKUP($E58,Configuration!$A$21:$C$31,3,FALSE),IFERROR((Configuration!$C$9*H58+Configuration!$C$10*I58+Configuration!$C$11*G58+Configuration!$C$15*L58+Configuration!$C$16*K58+Configuration!$C$17*M58),""),0)+(IF(VLOOKUP($E58,Configuration!$A$21:$C$31,3,FALSE),IFERROR((Configuration!$C$9*H58+Configuration!$C$10*I58+Configuration!$C$11*G58+Configuration!$C$15*L58+Configuration!$C$16*K58+Configuration!$C$17*M58),""),0)/$F58)*IFERROR(VLOOKUP($D58,'11_GAME_TEAMS (DO NOT MODIFY)'!$A:$C,3,FALSE),0)</f>
        <v>225.33827978413132</v>
      </c>
      <c r="O58" s="2">
        <f>MAX(IFERROR(IF(Configuration!$F$9&gt;0,$N58-LARGE($N:$N,Configuration!$F$9*Configuration!$F$16),-1000000),0),IFERROR(IF(Configuration!$F$14&gt;0,$N58-LARGE('FLEX Settings (DO NOT MODIFY)'!$J:$J,(Configuration!$F$14*Configuration!$F$16)),-100000),0))+IF(N58=0,0,COUNTIFS($N$2:N57,N57)*0.000001)</f>
        <v>-70.906180959506344</v>
      </c>
      <c r="P58" s="42">
        <f>IF(VLOOKUP($E58,Configuration!$A$21:$C$31,3,FALSE),IFERROR((Configuration!$C$9*H58*2+Configuration!$C$10*I58+Configuration!$C$11*G58+Configuration!$C$15*L58*3+Configuration!$C$16*K58+Configuration!$C$17*M58),""),0)/F58*IF(F58&gt;=10,1,(1-(12-F58)/12))</f>
        <v>32.630069314145004</v>
      </c>
    </row>
    <row r="59" spans="1:16" x14ac:dyDescent="0.25">
      <c r="A59" s="12">
        <f>_xlfn.RANK.EQ(O59,O:O,0)</f>
        <v>57</v>
      </c>
      <c r="B59" s="12">
        <f>_xlfn.RANK.EQ(P59,P:P,0)</f>
        <v>42</v>
      </c>
      <c r="C59" t="s">
        <v>356</v>
      </c>
      <c r="D59" t="s">
        <v>77</v>
      </c>
      <c r="E59" t="s">
        <v>138</v>
      </c>
      <c r="F59" s="18">
        <v>11</v>
      </c>
      <c r="G59" s="2">
        <v>2976.5999999999995</v>
      </c>
      <c r="H59" s="2">
        <v>24.200000000000003</v>
      </c>
      <c r="I59" s="2">
        <v>11</v>
      </c>
      <c r="J59" s="2">
        <v>55</v>
      </c>
      <c r="K59" s="2">
        <v>55</v>
      </c>
      <c r="L59" s="2">
        <v>4.4000000000000004</v>
      </c>
      <c r="M59" s="2">
        <v>1.4552001632231684</v>
      </c>
      <c r="N59" s="2">
        <f>IF(VLOOKUP($E59,Configuration!$A$21:$C$31,3,FALSE),IFERROR((Configuration!$C$9*H59+Configuration!$C$10*I59+Configuration!$C$11*G59+Configuration!$C$15*L59+Configuration!$C$16*K59+Configuration!$C$17*M59),""),0)+(IF(VLOOKUP($E59,Configuration!$A$21:$C$31,3,FALSE),IFERROR((Configuration!$C$9*H59+Configuration!$C$10*I59+Configuration!$C$11*G59+Configuration!$C$15*L59+Configuration!$C$16*K59+Configuration!$C$17*M59),""),0)/$F59)*IFERROR(VLOOKUP($D59,'11_GAME_TEAMS (DO NOT MODIFY)'!$A:$C,3,FALSE),0)</f>
        <v>222.85359967355365</v>
      </c>
      <c r="O59" s="2">
        <f>MAX(IFERROR(IF(Configuration!$F$9&gt;0,$N59-LARGE($N:$N,Configuration!$F$9*Configuration!$F$16),-1000000),0),IFERROR(IF(Configuration!$F$14&gt;0,$N59-LARGE('FLEX Settings (DO NOT MODIFY)'!$J:$J,(Configuration!$F$14*Configuration!$F$16)),-100000),0))+IF(N59=0,0,COUNTIFS($N$2:N58,N58)*0.000001)</f>
        <v>-73.390861070084014</v>
      </c>
      <c r="P59" s="42">
        <f>IF(VLOOKUP($E59,Configuration!$A$21:$C$31,3,FALSE),IFERROR((Configuration!$C$9*H59*2+Configuration!$C$10*I59+Configuration!$C$11*G59+Configuration!$C$15*L59*3+Configuration!$C$16*K59+Configuration!$C$17*M59),""),0)/F59*IF(F59&gt;=10,1,(1-(12-F59)/12))</f>
        <v>33.859418152141238</v>
      </c>
    </row>
    <row r="60" spans="1:16" x14ac:dyDescent="0.25">
      <c r="A60" s="12">
        <f>_xlfn.RANK.EQ(O60,O:O,0)</f>
        <v>58</v>
      </c>
      <c r="B60" s="12">
        <f>_xlfn.RANK.EQ(P60,P:P,0)</f>
        <v>71</v>
      </c>
      <c r="C60" t="s">
        <v>167</v>
      </c>
      <c r="D60" t="s">
        <v>100</v>
      </c>
      <c r="E60" t="s">
        <v>355</v>
      </c>
      <c r="F60" s="18">
        <v>12</v>
      </c>
      <c r="G60" s="2">
        <v>3352.7659574468084</v>
      </c>
      <c r="H60" s="2">
        <v>21.6</v>
      </c>
      <c r="I60" s="2">
        <v>10.834922964049891</v>
      </c>
      <c r="J60" s="2">
        <v>80.896551724137936</v>
      </c>
      <c r="K60" s="2">
        <v>79.219939253171347</v>
      </c>
      <c r="L60" s="2">
        <v>3.3532249419331785</v>
      </c>
      <c r="M60" s="2">
        <v>2.1463228158388481</v>
      </c>
      <c r="N60" s="2">
        <f>IF(VLOOKUP($E60,Configuration!$A$21:$C$31,3,FALSE),IFERROR((Configuration!$C$9*H60+Configuration!$C$10*I60+Configuration!$C$11*G60+Configuration!$C$15*L60+Configuration!$C$16*K60+Configuration!$C$17*M60),""),0)+(IF(VLOOKUP($E60,Configuration!$A$21:$C$31,3,FALSE),IFERROR((Configuration!$C$9*H60+Configuration!$C$10*I60+Configuration!$C$11*G60+Configuration!$C$15*L60+Configuration!$C$16*K60+Configuration!$C$17*M60),""),0)/$F60)*IFERROR(VLOOKUP($D60,'11_GAME_TEAMS (DO NOT MODIFY)'!$A:$C,3,FALSE),0)</f>
        <v>222.58949031501106</v>
      </c>
      <c r="O60" s="2">
        <f>MAX(IFERROR(IF(Configuration!$F$9&gt;0,$N60-LARGE($N:$N,Configuration!$F$9*Configuration!$F$16),-1000000),0),IFERROR(IF(Configuration!$F$14&gt;0,$N60-LARGE('FLEX Settings (DO NOT MODIFY)'!$J:$J,(Configuration!$F$14*Configuration!$F$16)),-100000),0))+IF(N60=0,0,COUNTIFS($N$2:N59,N59)*0.000001)</f>
        <v>-73.654970428626598</v>
      </c>
      <c r="P60" s="42">
        <f>IF(VLOOKUP($E60,Configuration!$A$21:$C$31,3,FALSE),IFERROR((Configuration!$C$9*H60*2+Configuration!$C$10*I60+Configuration!$C$11*G60+Configuration!$C$15*L60*3+Configuration!$C$16*K60+Configuration!$C$17*M60),""),0)/F60*IF(F60&gt;=10,1,(1-(12-F60)/12))</f>
        <v>29.102349134850758</v>
      </c>
    </row>
    <row r="61" spans="1:16" x14ac:dyDescent="0.25">
      <c r="A61" s="12">
        <f>_xlfn.RANK.EQ(O61,O:O,0)</f>
        <v>59</v>
      </c>
      <c r="B61" s="12">
        <f>_xlfn.RANK.EQ(P61,P:P,0)</f>
        <v>68</v>
      </c>
      <c r="C61" t="s">
        <v>640</v>
      </c>
      <c r="D61" t="s">
        <v>126</v>
      </c>
      <c r="E61" t="s">
        <v>373</v>
      </c>
      <c r="F61" s="18">
        <v>12</v>
      </c>
      <c r="G61" s="2">
        <v>2896.7999999999997</v>
      </c>
      <c r="H61" s="2">
        <v>20.399999999999999</v>
      </c>
      <c r="I61" s="2">
        <v>9.6000000000000014</v>
      </c>
      <c r="J61" s="2">
        <v>96</v>
      </c>
      <c r="K61" s="2">
        <v>240</v>
      </c>
      <c r="L61" s="2">
        <v>3.96</v>
      </c>
      <c r="M61" s="2">
        <v>2.0292214028083082</v>
      </c>
      <c r="N61" s="2">
        <f>IF(VLOOKUP($E61,Configuration!$A$21:$C$31,3,FALSE),IFERROR((Configuration!$C$9*H61+Configuration!$C$10*I61+Configuration!$C$11*G61+Configuration!$C$15*L61+Configuration!$C$16*K61+Configuration!$C$17*M61),""),0)+(IF(VLOOKUP($E61,Configuration!$A$21:$C$31,3,FALSE),IFERROR((Configuration!$C$9*H61+Configuration!$C$10*I61+Configuration!$C$11*G61+Configuration!$C$15*L61+Configuration!$C$16*K61+Configuration!$C$17*M61),""),0)/$F61)*IFERROR(VLOOKUP($D61,'11_GAME_TEAMS (DO NOT MODIFY)'!$A:$C,3,FALSE),0)</f>
        <v>221.97355719438337</v>
      </c>
      <c r="O61" s="2">
        <f>MAX(IFERROR(IF(Configuration!$F$9&gt;0,$N61-LARGE($N:$N,Configuration!$F$9*Configuration!$F$16),-1000000),0),IFERROR(IF(Configuration!$F$14&gt;0,$N61-LARGE('FLEX Settings (DO NOT MODIFY)'!$J:$J,(Configuration!$F$14*Configuration!$F$16)),-100000),0))+IF(N61=0,0,COUNTIFS($N$2:N60,N60)*0.000001)</f>
        <v>-74.270903549254285</v>
      </c>
      <c r="P61" s="42">
        <f>IF(VLOOKUP($E61,Configuration!$A$21:$C$31,3,FALSE),IFERROR((Configuration!$C$9*H61*2+Configuration!$C$10*I61+Configuration!$C$11*G61+Configuration!$C$15*L61*3+Configuration!$C$16*K61+Configuration!$C$17*M61),""),0)/F61*IF(F61&gt;=10,1,(1-(12-F61)/12))</f>
        <v>29.257796432865277</v>
      </c>
    </row>
    <row r="62" spans="1:16" x14ac:dyDescent="0.25">
      <c r="A62" s="12">
        <f>_xlfn.RANK.EQ(O62,O:O,0)</f>
        <v>60</v>
      </c>
      <c r="B62" s="12">
        <f>_xlfn.RANK.EQ(P62,P:P,0)</f>
        <v>77</v>
      </c>
      <c r="C62" t="s">
        <v>998</v>
      </c>
      <c r="D62" t="s">
        <v>123</v>
      </c>
      <c r="E62" t="s">
        <v>3</v>
      </c>
      <c r="F62" s="18">
        <v>12</v>
      </c>
      <c r="G62" s="2">
        <v>2956.8</v>
      </c>
      <c r="H62" s="2">
        <v>24.252631578947366</v>
      </c>
      <c r="I62" s="2">
        <v>7.1999999999999993</v>
      </c>
      <c r="J62" s="2">
        <v>72</v>
      </c>
      <c r="K62" s="2">
        <v>126</v>
      </c>
      <c r="L62" s="2">
        <v>1.92</v>
      </c>
      <c r="M62" s="2">
        <v>1.7134526783446442</v>
      </c>
      <c r="N62" s="2">
        <f>IF(VLOOKUP($E62,Configuration!$A$21:$C$31,3,FALSE),IFERROR((Configuration!$C$9*H62+Configuration!$C$10*I62+Configuration!$C$11*G62+Configuration!$C$15*L62+Configuration!$C$16*K62+Configuration!$C$17*M62),""),0)+(IF(VLOOKUP($E62,Configuration!$A$21:$C$31,3,FALSE),IFERROR((Configuration!$C$9*H62+Configuration!$C$10*I62+Configuration!$C$11*G62+Configuration!$C$15*L62+Configuration!$C$16*K62+Configuration!$C$17*M62),""),0)/$F62)*IFERROR(VLOOKUP($D62,'11_GAME_TEAMS (DO NOT MODIFY)'!$A:$C,3,FALSE),0)</f>
        <v>221.57562095910018</v>
      </c>
      <c r="O62" s="2">
        <f>MAX(IFERROR(IF(Configuration!$F$9&gt;0,$N62-LARGE($N:$N,Configuration!$F$9*Configuration!$F$16),-1000000),0),IFERROR(IF(Configuration!$F$14&gt;0,$N62-LARGE('FLEX Settings (DO NOT MODIFY)'!$J:$J,(Configuration!$F$14*Configuration!$F$16)),-100000),0))+IF(N62=0,0,COUNTIFS($N$2:N61,N61)*0.000001)</f>
        <v>-74.668839784537482</v>
      </c>
      <c r="P62" s="42">
        <f>IF(VLOOKUP($E62,Configuration!$A$21:$C$31,3,FALSE),IFERROR((Configuration!$C$9*H62*2+Configuration!$C$10*I62+Configuration!$C$11*G62+Configuration!$C$15*L62*3+Configuration!$C$16*K62+Configuration!$C$17*M62),""),0)/F62*IF(F62&gt;=10,1,(1-(12-F62)/12))</f>
        <v>28.468845606240805</v>
      </c>
    </row>
    <row r="63" spans="1:16" x14ac:dyDescent="0.25">
      <c r="A63" s="12">
        <f>_xlfn.RANK.EQ(O63,O:O,0)</f>
        <v>61</v>
      </c>
      <c r="B63" s="12">
        <f>_xlfn.RANK.EQ(P63,P:P,0)</f>
        <v>84</v>
      </c>
      <c r="C63" t="s">
        <v>616</v>
      </c>
      <c r="D63" t="s">
        <v>49</v>
      </c>
      <c r="E63" t="s">
        <v>355</v>
      </c>
      <c r="F63" s="18">
        <v>12</v>
      </c>
      <c r="G63" s="2">
        <v>3328.7999999999997</v>
      </c>
      <c r="H63" s="2">
        <v>17.753424657534246</v>
      </c>
      <c r="I63" s="2">
        <v>5.4</v>
      </c>
      <c r="J63" s="2">
        <v>96</v>
      </c>
      <c r="K63" s="2">
        <v>106.28571428571429</v>
      </c>
      <c r="L63" s="2">
        <v>3.5999999999999996</v>
      </c>
      <c r="M63" s="2">
        <v>2.503502572541521</v>
      </c>
      <c r="N63" s="2">
        <f>IF(VLOOKUP($E63,Configuration!$A$21:$C$31,3,FALSE),IFERROR((Configuration!$C$9*H63+Configuration!$C$10*I63+Configuration!$C$11*G63+Configuration!$C$15*L63+Configuration!$C$16*K63+Configuration!$C$17*M63),""),0)+(IF(VLOOKUP($E63,Configuration!$A$21:$C$31,3,FALSE),IFERROR((Configuration!$C$9*H63+Configuration!$C$10*I63+Configuration!$C$11*G63+Configuration!$C$15*L63+Configuration!$C$16*K63+Configuration!$C$17*M63),""),0)/$F63)*IFERROR(VLOOKUP($D63,'11_GAME_TEAMS (DO NOT MODIFY)'!$A:$C,3,FALSE),0)</f>
        <v>220.58726491362538</v>
      </c>
      <c r="O63" s="2">
        <f>MAX(IFERROR(IF(Configuration!$F$9&gt;0,$N63-LARGE($N:$N,Configuration!$F$9*Configuration!$F$16),-1000000),0),IFERROR(IF(Configuration!$F$14&gt;0,$N63-LARGE('FLEX Settings (DO NOT MODIFY)'!$J:$J,(Configuration!$F$14*Configuration!$F$16)),-100000),0))+IF(N63=0,0,COUNTIFS($N$2:N62,N62)*0.000001)</f>
        <v>-75.657195830012284</v>
      </c>
      <c r="P63" s="42">
        <f>IF(VLOOKUP($E63,Configuration!$A$21:$C$31,3,FALSE),IFERROR((Configuration!$C$9*H63*2+Configuration!$C$10*I63+Configuration!$C$11*G63+Configuration!$C$15*L63*3+Configuration!$C$16*K63+Configuration!$C$17*M63),""),0)/F63*IF(F63&gt;=10,1,(1-(12-F63)/12))</f>
        <v>27.900080295313529</v>
      </c>
    </row>
    <row r="64" spans="1:16" x14ac:dyDescent="0.25">
      <c r="A64" s="12">
        <f>_xlfn.RANK.EQ(O64,O:O,0)</f>
        <v>62</v>
      </c>
      <c r="B64" s="12">
        <f>_xlfn.RANK.EQ(P64,P:P,0)</f>
        <v>82</v>
      </c>
      <c r="C64" t="s">
        <v>610</v>
      </c>
      <c r="D64" t="s">
        <v>56</v>
      </c>
      <c r="E64" t="s">
        <v>355</v>
      </c>
      <c r="F64" s="18">
        <v>12</v>
      </c>
      <c r="G64" s="2">
        <v>2563.3124999999995</v>
      </c>
      <c r="H64" s="2">
        <v>19.200000000000003</v>
      </c>
      <c r="I64" s="2">
        <v>4.7249999999999996</v>
      </c>
      <c r="J64" s="2">
        <v>68.699999999999989</v>
      </c>
      <c r="K64" s="2">
        <v>302.28000000000003</v>
      </c>
      <c r="L64" s="2">
        <v>3.5534482758620687</v>
      </c>
      <c r="M64" s="2">
        <v>0.98917497707173152</v>
      </c>
      <c r="N64" s="2">
        <f>IF(VLOOKUP($E64,Configuration!$A$21:$C$31,3,FALSE),IFERROR((Configuration!$C$9*H64+Configuration!$C$10*I64+Configuration!$C$11*G64+Configuration!$C$15*L64+Configuration!$C$16*K64+Configuration!$C$17*M64),""),0)+(IF(VLOOKUP($E64,Configuration!$A$21:$C$31,3,FALSE),IFERROR((Configuration!$C$9*H64+Configuration!$C$10*I64+Configuration!$C$11*G64+Configuration!$C$15*L64+Configuration!$C$16*K64+Configuration!$C$17*M64),""),0)/$F64)*IFERROR(VLOOKUP($D64,'11_GAME_TEAMS (DO NOT MODIFY)'!$A:$C,3,FALSE),0)</f>
        <v>219.45283970102895</v>
      </c>
      <c r="O64" s="2">
        <f>MAX(IFERROR(IF(Configuration!$F$9&gt;0,$N64-LARGE($N:$N,Configuration!$F$9*Configuration!$F$16),-1000000),0),IFERROR(IF(Configuration!$F$14&gt;0,$N64-LARGE('FLEX Settings (DO NOT MODIFY)'!$J:$J,(Configuration!$F$14*Configuration!$F$16)),-100000),0))+IF(N64=0,0,COUNTIFS($N$2:N63,N63)*0.000001)</f>
        <v>-76.79162104260871</v>
      </c>
      <c r="P64" s="42">
        <f>IF(VLOOKUP($E64,Configuration!$A$21:$C$31,3,FALSE),IFERROR((Configuration!$C$9*H64*2+Configuration!$C$10*I64+Configuration!$C$11*G64+Configuration!$C$15*L64*3+Configuration!$C$16*K64+Configuration!$C$17*M64),""),0)/F64*IF(F64&gt;=10,1,(1-(12-F64)/12))</f>
        <v>28.241184917614479</v>
      </c>
    </row>
    <row r="65" spans="1:16" x14ac:dyDescent="0.25">
      <c r="A65" s="12">
        <f>_xlfn.RANK.EQ(O65,O:O,0)</f>
        <v>63</v>
      </c>
      <c r="B65" s="12">
        <f>_xlfn.RANK.EQ(P65,P:P,0)</f>
        <v>29</v>
      </c>
      <c r="C65" t="s">
        <v>650</v>
      </c>
      <c r="D65" t="s">
        <v>381</v>
      </c>
      <c r="E65" t="s">
        <v>379</v>
      </c>
      <c r="F65" s="18">
        <v>10</v>
      </c>
      <c r="G65" s="2">
        <v>2245.7142857142853</v>
      </c>
      <c r="H65" s="2">
        <v>18.5</v>
      </c>
      <c r="I65" s="2">
        <v>8</v>
      </c>
      <c r="J65" s="2">
        <v>107.67857142857142</v>
      </c>
      <c r="K65" s="2">
        <v>376.875</v>
      </c>
      <c r="L65" s="2">
        <v>6</v>
      </c>
      <c r="M65" s="2">
        <v>1.8941466565584657</v>
      </c>
      <c r="N65" s="2">
        <f>IF(VLOOKUP($E65,Configuration!$A$21:$C$31,3,FALSE),IFERROR((Configuration!$C$9*H65+Configuration!$C$10*I65+Configuration!$C$11*G65+Configuration!$C$15*L65+Configuration!$C$16*K65+Configuration!$C$17*M65),""),0)+(IF(VLOOKUP($E65,Configuration!$A$21:$C$31,3,FALSE),IFERROR((Configuration!$C$9*H65+Configuration!$C$10*I65+Configuration!$C$11*G65+Configuration!$C$15*L65+Configuration!$C$16*K65+Configuration!$C$17*M65),""),0)/$F65)*IFERROR(VLOOKUP($D65,'11_GAME_TEAMS (DO NOT MODIFY)'!$A:$C,3,FALSE),0)</f>
        <v>217.7277781154545</v>
      </c>
      <c r="O65" s="2">
        <f>MAX(IFERROR(IF(Configuration!$F$9&gt;0,$N65-LARGE($N:$N,Configuration!$F$9*Configuration!$F$16),-1000000),0),IFERROR(IF(Configuration!$F$14&gt;0,$N65-LARGE('FLEX Settings (DO NOT MODIFY)'!$J:$J,(Configuration!$F$14*Configuration!$F$16)),-100000),0))+IF(N65=0,0,COUNTIFS($N$2:N64,N64)*0.000001)</f>
        <v>-78.516682628183162</v>
      </c>
      <c r="P65" s="42">
        <f>IF(VLOOKUP($E65,Configuration!$A$21:$C$31,3,FALSE),IFERROR((Configuration!$C$9*H65*2+Configuration!$C$10*I65+Configuration!$C$11*G65+Configuration!$C$15*L65*3+Configuration!$C$16*K65+Configuration!$C$17*M65),""),0)/F65*IF(F65&gt;=10,1,(1-(12-F65)/12))</f>
        <v>36.372777811545447</v>
      </c>
    </row>
    <row r="66" spans="1:16" x14ac:dyDescent="0.25">
      <c r="A66" s="12">
        <f>_xlfn.RANK.EQ(O66,O:O,0)</f>
        <v>64</v>
      </c>
      <c r="B66" s="12">
        <f>_xlfn.RANK.EQ(P66,P:P,0)</f>
        <v>65</v>
      </c>
      <c r="C66" t="s">
        <v>626</v>
      </c>
      <c r="D66" t="s">
        <v>307</v>
      </c>
      <c r="E66" t="s">
        <v>4</v>
      </c>
      <c r="F66" s="18">
        <v>12</v>
      </c>
      <c r="G66" s="2">
        <v>2968.3820224719102</v>
      </c>
      <c r="H66" s="2">
        <v>18.240000000000002</v>
      </c>
      <c r="I66" s="2">
        <v>12</v>
      </c>
      <c r="J66" s="2">
        <v>87.6</v>
      </c>
      <c r="K66" s="2">
        <v>131.39999999999998</v>
      </c>
      <c r="L66" s="2">
        <v>6</v>
      </c>
      <c r="M66" s="2">
        <v>2.1623795015160066</v>
      </c>
      <c r="N66" s="2">
        <f>IF(VLOOKUP($E66,Configuration!$A$21:$C$31,3,FALSE),IFERROR((Configuration!$C$9*H66+Configuration!$C$10*I66+Configuration!$C$11*G66+Configuration!$C$15*L66+Configuration!$C$16*K66+Configuration!$C$17*M66),""),0)+(IF(VLOOKUP($E66,Configuration!$A$21:$C$31,3,FALSE),IFERROR((Configuration!$C$9*H66+Configuration!$C$10*I66+Configuration!$C$11*G66+Configuration!$C$15*L66+Configuration!$C$16*K66+Configuration!$C$17*M66),""),0)/$F66)*IFERROR(VLOOKUP($D66,'11_GAME_TEAMS (DO NOT MODIFY)'!$A:$C,3,FALSE),0)</f>
        <v>212.51052189584442</v>
      </c>
      <c r="O66" s="2">
        <f>MAX(IFERROR(IF(Configuration!$F$9&gt;0,$N66-LARGE($N:$N,Configuration!$F$9*Configuration!$F$16),-1000000),0),IFERROR(IF(Configuration!$F$14&gt;0,$N66-LARGE('FLEX Settings (DO NOT MODIFY)'!$J:$J,(Configuration!$F$14*Configuration!$F$16)),-100000),0))+IF(N66=0,0,COUNTIFS($N$2:N65,N65)*0.000001)</f>
        <v>-83.73393884779324</v>
      </c>
      <c r="P66" s="42">
        <f>IF(VLOOKUP($E66,Configuration!$A$21:$C$31,3,FALSE),IFERROR((Configuration!$C$9*H66*2+Configuration!$C$10*I66+Configuration!$C$11*G66+Configuration!$C$15*L66*3+Configuration!$C$16*K66+Configuration!$C$17*M66),""),0)/F66*IF(F66&gt;=10,1,(1-(12-F66)/12))</f>
        <v>29.789210157987032</v>
      </c>
    </row>
    <row r="67" spans="1:16" x14ac:dyDescent="0.25">
      <c r="A67" s="12">
        <f>_xlfn.RANK.EQ(O67,O:O,0)</f>
        <v>65</v>
      </c>
      <c r="B67" s="12">
        <f>_xlfn.RANK.EQ(P67,P:P,0)</f>
        <v>85</v>
      </c>
      <c r="C67" t="s">
        <v>588</v>
      </c>
      <c r="D67" t="s">
        <v>112</v>
      </c>
      <c r="E67" t="s">
        <v>379</v>
      </c>
      <c r="F67" s="18">
        <v>12</v>
      </c>
      <c r="G67" s="2">
        <v>3043.2967557251905</v>
      </c>
      <c r="H67" s="2">
        <v>24</v>
      </c>
      <c r="I67" s="2">
        <v>10.8</v>
      </c>
      <c r="J67" s="2">
        <v>63.9375</v>
      </c>
      <c r="K67" s="2">
        <v>63.9375</v>
      </c>
      <c r="L67" s="2">
        <v>2.04</v>
      </c>
      <c r="M67" s="2">
        <v>1.6916701897469335</v>
      </c>
      <c r="N67" s="2">
        <f>IF(VLOOKUP($E67,Configuration!$A$21:$C$31,3,FALSE),IFERROR((Configuration!$C$9*H67+Configuration!$C$10*I67+Configuration!$C$11*G67+Configuration!$C$15*L67+Configuration!$C$16*K67+Configuration!$C$17*M67),""),0)+(IF(VLOOKUP($E67,Configuration!$A$21:$C$31,3,FALSE),IFERROR((Configuration!$C$9*H67+Configuration!$C$10*I67+Configuration!$C$11*G67+Configuration!$C$15*L67+Configuration!$C$16*K67+Configuration!$C$17*M67),""),0)/$F67)*IFERROR(VLOOKUP($D67,'11_GAME_TEAMS (DO NOT MODIFY)'!$A:$C,3,FALSE),0)</f>
        <v>211.38227984951379</v>
      </c>
      <c r="O67" s="2">
        <f>MAX(IFERROR(IF(Configuration!$F$9&gt;0,$N67-LARGE($N:$N,Configuration!$F$9*Configuration!$F$16),-1000000),0),IFERROR(IF(Configuration!$F$14&gt;0,$N67-LARGE('FLEX Settings (DO NOT MODIFY)'!$J:$J,(Configuration!$F$14*Configuration!$F$16)),-100000),0))+IF(N67=0,0,COUNTIFS($N$2:N66,N66)*0.000001)</f>
        <v>-84.862180894123867</v>
      </c>
      <c r="P67" s="42">
        <f>IF(VLOOKUP($E67,Configuration!$A$21:$C$31,3,FALSE),IFERROR((Configuration!$C$9*H67*2+Configuration!$C$10*I67+Configuration!$C$11*G67+Configuration!$C$15*L67*3+Configuration!$C$16*K67+Configuration!$C$17*M67),""),0)/F67*IF(F67&gt;=10,1,(1-(12-F67)/12))</f>
        <v>27.655189987459483</v>
      </c>
    </row>
    <row r="68" spans="1:16" x14ac:dyDescent="0.25">
      <c r="A68" s="12">
        <f>_xlfn.RANK.EQ(O68,O:O,0)</f>
        <v>66</v>
      </c>
      <c r="B68" s="12">
        <f>_xlfn.RANK.EQ(P68,P:P,0)</f>
        <v>75</v>
      </c>
      <c r="C68" t="s">
        <v>174</v>
      </c>
      <c r="D68" t="s">
        <v>363</v>
      </c>
      <c r="E68" t="s">
        <v>190</v>
      </c>
      <c r="F68" s="18">
        <v>11</v>
      </c>
      <c r="G68" s="2">
        <v>3234</v>
      </c>
      <c r="H68" s="2">
        <v>25.85</v>
      </c>
      <c r="I68" s="2">
        <v>7.1292963554136746</v>
      </c>
      <c r="J68" s="2">
        <v>44</v>
      </c>
      <c r="K68" s="2">
        <v>-44</v>
      </c>
      <c r="L68" s="2">
        <v>0</v>
      </c>
      <c r="M68" s="2">
        <v>1.4762938918559485</v>
      </c>
      <c r="N68" s="2">
        <f>IF(VLOOKUP($E68,Configuration!$A$21:$C$31,3,FALSE),IFERROR((Configuration!$C$9*H68+Configuration!$C$10*I68+Configuration!$C$11*G68+Configuration!$C$15*L68+Configuration!$C$16*K68+Configuration!$C$17*M68),""),0)+(IF(VLOOKUP($E68,Configuration!$A$21:$C$31,3,FALSE),IFERROR((Configuration!$C$9*H68+Configuration!$C$10*I68+Configuration!$C$11*G68+Configuration!$C$15*L68+Configuration!$C$16*K68+Configuration!$C$17*M68),""),0)/$F68)*IFERROR(VLOOKUP($D68,'11_GAME_TEAMS (DO NOT MODIFY)'!$A:$C,3,FALSE),0)</f>
        <v>211.14881950546078</v>
      </c>
      <c r="O68" s="2">
        <f>MAX(IFERROR(IF(Configuration!$F$9&gt;0,$N68-LARGE($N:$N,Configuration!$F$9*Configuration!$F$16),-1000000),0),IFERROR(IF(Configuration!$F$14&gt;0,$N68-LARGE('FLEX Settings (DO NOT MODIFY)'!$J:$J,(Configuration!$F$14*Configuration!$F$16)),-100000),0))+IF(N68=0,0,COUNTIFS($N$2:N67,N67)*0.000001)</f>
        <v>-85.095641238176881</v>
      </c>
      <c r="P68" s="42">
        <f>IF(VLOOKUP($E68,Configuration!$A$21:$C$31,3,FALSE),IFERROR((Configuration!$C$9*H68*2+Configuration!$C$10*I68+Configuration!$C$11*G68+Configuration!$C$15*L68*3+Configuration!$C$16*K68+Configuration!$C$17*M68),""),0)/F68*IF(F68&gt;=10,1,(1-(12-F68)/12))</f>
        <v>28.59534722776916</v>
      </c>
    </row>
    <row r="69" spans="1:16" x14ac:dyDescent="0.25">
      <c r="A69" s="12">
        <f>_xlfn.RANK.EQ(O69,O:O,0)</f>
        <v>67</v>
      </c>
      <c r="B69" s="12">
        <f>_xlfn.RANK.EQ(P69,P:P,0)</f>
        <v>78</v>
      </c>
      <c r="C69" t="s">
        <v>652</v>
      </c>
      <c r="D69" t="s">
        <v>666</v>
      </c>
      <c r="E69" t="s">
        <v>379</v>
      </c>
      <c r="F69" s="18">
        <v>12</v>
      </c>
      <c r="G69" s="2">
        <v>2365.1999999999998</v>
      </c>
      <c r="H69" s="2">
        <v>14.399999999999999</v>
      </c>
      <c r="I69" s="2">
        <v>8.3999999999999986</v>
      </c>
      <c r="J69" s="2">
        <v>156</v>
      </c>
      <c r="K69" s="2">
        <v>452.4</v>
      </c>
      <c r="L69" s="2">
        <v>6.0416666666666661</v>
      </c>
      <c r="M69" s="2">
        <v>3.0761535670213345</v>
      </c>
      <c r="N69" s="2">
        <f>IF(VLOOKUP($E69,Configuration!$A$21:$C$31,3,FALSE),IFERROR((Configuration!$C$9*H69+Configuration!$C$10*I69+Configuration!$C$11*G69+Configuration!$C$15*L69+Configuration!$C$16*K69+Configuration!$C$17*M69),""),0)+(IF(VLOOKUP($E69,Configuration!$A$21:$C$31,3,FALSE),IFERROR((Configuration!$C$9*H69+Configuration!$C$10*I69+Configuration!$C$11*G69+Configuration!$C$15*L69+Configuration!$C$16*K69+Configuration!$C$17*M69),""),0)/$F69)*IFERROR(VLOOKUP($D69,'11_GAME_TEAMS (DO NOT MODIFY)'!$A:$C,3,FALSE),0)</f>
        <v>210.74569286595732</v>
      </c>
      <c r="O69" s="2">
        <f>MAX(IFERROR(IF(Configuration!$F$9&gt;0,$N69-LARGE($N:$N,Configuration!$F$9*Configuration!$F$16),-1000000),0),IFERROR(IF(Configuration!$F$14&gt;0,$N69-LARGE('FLEX Settings (DO NOT MODIFY)'!$J:$J,(Configuration!$F$14*Configuration!$F$16)),-100000),0))+IF(N69=0,0,COUNTIFS($N$2:N68,N68)*0.000001)</f>
        <v>-85.498767877680336</v>
      </c>
      <c r="P69" s="42">
        <f>IF(VLOOKUP($E69,Configuration!$A$21:$C$31,3,FALSE),IFERROR((Configuration!$C$9*H69*2+Configuration!$C$10*I69+Configuration!$C$11*G69+Configuration!$C$15*L69*3+Configuration!$C$16*K69+Configuration!$C$17*M69),""),0)/F69*IF(F69&gt;=10,1,(1-(12-F69)/12))</f>
        <v>28.40380773882978</v>
      </c>
    </row>
    <row r="70" spans="1:16" x14ac:dyDescent="0.25">
      <c r="A70" s="12">
        <f>_xlfn.RANK.EQ(O70,O:O,0)</f>
        <v>68</v>
      </c>
      <c r="B70" s="12">
        <f>_xlfn.RANK.EQ(P70,P:P,0)</f>
        <v>100</v>
      </c>
      <c r="C70" t="s">
        <v>605</v>
      </c>
      <c r="D70" t="s">
        <v>97</v>
      </c>
      <c r="E70" t="s">
        <v>138</v>
      </c>
      <c r="F70" s="18">
        <v>12</v>
      </c>
      <c r="G70" s="2">
        <v>3817.7220077220081</v>
      </c>
      <c r="H70" s="2">
        <v>22.335907335907336</v>
      </c>
      <c r="I70" s="2">
        <v>10.30888030888031</v>
      </c>
      <c r="J70" s="2">
        <v>21.428571428571427</v>
      </c>
      <c r="K70" s="2">
        <v>-92.857142857142847</v>
      </c>
      <c r="L70" s="2">
        <v>0</v>
      </c>
      <c r="M70" s="2">
        <v>0.97232962369397935</v>
      </c>
      <c r="N70" s="2">
        <f>IF(VLOOKUP($E70,Configuration!$A$21:$C$31,3,FALSE),IFERROR((Configuration!$C$9*H70+Configuration!$C$10*I70+Configuration!$C$11*G70+Configuration!$C$15*L70+Configuration!$C$16*K70+Configuration!$C$17*M70),""),0)+(IF(VLOOKUP($E70,Configuration!$A$21:$C$31,3,FALSE),IFERROR((Configuration!$C$9*H70+Configuration!$C$10*I70+Configuration!$C$11*G70+Configuration!$C$15*L70+Configuration!$C$16*K70+Configuration!$C$17*M70),""),0)/$F70)*IFERROR(VLOOKUP($D70,'11_GAME_TEAMS (DO NOT MODIFY)'!$A:$C,3,FALSE),0)</f>
        <v>210.20437550164684</v>
      </c>
      <c r="O70" s="2">
        <f>MAX(IFERROR(IF(Configuration!$F$9&gt;0,$N70-LARGE($N:$N,Configuration!$F$9*Configuration!$F$16),-1000000),0),IFERROR(IF(Configuration!$F$14&gt;0,$N70-LARGE('FLEX Settings (DO NOT MODIFY)'!$J:$J,(Configuration!$F$14*Configuration!$F$16)),-100000),0))+IF(N70=0,0,COUNTIFS($N$2:N69,N69)*0.000001)</f>
        <v>-86.040085241990823</v>
      </c>
      <c r="P70" s="42">
        <f>IF(VLOOKUP($E70,Configuration!$A$21:$C$31,3,FALSE),IFERROR((Configuration!$C$9*H70*2+Configuration!$C$10*I70+Configuration!$C$11*G70+Configuration!$C$15*L70*3+Configuration!$C$16*K70+Configuration!$C$17*M70),""),0)/F70*IF(F70&gt;=10,1,(1-(12-F70)/12))</f>
        <v>24.962333737106349</v>
      </c>
    </row>
    <row r="71" spans="1:16" x14ac:dyDescent="0.25">
      <c r="A71" s="12">
        <f>_xlfn.RANK.EQ(O71,O:O,0)</f>
        <v>69</v>
      </c>
      <c r="B71" s="12">
        <f>_xlfn.RANK.EQ(P71,P:P,0)</f>
        <v>80</v>
      </c>
      <c r="C71" t="s">
        <v>632</v>
      </c>
      <c r="D71" t="s">
        <v>108</v>
      </c>
      <c r="E71" t="s">
        <v>3</v>
      </c>
      <c r="F71" s="18">
        <v>12</v>
      </c>
      <c r="G71" s="2">
        <v>2291.4</v>
      </c>
      <c r="H71" s="2">
        <v>18</v>
      </c>
      <c r="I71" s="2">
        <v>11.930232558139535</v>
      </c>
      <c r="J71" s="2">
        <v>132</v>
      </c>
      <c r="K71" s="2">
        <v>462</v>
      </c>
      <c r="L71" s="2">
        <v>4.8000000000000007</v>
      </c>
      <c r="M71" s="2">
        <v>2.3219787869453032</v>
      </c>
      <c r="N71" s="2">
        <f>IF(VLOOKUP($E71,Configuration!$A$21:$C$31,3,FALSE),IFERROR((Configuration!$C$9*H71+Configuration!$C$10*I71+Configuration!$C$11*G71+Configuration!$C$15*L71+Configuration!$C$16*K71+Configuration!$C$17*M71),""),0)+(IF(VLOOKUP($E71,Configuration!$A$21:$C$31,3,FALSE),IFERROR((Configuration!$C$9*H71+Configuration!$C$10*I71+Configuration!$C$11*G71+Configuration!$C$15*L71+Configuration!$C$16*K71+Configuration!$C$17*M71),""),0)/$F71)*IFERROR(VLOOKUP($D71,'11_GAME_TEAMS (DO NOT MODIFY)'!$A:$C,3,FALSE),0)</f>
        <v>210.15157730983034</v>
      </c>
      <c r="O71" s="2">
        <f>MAX(IFERROR(IF(Configuration!$F$9&gt;0,$N71-LARGE($N:$N,Configuration!$F$9*Configuration!$F$16),-1000000),0),IFERROR(IF(Configuration!$F$14&gt;0,$N71-LARGE('FLEX Settings (DO NOT MODIFY)'!$J:$J,(Configuration!$F$14*Configuration!$F$16)),-100000),0))+IF(N71=0,0,COUNTIFS($N$2:N70,N70)*0.000001)</f>
        <v>-86.092883433807316</v>
      </c>
      <c r="P71" s="42">
        <f>IF(VLOOKUP($E71,Configuration!$A$21:$C$31,3,FALSE),IFERROR((Configuration!$C$9*H71*2+Configuration!$C$10*I71+Configuration!$C$11*G71+Configuration!$C$15*L71*3+Configuration!$C$16*K71+Configuration!$C$17*M71),""),0)/F71*IF(F71&gt;=10,1,(1-(12-F71)/12))</f>
        <v>28.312631442485863</v>
      </c>
    </row>
    <row r="72" spans="1:16" x14ac:dyDescent="0.25">
      <c r="A72" s="12">
        <f>_xlfn.RANK.EQ(O72,O:O,0)</f>
        <v>70</v>
      </c>
      <c r="B72" s="12">
        <f>_xlfn.RANK.EQ(P72,P:P,0)</f>
        <v>73</v>
      </c>
      <c r="C72" t="s">
        <v>638</v>
      </c>
      <c r="D72" t="s">
        <v>107</v>
      </c>
      <c r="E72" t="s">
        <v>369</v>
      </c>
      <c r="F72" s="18">
        <v>11</v>
      </c>
      <c r="G72" s="2">
        <v>2752.9733649789032</v>
      </c>
      <c r="H72" s="2">
        <v>16.273734177215189</v>
      </c>
      <c r="I72" s="2">
        <v>12.100000000000001</v>
      </c>
      <c r="J72" s="2">
        <v>93.15625</v>
      </c>
      <c r="K72" s="2">
        <v>311.8709239130435</v>
      </c>
      <c r="L72" s="2">
        <v>4.0502717391304346</v>
      </c>
      <c r="M72" s="2">
        <v>1.6889698921974088</v>
      </c>
      <c r="N72" s="2">
        <f>IF(VLOOKUP($E72,Configuration!$A$21:$C$31,3,FALSE),IFERROR((Configuration!$C$9*H72+Configuration!$C$10*I72+Configuration!$C$11*G72+Configuration!$C$15*L72+Configuration!$C$16*K72+Configuration!$C$17*M72),""),0)+(IF(VLOOKUP($E72,Configuration!$A$21:$C$31,3,FALSE),IFERROR((Configuration!$C$9*H72+Configuration!$C$10*I72+Configuration!$C$11*G72+Configuration!$C$15*L72+Configuration!$C$16*K72+Configuration!$C$17*M72),""),0)/$F72)*IFERROR(VLOOKUP($D72,'11_GAME_TEAMS (DO NOT MODIFY)'!$A:$C,3,FALSE),0)</f>
        <v>207.74112376674788</v>
      </c>
      <c r="O72" s="2">
        <f>MAX(IFERROR(IF(Configuration!$F$9&gt;0,$N72-LARGE($N:$N,Configuration!$F$9*Configuration!$F$16),-1000000),0),IFERROR(IF(Configuration!$F$14&gt;0,$N72-LARGE('FLEX Settings (DO NOT MODIFY)'!$J:$J,(Configuration!$F$14*Configuration!$F$16)),-100000),0))+IF(N72=0,0,COUNTIFS($N$2:N71,N71)*0.000001)</f>
        <v>-88.503336976889784</v>
      </c>
      <c r="P72" s="42">
        <f>IF(VLOOKUP($E72,Configuration!$A$21:$C$31,3,FALSE),IFERROR((Configuration!$C$9*H72*2+Configuration!$C$10*I72+Configuration!$C$11*G72+Configuration!$C$15*L72*3+Configuration!$C$16*K72+Configuration!$C$17*M72),""),0)/F72*IF(F72&gt;=10,1,(1-(12-F72)/12))</f>
        <v>28.802077448012277</v>
      </c>
    </row>
    <row r="73" spans="1:16" x14ac:dyDescent="0.25">
      <c r="A73" s="12">
        <f>_xlfn.RANK.EQ(O73,O:O,0)</f>
        <v>71</v>
      </c>
      <c r="B73" s="12">
        <f>_xlfn.RANK.EQ(P73,P:P,0)</f>
        <v>76</v>
      </c>
      <c r="C73" t="s">
        <v>641</v>
      </c>
      <c r="D73" t="s">
        <v>188</v>
      </c>
      <c r="E73" t="s">
        <v>373</v>
      </c>
      <c r="F73" s="18">
        <v>12</v>
      </c>
      <c r="G73" s="2">
        <v>2856</v>
      </c>
      <c r="H73" s="2">
        <v>19.200000000000003</v>
      </c>
      <c r="I73" s="2">
        <v>8.3999999999999986</v>
      </c>
      <c r="J73" s="2">
        <v>90</v>
      </c>
      <c r="K73" s="2">
        <v>90</v>
      </c>
      <c r="L73" s="2">
        <v>4.8000000000000007</v>
      </c>
      <c r="M73" s="2">
        <v>2.3812366307288211</v>
      </c>
      <c r="N73" s="2">
        <f>IF(VLOOKUP($E73,Configuration!$A$21:$C$31,3,FALSE),IFERROR((Configuration!$C$9*H73+Configuration!$C$10*I73+Configuration!$C$11*G73+Configuration!$C$15*L73+Configuration!$C$16*K73+Configuration!$C$17*M73),""),0)+(IF(VLOOKUP($E73,Configuration!$A$21:$C$31,3,FALSE),IFERROR((Configuration!$C$9*H73+Configuration!$C$10*I73+Configuration!$C$11*G73+Configuration!$C$15*L73+Configuration!$C$16*K73+Configuration!$C$17*M73),""),0)/$F73)*IFERROR(VLOOKUP($D73,'11_GAME_TEAMS (DO NOT MODIFY)'!$A:$C,3,FALSE),0)</f>
        <v>207.27752673854238</v>
      </c>
      <c r="O73" s="2">
        <f>MAX(IFERROR(IF(Configuration!$F$9&gt;0,$N73-LARGE($N:$N,Configuration!$F$9*Configuration!$F$16),-1000000),0),IFERROR(IF(Configuration!$F$14&gt;0,$N73-LARGE('FLEX Settings (DO NOT MODIFY)'!$J:$J,(Configuration!$F$14*Configuration!$F$16)),-100000),0))+IF(N73=0,0,COUNTIFS($N$2:N72,N72)*0.000001)</f>
        <v>-88.966934005095283</v>
      </c>
      <c r="P73" s="42">
        <f>IF(VLOOKUP($E73,Configuration!$A$21:$C$31,3,FALSE),IFERROR((Configuration!$C$9*H73*2+Configuration!$C$10*I73+Configuration!$C$11*G73+Configuration!$C$15*L73*3+Configuration!$C$16*K73+Configuration!$C$17*M73),""),0)/F73*IF(F73&gt;=10,1,(1-(12-F73)/12))</f>
        <v>28.473127228211869</v>
      </c>
    </row>
    <row r="74" spans="1:16" x14ac:dyDescent="0.25">
      <c r="A74" s="12">
        <f>_xlfn.RANK.EQ(O74,O:O,0)</f>
        <v>72</v>
      </c>
      <c r="B74" s="12">
        <f>_xlfn.RANK.EQ(P74,P:P,0)</f>
        <v>63</v>
      </c>
      <c r="C74" t="s">
        <v>177</v>
      </c>
      <c r="D74" t="s">
        <v>95</v>
      </c>
      <c r="E74" t="s">
        <v>190</v>
      </c>
      <c r="F74" s="18">
        <v>11</v>
      </c>
      <c r="G74" s="2">
        <v>2308.854166666667</v>
      </c>
      <c r="H74" s="2">
        <v>15.399999999999999</v>
      </c>
      <c r="I74" s="2">
        <v>8.8000000000000007</v>
      </c>
      <c r="J74" s="2">
        <v>111.83333333333333</v>
      </c>
      <c r="K74" s="2">
        <v>447.33333333333331</v>
      </c>
      <c r="L74" s="2">
        <v>4.95</v>
      </c>
      <c r="M74" s="2">
        <v>1.7688970336836358</v>
      </c>
      <c r="N74" s="2">
        <f>IF(VLOOKUP($E74,Configuration!$A$21:$C$31,3,FALSE),IFERROR((Configuration!$C$9*H74+Configuration!$C$10*I74+Configuration!$C$11*G74+Configuration!$C$15*L74+Configuration!$C$16*K74+Configuration!$C$17*M74),""),0)+(IF(VLOOKUP($E74,Configuration!$A$21:$C$31,3,FALSE),IFERROR((Configuration!$C$9*H74+Configuration!$C$10*I74+Configuration!$C$11*G74+Configuration!$C$15*L74+Configuration!$C$16*K74+Configuration!$C$17*M74),""),0)/$F74)*IFERROR(VLOOKUP($D74,'11_GAME_TEAMS (DO NOT MODIFY)'!$A:$C,3,FALSE),0)</f>
        <v>207.24970593263276</v>
      </c>
      <c r="O74" s="2">
        <f>MAX(IFERROR(IF(Configuration!$F$9&gt;0,$N74-LARGE($N:$N,Configuration!$F$9*Configuration!$F$16),-1000000),0),IFERROR(IF(Configuration!$F$14&gt;0,$N74-LARGE('FLEX Settings (DO NOT MODIFY)'!$J:$J,(Configuration!$F$14*Configuration!$F$16)),-100000),0))+IF(N74=0,0,COUNTIFS($N$2:N73,N73)*0.000001)</f>
        <v>-88.994754811004896</v>
      </c>
      <c r="P74" s="42">
        <f>IF(VLOOKUP($E74,Configuration!$A$21:$C$31,3,FALSE),IFERROR((Configuration!$C$9*H74*2+Configuration!$C$10*I74+Configuration!$C$11*G74+Configuration!$C$15*L74*3+Configuration!$C$16*K74+Configuration!$C$17*M74),""),0)/F74*IF(F74&gt;=10,1,(1-(12-F74)/12))</f>
        <v>29.840882357512069</v>
      </c>
    </row>
    <row r="75" spans="1:16" x14ac:dyDescent="0.25">
      <c r="A75" s="12">
        <f>_xlfn.RANK.EQ(O75,O:O,0)</f>
        <v>73</v>
      </c>
      <c r="B75" s="12">
        <f>_xlfn.RANK.EQ(P75,P:P,0)</f>
        <v>59</v>
      </c>
      <c r="C75" t="s">
        <v>589</v>
      </c>
      <c r="D75" t="s">
        <v>124</v>
      </c>
      <c r="E75" t="s">
        <v>4</v>
      </c>
      <c r="F75" s="18">
        <v>11</v>
      </c>
      <c r="G75" s="2">
        <v>1694.1964285714284</v>
      </c>
      <c r="H75" s="2">
        <v>10.905172413793103</v>
      </c>
      <c r="I75" s="2">
        <v>6.6</v>
      </c>
      <c r="J75" s="2">
        <v>111.96428571428569</v>
      </c>
      <c r="K75" s="2">
        <v>612.77750965250959</v>
      </c>
      <c r="L75" s="2">
        <v>7.5651544401544397</v>
      </c>
      <c r="M75" s="2">
        <v>1.1859999962414198</v>
      </c>
      <c r="N75" s="2">
        <f>IF(VLOOKUP($E75,Configuration!$A$21:$C$31,3,FALSE),IFERROR((Configuration!$C$9*H75+Configuration!$C$10*I75+Configuration!$C$11*G75+Configuration!$C$15*L75+Configuration!$C$16*K75+Configuration!$C$17*M75),""),0)+(IF(VLOOKUP($E75,Configuration!$A$21:$C$31,3,FALSE),IFERROR((Configuration!$C$9*H75+Configuration!$C$10*I75+Configuration!$C$11*G75+Configuration!$C$15*L75+Configuration!$C$16*K75+Configuration!$C$17*M75),""),0)/$F75)*IFERROR(VLOOKUP($D75,'11_GAME_TEAMS (DO NOT MODIFY)'!$A:$C,3,FALSE),0)</f>
        <v>207.08716133017259</v>
      </c>
      <c r="O75" s="2">
        <f>MAX(IFERROR(IF(Configuration!$F$9&gt;0,$N75-LARGE($N:$N,Configuration!$F$9*Configuration!$F$16),-1000000),0),IFERROR(IF(Configuration!$F$14&gt;0,$N75-LARGE('FLEX Settings (DO NOT MODIFY)'!$J:$J,(Configuration!$F$14*Configuration!$F$16)),-100000),0))+IF(N75=0,0,COUNTIFS($N$2:N74,N74)*0.000001)</f>
        <v>-89.157299413465068</v>
      </c>
      <c r="P75" s="42">
        <f>IF(VLOOKUP($E75,Configuration!$A$21:$C$31,3,FALSE),IFERROR((Configuration!$C$9*H75*2+Configuration!$C$10*I75+Configuration!$C$11*G75+Configuration!$C$15*L75*3+Configuration!$C$16*K75+Configuration!$C$17*M75),""),0)/F75*IF(F75&gt;=10,1,(1-(12-F75)/12))</f>
        <v>30.626160668068181</v>
      </c>
    </row>
    <row r="76" spans="1:16" x14ac:dyDescent="0.25">
      <c r="A76" s="12">
        <f>_xlfn.RANK.EQ(O76,O:O,0)</f>
        <v>74</v>
      </c>
      <c r="B76" s="12">
        <f>_xlfn.RANK.EQ(P76,P:P,0)</f>
        <v>70</v>
      </c>
      <c r="C76" t="s">
        <v>347</v>
      </c>
      <c r="D76" t="s">
        <v>99</v>
      </c>
      <c r="E76" t="s">
        <v>379</v>
      </c>
      <c r="F76" s="18">
        <v>11</v>
      </c>
      <c r="G76" s="2">
        <v>3160.2999999999993</v>
      </c>
      <c r="H76" s="2">
        <v>23.65</v>
      </c>
      <c r="I76" s="2">
        <v>9.9</v>
      </c>
      <c r="J76" s="2">
        <v>58.907894736842096</v>
      </c>
      <c r="K76" s="2">
        <v>-6.7970647773279351</v>
      </c>
      <c r="L76" s="2">
        <v>1.65</v>
      </c>
      <c r="M76" s="2">
        <v>1.7916497841549481</v>
      </c>
      <c r="N76" s="2">
        <f>IF(VLOOKUP($E76,Configuration!$A$21:$C$31,3,FALSE),IFERROR((Configuration!$C$9*H76+Configuration!$C$10*I76+Configuration!$C$11*G76+Configuration!$C$15*L76+Configuration!$C$16*K76+Configuration!$C$17*M76),""),0)+(IF(VLOOKUP($E76,Configuration!$A$21:$C$31,3,FALSE),IFERROR((Configuration!$C$9*H76+Configuration!$C$10*I76+Configuration!$C$11*G76+Configuration!$C$15*L76+Configuration!$C$16*K76+Configuration!$C$17*M76),""),0)/$F76)*IFERROR(VLOOKUP($D76,'11_GAME_TEAMS (DO NOT MODIFY)'!$A:$C,3,FALSE),0)</f>
        <v>206.84899395395732</v>
      </c>
      <c r="O76" s="2">
        <f>MAX(IFERROR(IF(Configuration!$F$9&gt;0,$N76-LARGE($N:$N,Configuration!$F$9*Configuration!$F$16),-1000000),0),IFERROR(IF(Configuration!$F$14&gt;0,$N76-LARGE('FLEX Settings (DO NOT MODIFY)'!$J:$J,(Configuration!$F$14*Configuration!$F$16)),-100000),0))+IF(N76=0,0,COUNTIFS($N$2:N75,N75)*0.000001)</f>
        <v>-89.395466789680341</v>
      </c>
      <c r="P76" s="42">
        <f>IF(VLOOKUP($E76,Configuration!$A$21:$C$31,3,FALSE),IFERROR((Configuration!$C$9*H76*2+Configuration!$C$10*I76+Configuration!$C$11*G76+Configuration!$C$15*L76*3+Configuration!$C$16*K76+Configuration!$C$17*M76),""),0)/F76*IF(F76&gt;=10,1,(1-(12-F76)/12))</f>
        <v>29.204453995814298</v>
      </c>
    </row>
    <row r="77" spans="1:16" x14ac:dyDescent="0.25">
      <c r="A77" s="12">
        <f>_xlfn.RANK.EQ(O77,O:O,0)</f>
        <v>75</v>
      </c>
      <c r="B77" s="12">
        <f>_xlfn.RANK.EQ(P77,P:P,0)</f>
        <v>98</v>
      </c>
      <c r="C77" t="s">
        <v>653</v>
      </c>
      <c r="D77" t="s">
        <v>121</v>
      </c>
      <c r="E77" t="s">
        <v>379</v>
      </c>
      <c r="F77" s="18">
        <v>12</v>
      </c>
      <c r="G77" s="2">
        <v>2336.304379038047</v>
      </c>
      <c r="H77" s="2">
        <v>15.370423546302945</v>
      </c>
      <c r="I77" s="2">
        <v>10.246949030868628</v>
      </c>
      <c r="J77" s="2">
        <v>141.42857142857142</v>
      </c>
      <c r="K77" s="2">
        <v>576.06271777003485</v>
      </c>
      <c r="L77" s="2">
        <v>3</v>
      </c>
      <c r="M77" s="2">
        <v>2.2003070168918613</v>
      </c>
      <c r="N77" s="2">
        <f>IF(VLOOKUP($E77,Configuration!$A$21:$C$31,3,FALSE),IFERROR((Configuration!$C$9*H77+Configuration!$C$10*I77+Configuration!$C$11*G77+Configuration!$C$15*L77+Configuration!$C$16*K77+Configuration!$C$17*M77),""),0)+(IF(VLOOKUP($E77,Configuration!$A$21:$C$31,3,FALSE),IFERROR((Configuration!$C$9*H77+Configuration!$C$10*I77+Configuration!$C$11*G77+Configuration!$C$15*L77+Configuration!$C$16*K77+Configuration!$C$17*M77),""),0)/$F77)*IFERROR(VLOOKUP($D77,'11_GAME_TEAMS (DO NOT MODIFY)'!$A:$C,3,FALSE),0)</f>
        <v>205.64562902821618</v>
      </c>
      <c r="O77" s="2">
        <f>MAX(IFERROR(IF(Configuration!$F$9&gt;0,$N77-LARGE($N:$N,Configuration!$F$9*Configuration!$F$16),-1000000),0),IFERROR(IF(Configuration!$F$14&gt;0,$N77-LARGE('FLEX Settings (DO NOT MODIFY)'!$J:$J,(Configuration!$F$14*Configuration!$F$16)),-100000),0))+IF(N77=0,0,COUNTIFS($N$2:N76,N76)*0.000001)</f>
        <v>-90.598831715421483</v>
      </c>
      <c r="P77" s="42">
        <f>IF(VLOOKUP($E77,Configuration!$A$21:$C$31,3,FALSE),IFERROR((Configuration!$C$9*H77*2+Configuration!$C$10*I77+Configuration!$C$11*G77+Configuration!$C$15*L77*3+Configuration!$C$16*K77+Configuration!$C$17*M77),""),0)/F77*IF(F77&gt;=10,1,(1-(12-F77)/12))</f>
        <v>25.260610267785662</v>
      </c>
    </row>
    <row r="78" spans="1:16" x14ac:dyDescent="0.25">
      <c r="A78" s="12">
        <f>_xlfn.RANK.EQ(O78,O:O,0)</f>
        <v>76</v>
      </c>
      <c r="B78" s="12">
        <f>_xlfn.RANK.EQ(P78,P:P,0)</f>
        <v>74</v>
      </c>
      <c r="C78" t="s">
        <v>359</v>
      </c>
      <c r="D78" t="s">
        <v>58</v>
      </c>
      <c r="E78" t="s">
        <v>190</v>
      </c>
      <c r="F78" s="18">
        <v>11</v>
      </c>
      <c r="G78" s="2">
        <v>3061.8499999999995</v>
      </c>
      <c r="H78" s="2">
        <v>24.200000000000003</v>
      </c>
      <c r="I78" s="2">
        <v>9.0330717488789229</v>
      </c>
      <c r="J78" s="2">
        <v>26.125</v>
      </c>
      <c r="K78" s="2">
        <v>-10.450000000000001</v>
      </c>
      <c r="L78" s="2">
        <v>1.0885416666666665</v>
      </c>
      <c r="M78" s="2">
        <v>0.82095067206193018</v>
      </c>
      <c r="N78" s="2">
        <f>IF(VLOOKUP($E78,Configuration!$A$21:$C$31,3,FALSE),IFERROR((Configuration!$C$9*H78+Configuration!$C$10*I78+Configuration!$C$11*G78+Configuration!$C$15*L78+Configuration!$C$16*K78+Configuration!$C$17*M78),""),0)+(IF(VLOOKUP($E78,Configuration!$A$21:$C$31,3,FALSE),IFERROR((Configuration!$C$9*H78+Configuration!$C$10*I78+Configuration!$C$11*G78+Configuration!$C$15*L78+Configuration!$C$16*K78+Configuration!$C$17*M78),""),0)/$F78)*IFERROR(VLOOKUP($D78,'11_GAME_TEAMS (DO NOT MODIFY)'!$A:$C,3,FALSE),0)</f>
        <v>205.05220515811828</v>
      </c>
      <c r="O78" s="2">
        <f>MAX(IFERROR(IF(Configuration!$F$9&gt;0,$N78-LARGE($N:$N,Configuration!$F$9*Configuration!$F$16),-1000000),0),IFERROR(IF(Configuration!$F$14&gt;0,$N78-LARGE('FLEX Settings (DO NOT MODIFY)'!$J:$J,(Configuration!$F$14*Configuration!$F$16)),-100000),0))+IF(N78=0,0,COUNTIFS($N$2:N77,N77)*0.000001)</f>
        <v>-91.192255585519376</v>
      </c>
      <c r="P78" s="42">
        <f>IF(VLOOKUP($E78,Configuration!$A$21:$C$31,3,FALSE),IFERROR((Configuration!$C$9*H78*2+Configuration!$C$10*I78+Configuration!$C$11*G78+Configuration!$C$15*L78*3+Configuration!$C$16*K78+Configuration!$C$17*M78),""),0)/F78*IF(F78&gt;=10,1,(1-(12-F78)/12))</f>
        <v>28.628609559828931</v>
      </c>
    </row>
    <row r="79" spans="1:16" x14ac:dyDescent="0.25">
      <c r="A79" s="12">
        <f>_xlfn.RANK.EQ(O79,O:O,0)</f>
        <v>77</v>
      </c>
      <c r="B79" s="12">
        <f>_xlfn.RANK.EQ(P79,P:P,0)</f>
        <v>79</v>
      </c>
      <c r="C79" t="s">
        <v>377</v>
      </c>
      <c r="D79" t="s">
        <v>42</v>
      </c>
      <c r="E79" t="s">
        <v>1</v>
      </c>
      <c r="F79" s="18">
        <v>11</v>
      </c>
      <c r="G79" s="2">
        <v>2229.7549999999997</v>
      </c>
      <c r="H79" s="2">
        <v>12.100000000000001</v>
      </c>
      <c r="I79" s="2">
        <v>5.0420871559633023</v>
      </c>
      <c r="J79" s="2">
        <v>114.39999999999998</v>
      </c>
      <c r="K79" s="2">
        <v>485.11392405063293</v>
      </c>
      <c r="L79" s="2">
        <v>5.0683544303797463</v>
      </c>
      <c r="M79" s="2">
        <v>1.7119034818697179</v>
      </c>
      <c r="N79" s="2">
        <f>IF(VLOOKUP($E79,Configuration!$A$21:$C$31,3,FALSE),IFERROR((Configuration!$C$9*H79+Configuration!$C$10*I79+Configuration!$C$11*G79+Configuration!$C$15*L79+Configuration!$C$16*K79+Configuration!$C$17*M79),""),0)+(IF(VLOOKUP($E79,Configuration!$A$21:$C$31,3,FALSE),IFERROR((Configuration!$C$9*H79+Configuration!$C$10*I79+Configuration!$C$11*G79+Configuration!$C$15*L79+Configuration!$C$16*K79+Configuration!$C$17*M79),""),0)/$F79)*IFERROR(VLOOKUP($D79,'11_GAME_TEAMS (DO NOT MODIFY)'!$A:$C,3,FALSE),0)</f>
        <v>203.00373771167574</v>
      </c>
      <c r="O79" s="2">
        <f>MAX(IFERROR(IF(Configuration!$F$9&gt;0,$N79-LARGE($N:$N,Configuration!$F$9*Configuration!$F$16),-1000000),0),IFERROR(IF(Configuration!$F$14&gt;0,$N79-LARGE('FLEX Settings (DO NOT MODIFY)'!$J:$J,(Configuration!$F$14*Configuration!$F$16)),-100000),0))+IF(N79=0,0,COUNTIFS($N$2:N78,N78)*0.000001)</f>
        <v>-93.24072303196192</v>
      </c>
      <c r="P79" s="42">
        <f>IF(VLOOKUP($E79,Configuration!$A$21:$C$31,3,FALSE),IFERROR((Configuration!$C$9*H79*2+Configuration!$C$10*I79+Configuration!$C$11*G79+Configuration!$C$15*L79*3+Configuration!$C$16*K79+Configuration!$C$17*M79),""),0)/F79*IF(F79&gt;=10,1,(1-(12-F79)/12))</f>
        <v>28.383999170566611</v>
      </c>
    </row>
    <row r="80" spans="1:16" x14ac:dyDescent="0.25">
      <c r="A80" s="12">
        <f>_xlfn.RANK.EQ(O80,O:O,0)</f>
        <v>78</v>
      </c>
      <c r="B80" s="12">
        <f>_xlfn.RANK.EQ(P80,P:P,0)</f>
        <v>89</v>
      </c>
      <c r="C80" t="s">
        <v>611</v>
      </c>
      <c r="D80" t="s">
        <v>120</v>
      </c>
      <c r="E80" t="s">
        <v>355</v>
      </c>
      <c r="F80" s="18">
        <v>12</v>
      </c>
      <c r="G80" s="2">
        <v>2890.8</v>
      </c>
      <c r="H80" s="2">
        <v>24</v>
      </c>
      <c r="I80" s="2">
        <v>9.6000000000000014</v>
      </c>
      <c r="J80" s="2">
        <v>48</v>
      </c>
      <c r="K80" s="2">
        <v>24</v>
      </c>
      <c r="L80" s="2">
        <v>1.7999999999999998</v>
      </c>
      <c r="M80" s="2">
        <v>1.3551202591613327</v>
      </c>
      <c r="N80" s="2">
        <f>IF(VLOOKUP($E80,Configuration!$A$21:$C$31,3,FALSE),IFERROR((Configuration!$C$9*H80+Configuration!$C$10*I80+Configuration!$C$11*G80+Configuration!$C$15*L80+Configuration!$C$16*K80+Configuration!$C$17*M80),""),0)+(IF(VLOOKUP($E80,Configuration!$A$21:$C$31,3,FALSE),IFERROR((Configuration!$C$9*H80+Configuration!$C$10*I80+Configuration!$C$11*G80+Configuration!$C$15*L80+Configuration!$C$16*K80+Configuration!$C$17*M80),""),0)/$F80)*IFERROR(VLOOKUP($D80,'11_GAME_TEAMS (DO NOT MODIFY)'!$A:$C,3,FALSE),0)</f>
        <v>202.92175948167736</v>
      </c>
      <c r="O80" s="2">
        <f>MAX(IFERROR(IF(Configuration!$F$9&gt;0,$N80-LARGE($N:$N,Configuration!$F$9*Configuration!$F$16),-1000000),0),IFERROR(IF(Configuration!$F$14&gt;0,$N80-LARGE('FLEX Settings (DO NOT MODIFY)'!$J:$J,(Configuration!$F$14*Configuration!$F$16)),-100000),0))+IF(N80=0,0,COUNTIFS($N$2:N79,N79)*0.000001)</f>
        <v>-93.322701261960304</v>
      </c>
      <c r="P80" s="42">
        <f>IF(VLOOKUP($E80,Configuration!$A$21:$C$31,3,FALSE),IFERROR((Configuration!$C$9*H80*2+Configuration!$C$10*I80+Configuration!$C$11*G80+Configuration!$C$15*L80*3+Configuration!$C$16*K80+Configuration!$C$17*M80),""),0)/F80*IF(F80&gt;=10,1,(1-(12-F80)/12))</f>
        <v>26.710146623473108</v>
      </c>
    </row>
    <row r="81" spans="1:16" x14ac:dyDescent="0.25">
      <c r="A81" s="12">
        <f>_xlfn.RANK.EQ(O81,O:O,0)</f>
        <v>79</v>
      </c>
      <c r="B81" s="12">
        <f>_xlfn.RANK.EQ(P81,P:P,0)</f>
        <v>54</v>
      </c>
      <c r="C81" t="s">
        <v>160</v>
      </c>
      <c r="D81" t="s">
        <v>71</v>
      </c>
      <c r="E81" t="s">
        <v>355</v>
      </c>
      <c r="F81" s="18">
        <v>10</v>
      </c>
      <c r="G81" s="2">
        <v>2302.3157894736842</v>
      </c>
      <c r="H81" s="2">
        <v>14.859649122807017</v>
      </c>
      <c r="I81" s="2">
        <v>10.614035087719298</v>
      </c>
      <c r="J81" s="2">
        <v>123.55263157894737</v>
      </c>
      <c r="K81" s="2">
        <v>502.55163224516986</v>
      </c>
      <c r="L81" s="2">
        <v>4.1705529646902058</v>
      </c>
      <c r="M81" s="2">
        <v>1.9246785434796463</v>
      </c>
      <c r="N81" s="2">
        <f>IF(VLOOKUP($E81,Configuration!$A$21:$C$31,3,FALSE),IFERROR((Configuration!$C$9*H81+Configuration!$C$10*I81+Configuration!$C$11*G81+Configuration!$C$15*L81+Configuration!$C$16*K81+Configuration!$C$17*M81),""),0)+(IF(VLOOKUP($E81,Configuration!$A$21:$C$31,3,FALSE),IFERROR((Configuration!$C$9*H81+Configuration!$C$10*I81+Configuration!$C$11*G81+Configuration!$C$15*L81+Configuration!$C$16*K81+Configuration!$C$17*M81),""),0)/$F81)*IFERROR(VLOOKUP($D81,'11_GAME_TEAMS (DO NOT MODIFY)'!$A:$C,3,FALSE),0)</f>
        <v>201.73228182043579</v>
      </c>
      <c r="O81" s="2">
        <f>MAX(IFERROR(IF(Configuration!$F$9&gt;0,$N81-LARGE($N:$N,Configuration!$F$9*Configuration!$F$16),-1000000),0),IFERROR(IF(Configuration!$F$14&gt;0,$N81-LARGE('FLEX Settings (DO NOT MODIFY)'!$J:$J,(Configuration!$F$14*Configuration!$F$16)),-100000),0))+IF(N81=0,0,COUNTIFS($N$2:N80,N80)*0.000001)</f>
        <v>-94.512178923201873</v>
      </c>
      <c r="P81" s="42">
        <f>IF(VLOOKUP($E81,Configuration!$A$21:$C$31,3,FALSE),IFERROR((Configuration!$C$9*H81*2+Configuration!$C$10*I81+Configuration!$C$11*G81+Configuration!$C$15*L81*3+Configuration!$C$16*K81+Configuration!$C$17*M81),""),0)/F81*IF(F81&gt;=10,1,(1-(12-F81)/12))</f>
        <v>31.121751388794628</v>
      </c>
    </row>
    <row r="82" spans="1:16" x14ac:dyDescent="0.25">
      <c r="A82" s="12">
        <f>_xlfn.RANK.EQ(O82,O:O,0)</f>
        <v>80</v>
      </c>
      <c r="B82" s="12">
        <f>_xlfn.RANK.EQ(P82,P:P,0)</f>
        <v>66</v>
      </c>
      <c r="C82" t="s">
        <v>351</v>
      </c>
      <c r="D82" t="s">
        <v>657</v>
      </c>
      <c r="E82" t="s">
        <v>2</v>
      </c>
      <c r="F82" s="18">
        <v>10</v>
      </c>
      <c r="G82" s="2">
        <v>3034.2857142857147</v>
      </c>
      <c r="H82" s="2">
        <v>22.059769498793891</v>
      </c>
      <c r="I82" s="2">
        <v>7.1160546770302879</v>
      </c>
      <c r="J82" s="2">
        <v>53.392857142857139</v>
      </c>
      <c r="K82" s="2">
        <v>39.683880308880298</v>
      </c>
      <c r="L82" s="2">
        <v>0.72152509652509644</v>
      </c>
      <c r="M82" s="2">
        <v>1.4613034726049243</v>
      </c>
      <c r="N82" s="2">
        <f>IF(VLOOKUP($E82,Configuration!$A$21:$C$31,3,FALSE),IFERROR((Configuration!$C$9*H82+Configuration!$C$10*I82+Configuration!$C$11*G82+Configuration!$C$15*L82+Configuration!$C$16*K82+Configuration!$C$17*M82),""),0)+(IF(VLOOKUP($E82,Configuration!$A$21:$C$31,3,FALSE),IFERROR((Configuration!$C$9*H82+Configuration!$C$10*I82+Configuration!$C$11*G82+Configuration!$C$15*L82+Configuration!$C$16*K82+Configuration!$C$17*M82),""),0)/$F82)*IFERROR(VLOOKUP($D82,'11_GAME_TEAMS (DO NOT MODIFY)'!$A:$C,3,FALSE),0)</f>
        <v>200.75332887737233</v>
      </c>
      <c r="O82" s="2">
        <f>MAX(IFERROR(IF(Configuration!$F$9&gt;0,$N82-LARGE($N:$N,Configuration!$F$9*Configuration!$F$16),-1000000),0),IFERROR(IF(Configuration!$F$14&gt;0,$N82-LARGE('FLEX Settings (DO NOT MODIFY)'!$J:$J,(Configuration!$F$14*Configuration!$F$16)),-100000),0))+IF(N82=0,0,COUNTIFS($N$2:N81,N81)*0.000001)</f>
        <v>-95.491131866265334</v>
      </c>
      <c r="P82" s="42">
        <f>IF(VLOOKUP($E82,Configuration!$A$21:$C$31,3,FALSE),IFERROR((Configuration!$C$9*H82*2+Configuration!$C$10*I82+Configuration!$C$11*G82+Configuration!$C$15*L82*3+Configuration!$C$16*K82+Configuration!$C$17*M82),""),0)/F82*IF(F82&gt;=10,1,(1-(12-F82)/12))</f>
        <v>29.76507080308491</v>
      </c>
    </row>
    <row r="83" spans="1:16" x14ac:dyDescent="0.25">
      <c r="A83" s="12">
        <f>_xlfn.RANK.EQ(O83,O:O,0)</f>
        <v>81</v>
      </c>
      <c r="B83" s="12">
        <f>_xlfn.RANK.EQ(P83,P:P,0)</f>
        <v>64</v>
      </c>
      <c r="C83" t="s">
        <v>649</v>
      </c>
      <c r="D83" t="s">
        <v>82</v>
      </c>
      <c r="E83" t="s">
        <v>379</v>
      </c>
      <c r="F83" s="18">
        <v>11</v>
      </c>
      <c r="G83" s="2">
        <v>2508</v>
      </c>
      <c r="H83" s="2">
        <v>20.9</v>
      </c>
      <c r="I83" s="2">
        <v>7.6999999999999993</v>
      </c>
      <c r="J83" s="2">
        <v>66</v>
      </c>
      <c r="K83" s="2">
        <v>132</v>
      </c>
      <c r="L83" s="2">
        <v>3.6630000000000003</v>
      </c>
      <c r="M83" s="2">
        <v>1.5121398749097421</v>
      </c>
      <c r="N83" s="2">
        <f>IF(VLOOKUP($E83,Configuration!$A$21:$C$31,3,FALSE),IFERROR((Configuration!$C$9*H83+Configuration!$C$10*I83+Configuration!$C$11*G83+Configuration!$C$15*L83+Configuration!$C$16*K83+Configuration!$C$17*M83),""),0)+(IF(VLOOKUP($E83,Configuration!$A$21:$C$31,3,FALSE),IFERROR((Configuration!$C$9*H83+Configuration!$C$10*I83+Configuration!$C$11*G83+Configuration!$C$15*L83+Configuration!$C$16*K83+Configuration!$C$17*M83),""),0)/$F83)*IFERROR(VLOOKUP($D83,'11_GAME_TEAMS (DO NOT MODIFY)'!$A:$C,3,FALSE),0)</f>
        <v>200.67372025018051</v>
      </c>
      <c r="O83" s="2">
        <f>MAX(IFERROR(IF(Configuration!$F$9&gt;0,$N83-LARGE($N:$N,Configuration!$F$9*Configuration!$F$16),-1000000),0),IFERROR(IF(Configuration!$F$14&gt;0,$N83-LARGE('FLEX Settings (DO NOT MODIFY)'!$J:$J,(Configuration!$F$14*Configuration!$F$16)),-100000),0))+IF(N83=0,0,COUNTIFS($N$2:N82,N82)*0.000001)</f>
        <v>-95.570740493457151</v>
      </c>
      <c r="P83" s="42">
        <f>IF(VLOOKUP($E83,Configuration!$A$21:$C$31,3,FALSE),IFERROR((Configuration!$C$9*H83*2+Configuration!$C$10*I83+Configuration!$C$11*G83+Configuration!$C$15*L83*3+Configuration!$C$16*K83+Configuration!$C$17*M83),""),0)/F83*IF(F83&gt;=10,1,(1-(12-F83)/12))</f>
        <v>29.839065477289136</v>
      </c>
    </row>
    <row r="84" spans="1:16" x14ac:dyDescent="0.25">
      <c r="A84" s="12">
        <f>_xlfn.RANK.EQ(O84,O:O,0)</f>
        <v>82</v>
      </c>
      <c r="B84" s="12">
        <f>_xlfn.RANK.EQ(P84,P:P,0)</f>
        <v>87</v>
      </c>
      <c r="C84" t="s">
        <v>639</v>
      </c>
      <c r="D84" t="s">
        <v>53</v>
      </c>
      <c r="E84" t="s">
        <v>369</v>
      </c>
      <c r="F84" s="18">
        <v>12</v>
      </c>
      <c r="G84" s="2">
        <v>2361.2264150943397</v>
      </c>
      <c r="H84" s="2">
        <v>19.200000000000003</v>
      </c>
      <c r="I84" s="2">
        <v>13.372641509433961</v>
      </c>
      <c r="J84" s="2">
        <v>156</v>
      </c>
      <c r="K84" s="2">
        <v>369</v>
      </c>
      <c r="L84" s="2">
        <v>4.1999999999999993</v>
      </c>
      <c r="M84" s="2">
        <v>3.3719712453228832</v>
      </c>
      <c r="N84" s="2">
        <f>IF(VLOOKUP($E84,Configuration!$A$21:$C$31,3,FALSE),IFERROR((Configuration!$C$9*H84+Configuration!$C$10*I84+Configuration!$C$11*G84+Configuration!$C$15*L84+Configuration!$C$16*K84+Configuration!$C$17*M84),""),0)+(IF(VLOOKUP($E84,Configuration!$A$21:$C$31,3,FALSE),IFERROR((Configuration!$C$9*H84+Configuration!$C$10*I84+Configuration!$C$11*G84+Configuration!$C$15*L84+Configuration!$C$16*K84+Configuration!$C$17*M84),""),0)/$F84)*IFERROR(VLOOKUP($D84,'11_GAME_TEAMS (DO NOT MODIFY)'!$A:$C,3,FALSE),0)</f>
        <v>199.8598310942599</v>
      </c>
      <c r="O84" s="2">
        <f>MAX(IFERROR(IF(Configuration!$F$9&gt;0,$N84-LARGE($N:$N,Configuration!$F$9*Configuration!$F$16),-1000000),0),IFERROR(IF(Configuration!$F$14&gt;0,$N84-LARGE('FLEX Settings (DO NOT MODIFY)'!$J:$J,(Configuration!$F$14*Configuration!$F$16)),-100000),0))+IF(N84=0,0,COUNTIFS($N$2:N83,N83)*0.000001)</f>
        <v>-96.384629649377757</v>
      </c>
      <c r="P84" s="42">
        <f>IF(VLOOKUP($E84,Configuration!$A$21:$C$31,3,FALSE),IFERROR((Configuration!$C$9*H84*2+Configuration!$C$10*I84+Configuration!$C$11*G84+Configuration!$C$15*L84*3+Configuration!$C$16*K84+Configuration!$C$17*M84),""),0)/F84*IF(F84&gt;=10,1,(1-(12-F84)/12))</f>
        <v>27.254985924521659</v>
      </c>
    </row>
    <row r="85" spans="1:16" x14ac:dyDescent="0.25">
      <c r="A85" s="12">
        <f>_xlfn.RANK.EQ(O85,O:O,0)</f>
        <v>83</v>
      </c>
      <c r="B85" s="12">
        <f>_xlfn.RANK.EQ(P85,P:P,0)</f>
        <v>91</v>
      </c>
      <c r="C85" t="s">
        <v>165</v>
      </c>
      <c r="D85" t="s">
        <v>52</v>
      </c>
      <c r="E85" t="s">
        <v>1</v>
      </c>
      <c r="F85" s="18">
        <v>12</v>
      </c>
      <c r="G85" s="2">
        <v>2797.2000000000003</v>
      </c>
      <c r="H85" s="2">
        <v>21.6</v>
      </c>
      <c r="I85" s="2">
        <v>10.8</v>
      </c>
      <c r="J85" s="2">
        <v>72</v>
      </c>
      <c r="K85" s="2">
        <v>64.800000000000011</v>
      </c>
      <c r="L85" s="2">
        <v>2.9589041095890409</v>
      </c>
      <c r="M85" s="2">
        <v>1.9305275214148456</v>
      </c>
      <c r="N85" s="2">
        <f>IF(VLOOKUP($E85,Configuration!$A$21:$C$31,3,FALSE),IFERROR((Configuration!$C$9*H85+Configuration!$C$10*I85+Configuration!$C$11*G85+Configuration!$C$15*L85+Configuration!$C$16*K85+Configuration!$C$17*M85),""),0)+(IF(VLOOKUP($E85,Configuration!$A$21:$C$31,3,FALSE),IFERROR((Configuration!$C$9*H85+Configuration!$C$10*I85+Configuration!$C$11*G85+Configuration!$C$15*L85+Configuration!$C$16*K85+Configuration!$C$17*M85),""),0)/$F85)*IFERROR(VLOOKUP($D85,'11_GAME_TEAMS (DO NOT MODIFY)'!$A:$C,3,FALSE),0)</f>
        <v>197.0603696147046</v>
      </c>
      <c r="O85" s="2">
        <f>MAX(IFERROR(IF(Configuration!$F$9&gt;0,$N85-LARGE($N:$N,Configuration!$F$9*Configuration!$F$16),-1000000),0),IFERROR(IF(Configuration!$F$14&gt;0,$N85-LARGE('FLEX Settings (DO NOT MODIFY)'!$J:$J,(Configuration!$F$14*Configuration!$F$16)),-100000),0))+IF(N85=0,0,COUNTIFS($N$2:N84,N84)*0.000001)</f>
        <v>-99.184091128933062</v>
      </c>
      <c r="P85" s="42">
        <f>IF(VLOOKUP($E85,Configuration!$A$21:$C$31,3,FALSE),IFERROR((Configuration!$C$9*H85*2+Configuration!$C$10*I85+Configuration!$C$11*G85+Configuration!$C$15*L85*3+Configuration!$C$16*K85+Configuration!$C$17*M85),""),0)/F85*IF(F85&gt;=10,1,(1-(12-F85)/12))</f>
        <v>26.58060157748109</v>
      </c>
    </row>
    <row r="86" spans="1:16" x14ac:dyDescent="0.25">
      <c r="A86" s="12">
        <f>_xlfn.RANK.EQ(O86,O:O,0)</f>
        <v>84</v>
      </c>
      <c r="B86" s="12">
        <f>_xlfn.RANK.EQ(P86,P:P,0)</f>
        <v>57</v>
      </c>
      <c r="C86" t="s">
        <v>602</v>
      </c>
      <c r="D86" t="s">
        <v>127</v>
      </c>
      <c r="E86" t="s">
        <v>138</v>
      </c>
      <c r="F86" s="18">
        <v>10</v>
      </c>
      <c r="G86" s="2">
        <v>2628</v>
      </c>
      <c r="H86" s="2">
        <v>18</v>
      </c>
      <c r="I86" s="2">
        <v>7</v>
      </c>
      <c r="J86" s="2">
        <v>55</v>
      </c>
      <c r="K86" s="2">
        <v>137.5</v>
      </c>
      <c r="L86" s="2">
        <v>3.5</v>
      </c>
      <c r="M86" s="2">
        <v>1.1625747620255931</v>
      </c>
      <c r="N86" s="2">
        <f>IF(VLOOKUP($E86,Configuration!$A$21:$C$31,3,FALSE),IFERROR((Configuration!$C$9*H86+Configuration!$C$10*I86+Configuration!$C$11*G86+Configuration!$C$15*L86+Configuration!$C$16*K86+Configuration!$C$17*M86),""),0)+(IF(VLOOKUP($E86,Configuration!$A$21:$C$31,3,FALSE),IFERROR((Configuration!$C$9*H86+Configuration!$C$10*I86+Configuration!$C$11*G86+Configuration!$C$15*L86+Configuration!$C$16*K86+Configuration!$C$17*M86),""),0)/$F86)*IFERROR(VLOOKUP($D86,'11_GAME_TEAMS (DO NOT MODIFY)'!$A:$C,3,FALSE),0)</f>
        <v>195.54485047594881</v>
      </c>
      <c r="O86" s="2">
        <f>MAX(IFERROR(IF(Configuration!$F$9&gt;0,$N86-LARGE($N:$N,Configuration!$F$9*Configuration!$F$16),-1000000),0),IFERROR(IF(Configuration!$F$14&gt;0,$N86-LARGE('FLEX Settings (DO NOT MODIFY)'!$J:$J,(Configuration!$F$14*Configuration!$F$16)),-100000),0))+IF(N86=0,0,COUNTIFS($N$2:N85,N85)*0.000001)</f>
        <v>-100.69961026768885</v>
      </c>
      <c r="P86" s="42">
        <f>IF(VLOOKUP($E86,Configuration!$A$21:$C$31,3,FALSE),IFERROR((Configuration!$C$9*H86*2+Configuration!$C$10*I86+Configuration!$C$11*G86+Configuration!$C$15*L86*3+Configuration!$C$16*K86+Configuration!$C$17*M86),""),0)/F86*IF(F86&gt;=10,1,(1-(12-F86)/12))</f>
        <v>30.954485047594879</v>
      </c>
    </row>
    <row r="87" spans="1:16" x14ac:dyDescent="0.25">
      <c r="A87" s="12">
        <f>_xlfn.RANK.EQ(O87,O:O,0)</f>
        <v>85</v>
      </c>
      <c r="B87" s="12">
        <f>_xlfn.RANK.EQ(P87,P:P,0)</f>
        <v>37</v>
      </c>
      <c r="C87" t="s">
        <v>624</v>
      </c>
      <c r="D87" t="s">
        <v>660</v>
      </c>
      <c r="E87" t="s">
        <v>4</v>
      </c>
      <c r="F87" s="18">
        <v>10</v>
      </c>
      <c r="G87" s="2">
        <v>1462.5</v>
      </c>
      <c r="H87" s="2">
        <v>10</v>
      </c>
      <c r="I87" s="2">
        <v>9</v>
      </c>
      <c r="J87" s="2">
        <v>110</v>
      </c>
      <c r="K87" s="2">
        <v>528</v>
      </c>
      <c r="L87" s="2">
        <v>10</v>
      </c>
      <c r="M87" s="2">
        <v>1.427764960378622</v>
      </c>
      <c r="N87" s="2">
        <f>IF(VLOOKUP($E87,Configuration!$A$21:$C$31,3,FALSE),IFERROR((Configuration!$C$9*H87+Configuration!$C$10*I87+Configuration!$C$11*G87+Configuration!$C$15*L87+Configuration!$C$16*K87+Configuration!$C$17*M87),""),0)+(IF(VLOOKUP($E87,Configuration!$A$21:$C$31,3,FALSE),IFERROR((Configuration!$C$9*H87+Configuration!$C$10*I87+Configuration!$C$11*G87+Configuration!$C$15*L87+Configuration!$C$16*K87+Configuration!$C$17*M87),""),0)/$F87)*IFERROR(VLOOKUP($D87,'11_GAME_TEAMS (DO NOT MODIFY)'!$A:$C,3,FALSE),0)</f>
        <v>195.20558183122384</v>
      </c>
      <c r="O87" s="2">
        <f>MAX(IFERROR(IF(Configuration!$F$9&gt;0,$N87-LARGE($N:$N,Configuration!$F$9*Configuration!$F$16),-1000000),0),IFERROR(IF(Configuration!$F$14&gt;0,$N87-LARGE('FLEX Settings (DO NOT MODIFY)'!$J:$J,(Configuration!$F$14*Configuration!$F$16)),-100000),0))+IF(N87=0,0,COUNTIFS($N$2:N86,N86)*0.000001)</f>
        <v>-101.03887891241382</v>
      </c>
      <c r="P87" s="42">
        <f>IF(VLOOKUP($E87,Configuration!$A$21:$C$31,3,FALSE),IFERROR((Configuration!$C$9*H87*2+Configuration!$C$10*I87+Configuration!$C$11*G87+Configuration!$C$15*L87*3+Configuration!$C$16*K87+Configuration!$C$17*M87),""),0)/F87*IF(F87&gt;=10,1,(1-(12-F87)/12))</f>
        <v>35.044447007924276</v>
      </c>
    </row>
    <row r="88" spans="1:16" x14ac:dyDescent="0.25">
      <c r="A88" s="12">
        <f>_xlfn.RANK.EQ(O88,O:O,0)</f>
        <v>86</v>
      </c>
      <c r="B88" s="12">
        <f>_xlfn.RANK.EQ(P88,P:P,0)</f>
        <v>95</v>
      </c>
      <c r="C88" t="s">
        <v>178</v>
      </c>
      <c r="D88" t="s">
        <v>62</v>
      </c>
      <c r="E88" t="s">
        <v>1</v>
      </c>
      <c r="F88" s="18">
        <v>12</v>
      </c>
      <c r="G88" s="2">
        <v>3108</v>
      </c>
      <c r="H88" s="2">
        <v>25.200000000000003</v>
      </c>
      <c r="I88" s="2">
        <v>7.1999999999999993</v>
      </c>
      <c r="J88" s="2">
        <v>90</v>
      </c>
      <c r="K88" s="2">
        <v>-180</v>
      </c>
      <c r="L88" s="2">
        <v>1.2000000000000002</v>
      </c>
      <c r="M88" s="2">
        <v>3.3389197619208857</v>
      </c>
      <c r="N88" s="2">
        <f>IF(VLOOKUP($E88,Configuration!$A$21:$C$31,3,FALSE),IFERROR((Configuration!$C$9*H88+Configuration!$C$10*I88+Configuration!$C$11*G88+Configuration!$C$15*L88+Configuration!$C$16*K88+Configuration!$C$17*M88),""),0)+(IF(VLOOKUP($E88,Configuration!$A$21:$C$31,3,FALSE),IFERROR((Configuration!$C$9*H88+Configuration!$C$10*I88+Configuration!$C$11*G88+Configuration!$C$15*L88+Configuration!$C$16*K88+Configuration!$C$17*M88),""),0)/$F88)*IFERROR(VLOOKUP($D88,'11_GAME_TEAMS (DO NOT MODIFY)'!$A:$C,3,FALSE),0)</f>
        <v>193.24216047615823</v>
      </c>
      <c r="O88" s="2">
        <f>MAX(IFERROR(IF(Configuration!$F$9&gt;0,$N88-LARGE($N:$N,Configuration!$F$9*Configuration!$F$16),-1000000),0),IFERROR(IF(Configuration!$F$14&gt;0,$N88-LARGE('FLEX Settings (DO NOT MODIFY)'!$J:$J,(Configuration!$F$14*Configuration!$F$16)),-100000),0))+IF(N88=0,0,COUNTIFS($N$2:N87,N87)*0.000001)</f>
        <v>-103.00230026747943</v>
      </c>
      <c r="P88" s="42">
        <f>IF(VLOOKUP($E88,Configuration!$A$21:$C$31,3,FALSE),IFERROR((Configuration!$C$9*H88*2+Configuration!$C$10*I88+Configuration!$C$11*G88+Configuration!$C$15*L88*3+Configuration!$C$16*K88+Configuration!$C$17*M88),""),0)/F88*IF(F88&gt;=10,1,(1-(12-F88)/12))</f>
        <v>25.703513373013191</v>
      </c>
    </row>
    <row r="89" spans="1:16" x14ac:dyDescent="0.25">
      <c r="A89" s="12">
        <f>_xlfn.RANK.EQ(O89,O:O,0)</f>
        <v>87</v>
      </c>
      <c r="B89" s="12">
        <f>_xlfn.RANK.EQ(P89,P:P,0)</f>
        <v>92</v>
      </c>
      <c r="C89" t="s">
        <v>600</v>
      </c>
      <c r="D89" t="s">
        <v>88</v>
      </c>
      <c r="E89" t="s">
        <v>2</v>
      </c>
      <c r="F89" s="18">
        <v>11</v>
      </c>
      <c r="G89" s="2">
        <v>3017.5288284132798</v>
      </c>
      <c r="H89" s="2">
        <v>16.670705207052048</v>
      </c>
      <c r="I89" s="2">
        <v>9.7683066830668341</v>
      </c>
      <c r="J89" s="2">
        <v>88.397222222222283</v>
      </c>
      <c r="K89" s="2">
        <v>150.76146250000011</v>
      </c>
      <c r="L89" s="2">
        <v>2.4108333333333372</v>
      </c>
      <c r="M89" s="2">
        <v>2.1176256663965107</v>
      </c>
      <c r="N89" s="2">
        <f>IF(VLOOKUP($E89,Configuration!$A$21:$C$31,3,FALSE),IFERROR((Configuration!$C$9*H89+Configuration!$C$10*I89+Configuration!$C$11*G89+Configuration!$C$15*L89+Configuration!$C$16*K89+Configuration!$C$17*M89),""),0)+(IF(VLOOKUP($E89,Configuration!$A$21:$C$31,3,FALSE),IFERROR((Configuration!$C$9*H89+Configuration!$C$10*I89+Configuration!$C$11*G89+Configuration!$C$15*L89+Configuration!$C$16*K89+Configuration!$C$17*M89),""),0)/$F89)*IFERROR(VLOOKUP($D89,'11_GAME_TEAMS (DO NOT MODIFY)'!$A:$C,3,FALSE),0)</f>
        <v>193.15325551581276</v>
      </c>
      <c r="O89" s="2">
        <f>MAX(IFERROR(IF(Configuration!$F$9&gt;0,$N89-LARGE($N:$N,Configuration!$F$9*Configuration!$F$16),-1000000),0),IFERROR(IF(Configuration!$F$14&gt;0,$N89-LARGE('FLEX Settings (DO NOT MODIFY)'!$J:$J,(Configuration!$F$14*Configuration!$F$16)),-100000),0))+IF(N89=0,0,COUNTIFS($N$2:N88,N88)*0.000001)</f>
        <v>-103.0912052278249</v>
      </c>
      <c r="P89" s="42">
        <f>IF(VLOOKUP($E89,Configuration!$A$21:$C$31,3,FALSE),IFERROR((Configuration!$C$9*H89*2+Configuration!$C$10*I89+Configuration!$C$11*G89+Configuration!$C$15*L89*3+Configuration!$C$16*K89+Configuration!$C$17*M89),""),0)/F89*IF(F89&gt;=10,1,(1-(12-F89)/12))</f>
        <v>26.251461485820087</v>
      </c>
    </row>
    <row r="90" spans="1:16" x14ac:dyDescent="0.25">
      <c r="A90" s="12">
        <f>_xlfn.RANK.EQ(O90,O:O,0)</f>
        <v>88</v>
      </c>
      <c r="B90" s="12">
        <f>_xlfn.RANK.EQ(P90,P:P,0)</f>
        <v>99</v>
      </c>
      <c r="C90" t="s">
        <v>590</v>
      </c>
      <c r="D90" t="s">
        <v>75</v>
      </c>
      <c r="E90" t="s">
        <v>3</v>
      </c>
      <c r="F90" s="18">
        <v>12</v>
      </c>
      <c r="G90" s="2">
        <v>2787.8224595361248</v>
      </c>
      <c r="H90" s="2">
        <v>16.561321541798762</v>
      </c>
      <c r="I90" s="2">
        <v>7.3605873519105609</v>
      </c>
      <c r="J90" s="2">
        <v>100.15384615384616</v>
      </c>
      <c r="K90" s="2">
        <v>132.93146853146857</v>
      </c>
      <c r="L90" s="2">
        <v>3.6419580419580417</v>
      </c>
      <c r="M90" s="2">
        <v>2.533627575844887</v>
      </c>
      <c r="N90" s="2">
        <f>IF(VLOOKUP($E90,Configuration!$A$21:$C$31,3,FALSE),IFERROR((Configuration!$C$9*H90+Configuration!$C$10*I90+Configuration!$C$11*G90+Configuration!$C$15*L90+Configuration!$C$16*K90+Configuration!$C$17*M90),""),0)+(IF(VLOOKUP($E90,Configuration!$A$21:$C$31,3,FALSE),IFERROR((Configuration!$C$9*H90+Configuration!$C$10*I90+Configuration!$C$11*G90+Configuration!$C$15*L90+Configuration!$C$16*K90+Configuration!$C$17*M90),""),0)/$F90)*IFERROR(VLOOKUP($D90,'11_GAME_TEAMS (DO NOT MODIFY)'!$A:$C,3,FALSE),0)</f>
        <v>193.11464979802426</v>
      </c>
      <c r="O90" s="2">
        <f>MAX(IFERROR(IF(Configuration!$F$9&gt;0,$N90-LARGE($N:$N,Configuration!$F$9*Configuration!$F$16),-1000000),0),IFERROR(IF(Configuration!$F$14&gt;0,$N90-LARGE('FLEX Settings (DO NOT MODIFY)'!$J:$J,(Configuration!$F$14*Configuration!$F$16)),-100000),0))+IF(N90=0,0,COUNTIFS($N$2:N89,N89)*0.000001)</f>
        <v>-103.1298109456134</v>
      </c>
      <c r="P90" s="42">
        <f>IF(VLOOKUP($E90,Configuration!$A$21:$C$31,3,FALSE),IFERROR((Configuration!$C$9*H90*2+Configuration!$C$10*I90+Configuration!$C$11*G90+Configuration!$C$15*L90*3+Configuration!$C$16*K90+Configuration!$C$17*M90),""),0)/F90*IF(F90&gt;=10,1,(1-(12-F90)/12))</f>
        <v>25.255286039059651</v>
      </c>
    </row>
    <row r="91" spans="1:16" x14ac:dyDescent="0.25">
      <c r="A91" s="12">
        <f>_xlfn.RANK.EQ(O91,O:O,0)</f>
        <v>89</v>
      </c>
      <c r="B91" s="12">
        <f>_xlfn.RANK.EQ(P91,P:P,0)</f>
        <v>44</v>
      </c>
      <c r="C91" t="s">
        <v>628</v>
      </c>
      <c r="D91" t="s">
        <v>186</v>
      </c>
      <c r="E91" t="s">
        <v>362</v>
      </c>
      <c r="F91" s="18">
        <v>11</v>
      </c>
      <c r="G91" s="2">
        <v>729.3</v>
      </c>
      <c r="H91" s="2">
        <v>3.8499999999999996</v>
      </c>
      <c r="I91" s="2">
        <v>2.75</v>
      </c>
      <c r="J91" s="2">
        <v>154</v>
      </c>
      <c r="K91" s="2">
        <v>770</v>
      </c>
      <c r="L91" s="2">
        <v>13.2</v>
      </c>
      <c r="M91" s="2">
        <v>1.8896241280829762</v>
      </c>
      <c r="N91" s="2">
        <f>IF(VLOOKUP($E91,Configuration!$A$21:$C$31,3,FALSE),IFERROR((Configuration!$C$9*H91+Configuration!$C$10*I91+Configuration!$C$11*G91+Configuration!$C$15*L91+Configuration!$C$16*K91+Configuration!$C$17*M91),""),0)+(IF(VLOOKUP($E91,Configuration!$A$21:$C$31,3,FALSE),IFERROR((Configuration!$C$9*H91+Configuration!$C$10*I91+Configuration!$C$11*G91+Configuration!$C$15*L91+Configuration!$C$16*K91+Configuration!$C$17*M91),""),0)/$F91)*IFERROR(VLOOKUP($D91,'11_GAME_TEAMS (DO NOT MODIFY)'!$A:$C,3,FALSE),0)</f>
        <v>191.49275174383405</v>
      </c>
      <c r="O91" s="2">
        <f>MAX(IFERROR(IF(Configuration!$F$9&gt;0,$N91-LARGE($N:$N,Configuration!$F$9*Configuration!$F$16),-1000000),0),IFERROR(IF(Configuration!$F$14&gt;0,$N91-LARGE('FLEX Settings (DO NOT MODIFY)'!$J:$J,(Configuration!$F$14*Configuration!$F$16)),-100000),0))+IF(N91=0,0,COUNTIFS($N$2:N90,N90)*0.000001)</f>
        <v>-104.75170899980361</v>
      </c>
      <c r="P91" s="42">
        <f>IF(VLOOKUP($E91,Configuration!$A$21:$C$31,3,FALSE),IFERROR((Configuration!$C$9*H91*2+Configuration!$C$10*I91+Configuration!$C$11*G91+Configuration!$C$15*L91*3+Configuration!$C$16*K91+Configuration!$C$17*M91),""),0)/F91*IF(F91&gt;=10,1,(1-(12-F91)/12))</f>
        <v>33.208431976712184</v>
      </c>
    </row>
    <row r="92" spans="1:16" x14ac:dyDescent="0.25">
      <c r="A92" s="12">
        <f>_xlfn.RANK.EQ(O92,O:O,0)</f>
        <v>90</v>
      </c>
      <c r="B92" s="12">
        <f>_xlfn.RANK.EQ(P92,P:P,0)</f>
        <v>72</v>
      </c>
      <c r="C92" t="s">
        <v>990</v>
      </c>
      <c r="D92" t="s">
        <v>180</v>
      </c>
      <c r="E92" t="s">
        <v>2</v>
      </c>
      <c r="F92" s="18">
        <v>10</v>
      </c>
      <c r="G92" s="2">
        <v>2304</v>
      </c>
      <c r="H92" s="2">
        <v>14.159292035398231</v>
      </c>
      <c r="I92" s="2">
        <v>8</v>
      </c>
      <c r="J92" s="2">
        <v>100</v>
      </c>
      <c r="K92" s="2">
        <v>400</v>
      </c>
      <c r="L92" s="2">
        <v>3.4482758620689657</v>
      </c>
      <c r="M92" s="2">
        <v>1.581726110596396</v>
      </c>
      <c r="N92" s="2">
        <f>IF(VLOOKUP($E92,Configuration!$A$21:$C$31,3,FALSE),IFERROR((Configuration!$C$9*H92+Configuration!$C$10*I92+Configuration!$C$11*G92+Configuration!$C$15*L92+Configuration!$C$16*K92+Configuration!$C$17*M92),""),0)+(IF(VLOOKUP($E92,Configuration!$A$21:$C$31,3,FALSE),IFERROR((Configuration!$C$9*H92+Configuration!$C$10*I92+Configuration!$C$11*G92+Configuration!$C$15*L92+Configuration!$C$16*K92+Configuration!$C$17*M92),""),0)/$F92)*IFERROR(VLOOKUP($D92,'11_GAME_TEAMS (DO NOT MODIFY)'!$A:$C,3,FALSE),0)</f>
        <v>190.32337109281391</v>
      </c>
      <c r="O92" s="2">
        <f>MAX(IFERROR(IF(Configuration!$F$9&gt;0,$N92-LARGE($N:$N,Configuration!$F$9*Configuration!$F$16),-1000000),0),IFERROR(IF(Configuration!$F$14&gt;0,$N92-LARGE('FLEX Settings (DO NOT MODIFY)'!$J:$J,(Configuration!$F$14*Configuration!$F$16)),-100000),0))+IF(N92=0,0,COUNTIFS($N$2:N91,N91)*0.000001)</f>
        <v>-105.92108965082375</v>
      </c>
      <c r="P92" s="42">
        <f>IF(VLOOKUP($E92,Configuration!$A$21:$C$31,3,FALSE),IFERROR((Configuration!$C$9*H92*2+Configuration!$C$10*I92+Configuration!$C$11*G92+Configuration!$C$15*L92*3+Configuration!$C$16*K92+Configuration!$C$17*M92),""),0)/F92*IF(F92&gt;=10,1,(1-(12-F92)/12))</f>
        <v>28.833984957923441</v>
      </c>
    </row>
    <row r="93" spans="1:16" x14ac:dyDescent="0.25">
      <c r="A93" s="12">
        <f>_xlfn.RANK.EQ(O93,O:O,0)</f>
        <v>91</v>
      </c>
      <c r="B93" s="12">
        <f>_xlfn.RANK.EQ(P93,P:P,0)</f>
        <v>55</v>
      </c>
      <c r="C93" t="s">
        <v>367</v>
      </c>
      <c r="D93" t="s">
        <v>125</v>
      </c>
      <c r="E93" t="s">
        <v>3</v>
      </c>
      <c r="F93" s="18">
        <v>10</v>
      </c>
      <c r="G93" s="2">
        <v>2106</v>
      </c>
      <c r="H93" s="2">
        <v>12.285278964563959</v>
      </c>
      <c r="I93" s="2">
        <v>5.8</v>
      </c>
      <c r="J93" s="2">
        <v>67.391304347826093</v>
      </c>
      <c r="K93" s="2">
        <v>336.95652173913049</v>
      </c>
      <c r="L93" s="2">
        <v>6</v>
      </c>
      <c r="M93" s="2">
        <v>0.82691061505607366</v>
      </c>
      <c r="N93" s="2">
        <f>IF(VLOOKUP($E93,Configuration!$A$21:$C$31,3,FALSE),IFERROR((Configuration!$C$9*H93+Configuration!$C$10*I93+Configuration!$C$11*G93+Configuration!$C$15*L93+Configuration!$C$16*K93+Configuration!$C$17*M93),""),0)+(IF(VLOOKUP($E93,Configuration!$A$21:$C$31,3,FALSE),IFERROR((Configuration!$C$9*H93+Configuration!$C$10*I93+Configuration!$C$11*G93+Configuration!$C$15*L93+Configuration!$C$16*K93+Configuration!$C$17*M93),""),0)/$F93)*IFERROR(VLOOKUP($D93,'11_GAME_TEAMS (DO NOT MODIFY)'!$A:$C,3,FALSE),0)</f>
        <v>189.82294680205672</v>
      </c>
      <c r="O93" s="2">
        <f>MAX(IFERROR(IF(Configuration!$F$9&gt;0,$N93-LARGE($N:$N,Configuration!$F$9*Configuration!$F$16),-1000000),0),IFERROR(IF(Configuration!$F$14&gt;0,$N93-LARGE('FLEX Settings (DO NOT MODIFY)'!$J:$J,(Configuration!$F$14*Configuration!$F$16)),-100000),0))+IF(N93=0,0,COUNTIFS($N$2:N92,N92)*0.000001)</f>
        <v>-106.42151394158094</v>
      </c>
      <c r="P93" s="42">
        <f>IF(VLOOKUP($E93,Configuration!$A$21:$C$31,3,FALSE),IFERROR((Configuration!$C$9*H93*2+Configuration!$C$10*I93+Configuration!$C$11*G93+Configuration!$C$15*L93*3+Configuration!$C$16*K93+Configuration!$C$17*M93),""),0)/F93*IF(F93&gt;=10,1,(1-(12-F93)/12))</f>
        <v>31.096406266031256</v>
      </c>
    </row>
    <row r="94" spans="1:16" x14ac:dyDescent="0.25">
      <c r="A94" s="12">
        <f>_xlfn.RANK.EQ(O94,O:O,0)</f>
        <v>92</v>
      </c>
      <c r="B94" s="12">
        <f>_xlfn.RANK.EQ(P94,P:P,0)</f>
        <v>96</v>
      </c>
      <c r="C94" t="s">
        <v>171</v>
      </c>
      <c r="D94" t="s">
        <v>51</v>
      </c>
      <c r="E94" t="s">
        <v>1</v>
      </c>
      <c r="F94" s="18">
        <v>12</v>
      </c>
      <c r="G94" s="2">
        <v>2764.8</v>
      </c>
      <c r="H94" s="2">
        <v>16.799999999999997</v>
      </c>
      <c r="I94" s="2">
        <v>11.399999999999999</v>
      </c>
      <c r="J94" s="2">
        <v>90</v>
      </c>
      <c r="K94" s="2">
        <v>150.40268456375838</v>
      </c>
      <c r="L94" s="2">
        <v>3.96</v>
      </c>
      <c r="M94" s="2">
        <v>2.1669898452272407</v>
      </c>
      <c r="N94" s="2">
        <f>IF(VLOOKUP($E94,Configuration!$A$21:$C$31,3,FALSE),IFERROR((Configuration!$C$9*H94+Configuration!$C$10*I94+Configuration!$C$11*G94+Configuration!$C$15*L94+Configuration!$C$16*K94+Configuration!$C$17*M94),""),0)+(IF(VLOOKUP($E94,Configuration!$A$21:$C$31,3,FALSE),IFERROR((Configuration!$C$9*H94+Configuration!$C$10*I94+Configuration!$C$11*G94+Configuration!$C$15*L94+Configuration!$C$16*K94+Configuration!$C$17*M94),""),0)/$F94)*IFERROR(VLOOKUP($D94,'11_GAME_TEAMS (DO NOT MODIFY)'!$A:$C,3,FALSE),0)</f>
        <v>189.45828876592137</v>
      </c>
      <c r="O94" s="2">
        <f>MAX(IFERROR(IF(Configuration!$F$9&gt;0,$N94-LARGE($N:$N,Configuration!$F$9*Configuration!$F$16),-1000000),0),IFERROR(IF(Configuration!$F$14&gt;0,$N94-LARGE('FLEX Settings (DO NOT MODIFY)'!$J:$J,(Configuration!$F$14*Configuration!$F$16)),-100000),0))+IF(N94=0,0,COUNTIFS($N$2:N93,N93)*0.000001)</f>
        <v>-106.78617197771629</v>
      </c>
      <c r="P94" s="42">
        <f>IF(VLOOKUP($E94,Configuration!$A$21:$C$31,3,FALSE),IFERROR((Configuration!$C$9*H94*2+Configuration!$C$10*I94+Configuration!$C$11*G94+Configuration!$C$15*L94*3+Configuration!$C$16*K94+Configuration!$C$17*M94),""),0)/F94*IF(F94&gt;=10,1,(1-(12-F94)/12))</f>
        <v>25.348190730493442</v>
      </c>
    </row>
    <row r="95" spans="1:16" x14ac:dyDescent="0.25">
      <c r="A95" s="12">
        <f>_xlfn.RANK.EQ(O95,O:O,0)</f>
        <v>93</v>
      </c>
      <c r="B95" s="12">
        <f>_xlfn.RANK.EQ(P95,P:P,0)</f>
        <v>107</v>
      </c>
      <c r="C95" t="s">
        <v>382</v>
      </c>
      <c r="D95" t="s">
        <v>90</v>
      </c>
      <c r="E95" t="s">
        <v>138</v>
      </c>
      <c r="F95" s="18">
        <v>9</v>
      </c>
      <c r="G95" s="2">
        <v>2530.7999999999997</v>
      </c>
      <c r="H95" s="2">
        <v>18.900000000000002</v>
      </c>
      <c r="I95" s="2">
        <v>7.2</v>
      </c>
      <c r="J95" s="2">
        <v>72</v>
      </c>
      <c r="K95" s="2">
        <v>181.29729729729729</v>
      </c>
      <c r="L95" s="2">
        <v>1.8</v>
      </c>
      <c r="M95" s="2">
        <v>1.5173145715959988</v>
      </c>
      <c r="N95" s="2">
        <f>IF(VLOOKUP($E95,Configuration!$A$21:$C$31,3,FALSE),IFERROR((Configuration!$C$9*H95+Configuration!$C$10*I95+Configuration!$C$11*G95+Configuration!$C$15*L95+Configuration!$C$16*K95+Configuration!$C$17*M95),""),0)+(IF(VLOOKUP($E95,Configuration!$A$21:$C$31,3,FALSE),IFERROR((Configuration!$C$9*H95+Configuration!$C$10*I95+Configuration!$C$11*G95+Configuration!$C$15*L95+Configuration!$C$16*K95+Configuration!$C$17*M95),""),0)/$F95)*IFERROR(VLOOKUP($D95,'11_GAME_TEAMS (DO NOT MODIFY)'!$A:$C,3,FALSE),0)</f>
        <v>188.32710058653771</v>
      </c>
      <c r="O95" s="2">
        <f>MAX(IFERROR(IF(Configuration!$F$9&gt;0,$N95-LARGE($N:$N,Configuration!$F$9*Configuration!$F$16),-1000000),0),IFERROR(IF(Configuration!$F$14&gt;0,$N95-LARGE('FLEX Settings (DO NOT MODIFY)'!$J:$J,(Configuration!$F$14*Configuration!$F$16)),-100000),0))+IF(N95=0,0,COUNTIFS($N$2:N94,N94)*0.000001)</f>
        <v>-107.91736015709995</v>
      </c>
      <c r="P95" s="42">
        <f>IF(VLOOKUP($E95,Configuration!$A$21:$C$31,3,FALSE),IFERROR((Configuration!$C$9*H95*2+Configuration!$C$10*I95+Configuration!$C$11*G95+Configuration!$C$15*L95*3+Configuration!$C$16*K95+Configuration!$C$17*M95),""),0)/F95*IF(F95&gt;=10,1,(1-(12-F95)/12))</f>
        <v>23.793925048878144</v>
      </c>
    </row>
    <row r="96" spans="1:16" x14ac:dyDescent="0.25">
      <c r="A96" s="12">
        <f>_xlfn.RANK.EQ(O96,O:O,0)</f>
        <v>94</v>
      </c>
      <c r="B96" s="12">
        <f>_xlfn.RANK.EQ(P96,P:P,0)</f>
        <v>103</v>
      </c>
      <c r="C96" t="s">
        <v>636</v>
      </c>
      <c r="D96" t="s">
        <v>67</v>
      </c>
      <c r="E96" t="s">
        <v>369</v>
      </c>
      <c r="F96" s="18">
        <v>12</v>
      </c>
      <c r="G96" s="2">
        <v>3100.7999999999997</v>
      </c>
      <c r="H96" s="2">
        <v>18</v>
      </c>
      <c r="I96" s="2">
        <v>8.0450704225352112</v>
      </c>
      <c r="J96" s="2">
        <v>55.166197183098582</v>
      </c>
      <c r="K96" s="2">
        <v>-55.166197183098582</v>
      </c>
      <c r="L96" s="2">
        <v>2.8290357529794141</v>
      </c>
      <c r="M96" s="2">
        <v>1.850943634962029</v>
      </c>
      <c r="N96" s="2">
        <f>IF(VLOOKUP($E96,Configuration!$A$21:$C$31,3,FALSE),IFERROR((Configuration!$C$9*H96+Configuration!$C$10*I96+Configuration!$C$11*G96+Configuration!$C$15*L96+Configuration!$C$16*K96+Configuration!$C$17*M96),""),0)+(IF(VLOOKUP($E96,Configuration!$A$21:$C$31,3,FALSE),IFERROR((Configuration!$C$9*H96+Configuration!$C$10*I96+Configuration!$C$11*G96+Configuration!$C$15*L96+Configuration!$C$16*K96+Configuration!$C$17*M96),""),0)/$F96)*IFERROR(VLOOKUP($D96,'11_GAME_TEAMS (DO NOT MODIFY)'!$A:$C,3,FALSE),0)</f>
        <v>187.69756668457211</v>
      </c>
      <c r="O96" s="2">
        <f>MAX(IFERROR(IF(Configuration!$F$9&gt;0,$N96-LARGE($N:$N,Configuration!$F$9*Configuration!$F$16),-1000000),0),IFERROR(IF(Configuration!$F$14&gt;0,$N96-LARGE('FLEX Settings (DO NOT MODIFY)'!$J:$J,(Configuration!$F$14*Configuration!$F$16)),-100000),0))+IF(N96=0,0,COUNTIFS($N$2:N95,N95)*0.000001)</f>
        <v>-108.54689405906555</v>
      </c>
      <c r="P96" s="42">
        <f>IF(VLOOKUP($E96,Configuration!$A$21:$C$31,3,FALSE),IFERROR((Configuration!$C$9*H96*2+Configuration!$C$10*I96+Configuration!$C$11*G96+Configuration!$C$15*L96*3+Configuration!$C$16*K96+Configuration!$C$17*M96),""),0)/F96*IF(F96&gt;=10,1,(1-(12-F96)/12))</f>
        <v>24.470499643360426</v>
      </c>
    </row>
    <row r="97" spans="1:16" x14ac:dyDescent="0.25">
      <c r="A97" s="12">
        <f>_xlfn.RANK.EQ(O97,O:O,0)</f>
        <v>95</v>
      </c>
      <c r="B97" s="12">
        <f>_xlfn.RANK.EQ(P97,P:P,0)</f>
        <v>104</v>
      </c>
      <c r="C97" t="s">
        <v>608</v>
      </c>
      <c r="D97" t="s">
        <v>93</v>
      </c>
      <c r="E97" t="s">
        <v>355</v>
      </c>
      <c r="F97" s="18">
        <v>12</v>
      </c>
      <c r="G97" s="2">
        <v>2841.6000000000004</v>
      </c>
      <c r="H97" s="2">
        <v>15.600000000000001</v>
      </c>
      <c r="I97" s="2">
        <v>4.8000000000000007</v>
      </c>
      <c r="J97" s="2">
        <v>72</v>
      </c>
      <c r="K97" s="2">
        <v>36</v>
      </c>
      <c r="L97" s="2">
        <v>3.5999999999999996</v>
      </c>
      <c r="M97" s="2">
        <v>2.0326803887419991</v>
      </c>
      <c r="N97" s="2">
        <f>IF(VLOOKUP($E97,Configuration!$A$21:$C$31,3,FALSE),IFERROR((Configuration!$C$9*H97+Configuration!$C$10*I97+Configuration!$C$11*G97+Configuration!$C$15*L97+Configuration!$C$16*K97+Configuration!$C$17*M97),""),0)+(IF(VLOOKUP($E97,Configuration!$A$21:$C$31,3,FALSE),IFERROR((Configuration!$C$9*H97+Configuration!$C$10*I97+Configuration!$C$11*G97+Configuration!$C$15*L97+Configuration!$C$16*K97+Configuration!$C$17*M97),""),0)/$F97)*IFERROR(VLOOKUP($D97,'11_GAME_TEAMS (DO NOT MODIFY)'!$A:$C,3,FALSE),0)</f>
        <v>187.59863922251603</v>
      </c>
      <c r="O97" s="2">
        <f>MAX(IFERROR(IF(Configuration!$F$9&gt;0,$N97-LARGE($N:$N,Configuration!$F$9*Configuration!$F$16),-1000000),0),IFERROR(IF(Configuration!$F$14&gt;0,$N97-LARGE('FLEX Settings (DO NOT MODIFY)'!$J:$J,(Configuration!$F$14*Configuration!$F$16)),-100000),0))+IF(N97=0,0,COUNTIFS($N$2:N96,N96)*0.000001)</f>
        <v>-108.64582152112163</v>
      </c>
      <c r="P97" s="42">
        <f>IF(VLOOKUP($E97,Configuration!$A$21:$C$31,3,FALSE),IFERROR((Configuration!$C$9*H97*2+Configuration!$C$10*I97+Configuration!$C$11*G97+Configuration!$C$15*L97*3+Configuration!$C$16*K97+Configuration!$C$17*M97),""),0)/F97*IF(F97&gt;=10,1,(1-(12-F97)/12))</f>
        <v>24.433219935209674</v>
      </c>
    </row>
    <row r="98" spans="1:16" x14ac:dyDescent="0.25">
      <c r="A98" s="12">
        <f>_xlfn.RANK.EQ(O98,O:O,0)</f>
        <v>96</v>
      </c>
      <c r="B98" s="12">
        <f>_xlfn.RANK.EQ(P98,P:P,0)</f>
        <v>93</v>
      </c>
      <c r="C98" t="s">
        <v>612</v>
      </c>
      <c r="D98" t="s">
        <v>96</v>
      </c>
      <c r="E98" t="s">
        <v>355</v>
      </c>
      <c r="F98" s="18">
        <v>12</v>
      </c>
      <c r="G98" s="2">
        <v>2191.2000000000003</v>
      </c>
      <c r="H98" s="2">
        <v>12</v>
      </c>
      <c r="I98" s="2">
        <v>8</v>
      </c>
      <c r="J98" s="2">
        <v>75</v>
      </c>
      <c r="K98" s="2">
        <v>300</v>
      </c>
      <c r="L98" s="2">
        <v>6.6176470588235299</v>
      </c>
      <c r="M98" s="2">
        <v>1.1862945829472968</v>
      </c>
      <c r="N98" s="2">
        <f>IF(VLOOKUP($E98,Configuration!$A$21:$C$31,3,FALSE),IFERROR((Configuration!$C$9*H98+Configuration!$C$10*I98+Configuration!$C$11*G98+Configuration!$C$15*L98+Configuration!$C$16*K98+Configuration!$C$17*M98),""),0)+(IF(VLOOKUP($E98,Configuration!$A$21:$C$31,3,FALSE),IFERROR((Configuration!$C$9*H98+Configuration!$C$10*I98+Configuration!$C$11*G98+Configuration!$C$15*L98+Configuration!$C$16*K98+Configuration!$C$17*M98),""),0)/$F98)*IFERROR(VLOOKUP($D98,'11_GAME_TEAMS (DO NOT MODIFY)'!$A:$C,3,FALSE),0)</f>
        <v>186.98129318704659</v>
      </c>
      <c r="O98" s="2">
        <f>MAX(IFERROR(IF(Configuration!$F$9&gt;0,$N98-LARGE($N:$N,Configuration!$F$9*Configuration!$F$16),-1000000),0),IFERROR(IF(Configuration!$F$14&gt;0,$N98-LARGE('FLEX Settings (DO NOT MODIFY)'!$J:$J,(Configuration!$F$14*Configuration!$F$16)),-100000),0))+IF(N98=0,0,COUNTIFS($N$2:N97,N97)*0.000001)</f>
        <v>-109.26316755659107</v>
      </c>
      <c r="P98" s="42">
        <f>IF(VLOOKUP($E98,Configuration!$A$21:$C$31,3,FALSE),IFERROR((Configuration!$C$9*H98*2+Configuration!$C$10*I98+Configuration!$C$11*G98+Configuration!$C$15*L98*3+Configuration!$C$16*K98+Configuration!$C$17*M98),""),0)/F98*IF(F98&gt;=10,1,(1-(12-F98)/12))</f>
        <v>26.199421491077416</v>
      </c>
    </row>
    <row r="99" spans="1:16" x14ac:dyDescent="0.25">
      <c r="A99" s="12">
        <f>_xlfn.RANK.EQ(O99,O:O,0)</f>
        <v>97</v>
      </c>
      <c r="B99" s="12">
        <f>_xlfn.RANK.EQ(P99,P:P,0)</f>
        <v>101</v>
      </c>
      <c r="C99" t="s">
        <v>170</v>
      </c>
      <c r="D99" t="s">
        <v>48</v>
      </c>
      <c r="E99" t="s">
        <v>1</v>
      </c>
      <c r="F99" s="18">
        <v>12</v>
      </c>
      <c r="G99" s="2">
        <v>2940</v>
      </c>
      <c r="H99" s="2">
        <v>19.200000000000003</v>
      </c>
      <c r="I99" s="2">
        <v>10.8</v>
      </c>
      <c r="J99" s="2">
        <v>52.235294117647065</v>
      </c>
      <c r="K99" s="2">
        <v>-18.557275541795669</v>
      </c>
      <c r="L99" s="2">
        <v>3</v>
      </c>
      <c r="M99" s="2">
        <v>1.6331505077262674</v>
      </c>
      <c r="N99" s="2">
        <f>IF(VLOOKUP($E99,Configuration!$A$21:$C$31,3,FALSE),IFERROR((Configuration!$C$9*H99+Configuration!$C$10*I99+Configuration!$C$11*G99+Configuration!$C$15*L99+Configuration!$C$16*K99+Configuration!$C$17*M99),""),0)+(IF(VLOOKUP($E99,Configuration!$A$21:$C$31,3,FALSE),IFERROR((Configuration!$C$9*H99+Configuration!$C$10*I99+Configuration!$C$11*G99+Configuration!$C$15*L99+Configuration!$C$16*K99+Configuration!$C$17*M99),""),0)/$F99)*IFERROR(VLOOKUP($D99,'11_GAME_TEAMS (DO NOT MODIFY)'!$A:$C,3,FALSE),0)</f>
        <v>185.6779714303679</v>
      </c>
      <c r="O99" s="2">
        <f>MAX(IFERROR(IF(Configuration!$F$9&gt;0,$N99-LARGE($N:$N,Configuration!$F$9*Configuration!$F$16),-1000000),0),IFERROR(IF(Configuration!$F$14&gt;0,$N99-LARGE('FLEX Settings (DO NOT MODIFY)'!$J:$J,(Configuration!$F$14*Configuration!$F$16)),-100000),0))+IF(N99=0,0,COUNTIFS($N$2:N98,N98)*0.000001)</f>
        <v>-110.56648931326976</v>
      </c>
      <c r="P99" s="42">
        <f>IF(VLOOKUP($E99,Configuration!$A$21:$C$31,3,FALSE),IFERROR((Configuration!$C$9*H99*2+Configuration!$C$10*I99+Configuration!$C$11*G99+Configuration!$C$15*L99*3+Configuration!$C$16*K99+Configuration!$C$17*M99),""),0)/F99*IF(F99&gt;=10,1,(1-(12-F99)/12))</f>
        <v>24.873164285863993</v>
      </c>
    </row>
    <row r="100" spans="1:16" x14ac:dyDescent="0.25">
      <c r="A100" s="12">
        <f>_xlfn.RANK.EQ(O100,O:O,0)</f>
        <v>98</v>
      </c>
      <c r="B100" s="12">
        <f>_xlfn.RANK.EQ(P100,P:P,0)</f>
        <v>106</v>
      </c>
      <c r="C100" t="s">
        <v>598</v>
      </c>
      <c r="D100" t="s">
        <v>181</v>
      </c>
      <c r="E100" t="s">
        <v>2</v>
      </c>
      <c r="F100" s="18">
        <v>12</v>
      </c>
      <c r="G100" s="2">
        <v>3187.5</v>
      </c>
      <c r="H100" s="2">
        <v>24.599999999999998</v>
      </c>
      <c r="I100" s="2">
        <v>15.318627450980394</v>
      </c>
      <c r="J100" s="2">
        <v>104.25</v>
      </c>
      <c r="K100" s="2">
        <v>-65.528571428571425</v>
      </c>
      <c r="L100" s="2">
        <v>0.60000000000000009</v>
      </c>
      <c r="M100" s="2">
        <v>3.3604660376128472</v>
      </c>
      <c r="N100" s="2">
        <f>IF(VLOOKUP($E100,Configuration!$A$21:$C$31,3,FALSE),IFERROR((Configuration!$C$9*H100+Configuration!$C$10*I100+Configuration!$C$11*G100+Configuration!$C$15*L100+Configuration!$C$16*K100+Configuration!$C$17*M100),""),0)+(IF(VLOOKUP($E100,Configuration!$A$21:$C$31,3,FALSE),IFERROR((Configuration!$C$9*H100+Configuration!$C$10*I100+Configuration!$C$11*G100+Configuration!$C$15*L100+Configuration!$C$16*K100+Configuration!$C$17*M100),""),0)/$F100)*IFERROR(VLOOKUP($D100,'11_GAME_TEAMS (DO NOT MODIFY)'!$A:$C,3,FALSE),0)</f>
        <v>185.58895587995636</v>
      </c>
      <c r="O100" s="2">
        <f>MAX(IFERROR(IF(Configuration!$F$9&gt;0,$N100-LARGE($N:$N,Configuration!$F$9*Configuration!$F$16),-1000000),0),IFERROR(IF(Configuration!$F$14&gt;0,$N100-LARGE('FLEX Settings (DO NOT MODIFY)'!$J:$J,(Configuration!$F$14*Configuration!$F$16)),-100000),0))+IF(N100=0,0,COUNTIFS($N$2:N99,N99)*0.000001)</f>
        <v>-110.6555048636813</v>
      </c>
      <c r="P100" s="42">
        <f>IF(VLOOKUP($E100,Configuration!$A$21:$C$31,3,FALSE),IFERROR((Configuration!$C$9*H100*2+Configuration!$C$10*I100+Configuration!$C$11*G100+Configuration!$C$15*L100*3+Configuration!$C$16*K100+Configuration!$C$17*M100),""),0)/F100*IF(F100&gt;=10,1,(1-(12-F100)/12))</f>
        <v>24.265746323329697</v>
      </c>
    </row>
    <row r="101" spans="1:16" x14ac:dyDescent="0.25">
      <c r="A101" s="12">
        <f>_xlfn.RANK.EQ(O101,O:O,0)</f>
        <v>99</v>
      </c>
      <c r="B101" s="12">
        <f>_xlfn.RANK.EQ(P101,P:P,0)</f>
        <v>109</v>
      </c>
      <c r="C101" t="s">
        <v>384</v>
      </c>
      <c r="D101" t="s">
        <v>118</v>
      </c>
      <c r="E101" t="s">
        <v>3</v>
      </c>
      <c r="F101" s="18">
        <v>12</v>
      </c>
      <c r="G101" s="2">
        <v>3174.6000000000004</v>
      </c>
      <c r="H101" s="2">
        <v>21.6</v>
      </c>
      <c r="I101" s="2">
        <v>11.972093023255812</v>
      </c>
      <c r="J101" s="2">
        <v>48</v>
      </c>
      <c r="K101" s="2">
        <v>-59.519999999999996</v>
      </c>
      <c r="L101" s="2">
        <v>0.60000000000000009</v>
      </c>
      <c r="M101" s="2">
        <v>1.6513635744100779</v>
      </c>
      <c r="N101" s="2">
        <f>IF(VLOOKUP($E101,Configuration!$A$21:$C$31,3,FALSE),IFERROR((Configuration!$C$9*H101+Configuration!$C$10*I101+Configuration!$C$11*G101+Configuration!$C$15*L101+Configuration!$C$16*K101+Configuration!$C$17*M101),""),0)+(IF(VLOOKUP($E101,Configuration!$A$21:$C$31,3,FALSE),IFERROR((Configuration!$C$9*H101+Configuration!$C$10*I101+Configuration!$C$11*G101+Configuration!$C$15*L101+Configuration!$C$16*K101+Configuration!$C$17*M101),""),0)/$F101)*IFERROR(VLOOKUP($D101,'11_GAME_TEAMS (DO NOT MODIFY)'!$A:$C,3,FALSE),0)</f>
        <v>183.78508680466823</v>
      </c>
      <c r="O101" s="2">
        <f>MAX(IFERROR(IF(Configuration!$F$9&gt;0,$N101-LARGE($N:$N,Configuration!$F$9*Configuration!$F$16),-1000000),0),IFERROR(IF(Configuration!$F$14&gt;0,$N101-LARGE('FLEX Settings (DO NOT MODIFY)'!$J:$J,(Configuration!$F$14*Configuration!$F$16)),-100000),0))+IF(N101=0,0,COUNTIFS($N$2:N100,N100)*0.000001)</f>
        <v>-112.45937393896943</v>
      </c>
      <c r="P101" s="42">
        <f>IF(VLOOKUP($E101,Configuration!$A$21:$C$31,3,FALSE),IFERROR((Configuration!$C$9*H101*2+Configuration!$C$10*I101+Configuration!$C$11*G101+Configuration!$C$15*L101*3+Configuration!$C$16*K101+Configuration!$C$17*M101),""),0)/F101*IF(F101&gt;=10,1,(1-(12-F101)/12))</f>
        <v>23.115423900389022</v>
      </c>
    </row>
    <row r="102" spans="1:16" x14ac:dyDescent="0.25">
      <c r="A102" s="12">
        <f>_xlfn.RANK.EQ(O102,O:O,0)</f>
        <v>100</v>
      </c>
      <c r="B102" s="12">
        <f>_xlfn.RANK.EQ(P102,P:P,0)</f>
        <v>97</v>
      </c>
      <c r="C102" t="s">
        <v>642</v>
      </c>
      <c r="D102" t="s">
        <v>57</v>
      </c>
      <c r="E102" t="s">
        <v>373</v>
      </c>
      <c r="F102" s="18">
        <v>11</v>
      </c>
      <c r="G102" s="2">
        <v>2579.5</v>
      </c>
      <c r="H102" s="2">
        <v>13.2</v>
      </c>
      <c r="I102" s="2">
        <v>8.8000000000000007</v>
      </c>
      <c r="J102" s="2">
        <v>88</v>
      </c>
      <c r="K102" s="2">
        <v>264</v>
      </c>
      <c r="L102" s="2">
        <v>3.5675675675675675</v>
      </c>
      <c r="M102" s="2">
        <v>1.7040527386022424</v>
      </c>
      <c r="N102" s="2">
        <f>IF(VLOOKUP($E102,Configuration!$A$21:$C$31,3,FALSE),IFERROR((Configuration!$C$9*H102+Configuration!$C$10*I102+Configuration!$C$11*G102+Configuration!$C$15*L102+Configuration!$C$16*K102+Configuration!$C$17*M102),""),0)+(IF(VLOOKUP($E102,Configuration!$A$21:$C$31,3,FALSE),IFERROR((Configuration!$C$9*H102+Configuration!$C$10*I102+Configuration!$C$11*G102+Configuration!$C$15*L102+Configuration!$C$16*K102+Configuration!$C$17*M102),""),0)/$F102)*IFERROR(VLOOKUP($D102,'11_GAME_TEAMS (DO NOT MODIFY)'!$A:$C,3,FALSE),0)</f>
        <v>182.77729992820093</v>
      </c>
      <c r="O102" s="2">
        <f>MAX(IFERROR(IF(Configuration!$F$9&gt;0,$N102-LARGE($N:$N,Configuration!$F$9*Configuration!$F$16),-1000000),0),IFERROR(IF(Configuration!$F$14&gt;0,$N102-LARGE('FLEX Settings (DO NOT MODIFY)'!$J:$J,(Configuration!$F$14*Configuration!$F$16)),-100000),0))+IF(N102=0,0,COUNTIFS($N$2:N101,N101)*0.000001)</f>
        <v>-113.46716081543673</v>
      </c>
      <c r="P102" s="42">
        <f>IF(VLOOKUP($E102,Configuration!$A$21:$C$31,3,FALSE),IFERROR((Configuration!$C$9*H102*2+Configuration!$C$10*I102+Configuration!$C$11*G102+Configuration!$C$15*L102*3+Configuration!$C$16*K102+Configuration!$C$17*M102),""),0)/F102*IF(F102&gt;=10,1,(1-(12-F102)/12))</f>
        <v>25.308010067182884</v>
      </c>
    </row>
    <row r="103" spans="1:16" x14ac:dyDescent="0.25">
      <c r="A103" s="12">
        <f>_xlfn.RANK.EQ(O103,O:O,0)</f>
        <v>101</v>
      </c>
      <c r="B103" s="12">
        <f>_xlfn.RANK.EQ(P103,P:P,0)</f>
        <v>94</v>
      </c>
      <c r="C103" t="s">
        <v>176</v>
      </c>
      <c r="D103" t="s">
        <v>313</v>
      </c>
      <c r="E103" t="s">
        <v>3</v>
      </c>
      <c r="F103" s="18">
        <v>11</v>
      </c>
      <c r="G103" s="2">
        <v>2849</v>
      </c>
      <c r="H103" s="2">
        <v>20.9</v>
      </c>
      <c r="I103" s="2">
        <v>10.22751462716295</v>
      </c>
      <c r="J103" s="2">
        <v>44.853448275862064</v>
      </c>
      <c r="K103" s="2">
        <v>-22.426724137931032</v>
      </c>
      <c r="L103" s="2">
        <v>1.65</v>
      </c>
      <c r="M103" s="2">
        <v>1.4253818827086411</v>
      </c>
      <c r="N103" s="2">
        <f>IF(VLOOKUP($E103,Configuration!$A$21:$C$31,3,FALSE),IFERROR((Configuration!$C$9*H103+Configuration!$C$10*I103+Configuration!$C$11*G103+Configuration!$C$15*L103+Configuration!$C$16*K103+Configuration!$C$17*M103),""),0)+(IF(VLOOKUP($E103,Configuration!$A$21:$C$31,3,FALSE),IFERROR((Configuration!$C$9*H103+Configuration!$C$10*I103+Configuration!$C$11*G103+Configuration!$C$15*L103+Configuration!$C$16*K103+Configuration!$C$17*M103),""),0)/$F103)*IFERROR(VLOOKUP($D103,'11_GAME_TEAMS (DO NOT MODIFY)'!$A:$C,3,FALSE),0)</f>
        <v>181.91153456646373</v>
      </c>
      <c r="O103" s="2">
        <f>MAX(IFERROR(IF(Configuration!$F$9&gt;0,$N103-LARGE($N:$N,Configuration!$F$9*Configuration!$F$16),-1000000),0),IFERROR(IF(Configuration!$F$14&gt;0,$N103-LARGE('FLEX Settings (DO NOT MODIFY)'!$J:$J,(Configuration!$F$14*Configuration!$F$16)),-100000),0))+IF(N103=0,0,COUNTIFS($N$2:N102,N102)*0.000001)</f>
        <v>-114.33292617717393</v>
      </c>
      <c r="P103" s="42">
        <f>IF(VLOOKUP($E103,Configuration!$A$21:$C$31,3,FALSE),IFERROR((Configuration!$C$9*H103*2+Configuration!$C$10*I103+Configuration!$C$11*G103+Configuration!$C$15*L103*3+Configuration!$C$16*K103+Configuration!$C$17*M103),""),0)/F103*IF(F103&gt;=10,1,(1-(12-F103)/12))</f>
        <v>25.937412233314884</v>
      </c>
    </row>
    <row r="104" spans="1:16" x14ac:dyDescent="0.25">
      <c r="A104" s="12">
        <f>_xlfn.RANK.EQ(O104,O:O,0)</f>
        <v>102</v>
      </c>
      <c r="B104" s="12">
        <f>_xlfn.RANK.EQ(P104,P:P,0)</f>
        <v>86</v>
      </c>
      <c r="C104" t="s">
        <v>327</v>
      </c>
      <c r="D104" t="s">
        <v>70</v>
      </c>
      <c r="E104" t="s">
        <v>2</v>
      </c>
      <c r="F104" s="18">
        <v>11</v>
      </c>
      <c r="G104" s="2">
        <v>2569.6</v>
      </c>
      <c r="H104" s="2">
        <v>13.75</v>
      </c>
      <c r="I104" s="2">
        <v>9.7692367199587409</v>
      </c>
      <c r="J104" s="2">
        <v>82.971428571428575</v>
      </c>
      <c r="K104" s="2">
        <v>137.10881458966566</v>
      </c>
      <c r="L104" s="2">
        <v>5.5902735562310033</v>
      </c>
      <c r="M104" s="2">
        <v>2.0032494581409557</v>
      </c>
      <c r="N104" s="2">
        <f>IF(VLOOKUP($E104,Configuration!$A$21:$C$31,3,FALSE),IFERROR((Configuration!$C$9*H104+Configuration!$C$10*I104+Configuration!$C$11*G104+Configuration!$C$15*L104+Configuration!$C$16*K104+Configuration!$C$17*M104),""),0)+(IF(VLOOKUP($E104,Configuration!$A$21:$C$31,3,FALSE),IFERROR((Configuration!$C$9*H104+Configuration!$C$10*I104+Configuration!$C$11*G104+Configuration!$C$15*L104+Configuration!$C$16*K104+Configuration!$C$17*M104),""),0)/$F104)*IFERROR(VLOOKUP($D104,'11_GAME_TEAMS (DO NOT MODIFY)'!$A:$C,3,FALSE),0)</f>
        <v>181.49155044015316</v>
      </c>
      <c r="O104" s="2">
        <f>MAX(IFERROR(IF(Configuration!$F$9&gt;0,$N104-LARGE($N:$N,Configuration!$F$9*Configuration!$F$16),-1000000),0),IFERROR(IF(Configuration!$F$14&gt;0,$N104-LARGE('FLEX Settings (DO NOT MODIFY)'!$J:$J,(Configuration!$F$14*Configuration!$F$16)),-100000),0))+IF(N104=0,0,COUNTIFS($N$2:N103,N103)*0.000001)</f>
        <v>-114.7529103034845</v>
      </c>
      <c r="P104" s="42">
        <f>IF(VLOOKUP($E104,Configuration!$A$21:$C$31,3,FALSE),IFERROR((Configuration!$C$9*H104*2+Configuration!$C$10*I104+Configuration!$C$11*G104+Configuration!$C$15*L104*3+Configuration!$C$16*K104+Configuration!$C$17*M104),""),0)/F104*IF(F104&gt;=10,1,(1-(12-F104)/12))</f>
        <v>27.597712101356841</v>
      </c>
    </row>
    <row r="105" spans="1:16" x14ac:dyDescent="0.25">
      <c r="A105" s="12">
        <f>_xlfn.RANK.EQ(O105,O:O,0)</f>
        <v>103</v>
      </c>
      <c r="B105" s="12">
        <f>_xlfn.RANK.EQ(P105,P:P,0)</f>
        <v>58</v>
      </c>
      <c r="C105" t="s">
        <v>620</v>
      </c>
      <c r="D105" t="s">
        <v>182</v>
      </c>
      <c r="E105" t="s">
        <v>190</v>
      </c>
      <c r="F105" s="18">
        <v>10</v>
      </c>
      <c r="G105" s="2">
        <v>1984.1250000000002</v>
      </c>
      <c r="H105" s="2">
        <v>17</v>
      </c>
      <c r="I105" s="2">
        <v>7</v>
      </c>
      <c r="J105" s="2">
        <v>60</v>
      </c>
      <c r="K105" s="2">
        <v>205.09090909090907</v>
      </c>
      <c r="L105" s="2">
        <v>4.9431818181818175</v>
      </c>
      <c r="M105" s="2">
        <v>1.0728573237240844</v>
      </c>
      <c r="N105" s="2">
        <f>IF(VLOOKUP($E105,Configuration!$A$21:$C$31,3,FALSE),IFERROR((Configuration!$C$9*H105+Configuration!$C$10*I105+Configuration!$C$11*G105+Configuration!$C$15*L105+Configuration!$C$16*K105+Configuration!$C$17*M105),""),0)+(IF(VLOOKUP($E105,Configuration!$A$21:$C$31,3,FALSE),IFERROR((Configuration!$C$9*H105+Configuration!$C$10*I105+Configuration!$C$11*G105+Configuration!$C$15*L105+Configuration!$C$16*K105+Configuration!$C$17*M105),""),0)/$F105)*IFERROR(VLOOKUP($D105,'11_GAME_TEAMS (DO NOT MODIFY)'!$A:$C,3,FALSE),0)</f>
        <v>181.38746717073366</v>
      </c>
      <c r="O105" s="2">
        <f>MAX(IFERROR(IF(Configuration!$F$9&gt;0,$N105-LARGE($N:$N,Configuration!$F$9*Configuration!$F$16),-1000000),0),IFERROR(IF(Configuration!$F$14&gt;0,$N105-LARGE('FLEX Settings (DO NOT MODIFY)'!$J:$J,(Configuration!$F$14*Configuration!$F$16)),-100000),0))+IF(N105=0,0,COUNTIFS($N$2:N104,N104)*0.000001)</f>
        <v>-114.856993572904</v>
      </c>
      <c r="P105" s="42">
        <f>IF(VLOOKUP($E105,Configuration!$A$21:$C$31,3,FALSE),IFERROR((Configuration!$C$9*H105*2+Configuration!$C$10*I105+Configuration!$C$11*G105+Configuration!$C$15*L105*3+Configuration!$C$16*K105+Configuration!$C$17*M105),""),0)/F105*IF(F105&gt;=10,1,(1-(12-F105)/12))</f>
        <v>30.870564898891548</v>
      </c>
    </row>
    <row r="106" spans="1:16" x14ac:dyDescent="0.25">
      <c r="A106" s="12">
        <f>_xlfn.RANK.EQ(O106,O:O,0)</f>
        <v>104</v>
      </c>
      <c r="B106" s="12">
        <f>_xlfn.RANK.EQ(P106,P:P,0)</f>
        <v>112</v>
      </c>
      <c r="C106" t="s">
        <v>637</v>
      </c>
      <c r="D106" t="s">
        <v>103</v>
      </c>
      <c r="E106" t="s">
        <v>369</v>
      </c>
      <c r="F106" s="18">
        <v>12</v>
      </c>
      <c r="G106" s="2">
        <v>2652</v>
      </c>
      <c r="H106" s="2">
        <v>12</v>
      </c>
      <c r="I106" s="2">
        <v>2.976923076923077</v>
      </c>
      <c r="J106" s="2">
        <v>66</v>
      </c>
      <c r="K106" s="2">
        <v>178.20000000000002</v>
      </c>
      <c r="L106" s="2">
        <v>3</v>
      </c>
      <c r="M106" s="2">
        <v>1.3482696502390998</v>
      </c>
      <c r="N106" s="2">
        <f>IF(VLOOKUP($E106,Configuration!$A$21:$C$31,3,FALSE),IFERROR((Configuration!$C$9*H106+Configuration!$C$10*I106+Configuration!$C$11*G106+Configuration!$C$15*L106+Configuration!$C$16*K106+Configuration!$C$17*M106),""),0)+(IF(VLOOKUP($E106,Configuration!$A$21:$C$31,3,FALSE),IFERROR((Configuration!$C$9*H106+Configuration!$C$10*I106+Configuration!$C$11*G106+Configuration!$C$15*L106+Configuration!$C$16*K106+Configuration!$C$17*M106),""),0)/$F106)*IFERROR(VLOOKUP($D106,'11_GAME_TEAMS (DO NOT MODIFY)'!$A:$C,3,FALSE),0)</f>
        <v>181.24961454567563</v>
      </c>
      <c r="O106" s="2">
        <f>MAX(IFERROR(IF(Configuration!$F$9&gt;0,$N106-LARGE($N:$N,Configuration!$F$9*Configuration!$F$16),-1000000),0),IFERROR(IF(Configuration!$F$14&gt;0,$N106-LARGE('FLEX Settings (DO NOT MODIFY)'!$J:$J,(Configuration!$F$14*Configuration!$F$16)),-100000),0))+IF(N106=0,0,COUNTIFS($N$2:N105,N105)*0.000001)</f>
        <v>-114.99484619796203</v>
      </c>
      <c r="P106" s="42">
        <f>IF(VLOOKUP($E106,Configuration!$A$21:$C$31,3,FALSE),IFERROR((Configuration!$C$9*H106*2+Configuration!$C$10*I106+Configuration!$C$11*G106+Configuration!$C$15*L106*3+Configuration!$C$16*K106+Configuration!$C$17*M106),""),0)/F106*IF(F106&gt;=10,1,(1-(12-F106)/12))</f>
        <v>22.10413454547297</v>
      </c>
    </row>
    <row r="107" spans="1:16" x14ac:dyDescent="0.25">
      <c r="A107" s="12">
        <f>_xlfn.RANK.EQ(O107,O:O,0)</f>
        <v>105</v>
      </c>
      <c r="B107" s="12">
        <f>_xlfn.RANK.EQ(P107,P:P,0)</f>
        <v>90</v>
      </c>
      <c r="C107" t="s">
        <v>634</v>
      </c>
      <c r="D107" t="s">
        <v>91</v>
      </c>
      <c r="E107" t="s">
        <v>369</v>
      </c>
      <c r="F107" s="18">
        <v>12</v>
      </c>
      <c r="G107" s="2">
        <v>741</v>
      </c>
      <c r="H107" s="2">
        <v>6.6000000000000005</v>
      </c>
      <c r="I107" s="2">
        <v>2.4000000000000004</v>
      </c>
      <c r="J107" s="2">
        <v>132</v>
      </c>
      <c r="K107" s="2">
        <v>726</v>
      </c>
      <c r="L107" s="2">
        <v>9.5526315789473664</v>
      </c>
      <c r="M107" s="2">
        <v>1.3855775031130624</v>
      </c>
      <c r="N107" s="2">
        <f>IF(VLOOKUP($E107,Configuration!$A$21:$C$31,3,FALSE),IFERROR((Configuration!$C$9*H107+Configuration!$C$10*I107+Configuration!$C$11*G107+Configuration!$C$15*L107+Configuration!$C$16*K107+Configuration!$C$17*M107),""),0)+(IF(VLOOKUP($E107,Configuration!$A$21:$C$31,3,FALSE),IFERROR((Configuration!$C$9*H107+Configuration!$C$10*I107+Configuration!$C$11*G107+Configuration!$C$15*L107+Configuration!$C$16*K107+Configuration!$C$17*M107),""),0)/$F107)*IFERROR(VLOOKUP($D107,'11_GAME_TEAMS (DO NOT MODIFY)'!$A:$C,3,FALSE),0)</f>
        <v>178.38463446745806</v>
      </c>
      <c r="O107" s="2">
        <f>MAX(IFERROR(IF(Configuration!$F$9&gt;0,$N107-LARGE($N:$N,Configuration!$F$9*Configuration!$F$16),-1000000),0),IFERROR(IF(Configuration!$F$14&gt;0,$N107-LARGE('FLEX Settings (DO NOT MODIFY)'!$J:$J,(Configuration!$F$14*Configuration!$F$16)),-100000),0))+IF(N107=0,0,COUNTIFS($N$2:N106,N106)*0.000001)</f>
        <v>-117.8598262761796</v>
      </c>
      <c r="P107" s="42">
        <f>IF(VLOOKUP($E107,Configuration!$A$21:$C$31,3,FALSE),IFERROR((Configuration!$C$9*H107*2+Configuration!$C$10*I107+Configuration!$C$11*G107+Configuration!$C$15*L107*3+Configuration!$C$16*K107+Configuration!$C$17*M107),""),0)/F107*IF(F107&gt;=10,1,(1-(12-F107)/12))</f>
        <v>26.618017784568874</v>
      </c>
    </row>
    <row r="108" spans="1:16" x14ac:dyDescent="0.25">
      <c r="A108" s="12">
        <f>_xlfn.RANK.EQ(O108,O:O,0)</f>
        <v>106</v>
      </c>
      <c r="B108" s="12">
        <f>_xlfn.RANK.EQ(P108,P:P,0)</f>
        <v>83</v>
      </c>
      <c r="C108" t="s">
        <v>162</v>
      </c>
      <c r="D108" t="s">
        <v>658</v>
      </c>
      <c r="E108" t="s">
        <v>2</v>
      </c>
      <c r="F108" s="18">
        <v>10</v>
      </c>
      <c r="G108" s="2">
        <v>2318.3951238390082</v>
      </c>
      <c r="H108" s="2">
        <v>15.150928792569658</v>
      </c>
      <c r="I108" s="2">
        <v>6.060371517027864</v>
      </c>
      <c r="J108" s="2">
        <v>87.730263157894782</v>
      </c>
      <c r="K108" s="2">
        <v>170.82880434782649</v>
      </c>
      <c r="L108" s="2">
        <v>3.7365152010460925</v>
      </c>
      <c r="M108" s="2">
        <v>2.0264351023737337</v>
      </c>
      <c r="N108" s="2">
        <f>IF(VLOOKUP($E108,Configuration!$A$21:$C$31,3,FALSE),IFERROR((Configuration!$C$9*H108+Configuration!$C$10*I108+Configuration!$C$11*G108+Configuration!$C$15*L108+Configuration!$C$16*K108+Configuration!$C$17*M108),""),0)+(IF(VLOOKUP($E108,Configuration!$A$21:$C$31,3,FALSE),IFERROR((Configuration!$C$9*H108+Configuration!$C$10*I108+Configuration!$C$11*G108+Configuration!$C$15*L108+Configuration!$C$16*K108+Configuration!$C$17*M108),""),0)/$F108)*IFERROR(VLOOKUP($D108,'11_GAME_TEAMS (DO NOT MODIFY)'!$A:$C,3,FALSE),0)</f>
        <v>176.66787852609497</v>
      </c>
      <c r="O108" s="2">
        <f>MAX(IFERROR(IF(Configuration!$F$9&gt;0,$N108-LARGE($N:$N,Configuration!$F$9*Configuration!$F$16),-1000000),0),IFERROR(IF(Configuration!$F$14&gt;0,$N108-LARGE('FLEX Settings (DO NOT MODIFY)'!$J:$J,(Configuration!$F$14*Configuration!$F$16)),-100000),0))+IF(N108=0,0,COUNTIFS($N$2:N107,N107)*0.000001)</f>
        <v>-119.57658221754269</v>
      </c>
      <c r="P108" s="42">
        <f>IF(VLOOKUP($E108,Configuration!$A$21:$C$31,3,FALSE),IFERROR((Configuration!$C$9*H108*2+Configuration!$C$10*I108+Configuration!$C$11*G108+Configuration!$C$15*L108*3+Configuration!$C$16*K108+Configuration!$C$17*M108),""),0)/F108*IF(F108&gt;=10,1,(1-(12-F108)/12))</f>
        <v>28.210977610892666</v>
      </c>
    </row>
    <row r="109" spans="1:16" x14ac:dyDescent="0.25">
      <c r="A109" s="12">
        <f>_xlfn.RANK.EQ(O109,O:O,0)</f>
        <v>107</v>
      </c>
      <c r="B109" s="12">
        <f>_xlfn.RANK.EQ(P109,P:P,0)</f>
        <v>110</v>
      </c>
      <c r="C109" t="s">
        <v>621</v>
      </c>
      <c r="D109" t="s">
        <v>41</v>
      </c>
      <c r="E109" t="s">
        <v>190</v>
      </c>
      <c r="F109" s="18">
        <v>9</v>
      </c>
      <c r="G109" s="2">
        <v>2611.91348973607</v>
      </c>
      <c r="H109" s="2">
        <v>21.150000000000002</v>
      </c>
      <c r="I109" s="2">
        <v>9.1781524926686213</v>
      </c>
      <c r="J109" s="2">
        <v>25.734375</v>
      </c>
      <c r="K109" s="2">
        <v>-6.2906250000000004</v>
      </c>
      <c r="L109" s="2">
        <v>1.1437499999999998</v>
      </c>
      <c r="M109" s="2">
        <v>0.79447670938208115</v>
      </c>
      <c r="N109" s="2">
        <f>IF(VLOOKUP($E109,Configuration!$A$21:$C$31,3,FALSE),IFERROR((Configuration!$C$9*H109+Configuration!$C$10*I109+Configuration!$C$11*G109+Configuration!$C$15*L109+Configuration!$C$16*K109+Configuration!$C$17*M109),""),0)+(IF(VLOOKUP($E109,Configuration!$A$21:$C$31,3,FALSE),IFERROR((Configuration!$C$9*H109+Configuration!$C$10*I109+Configuration!$C$11*G109+Configuration!$C$15*L109+Configuration!$C$16*K109+Configuration!$C$17*M109),""),0)/$F109)*IFERROR(VLOOKUP($D109,'11_GAME_TEAMS (DO NOT MODIFY)'!$A:$C,3,FALSE),0)</f>
        <v>175.36471868534142</v>
      </c>
      <c r="O109" s="2">
        <f>MAX(IFERROR(IF(Configuration!$F$9&gt;0,$N109-LARGE($N:$N,Configuration!$F$9*Configuration!$F$16),-1000000),0),IFERROR(IF(Configuration!$F$14&gt;0,$N109-LARGE('FLEX Settings (DO NOT MODIFY)'!$J:$J,(Configuration!$F$14*Configuration!$F$16)),-100000),0))+IF(N109=0,0,COUNTIFS($N$2:N108,N108)*0.000001)</f>
        <v>-120.87974205829624</v>
      </c>
      <c r="P109" s="42">
        <f>IF(VLOOKUP($E109,Configuration!$A$21:$C$31,3,FALSE),IFERROR((Configuration!$C$9*H109*2+Configuration!$C$10*I109+Configuration!$C$11*G109+Configuration!$C$15*L109*3+Configuration!$C$16*K109+Configuration!$C$17*M109),""),0)/F109*IF(F109&gt;=10,1,(1-(12-F109)/12))</f>
        <v>22.807476557111787</v>
      </c>
    </row>
    <row r="110" spans="1:16" x14ac:dyDescent="0.25">
      <c r="A110" s="12">
        <f>_xlfn.RANK.EQ(O110,O:O,0)</f>
        <v>108</v>
      </c>
      <c r="B110" s="12">
        <f>_xlfn.RANK.EQ(P110,P:P,0)</f>
        <v>88</v>
      </c>
      <c r="C110" t="s">
        <v>328</v>
      </c>
      <c r="D110" t="s">
        <v>119</v>
      </c>
      <c r="E110" t="s">
        <v>4</v>
      </c>
      <c r="F110" s="18">
        <v>10</v>
      </c>
      <c r="G110" s="2">
        <v>2506.3478260869565</v>
      </c>
      <c r="H110" s="2">
        <v>20</v>
      </c>
      <c r="I110" s="2">
        <v>9</v>
      </c>
      <c r="J110" s="2">
        <v>50</v>
      </c>
      <c r="K110" s="2">
        <v>20</v>
      </c>
      <c r="L110" s="2">
        <v>1.5</v>
      </c>
      <c r="M110" s="2">
        <v>1.4293184760929079</v>
      </c>
      <c r="N110" s="2">
        <f>IF(VLOOKUP($E110,Configuration!$A$21:$C$31,3,FALSE),IFERROR((Configuration!$C$9*H110+Configuration!$C$10*I110+Configuration!$C$11*G110+Configuration!$C$15*L110+Configuration!$C$16*K110+Configuration!$C$17*M110),""),0)+(IF(VLOOKUP($E110,Configuration!$A$21:$C$31,3,FALSE),IFERROR((Configuration!$C$9*H110+Configuration!$C$10*I110+Configuration!$C$11*G110+Configuration!$C$15*L110+Configuration!$C$16*K110+Configuration!$C$17*M110),""),0)/$F110)*IFERROR(VLOOKUP($D110,'11_GAME_TEAMS (DO NOT MODIFY)'!$A:$C,3,FALSE),0)</f>
        <v>174.65515799357476</v>
      </c>
      <c r="O110" s="2">
        <f>MAX(IFERROR(IF(Configuration!$F$9&gt;0,$N110-LARGE($N:$N,Configuration!$F$9*Configuration!$F$16),-1000000),0),IFERROR(IF(Configuration!$F$14&gt;0,$N110-LARGE('FLEX Settings (DO NOT MODIFY)'!$J:$J,(Configuration!$F$14*Configuration!$F$16)),-100000),0))+IF(N110=0,0,COUNTIFS($N$2:N109,N109)*0.000001)</f>
        <v>-121.5893027500629</v>
      </c>
      <c r="P110" s="42">
        <f>IF(VLOOKUP($E110,Configuration!$A$21:$C$31,3,FALSE),IFERROR((Configuration!$C$9*H110*2+Configuration!$C$10*I110+Configuration!$C$11*G110+Configuration!$C$15*L110*3+Configuration!$C$16*K110+Configuration!$C$17*M110),""),0)/F110*IF(F110&gt;=10,1,(1-(12-F110)/12))</f>
        <v>26.839527609129249</v>
      </c>
    </row>
    <row r="111" spans="1:16" x14ac:dyDescent="0.25">
      <c r="A111" s="12">
        <f>_xlfn.RANK.EQ(O111,O:O,0)</f>
        <v>109</v>
      </c>
      <c r="B111" s="12">
        <f>_xlfn.RANK.EQ(P111,P:P,0)</f>
        <v>122</v>
      </c>
      <c r="C111" t="s">
        <v>627</v>
      </c>
      <c r="D111" t="s">
        <v>661</v>
      </c>
      <c r="E111" t="s">
        <v>4</v>
      </c>
      <c r="F111" s="18">
        <v>12</v>
      </c>
      <c r="G111" s="2">
        <v>2849.391304347826</v>
      </c>
      <c r="H111" s="2">
        <v>12</v>
      </c>
      <c r="I111" s="2">
        <v>8.3999999999999986</v>
      </c>
      <c r="J111" s="2">
        <v>96</v>
      </c>
      <c r="K111" s="2">
        <v>144</v>
      </c>
      <c r="L111" s="2">
        <v>2.4000000000000004</v>
      </c>
      <c r="M111" s="2">
        <v>2.3697309605654868</v>
      </c>
      <c r="N111" s="2">
        <f>IF(VLOOKUP($E111,Configuration!$A$21:$C$31,3,FALSE),IFERROR((Configuration!$C$9*H111+Configuration!$C$10*I111+Configuration!$C$11*G111+Configuration!$C$15*L111+Configuration!$C$16*K111+Configuration!$C$17*M111),""),0)+(IF(VLOOKUP($E111,Configuration!$A$21:$C$31,3,FALSE),IFERROR((Configuration!$C$9*H111+Configuration!$C$10*I111+Configuration!$C$11*G111+Configuration!$C$15*L111+Configuration!$C$16*K111+Configuration!$C$17*M111),""),0)/$F111)*IFERROR(VLOOKUP($D111,'11_GAME_TEAMS (DO NOT MODIFY)'!$A:$C,3,FALSE),0)</f>
        <v>169.23619025278208</v>
      </c>
      <c r="O111" s="2">
        <f>MAX(IFERROR(IF(Configuration!$F$9&gt;0,$N111-LARGE($N:$N,Configuration!$F$9*Configuration!$F$16),-1000000),0),IFERROR(IF(Configuration!$F$14&gt;0,$N111-LARGE('FLEX Settings (DO NOT MODIFY)'!$J:$J,(Configuration!$F$14*Configuration!$F$16)),-100000),0))+IF(N111=0,0,COUNTIFS($N$2:N110,N110)*0.000001)</f>
        <v>-127.00827049085558</v>
      </c>
      <c r="P111" s="42">
        <f>IF(VLOOKUP($E111,Configuration!$A$21:$C$31,3,FALSE),IFERROR((Configuration!$C$9*H111*2+Configuration!$C$10*I111+Configuration!$C$11*G111+Configuration!$C$15*L111*3+Configuration!$C$16*K111+Configuration!$C$17*M111),""),0)/F111*IF(F111&gt;=10,1,(1-(12-F111)/12))</f>
        <v>20.503015854398509</v>
      </c>
    </row>
    <row r="112" spans="1:16" x14ac:dyDescent="0.25">
      <c r="A112" s="12">
        <f>_xlfn.RANK.EQ(O112,O:O,0)</f>
        <v>110</v>
      </c>
      <c r="B112" s="12">
        <f>_xlfn.RANK.EQ(P112,P:P,0)</f>
        <v>105</v>
      </c>
      <c r="C112" t="s">
        <v>173</v>
      </c>
      <c r="D112" t="s">
        <v>83</v>
      </c>
      <c r="E112" t="s">
        <v>379</v>
      </c>
      <c r="F112" s="18">
        <v>11</v>
      </c>
      <c r="G112" s="2">
        <v>2618</v>
      </c>
      <c r="H112" s="2">
        <v>14.3</v>
      </c>
      <c r="I112" s="2">
        <v>7.6999999999999993</v>
      </c>
      <c r="J112" s="2">
        <v>66</v>
      </c>
      <c r="K112" s="2">
        <v>25.384615384615387</v>
      </c>
      <c r="L112" s="2">
        <v>3.6300000000000003</v>
      </c>
      <c r="M112" s="2">
        <v>1.8903019318419931</v>
      </c>
      <c r="N112" s="2">
        <f>IF(VLOOKUP($E112,Configuration!$A$21:$C$31,3,FALSE),IFERROR((Configuration!$C$9*H112+Configuration!$C$10*I112+Configuration!$C$11*G112+Configuration!$C$15*L112+Configuration!$C$16*K112+Configuration!$C$17*M112),""),0)+(IF(VLOOKUP($E112,Configuration!$A$21:$C$31,3,FALSE),IFERROR((Configuration!$C$9*H112+Configuration!$C$10*I112+Configuration!$C$11*G112+Configuration!$C$15*L112+Configuration!$C$16*K112+Configuration!$C$17*M112),""),0)/$F112)*IFERROR(VLOOKUP($D112,'11_GAME_TEAMS (DO NOT MODIFY)'!$A:$C,3,FALSE),0)</f>
        <v>167.05785767477758</v>
      </c>
      <c r="O112" s="2">
        <f>MAX(IFERROR(IF(Configuration!$F$9&gt;0,$N112-LARGE($N:$N,Configuration!$F$9*Configuration!$F$16),-1000000),0),IFERROR(IF(Configuration!$F$14&gt;0,$N112-LARGE('FLEX Settings (DO NOT MODIFY)'!$J:$J,(Configuration!$F$14*Configuration!$F$16)),-100000),0))+IF(N112=0,0,COUNTIFS($N$2:N111,N111)*0.000001)</f>
        <v>-129.18660306886008</v>
      </c>
      <c r="P112" s="42">
        <f>IF(VLOOKUP($E112,Configuration!$A$21:$C$31,3,FALSE),IFERROR((Configuration!$C$9*H112*2+Configuration!$C$10*I112+Configuration!$C$11*G112+Configuration!$C$15*L112*3+Configuration!$C$16*K112+Configuration!$C$17*M112),""),0)/F112*IF(F112&gt;=10,1,(1-(12-F112)/12))</f>
        <v>24.347077970434324</v>
      </c>
    </row>
    <row r="113" spans="1:16" x14ac:dyDescent="0.25">
      <c r="A113" s="12">
        <f>_xlfn.RANK.EQ(O113,O:O,0)</f>
        <v>111</v>
      </c>
      <c r="B113" s="12">
        <f>_xlfn.RANK.EQ(P113,P:P,0)</f>
        <v>108</v>
      </c>
      <c r="C113" t="s">
        <v>654</v>
      </c>
      <c r="D113" t="s">
        <v>111</v>
      </c>
      <c r="E113" t="s">
        <v>379</v>
      </c>
      <c r="F113" s="18">
        <v>11</v>
      </c>
      <c r="G113" s="2">
        <v>2733.5</v>
      </c>
      <c r="H113" s="2">
        <v>18.7</v>
      </c>
      <c r="I113" s="2">
        <v>8.25</v>
      </c>
      <c r="J113" s="2">
        <v>55</v>
      </c>
      <c r="K113" s="2">
        <v>-55</v>
      </c>
      <c r="L113" s="2">
        <v>1.375</v>
      </c>
      <c r="M113" s="2">
        <v>1.8453673648199356</v>
      </c>
      <c r="N113" s="2">
        <f>IF(VLOOKUP($E113,Configuration!$A$21:$C$31,3,FALSE),IFERROR((Configuration!$C$9*H113+Configuration!$C$10*I113+Configuration!$C$11*G113+Configuration!$C$15*L113+Configuration!$C$16*K113+Configuration!$C$17*M113),""),0)+(IF(VLOOKUP($E113,Configuration!$A$21:$C$31,3,FALSE),IFERROR((Configuration!$C$9*H113+Configuration!$C$10*I113+Configuration!$C$11*G113+Configuration!$C$15*L113+Configuration!$C$16*K113+Configuration!$C$17*M113),""),0)/$F113)*IFERROR(VLOOKUP($D113,'11_GAME_TEAMS (DO NOT MODIFY)'!$A:$C,3,FALSE),0)</f>
        <v>166.69926527036012</v>
      </c>
      <c r="O113" s="2">
        <f>MAX(IFERROR(IF(Configuration!$F$9&gt;0,$N113-LARGE($N:$N,Configuration!$F$9*Configuration!$F$16),-1000000),0),IFERROR(IF(Configuration!$F$14&gt;0,$N113-LARGE('FLEX Settings (DO NOT MODIFY)'!$J:$J,(Configuration!$F$14*Configuration!$F$16)),-100000),0))+IF(N113=0,0,COUNTIFS($N$2:N112,N112)*0.000001)</f>
        <v>-129.54519547327754</v>
      </c>
      <c r="P113" s="42">
        <f>IF(VLOOKUP($E113,Configuration!$A$21:$C$31,3,FALSE),IFERROR((Configuration!$C$9*H113*2+Configuration!$C$10*I113+Configuration!$C$11*G113+Configuration!$C$15*L113*3+Configuration!$C$16*K113+Configuration!$C$17*M113),""),0)/F113*IF(F113&gt;=10,1,(1-(12-F113)/12))</f>
        <v>23.454478660941831</v>
      </c>
    </row>
    <row r="114" spans="1:16" x14ac:dyDescent="0.25">
      <c r="A114" s="12">
        <f>_xlfn.RANK.EQ(O114,O:O,0)</f>
        <v>112</v>
      </c>
      <c r="B114" s="12">
        <f>_xlfn.RANK.EQ(P114,P:P,0)</f>
        <v>115</v>
      </c>
      <c r="C114" t="s">
        <v>613</v>
      </c>
      <c r="D114" t="s">
        <v>185</v>
      </c>
      <c r="E114" t="s">
        <v>355</v>
      </c>
      <c r="F114" s="18">
        <v>12</v>
      </c>
      <c r="G114" s="2">
        <v>2866.3266932270917</v>
      </c>
      <c r="H114" s="2">
        <v>19.198659905831221</v>
      </c>
      <c r="I114" s="2">
        <v>8.7765302426657001</v>
      </c>
      <c r="J114" s="2">
        <v>84</v>
      </c>
      <c r="K114" s="2">
        <v>-112.63636363636364</v>
      </c>
      <c r="L114" s="2">
        <v>1.6363636363636362</v>
      </c>
      <c r="M114" s="2">
        <v>2.9199517013968777</v>
      </c>
      <c r="N114" s="2">
        <f>IF(VLOOKUP($E114,Configuration!$A$21:$C$31,3,FALSE),IFERROR((Configuration!$C$9*H114+Configuration!$C$10*I114+Configuration!$C$11*G114+Configuration!$C$15*L114+Configuration!$C$16*K114+Configuration!$C$17*M114),""),0)+(IF(VLOOKUP($E114,Configuration!$A$21:$C$31,3,FALSE),IFERROR((Configuration!$C$9*H114+Configuration!$C$10*I114+Configuration!$C$11*G114+Configuration!$C$15*L114+Configuration!$C$16*K114+Configuration!$C$17*M114),""),0)/$F114)*IFERROR(VLOOKUP($D114,'11_GAME_TEAMS (DO NOT MODIFY)'!$A:$C,3,FALSE),0)</f>
        <v>166.60928891882884</v>
      </c>
      <c r="O114" s="2">
        <f>MAX(IFERROR(IF(Configuration!$F$9&gt;0,$N114-LARGE($N:$N,Configuration!$F$9*Configuration!$F$16),-1000000),0),IFERROR(IF(Configuration!$F$14&gt;0,$N114-LARGE('FLEX Settings (DO NOT MODIFY)'!$J:$J,(Configuration!$F$14*Configuration!$F$16)),-100000),0))+IF(N114=0,0,COUNTIFS($N$2:N113,N113)*0.000001)</f>
        <v>-129.63517182480882</v>
      </c>
      <c r="P114" s="42">
        <f>IF(VLOOKUP($E114,Configuration!$A$21:$C$31,3,FALSE),IFERROR((Configuration!$C$9*H114*2+Configuration!$C$10*I114+Configuration!$C$11*G114+Configuration!$C$15*L114*3+Configuration!$C$16*K114+Configuration!$C$17*M114),""),0)/F114*IF(F114&gt;=10,1,(1-(12-F114)/12))</f>
        <v>21.920024348209779</v>
      </c>
    </row>
    <row r="115" spans="1:16" x14ac:dyDescent="0.25">
      <c r="A115" s="12">
        <f>_xlfn.RANK.EQ(O115,O:O,0)</f>
        <v>113</v>
      </c>
      <c r="B115" s="12">
        <f>_xlfn.RANK.EQ(P115,P:P,0)</f>
        <v>124</v>
      </c>
      <c r="C115" t="s">
        <v>357</v>
      </c>
      <c r="D115" t="s">
        <v>69</v>
      </c>
      <c r="E115" t="s">
        <v>190</v>
      </c>
      <c r="F115" s="18">
        <v>12</v>
      </c>
      <c r="G115" s="2">
        <v>2540.9651972157772</v>
      </c>
      <c r="H115" s="2">
        <v>16.692807424593965</v>
      </c>
      <c r="I115" s="2">
        <v>7.9489559164733175</v>
      </c>
      <c r="J115" s="2">
        <v>76.800000000000011</v>
      </c>
      <c r="K115" s="2">
        <v>118.91612903225807</v>
      </c>
      <c r="L115" s="2">
        <v>0.82580645161290334</v>
      </c>
      <c r="M115" s="2">
        <v>1.8826037533134017</v>
      </c>
      <c r="N115" s="2">
        <f>IF(VLOOKUP($E115,Configuration!$A$21:$C$31,3,FALSE),IFERROR((Configuration!$C$9*H115+Configuration!$C$10*I115+Configuration!$C$11*G115+Configuration!$C$15*L115+Configuration!$C$16*K115+Configuration!$C$17*M115),""),0)+(IF(VLOOKUP($E115,Configuration!$A$21:$C$31,3,FALSE),IFERROR((Configuration!$C$9*H115+Configuration!$C$10*I115+Configuration!$C$11*G115+Configuration!$C$15*L115+Configuration!$C$16*K115+Configuration!$C$17*M115),""),0)/$F115)*IFERROR(VLOOKUP($D115,'11_GAME_TEAMS (DO NOT MODIFY)'!$A:$C,3,FALSE),0)</f>
        <v>165.59316986033676</v>
      </c>
      <c r="O115" s="2">
        <f>MAX(IFERROR(IF(Configuration!$F$9&gt;0,$N115-LARGE($N:$N,Configuration!$F$9*Configuration!$F$16),-1000000),0),IFERROR(IF(Configuration!$F$14&gt;0,$N115-LARGE('FLEX Settings (DO NOT MODIFY)'!$J:$J,(Configuration!$F$14*Configuration!$F$16)),-100000),0))+IF(N115=0,0,COUNTIFS($N$2:N114,N114)*0.000001)</f>
        <v>-130.6512908833009</v>
      </c>
      <c r="P115" s="42">
        <f>IF(VLOOKUP($E115,Configuration!$A$21:$C$31,3,FALSE),IFERROR((Configuration!$C$9*H115*2+Configuration!$C$10*I115+Configuration!$C$11*G115+Configuration!$C$15*L115*3+Configuration!$C$16*K115+Configuration!$C$17*M115),""),0)/F115*IF(F115&gt;=10,1,(1-(12-F115)/12))</f>
        <v>20.189506414838956</v>
      </c>
    </row>
    <row r="116" spans="1:16" x14ac:dyDescent="0.25">
      <c r="A116" s="12">
        <f>_xlfn.RANK.EQ(O116,O:O,0)</f>
        <v>114</v>
      </c>
      <c r="B116" s="12">
        <f>_xlfn.RANK.EQ(P116,P:P,0)</f>
        <v>117</v>
      </c>
      <c r="C116" t="s">
        <v>609</v>
      </c>
      <c r="D116" t="s">
        <v>81</v>
      </c>
      <c r="E116" t="s">
        <v>355</v>
      </c>
      <c r="F116" s="18">
        <v>12</v>
      </c>
      <c r="G116" s="2">
        <v>2995.2000000000003</v>
      </c>
      <c r="H116" s="2">
        <v>18</v>
      </c>
      <c r="I116" s="2">
        <v>10.8</v>
      </c>
      <c r="J116" s="2">
        <v>60</v>
      </c>
      <c r="K116" s="2">
        <v>-108</v>
      </c>
      <c r="L116" s="2">
        <v>1.3793103448275863</v>
      </c>
      <c r="M116" s="2">
        <v>2.1833828132276096</v>
      </c>
      <c r="N116" s="2">
        <f>IF(VLOOKUP($E116,Configuration!$A$21:$C$31,3,FALSE),IFERROR((Configuration!$C$9*H116+Configuration!$C$10*I116+Configuration!$C$11*G116+Configuration!$C$15*L116+Configuration!$C$16*K116+Configuration!$C$17*M116),""),0)+(IF(VLOOKUP($E116,Configuration!$A$21:$C$31,3,FALSE),IFERROR((Configuration!$C$9*H116+Configuration!$C$10*I116+Configuration!$C$11*G116+Configuration!$C$15*L116+Configuration!$C$16*K116+Configuration!$C$17*M116),""),0)/$F116)*IFERROR(VLOOKUP($D116,'11_GAME_TEAMS (DO NOT MODIFY)'!$A:$C,3,FALSE),0)</f>
        <v>163.31709644251029</v>
      </c>
      <c r="O116" s="2">
        <f>MAX(IFERROR(IF(Configuration!$F$9&gt;0,$N116-LARGE($N:$N,Configuration!$F$9*Configuration!$F$16),-1000000),0),IFERROR(IF(Configuration!$F$14&gt;0,$N116-LARGE('FLEX Settings (DO NOT MODIFY)'!$J:$J,(Configuration!$F$14*Configuration!$F$16)),-100000),0))+IF(N116=0,0,COUNTIFS($N$2:N115,N115)*0.000001)</f>
        <v>-132.92736430112737</v>
      </c>
      <c r="P116" s="42">
        <f>IF(VLOOKUP($E116,Configuration!$A$21:$C$31,3,FALSE),IFERROR((Configuration!$C$9*H116*2+Configuration!$C$10*I116+Configuration!$C$11*G116+Configuration!$C$15*L116*3+Configuration!$C$16*K116+Configuration!$C$17*M116),""),0)/F116*IF(F116&gt;=10,1,(1-(12-F116)/12))</f>
        <v>20.989068381703447</v>
      </c>
    </row>
    <row r="117" spans="1:16" x14ac:dyDescent="0.25">
      <c r="A117" s="12">
        <f>_xlfn.RANK.EQ(O117,O:O,0)</f>
        <v>115</v>
      </c>
      <c r="B117" s="12">
        <f>_xlfn.RANK.EQ(P117,P:P,0)</f>
        <v>114</v>
      </c>
      <c r="C117" t="s">
        <v>655</v>
      </c>
      <c r="D117" t="s">
        <v>314</v>
      </c>
      <c r="E117" t="s">
        <v>379</v>
      </c>
      <c r="F117" s="18">
        <v>12</v>
      </c>
      <c r="G117" s="2">
        <v>2194.2000000000003</v>
      </c>
      <c r="H117" s="2">
        <v>20.399999999999999</v>
      </c>
      <c r="I117" s="2">
        <v>10.8</v>
      </c>
      <c r="J117" s="2">
        <v>72</v>
      </c>
      <c r="K117" s="2">
        <v>93.600000000000009</v>
      </c>
      <c r="L117" s="2">
        <v>1.6</v>
      </c>
      <c r="M117" s="2">
        <v>1.828374654087692</v>
      </c>
      <c r="N117" s="2">
        <f>IF(VLOOKUP($E117,Configuration!$A$21:$C$31,3,FALSE),IFERROR((Configuration!$C$9*H117+Configuration!$C$10*I117+Configuration!$C$11*G117+Configuration!$C$15*L117+Configuration!$C$16*K117+Configuration!$C$17*M117),""),0)+(IF(VLOOKUP($E117,Configuration!$A$21:$C$31,3,FALSE),IFERROR((Configuration!$C$9*H117+Configuration!$C$10*I117+Configuration!$C$11*G117+Configuration!$C$15*L117+Configuration!$C$16*K117+Configuration!$C$17*M117),""),0)/$F117)*IFERROR(VLOOKUP($D117,'11_GAME_TEAMS (DO NOT MODIFY)'!$A:$C,3,FALSE),0)</f>
        <v>163.07125069182462</v>
      </c>
      <c r="O117" s="2">
        <f>MAX(IFERROR(IF(Configuration!$F$9&gt;0,$N117-LARGE($N:$N,Configuration!$F$9*Configuration!$F$16),-1000000),0),IFERROR(IF(Configuration!$F$14&gt;0,$N117-LARGE('FLEX Settings (DO NOT MODIFY)'!$J:$J,(Configuration!$F$14*Configuration!$F$16)),-100000),0))+IF(N117=0,0,COUNTIFS($N$2:N116,N116)*0.000001)</f>
        <v>-133.17321005181304</v>
      </c>
      <c r="P117" s="42">
        <f>IF(VLOOKUP($E117,Configuration!$A$21:$C$31,3,FALSE),IFERROR((Configuration!$C$9*H117*2+Configuration!$C$10*I117+Configuration!$C$11*G117+Configuration!$C$15*L117*3+Configuration!$C$16*K117+Configuration!$C$17*M117),""),0)/F117*IF(F117&gt;=10,1,(1-(12-F117)/12))</f>
        <v>21.989270890985384</v>
      </c>
    </row>
    <row r="118" spans="1:16" x14ac:dyDescent="0.25">
      <c r="A118" s="12">
        <f>_xlfn.RANK.EQ(O118,O:O,0)</f>
        <v>116</v>
      </c>
      <c r="B118" s="12">
        <f>_xlfn.RANK.EQ(P118,P:P,0)</f>
        <v>120</v>
      </c>
      <c r="C118" t="s">
        <v>366</v>
      </c>
      <c r="D118" t="s">
        <v>664</v>
      </c>
      <c r="E118" t="s">
        <v>3</v>
      </c>
      <c r="F118" s="18">
        <v>9</v>
      </c>
      <c r="G118" s="2">
        <v>2090.4979053204861</v>
      </c>
      <c r="H118" s="2">
        <v>18.957509881422926</v>
      </c>
      <c r="I118" s="2">
        <v>4.4205069124423968</v>
      </c>
      <c r="J118" s="2">
        <v>64.840909090909093</v>
      </c>
      <c r="K118" s="2">
        <v>106.17698863636365</v>
      </c>
      <c r="L118" s="2">
        <v>0.81051136363636378</v>
      </c>
      <c r="M118" s="2">
        <v>1.5689547318547976</v>
      </c>
      <c r="N118" s="2">
        <f>IF(VLOOKUP($E118,Configuration!$A$21:$C$31,3,FALSE),IFERROR((Configuration!$C$9*H118+Configuration!$C$10*I118+Configuration!$C$11*G118+Configuration!$C$15*L118+Configuration!$C$16*K118+Configuration!$C$17*M118),""),0)+(IF(VLOOKUP($E118,Configuration!$A$21:$C$31,3,FALSE),IFERROR((Configuration!$C$9*H118+Configuration!$C$10*I118+Configuration!$C$11*G118+Configuration!$C$15*L118+Configuration!$C$16*K118+Configuration!$C$17*M118),""),0)/$F118)*IFERROR(VLOOKUP($D118,'11_GAME_TEAMS (DO NOT MODIFY)'!$A:$C,3,FALSE),0)</f>
        <v>162.95179949537132</v>
      </c>
      <c r="O118" s="2">
        <f>MAX(IFERROR(IF(Configuration!$F$9&gt;0,$N118-LARGE($N:$N,Configuration!$F$9*Configuration!$F$16),-1000000),0),IFERROR(IF(Configuration!$F$14&gt;0,$N118-LARGE('FLEX Settings (DO NOT MODIFY)'!$J:$J,(Configuration!$F$14*Configuration!$F$16)),-100000),0))+IF(N118=0,0,COUNTIFS($N$2:N117,N117)*0.000001)</f>
        <v>-133.29266124826634</v>
      </c>
      <c r="P118" s="42">
        <f>IF(VLOOKUP($E118,Configuration!$A$21:$C$31,3,FALSE),IFERROR((Configuration!$C$9*H118*2+Configuration!$C$10*I118+Configuration!$C$11*G118+Configuration!$C$15*L118*3+Configuration!$C$16*K118+Configuration!$C$17*M118),""),0)/F118*IF(F118&gt;=10,1,(1-(12-F118)/12))</f>
        <v>20.708997948724949</v>
      </c>
    </row>
    <row r="119" spans="1:16" x14ac:dyDescent="0.25">
      <c r="A119" s="12">
        <f>_xlfn.RANK.EQ(O119,O:O,0)</f>
        <v>117</v>
      </c>
      <c r="B119" s="12">
        <f>_xlfn.RANK.EQ(P119,P:P,0)</f>
        <v>113</v>
      </c>
      <c r="C119" t="s">
        <v>648</v>
      </c>
      <c r="D119" t="s">
        <v>55</v>
      </c>
      <c r="E119" t="s">
        <v>1</v>
      </c>
      <c r="F119" s="18">
        <v>11</v>
      </c>
      <c r="G119" s="2">
        <v>2655.4</v>
      </c>
      <c r="H119" s="2">
        <v>17.600000000000001</v>
      </c>
      <c r="I119" s="2">
        <v>4.4000000000000004</v>
      </c>
      <c r="J119" s="2">
        <v>44</v>
      </c>
      <c r="K119" s="2">
        <v>-124.23529411764707</v>
      </c>
      <c r="L119" s="2">
        <v>1.1000000000000001</v>
      </c>
      <c r="M119" s="2">
        <v>1.7608864389030021</v>
      </c>
      <c r="N119" s="2">
        <f>IF(VLOOKUP($E119,Configuration!$A$21:$C$31,3,FALSE),IFERROR((Configuration!$C$9*H119+Configuration!$C$10*I119+Configuration!$C$11*G119+Configuration!$C$15*L119+Configuration!$C$16*K119+Configuration!$C$17*M119),""),0)+(IF(VLOOKUP($E119,Configuration!$A$21:$C$31,3,FALSE),IFERROR((Configuration!$C$9*H119+Configuration!$C$10*I119+Configuration!$C$11*G119+Configuration!$C$15*L119+Configuration!$C$16*K119+Configuration!$C$17*M119),""),0)/$F119)*IFERROR(VLOOKUP($D119,'11_GAME_TEAMS (DO NOT MODIFY)'!$A:$C,3,FALSE),0)</f>
        <v>162.07230447657543</v>
      </c>
      <c r="O119" s="2">
        <f>MAX(IFERROR(IF(Configuration!$F$9&gt;0,$N119-LARGE($N:$N,Configuration!$F$9*Configuration!$F$16),-1000000),0),IFERROR(IF(Configuration!$F$14&gt;0,$N119-LARGE('FLEX Settings (DO NOT MODIFY)'!$J:$J,(Configuration!$F$14*Configuration!$F$16)),-100000),0))+IF(N119=0,0,COUNTIFS($N$2:N118,N118)*0.000001)</f>
        <v>-134.17215626706223</v>
      </c>
      <c r="P119" s="42">
        <f>IF(VLOOKUP($E119,Configuration!$A$21:$C$31,3,FALSE),IFERROR((Configuration!$C$9*H119*2+Configuration!$C$10*I119+Configuration!$C$11*G119+Configuration!$C$15*L119*3+Configuration!$C$16*K119+Configuration!$C$17*M119),""),0)/F119*IF(F119&gt;=10,1,(1-(12-F119)/12))</f>
        <v>22.006427064584482</v>
      </c>
    </row>
    <row r="120" spans="1:16" x14ac:dyDescent="0.25">
      <c r="A120" s="12">
        <f>_xlfn.RANK.EQ(O120,O:O,0)</f>
        <v>118</v>
      </c>
      <c r="B120" s="12">
        <f>_xlfn.RANK.EQ(P120,P:P,0)</f>
        <v>111</v>
      </c>
      <c r="C120" t="s">
        <v>623</v>
      </c>
      <c r="D120" t="s">
        <v>104</v>
      </c>
      <c r="E120" t="s">
        <v>4</v>
      </c>
      <c r="F120" s="18">
        <v>11</v>
      </c>
      <c r="G120" s="2">
        <v>2108.9146929824565</v>
      </c>
      <c r="H120" s="2">
        <v>12.126535087719299</v>
      </c>
      <c r="I120" s="2">
        <v>9.9</v>
      </c>
      <c r="J120" s="2">
        <v>82.5</v>
      </c>
      <c r="K120" s="2">
        <v>255.2</v>
      </c>
      <c r="L120" s="2">
        <v>3.3</v>
      </c>
      <c r="M120" s="2">
        <v>1.5702377383278283</v>
      </c>
      <c r="N120" s="2">
        <f>IF(VLOOKUP($E120,Configuration!$A$21:$C$31,3,FALSE),IFERROR((Configuration!$C$9*H120+Configuration!$C$10*I120+Configuration!$C$11*G120+Configuration!$C$15*L120+Configuration!$C$16*K120+Configuration!$C$17*M120),""),0)+(IF(VLOOKUP($E120,Configuration!$A$21:$C$31,3,FALSE),IFERROR((Configuration!$C$9*H120+Configuration!$C$10*I120+Configuration!$C$11*G120+Configuration!$C$15*L120+Configuration!$C$16*K120+Configuration!$C$17*M120),""),0)/$F120)*IFERROR(VLOOKUP($D120,'11_GAME_TEAMS (DO NOT MODIFY)'!$A:$C,3,FALSE),0)</f>
        <v>158.77048560700888</v>
      </c>
      <c r="O120" s="2">
        <f>MAX(IFERROR(IF(Configuration!$F$9&gt;0,$N120-LARGE($N:$N,Configuration!$F$9*Configuration!$F$16),-1000000),0),IFERROR(IF(Configuration!$F$14&gt;0,$N120-LARGE('FLEX Settings (DO NOT MODIFY)'!$J:$J,(Configuration!$F$14*Configuration!$F$16)),-100000),0))+IF(N120=0,0,COUNTIFS($N$2:N119,N119)*0.000001)</f>
        <v>-137.47397513662878</v>
      </c>
      <c r="P120" s="42">
        <f>IF(VLOOKUP($E120,Configuration!$A$21:$C$31,3,FALSE),IFERROR((Configuration!$C$9*H120*2+Configuration!$C$10*I120+Configuration!$C$11*G120+Configuration!$C$15*L120*3+Configuration!$C$16*K120+Configuration!$C$17*M120),""),0)/F120*IF(F120&gt;=10,1,(1-(12-F120)/12))</f>
        <v>22.122581176763365</v>
      </c>
    </row>
    <row r="121" spans="1:16" x14ac:dyDescent="0.25">
      <c r="A121" s="12">
        <f>_xlfn.RANK.EQ(O121,O:O,0)</f>
        <v>119</v>
      </c>
      <c r="B121" s="12">
        <f>_xlfn.RANK.EQ(P121,P:P,0)</f>
        <v>123</v>
      </c>
      <c r="C121" t="s">
        <v>385</v>
      </c>
      <c r="D121" t="s">
        <v>105</v>
      </c>
      <c r="E121" t="s">
        <v>379</v>
      </c>
      <c r="F121" s="18">
        <v>12</v>
      </c>
      <c r="G121" s="2">
        <v>2961.4100000000003</v>
      </c>
      <c r="H121" s="2">
        <v>17.460000000000004</v>
      </c>
      <c r="I121" s="2">
        <v>10.670000000000002</v>
      </c>
      <c r="J121" s="2">
        <v>51.239999999999995</v>
      </c>
      <c r="K121" s="2">
        <v>-128.1</v>
      </c>
      <c r="L121" s="2">
        <v>1.410275229357798</v>
      </c>
      <c r="M121" s="2">
        <v>1.9918318060134046</v>
      </c>
      <c r="N121" s="2">
        <f>IF(VLOOKUP($E121,Configuration!$A$21:$C$31,3,FALSE),IFERROR((Configuration!$C$9*H121+Configuration!$C$10*I121+Configuration!$C$11*G121+Configuration!$C$15*L121+Configuration!$C$16*K121+Configuration!$C$17*M121),""),0)+(IF(VLOOKUP($E121,Configuration!$A$21:$C$31,3,FALSE),IFERROR((Configuration!$C$9*H121+Configuration!$C$10*I121+Configuration!$C$11*G121+Configuration!$C$15*L121+Configuration!$C$16*K121+Configuration!$C$17*M121),""),0)/$F121)*IFERROR(VLOOKUP($D121,'11_GAME_TEAMS (DO NOT MODIFY)'!$A:$C,3,FALSE),0)</f>
        <v>158.62438776412</v>
      </c>
      <c r="O121" s="2">
        <f>MAX(IFERROR(IF(Configuration!$F$9&gt;0,$N121-LARGE($N:$N,Configuration!$F$9*Configuration!$F$16),-1000000),0),IFERROR(IF(Configuration!$F$14&gt;0,$N121-LARGE('FLEX Settings (DO NOT MODIFY)'!$J:$J,(Configuration!$F$14*Configuration!$F$16)),-100000),0))+IF(N121=0,0,COUNTIFS($N$2:N120,N120)*0.000001)</f>
        <v>-137.62007297951766</v>
      </c>
      <c r="P121" s="42">
        <f>IF(VLOOKUP($E121,Configuration!$A$21:$C$31,3,FALSE),IFERROR((Configuration!$C$9*H121*2+Configuration!$C$10*I121+Configuration!$C$11*G121+Configuration!$C$15*L121*3+Configuration!$C$16*K121+Configuration!$C$17*M121),""),0)/F121*IF(F121&gt;=10,1,(1-(12-F121)/12))</f>
        <v>20.448974209701134</v>
      </c>
    </row>
    <row r="122" spans="1:16" x14ac:dyDescent="0.25">
      <c r="A122" s="12">
        <f>_xlfn.RANK.EQ(O122,O:O,0)</f>
        <v>120</v>
      </c>
      <c r="B122" s="12">
        <f>_xlfn.RANK.EQ(P122,P:P,0)</f>
        <v>125</v>
      </c>
      <c r="C122" t="s">
        <v>372</v>
      </c>
      <c r="D122" t="s">
        <v>109</v>
      </c>
      <c r="E122" t="s">
        <v>369</v>
      </c>
      <c r="F122" s="18">
        <v>12</v>
      </c>
      <c r="G122" s="2">
        <v>1808.5570312500001</v>
      </c>
      <c r="H122" s="2">
        <v>12.600000000000001</v>
      </c>
      <c r="I122" s="2">
        <v>7.2632812500000004</v>
      </c>
      <c r="J122" s="2">
        <v>84</v>
      </c>
      <c r="K122" s="2">
        <v>363.5625</v>
      </c>
      <c r="L122" s="2">
        <v>2.5846153846153848</v>
      </c>
      <c r="M122" s="2">
        <v>1.2308864465917826</v>
      </c>
      <c r="N122" s="2">
        <f>IF(VLOOKUP($E122,Configuration!$A$21:$C$31,3,FALSE),IFERROR((Configuration!$C$9*H122+Configuration!$C$10*I122+Configuration!$C$11*G122+Configuration!$C$15*L122+Configuration!$C$16*K122+Configuration!$C$17*M122),""),0)+(IF(VLOOKUP($E122,Configuration!$A$21:$C$31,3,FALSE),IFERROR((Configuration!$C$9*H122+Configuration!$C$10*I122+Configuration!$C$11*G122+Configuration!$C$15*L122+Configuration!$C$16*K122+Configuration!$C$17*M122),""),0)/$F122)*IFERROR(VLOOKUP($D122,'11_GAME_TEAMS (DO NOT MODIFY)'!$A:$C,3,FALSE),0)</f>
        <v>157.61788816450877</v>
      </c>
      <c r="O122" s="2">
        <f>MAX(IFERROR(IF(Configuration!$F$9&gt;0,$N122-LARGE($N:$N,Configuration!$F$9*Configuration!$F$16),-1000000),0),IFERROR(IF(Configuration!$F$14&gt;0,$N122-LARGE('FLEX Settings (DO NOT MODIFY)'!$J:$J,(Configuration!$F$14*Configuration!$F$16)),-100000),0))+IF(N122=0,0,COUNTIFS($N$2:N121,N121)*0.000001)</f>
        <v>-138.62657257912889</v>
      </c>
      <c r="P122" s="42">
        <f>IF(VLOOKUP($E122,Configuration!$A$21:$C$31,3,FALSE),IFERROR((Configuration!$C$9*H122*2+Configuration!$C$10*I122+Configuration!$C$11*G122+Configuration!$C$15*L122*3+Configuration!$C$16*K122+Configuration!$C$17*M122),""),0)/F122*IF(F122&gt;=10,1,(1-(12-F122)/12))</f>
        <v>19.91943939832445</v>
      </c>
    </row>
    <row r="123" spans="1:16" x14ac:dyDescent="0.25">
      <c r="A123" s="12">
        <f>_xlfn.RANK.EQ(O123,O:O,0)</f>
        <v>121</v>
      </c>
      <c r="B123" s="12">
        <f>_xlfn.RANK.EQ(P123,P:P,0)</f>
        <v>121</v>
      </c>
      <c r="C123" t="s">
        <v>383</v>
      </c>
      <c r="D123" t="s">
        <v>86</v>
      </c>
      <c r="E123" t="s">
        <v>3</v>
      </c>
      <c r="F123" s="18">
        <v>12</v>
      </c>
      <c r="G123" s="2">
        <v>2708.4</v>
      </c>
      <c r="H123" s="2">
        <v>17.399999999999999</v>
      </c>
      <c r="I123" s="2">
        <v>8.3999999999999986</v>
      </c>
      <c r="J123" s="2">
        <v>84</v>
      </c>
      <c r="K123" s="2">
        <v>-84</v>
      </c>
      <c r="L123" s="2">
        <v>1.6800000000000002</v>
      </c>
      <c r="M123" s="2">
        <v>2.8183792480886285</v>
      </c>
      <c r="N123" s="2">
        <f>IF(VLOOKUP($E123,Configuration!$A$21:$C$31,3,FALSE),IFERROR((Configuration!$C$9*H123+Configuration!$C$10*I123+Configuration!$C$11*G123+Configuration!$C$15*L123+Configuration!$C$16*K123+Configuration!$C$17*M123),""),0)+(IF(VLOOKUP($E123,Configuration!$A$21:$C$31,3,FALSE),IFERROR((Configuration!$C$9*H123+Configuration!$C$10*I123+Configuration!$C$11*G123+Configuration!$C$15*L123+Configuration!$C$16*K123+Configuration!$C$17*M123),""),0)/$F123)*IFERROR(VLOOKUP($D123,'11_GAME_TEAMS (DO NOT MODIFY)'!$A:$C,3,FALSE),0)</f>
        <v>157.17924150382277</v>
      </c>
      <c r="O123" s="2">
        <f>MAX(IFERROR(IF(Configuration!$F$9&gt;0,$N123-LARGE($N:$N,Configuration!$F$9*Configuration!$F$16),-1000000),0),IFERROR(IF(Configuration!$F$14&gt;0,$N123-LARGE('FLEX Settings (DO NOT MODIFY)'!$J:$J,(Configuration!$F$14*Configuration!$F$16)),-100000),0))+IF(N123=0,0,COUNTIFS($N$2:N122,N122)*0.000001)</f>
        <v>-139.06521923981489</v>
      </c>
      <c r="P123" s="42">
        <f>IF(VLOOKUP($E123,Configuration!$A$21:$C$31,3,FALSE),IFERROR((Configuration!$C$9*H123*2+Configuration!$C$10*I123+Configuration!$C$11*G123+Configuration!$C$15*L123*3+Configuration!$C$16*K123+Configuration!$C$17*M123),""),0)/F123*IF(F123&gt;=10,1,(1-(12-F123)/12))</f>
        <v>20.578270125318561</v>
      </c>
    </row>
    <row r="124" spans="1:16" x14ac:dyDescent="0.25">
      <c r="A124" s="12">
        <f>_xlfn.RANK.EQ(O124,O:O,0)</f>
        <v>122</v>
      </c>
      <c r="B124" s="12">
        <f>_xlfn.RANK.EQ(P124,P:P,0)</f>
        <v>119</v>
      </c>
      <c r="C124" t="s">
        <v>134</v>
      </c>
      <c r="D124" t="s">
        <v>308</v>
      </c>
      <c r="E124" t="s">
        <v>138</v>
      </c>
      <c r="F124" s="18">
        <v>11</v>
      </c>
      <c r="G124" s="2">
        <v>2916.4813454759105</v>
      </c>
      <c r="H124" s="2">
        <v>17.169800235017622</v>
      </c>
      <c r="I124" s="2">
        <v>9.0618390129259687</v>
      </c>
      <c r="J124" s="2">
        <v>36.228260869565219</v>
      </c>
      <c r="K124" s="2">
        <v>-113.79389632107024</v>
      </c>
      <c r="L124" s="2">
        <v>0.46446488294314381</v>
      </c>
      <c r="M124" s="2">
        <v>1.4906587955449655</v>
      </c>
      <c r="N124" s="2">
        <f>IF(VLOOKUP($E124,Configuration!$A$21:$C$31,3,FALSE),IFERROR((Configuration!$C$9*H124+Configuration!$C$10*I124+Configuration!$C$11*G124+Configuration!$C$15*L124+Configuration!$C$16*K124+Configuration!$C$17*M124),""),0)+(IF(VLOOKUP($E124,Configuration!$A$21:$C$31,3,FALSE),IFERROR((Configuration!$C$9*H124+Configuration!$C$10*I124+Configuration!$C$11*G124+Configuration!$C$15*L124+Configuration!$C$16*K124+Configuration!$C$17*M124),""),0)/$F124)*IFERROR(VLOOKUP($D124,'11_GAME_TEAMS (DO NOT MODIFY)'!$A:$C,3,FALSE),0)</f>
        <v>155.64085880771688</v>
      </c>
      <c r="O124" s="2">
        <f>MAX(IFERROR(IF(Configuration!$F$9&gt;0,$N124-LARGE($N:$N,Configuration!$F$9*Configuration!$F$16),-1000000),0),IFERROR(IF(Configuration!$F$14&gt;0,$N124-LARGE('FLEX Settings (DO NOT MODIFY)'!$J:$J,(Configuration!$F$14*Configuration!$F$16)),-100000),0))+IF(N124=0,0,COUNTIFS($N$2:N123,N123)*0.000001)</f>
        <v>-140.60360193592078</v>
      </c>
      <c r="P124" s="42">
        <f>IF(VLOOKUP($E124,Configuration!$A$21:$C$31,3,FALSE),IFERROR((Configuration!$C$9*H124*2+Configuration!$C$10*I124+Configuration!$C$11*G124+Configuration!$C$15*L124*3+Configuration!$C$16*K124+Configuration!$C$17*M124),""),0)/F124*IF(F124&gt;=10,1,(1-(12-F124)/12))</f>
        <v>20.899421667555007</v>
      </c>
    </row>
    <row r="125" spans="1:16" x14ac:dyDescent="0.25">
      <c r="A125" s="12">
        <f>_xlfn.RANK.EQ(O125,O:O,0)</f>
        <v>123</v>
      </c>
      <c r="B125" s="12">
        <f>_xlfn.RANK.EQ(P125,P:P,0)</f>
        <v>126</v>
      </c>
      <c r="C125" t="s">
        <v>370</v>
      </c>
      <c r="D125" t="s">
        <v>101</v>
      </c>
      <c r="E125" t="s">
        <v>369</v>
      </c>
      <c r="F125" s="18">
        <v>12</v>
      </c>
      <c r="G125" s="2">
        <v>2735.3656387665196</v>
      </c>
      <c r="H125" s="2">
        <v>14.399999999999999</v>
      </c>
      <c r="I125" s="2">
        <v>7.9030837004405274</v>
      </c>
      <c r="J125" s="2">
        <v>120</v>
      </c>
      <c r="K125" s="2">
        <v>-33.402061855670098</v>
      </c>
      <c r="L125" s="2">
        <v>2</v>
      </c>
      <c r="M125" s="2">
        <v>3.7190953851541946</v>
      </c>
      <c r="N125" s="2">
        <f>IF(VLOOKUP($E125,Configuration!$A$21:$C$31,3,FALSE),IFERROR((Configuration!$C$9*H125+Configuration!$C$10*I125+Configuration!$C$11*G125+Configuration!$C$15*L125+Configuration!$C$16*K125+Configuration!$C$17*M125),""),0)+(IF(VLOOKUP($E125,Configuration!$A$21:$C$31,3,FALSE),IFERROR((Configuration!$C$9*H125+Configuration!$C$10*I125+Configuration!$C$11*G125+Configuration!$C$15*L125+Configuration!$C$16*K125+Configuration!$C$17*M125),""),0)/$F125)*IFERROR(VLOOKUP($D125,'11_GAME_TEAMS (DO NOT MODIFY)'!$A:$C,3,FALSE),0)</f>
        <v>152.43006119390435</v>
      </c>
      <c r="O125" s="2">
        <f>MAX(IFERROR(IF(Configuration!$F$9&gt;0,$N125-LARGE($N:$N,Configuration!$F$9*Configuration!$F$16),-1000000),0),IFERROR(IF(Configuration!$F$14&gt;0,$N125-LARGE('FLEX Settings (DO NOT MODIFY)'!$J:$J,(Configuration!$F$14*Configuration!$F$16)),-100000),0))+IF(N125=0,0,COUNTIFS($N$2:N124,N124)*0.000001)</f>
        <v>-143.81439954973331</v>
      </c>
      <c r="P125" s="42">
        <f>IF(VLOOKUP($E125,Configuration!$A$21:$C$31,3,FALSE),IFERROR((Configuration!$C$9*H125*2+Configuration!$C$10*I125+Configuration!$C$11*G125+Configuration!$C$15*L125*3+Configuration!$C$16*K125+Configuration!$C$17*M125),""),0)/F125*IF(F125&gt;=10,1,(1-(12-F125)/12))</f>
        <v>19.502505099492026</v>
      </c>
    </row>
    <row r="126" spans="1:16" x14ac:dyDescent="0.25">
      <c r="A126" s="12">
        <f>_xlfn.RANK.EQ(O126,O:O,0)</f>
        <v>124</v>
      </c>
      <c r="B126" s="12">
        <f>_xlfn.RANK.EQ(P126,P:P,0)</f>
        <v>102</v>
      </c>
      <c r="C126" t="s">
        <v>354</v>
      </c>
      <c r="D126" t="s">
        <v>102</v>
      </c>
      <c r="E126" t="s">
        <v>138</v>
      </c>
      <c r="F126" s="18">
        <v>9</v>
      </c>
      <c r="G126" s="2">
        <v>702</v>
      </c>
      <c r="H126" s="2">
        <v>8.1818181818181817</v>
      </c>
      <c r="I126" s="2">
        <v>4.0909090909090908</v>
      </c>
      <c r="J126" s="2">
        <v>162</v>
      </c>
      <c r="K126" s="2">
        <v>421.20000000000005</v>
      </c>
      <c r="L126" s="2">
        <v>9.8181818181818166</v>
      </c>
      <c r="M126" s="2">
        <v>3.3668501293674957</v>
      </c>
      <c r="N126" s="2">
        <f>IF(VLOOKUP($E126,Configuration!$A$21:$C$31,3,FALSE),IFERROR((Configuration!$C$9*H126+Configuration!$C$10*I126+Configuration!$C$11*G126+Configuration!$C$15*L126+Configuration!$C$16*K126+Configuration!$C$17*M126),""),0)+(IF(VLOOKUP($E126,Configuration!$A$21:$C$31,3,FALSE),IFERROR((Configuration!$C$9*H126+Configuration!$C$10*I126+Configuration!$C$11*G126+Configuration!$C$15*L126+Configuration!$C$16*K126+Configuration!$C$17*M126),""),0)/$F126)*IFERROR(VLOOKUP($D126,'11_GAME_TEAMS (DO NOT MODIFY)'!$A:$C,3,FALSE),0)</f>
        <v>151.00197978458297</v>
      </c>
      <c r="O126" s="2">
        <f>MAX(IFERROR(IF(Configuration!$F$9&gt;0,$N126-LARGE($N:$N,Configuration!$F$9*Configuration!$F$16),-1000000),0),IFERROR(IF(Configuration!$F$14&gt;0,$N126-LARGE('FLEX Settings (DO NOT MODIFY)'!$J:$J,(Configuration!$F$14*Configuration!$F$16)),-100000),0))+IF(N126=0,0,COUNTIFS($N$2:N125,N125)*0.000001)</f>
        <v>-145.24248095905469</v>
      </c>
      <c r="P126" s="42">
        <f>IF(VLOOKUP($E126,Configuration!$A$21:$C$31,3,FALSE),IFERROR((Configuration!$C$9*H126*2+Configuration!$C$10*I126+Configuration!$C$11*G126+Configuration!$C$15*L126*3+Configuration!$C$16*K126+Configuration!$C$17*M126),""),0)/F126*IF(F126&gt;=10,1,(1-(12-F126)/12))</f>
        <v>24.788858311772081</v>
      </c>
    </row>
    <row r="127" spans="1:16" x14ac:dyDescent="0.25">
      <c r="A127" s="12">
        <f>_xlfn.RANK.EQ(O127,O:O,0)</f>
        <v>125</v>
      </c>
      <c r="B127" s="12">
        <f>_xlfn.RANK.EQ(P127,P:P,0)</f>
        <v>116</v>
      </c>
      <c r="C127" t="s">
        <v>161</v>
      </c>
      <c r="D127" t="s">
        <v>89</v>
      </c>
      <c r="E127" t="s">
        <v>1</v>
      </c>
      <c r="F127" s="18">
        <v>11</v>
      </c>
      <c r="G127" s="2">
        <v>2442</v>
      </c>
      <c r="H127" s="2">
        <v>15.399999999999999</v>
      </c>
      <c r="I127" s="2">
        <v>8.8000000000000007</v>
      </c>
      <c r="J127" s="2">
        <v>50.776785714285715</v>
      </c>
      <c r="K127" s="2">
        <v>-5.6418650793650791</v>
      </c>
      <c r="L127" s="2">
        <v>1.880621693121693</v>
      </c>
      <c r="M127" s="2">
        <v>1.5435770983343347</v>
      </c>
      <c r="N127" s="2">
        <f>IF(VLOOKUP($E127,Configuration!$A$21:$C$31,3,FALSE),IFERROR((Configuration!$C$9*H127+Configuration!$C$10*I127+Configuration!$C$11*G127+Configuration!$C$15*L127+Configuration!$C$16*K127+Configuration!$C$17*M127),""),0)+(IF(VLOOKUP($E127,Configuration!$A$21:$C$31,3,FALSE),IFERROR((Configuration!$C$9*H127+Configuration!$C$10*I127+Configuration!$C$11*G127+Configuration!$C$15*L127+Configuration!$C$16*K127+Configuration!$C$17*M127),""),0)/$F127)*IFERROR(VLOOKUP($D127,'11_GAME_TEAMS (DO NOT MODIFY)'!$A:$C,3,FALSE),0)</f>
        <v>149.31238945412497</v>
      </c>
      <c r="O127" s="2">
        <f>MAX(IFERROR(IF(Configuration!$F$9&gt;0,$N127-LARGE($N:$N,Configuration!$F$9*Configuration!$F$16),-1000000),0),IFERROR(IF(Configuration!$F$14&gt;0,$N127-LARGE('FLEX Settings (DO NOT MODIFY)'!$J:$J,(Configuration!$F$14*Configuration!$F$16)),-100000),0))+IF(N127=0,0,COUNTIFS($N$2:N126,N126)*0.000001)</f>
        <v>-146.93207128951269</v>
      </c>
      <c r="P127" s="42">
        <f>IF(VLOOKUP($E127,Configuration!$A$21:$C$31,3,FALSE),IFERROR((Configuration!$C$9*H127*2+Configuration!$C$10*I127+Configuration!$C$11*G127+Configuration!$C$15*L127*3+Configuration!$C$16*K127+Configuration!$C$17*M127),""),0)/F127*IF(F127&gt;=10,1,(1-(12-F127)/12))</f>
        <v>21.225440888325934</v>
      </c>
    </row>
    <row r="128" spans="1:16" x14ac:dyDescent="0.25">
      <c r="A128" s="12">
        <f>_xlfn.RANK.EQ(O128,O:O,0)</f>
        <v>126</v>
      </c>
      <c r="B128" s="12">
        <f>_xlfn.RANK.EQ(P128,P:P,0)</f>
        <v>118</v>
      </c>
      <c r="C128" t="s">
        <v>619</v>
      </c>
      <c r="D128" t="s">
        <v>85</v>
      </c>
      <c r="E128" t="s">
        <v>190</v>
      </c>
      <c r="F128" s="18">
        <v>12</v>
      </c>
      <c r="G128" s="2">
        <v>1996.8000000000002</v>
      </c>
      <c r="H128" s="2">
        <v>16.799999999999997</v>
      </c>
      <c r="I128" s="2">
        <v>13.200000000000001</v>
      </c>
      <c r="J128" s="2">
        <v>87.6</v>
      </c>
      <c r="K128" s="2">
        <v>148.92000000000002</v>
      </c>
      <c r="L128" s="2">
        <v>2.92</v>
      </c>
      <c r="M128" s="2">
        <v>2.1002365072253215</v>
      </c>
      <c r="N128" s="2">
        <f>IF(VLOOKUP($E128,Configuration!$A$21:$C$31,3,FALSE),IFERROR((Configuration!$C$9*H128+Configuration!$C$10*I128+Configuration!$C$11*G128+Configuration!$C$15*L128+Configuration!$C$16*K128+Configuration!$C$17*M128),""),0)+(IF(VLOOKUP($E128,Configuration!$A$21:$C$31,3,FALSE),IFERROR((Configuration!$C$9*H128+Configuration!$C$10*I128+Configuration!$C$11*G128+Configuration!$C$15*L128+Configuration!$C$16*K128+Configuration!$C$17*M128),""),0)/$F128)*IFERROR(VLOOKUP($D128,'11_GAME_TEAMS (DO NOT MODIFY)'!$A:$C,3,FALSE),0)</f>
        <v>148.88352698554937</v>
      </c>
      <c r="O128" s="2">
        <f>MAX(IFERROR(IF(Configuration!$F$9&gt;0,$N128-LARGE($N:$N,Configuration!$F$9*Configuration!$F$16),-1000000),0),IFERROR(IF(Configuration!$F$14&gt;0,$N128-LARGE('FLEX Settings (DO NOT MODIFY)'!$J:$J,(Configuration!$F$14*Configuration!$F$16)),-100000),0))+IF(N128=0,0,COUNTIFS($N$2:N127,N127)*0.000001)</f>
        <v>-147.36093375808829</v>
      </c>
      <c r="P128" s="42">
        <f>IF(VLOOKUP($E128,Configuration!$A$21:$C$31,3,FALSE),IFERROR((Configuration!$C$9*H128*2+Configuration!$C$10*I128+Configuration!$C$11*G128+Configuration!$C$15*L128*3+Configuration!$C$16*K128+Configuration!$C$17*M128),""),0)/F128*IF(F128&gt;=10,1,(1-(12-F128)/12))</f>
        <v>20.926960582129112</v>
      </c>
    </row>
    <row r="129" spans="1:16" x14ac:dyDescent="0.25">
      <c r="A129" s="12">
        <f>_xlfn.RANK.EQ(O129,O:O,0)</f>
        <v>127</v>
      </c>
      <c r="B129" s="12">
        <f>_xlfn.RANK.EQ(P129,P:P,0)</f>
        <v>127</v>
      </c>
      <c r="C129" t="s">
        <v>371</v>
      </c>
      <c r="D129" t="s">
        <v>665</v>
      </c>
      <c r="E129" t="s">
        <v>369</v>
      </c>
      <c r="F129" s="18">
        <v>10</v>
      </c>
      <c r="G129" s="2">
        <v>2280.8035714285711</v>
      </c>
      <c r="H129" s="2">
        <v>13</v>
      </c>
      <c r="I129" s="2">
        <v>8</v>
      </c>
      <c r="J129" s="2">
        <v>39.464285714285708</v>
      </c>
      <c r="K129" s="2">
        <v>29.598214285714285</v>
      </c>
      <c r="L129" s="2">
        <v>0.7589285714285714</v>
      </c>
      <c r="M129" s="2">
        <v>1.0791480682351653</v>
      </c>
      <c r="N129" s="2">
        <f>IF(VLOOKUP($E129,Configuration!$A$21:$C$31,3,FALSE),IFERROR((Configuration!$C$9*H129+Configuration!$C$10*I129+Configuration!$C$11*G129+Configuration!$C$15*L129+Configuration!$C$16*K129+Configuration!$C$17*M129),""),0)+(IF(VLOOKUP($E129,Configuration!$A$21:$C$31,3,FALSE),IFERROR((Configuration!$C$9*H129+Configuration!$C$10*I129+Configuration!$C$11*G129+Configuration!$C$15*L129+Configuration!$C$16*K129+Configuration!$C$17*M129),""),0)/$F129)*IFERROR(VLOOKUP($D129,'11_GAME_TEAMS (DO NOT MODIFY)'!$A:$C,3,FALSE),0)</f>
        <v>135.90192056726073</v>
      </c>
      <c r="O129" s="2">
        <f>MAX(IFERROR(IF(Configuration!$F$9&gt;0,$N129-LARGE($N:$N,Configuration!$F$9*Configuration!$F$16),-1000000),0),IFERROR(IF(Configuration!$F$14&gt;0,$N129-LARGE('FLEX Settings (DO NOT MODIFY)'!$J:$J,(Configuration!$F$14*Configuration!$F$16)),-100000),0))+IF(N129=0,0,COUNTIFS($N$2:N128,N128)*0.000001)</f>
        <v>-160.34254017637693</v>
      </c>
      <c r="P129" s="42">
        <f>IF(VLOOKUP($E129,Configuration!$A$21:$C$31,3,FALSE),IFERROR((Configuration!$C$9*H129*2+Configuration!$C$10*I129+Configuration!$C$11*G129+Configuration!$C$15*L129*3+Configuration!$C$16*K129+Configuration!$C$17*M129),""),0)/F129*IF(F129&gt;=10,1,(1-(12-F129)/12))</f>
        <v>19.369438243495818</v>
      </c>
    </row>
    <row r="130" spans="1:16" x14ac:dyDescent="0.25">
      <c r="A130" s="12">
        <f>_xlfn.RANK.EQ(O130,O:O,0)</f>
        <v>128</v>
      </c>
      <c r="B130" s="12">
        <f>_xlfn.RANK.EQ(P130,P:P,0)</f>
        <v>129</v>
      </c>
      <c r="C130" t="s">
        <v>630</v>
      </c>
      <c r="D130" t="s">
        <v>663</v>
      </c>
      <c r="E130" t="s">
        <v>362</v>
      </c>
      <c r="F130" s="18">
        <v>11</v>
      </c>
      <c r="G130" s="2">
        <v>1366.2</v>
      </c>
      <c r="H130" s="2">
        <v>6.6</v>
      </c>
      <c r="I130" s="2">
        <v>12.100000000000001</v>
      </c>
      <c r="J130" s="2">
        <v>154</v>
      </c>
      <c r="K130" s="2">
        <v>616</v>
      </c>
      <c r="L130" s="2">
        <v>3.0799999999999996</v>
      </c>
      <c r="M130" s="2">
        <v>2.4358582103184503</v>
      </c>
      <c r="N130" s="2">
        <f>IF(VLOOKUP($E130,Configuration!$A$21:$C$31,3,FALSE),IFERROR((Configuration!$C$9*H130+Configuration!$C$10*I130+Configuration!$C$11*G130+Configuration!$C$15*L130+Configuration!$C$16*K130+Configuration!$C$17*M130),""),0)+(IF(VLOOKUP($E130,Configuration!$A$21:$C$31,3,FALSE),IFERROR((Configuration!$C$9*H130+Configuration!$C$10*I130+Configuration!$C$11*G130+Configuration!$C$15*L130+Configuration!$C$16*K130+Configuration!$C$17*M130),""),0)/$F130)*IFERROR(VLOOKUP($D130,'11_GAME_TEAMS (DO NOT MODIFY)'!$A:$C,3,FALSE),0)</f>
        <v>135.05756275162133</v>
      </c>
      <c r="O130" s="2">
        <f>MAX(IFERROR(IF(Configuration!$F$9&gt;0,$N130-LARGE($N:$N,Configuration!$F$9*Configuration!$F$16),-1000000),0),IFERROR(IF(Configuration!$F$14&gt;0,$N130-LARGE('FLEX Settings (DO NOT MODIFY)'!$J:$J,(Configuration!$F$14*Configuration!$F$16)),-100000),0))+IF(N130=0,0,COUNTIFS($N$2:N129,N129)*0.000001)</f>
        <v>-161.18689799201633</v>
      </c>
      <c r="P130" s="42">
        <f>IF(VLOOKUP($E130,Configuration!$A$21:$C$31,3,FALSE),IFERROR((Configuration!$C$9*H130*2+Configuration!$C$10*I130+Configuration!$C$11*G130+Configuration!$C$15*L130*3+Configuration!$C$16*K130+Configuration!$C$17*M130),""),0)/F130*IF(F130&gt;=10,1,(1-(12-F130)/12))</f>
        <v>17.765116689033007</v>
      </c>
    </row>
    <row r="131" spans="1:16" x14ac:dyDescent="0.25">
      <c r="A131" s="12">
        <f>_xlfn.RANK.EQ(O131,O:O,0)</f>
        <v>129</v>
      </c>
      <c r="B131" s="12">
        <f>_xlfn.RANK.EQ(P131,P:P,0)</f>
        <v>130</v>
      </c>
      <c r="C131" t="s">
        <v>317</v>
      </c>
      <c r="D131" t="s">
        <v>130</v>
      </c>
      <c r="E131" t="s">
        <v>4</v>
      </c>
      <c r="F131" s="18">
        <v>11</v>
      </c>
      <c r="G131" s="2">
        <v>2579.6374999999998</v>
      </c>
      <c r="H131" s="2">
        <v>12.100000000000001</v>
      </c>
      <c r="I131" s="2">
        <v>9.35</v>
      </c>
      <c r="J131" s="2">
        <v>52.25</v>
      </c>
      <c r="K131" s="2">
        <v>-36.139583333333334</v>
      </c>
      <c r="L131" s="2">
        <v>0.43541666666666667</v>
      </c>
      <c r="M131" s="2">
        <v>1.6959557585117457</v>
      </c>
      <c r="N131" s="2">
        <f>IF(VLOOKUP($E131,Configuration!$A$21:$C$31,3,FALSE),IFERROR((Configuration!$C$9*H131+Configuration!$C$10*I131+Configuration!$C$11*G131+Configuration!$C$15*L131+Configuration!$C$16*K131+Configuration!$C$17*M131),""),0)+(IF(VLOOKUP($E131,Configuration!$A$21:$C$31,3,FALSE),IFERROR((Configuration!$C$9*H131+Configuration!$C$10*I131+Configuration!$C$11*G131+Configuration!$C$15*L131+Configuration!$C$16*K131+Configuration!$C$17*M131),""),0)/$F131)*IFERROR(VLOOKUP($D131,'11_GAME_TEAMS (DO NOT MODIFY)'!$A:$C,3,FALSE),0)</f>
        <v>131.41240583486237</v>
      </c>
      <c r="O131" s="2">
        <f>MAX(IFERROR(IF(Configuration!$F$9&gt;0,$N131-LARGE($N:$N,Configuration!$F$9*Configuration!$F$16),-1000000),0),IFERROR(IF(Configuration!$F$14&gt;0,$N131-LARGE('FLEX Settings (DO NOT MODIFY)'!$J:$J,(Configuration!$F$14*Configuration!$F$16)),-100000),0))+IF(N131=0,0,COUNTIFS($N$2:N130,N130)*0.000001)</f>
        <v>-164.83205490877529</v>
      </c>
      <c r="P131" s="42">
        <f>IF(VLOOKUP($E131,Configuration!$A$21:$C$31,3,FALSE),IFERROR((Configuration!$C$9*H131*2+Configuration!$C$10*I131+Configuration!$C$11*G131+Configuration!$C$15*L131*3+Configuration!$C$16*K131+Configuration!$C$17*M131),""),0)/F131*IF(F131&gt;=10,1,(1-(12-F131)/12))</f>
        <v>16.556102740876653</v>
      </c>
    </row>
    <row r="132" spans="1:16" x14ac:dyDescent="0.25">
      <c r="A132" s="12">
        <f>_xlfn.RANK.EQ(O132,O:O,0)</f>
        <v>130</v>
      </c>
      <c r="B132" s="12">
        <f>_xlfn.RANK.EQ(P132,P:P,0)</f>
        <v>128</v>
      </c>
      <c r="C132" t="s">
        <v>169</v>
      </c>
      <c r="D132" t="s">
        <v>80</v>
      </c>
      <c r="E132" t="s">
        <v>355</v>
      </c>
      <c r="F132" s="18">
        <v>10</v>
      </c>
      <c r="G132" s="2">
        <v>1986.7257462686566</v>
      </c>
      <c r="H132" s="2">
        <v>13.28358208955224</v>
      </c>
      <c r="I132" s="2">
        <v>4.9813432835820901</v>
      </c>
      <c r="J132" s="2">
        <v>25.625</v>
      </c>
      <c r="K132" s="2">
        <v>23.295454545454547</v>
      </c>
      <c r="L132" s="2">
        <v>0.77651515151515149</v>
      </c>
      <c r="M132" s="2">
        <v>0.68625382360163489</v>
      </c>
      <c r="N132" s="2">
        <f>IF(VLOOKUP($E132,Configuration!$A$21:$C$31,3,FALSE),IFERROR((Configuration!$C$9*H132+Configuration!$C$10*I132+Configuration!$C$11*G132+Configuration!$C$15*L132+Configuration!$C$16*K132+Configuration!$C$17*M132),""),0)+(IF(VLOOKUP($E132,Configuration!$A$21:$C$31,3,FALSE),IFERROR((Configuration!$C$9*H132+Configuration!$C$10*I132+Configuration!$C$11*G132+Configuration!$C$15*L132+Configuration!$C$16*K132+Configuration!$C$17*M132),""),0)/$F132)*IFERROR(VLOOKUP($D132,'11_GAME_TEAMS (DO NOT MODIFY)'!$A:$C,3,FALSE),0)</f>
        <v>128.25680035822415</v>
      </c>
      <c r="O132" s="2">
        <f>MAX(IFERROR(IF(Configuration!$F$9&gt;0,$N132-LARGE($N:$N,Configuration!$F$9*Configuration!$F$16),-1000000),0),IFERROR(IF(Configuration!$F$14&gt;0,$N132-LARGE('FLEX Settings (DO NOT MODIFY)'!$J:$J,(Configuration!$F$14*Configuration!$F$16)),-100000),0))+IF(N132=0,0,COUNTIFS($N$2:N131,N131)*0.000001)</f>
        <v>-167.98766038541351</v>
      </c>
      <c r="P132" s="42">
        <f>IF(VLOOKUP($E132,Configuration!$A$21:$C$31,3,FALSE),IFERROR((Configuration!$C$9*H132*2+Configuration!$C$10*I132+Configuration!$C$11*G132+Configuration!$C$15*L132*3+Configuration!$C$16*K132+Configuration!$C$17*M132),""),0)/F132*IF(F132&gt;=10,1,(1-(12-F132)/12))</f>
        <v>19.070931053461493</v>
      </c>
    </row>
    <row r="133" spans="1:16" x14ac:dyDescent="0.25">
      <c r="A133" s="12">
        <f>_xlfn.RANK.EQ(O133,O:O,0)</f>
        <v>131</v>
      </c>
      <c r="B133" s="12">
        <f>_xlfn.RANK.EQ(P133,P:P,0)</f>
        <v>131</v>
      </c>
      <c r="C133" t="s">
        <v>360</v>
      </c>
      <c r="D133" t="s">
        <v>306</v>
      </c>
      <c r="E133" t="s">
        <v>369</v>
      </c>
      <c r="F133" s="18">
        <v>12</v>
      </c>
      <c r="G133" s="2">
        <v>1959.9999999999998</v>
      </c>
      <c r="H133" s="2">
        <v>9</v>
      </c>
      <c r="I133" s="2">
        <v>7.1999999999999993</v>
      </c>
      <c r="J133" s="2">
        <v>87</v>
      </c>
      <c r="K133" s="2">
        <v>116.67441860465115</v>
      </c>
      <c r="L133" s="2">
        <v>2.9391891891891895</v>
      </c>
      <c r="M133" s="2">
        <v>2.1966076684985776</v>
      </c>
      <c r="N133" s="2">
        <f>IF(VLOOKUP($E133,Configuration!$A$21:$C$31,3,FALSE),IFERROR((Configuration!$C$9*H133+Configuration!$C$10*I133+Configuration!$C$11*G133+Configuration!$C$15*L133+Configuration!$C$16*K133+Configuration!$C$17*M133),""),0)+(IF(VLOOKUP($E133,Configuration!$A$21:$C$31,3,FALSE),IFERROR((Configuration!$C$9*H133+Configuration!$C$10*I133+Configuration!$C$11*G133+Configuration!$C$15*L133+Configuration!$C$16*K133+Configuration!$C$17*M133),""),0)/$F133)*IFERROR(VLOOKUP($D133,'11_GAME_TEAMS (DO NOT MODIFY)'!$A:$C,3,FALSE),0)</f>
        <v>124.90936165860309</v>
      </c>
      <c r="O133" s="2">
        <f>MAX(IFERROR(IF(Configuration!$F$9&gt;0,$N133-LARGE($N:$N,Configuration!$F$9*Configuration!$F$16),-1000000),0),IFERROR(IF(Configuration!$F$14&gt;0,$N133-LARGE('FLEX Settings (DO NOT MODIFY)'!$J:$J,(Configuration!$F$14*Configuration!$F$16)),-100000),0))+IF(N133=0,0,COUNTIFS($N$2:N132,N132)*0.000001)</f>
        <v>-171.33509908503459</v>
      </c>
      <c r="P133" s="42">
        <f>IF(VLOOKUP($E133,Configuration!$A$21:$C$31,3,FALSE),IFERROR((Configuration!$C$9*H133*2+Configuration!$C$10*I133+Configuration!$C$11*G133+Configuration!$C$15*L133*3+Configuration!$C$16*K133+Configuration!$C$17*M133),""),0)/F133*IF(F133&gt;=10,1,(1-(12-F133)/12))</f>
        <v>16.348302660739449</v>
      </c>
    </row>
    <row r="134" spans="1:16" x14ac:dyDescent="0.25">
      <c r="A134" s="12">
        <f>_xlfn.RANK.EQ(O134,O:O,0)</f>
        <v>132</v>
      </c>
      <c r="B134" s="12">
        <f>_xlfn.RANK.EQ(P134,P:P,0)</f>
        <v>132</v>
      </c>
      <c r="C134" t="s">
        <v>997</v>
      </c>
      <c r="D134" t="s">
        <v>662</v>
      </c>
      <c r="E134" t="s">
        <v>362</v>
      </c>
      <c r="F134" s="18">
        <v>12</v>
      </c>
      <c r="G134" s="2">
        <v>1436.4</v>
      </c>
      <c r="H134" s="2">
        <v>10.8</v>
      </c>
      <c r="I134" s="2">
        <v>8.3999999999999986</v>
      </c>
      <c r="J134" s="2">
        <v>83.307692307692307</v>
      </c>
      <c r="K134" s="2">
        <v>242.51794871794868</v>
      </c>
      <c r="L134" s="2">
        <v>1.44</v>
      </c>
      <c r="M134" s="2">
        <v>1.6394555879882291</v>
      </c>
      <c r="N134" s="2">
        <f>IF(VLOOKUP($E134,Configuration!$A$21:$C$31,3,FALSE),IFERROR((Configuration!$C$9*H134+Configuration!$C$10*I134+Configuration!$C$11*G134+Configuration!$C$15*L134+Configuration!$C$16*K134+Configuration!$C$17*M134),""),0)+(IF(VLOOKUP($E134,Configuration!$A$21:$C$31,3,FALSE),IFERROR((Configuration!$C$9*H134+Configuration!$C$10*I134+Configuration!$C$11*G134+Configuration!$C$15*L134+Configuration!$C$16*K134+Configuration!$C$17*M134),""),0)/$F134)*IFERROR(VLOOKUP($D134,'11_GAME_TEAMS (DO NOT MODIFY)'!$A:$C,3,FALSE),0)</f>
        <v>113.46888369581842</v>
      </c>
      <c r="O134" s="2">
        <f>MAX(IFERROR(IF(Configuration!$F$9&gt;0,$N134-LARGE($N:$N,Configuration!$F$9*Configuration!$F$16),-1000000),0),IFERROR(IF(Configuration!$F$14&gt;0,$N134-LARGE('FLEX Settings (DO NOT MODIFY)'!$J:$J,(Configuration!$F$14*Configuration!$F$16)),-100000),0))+IF(N134=0,0,COUNTIFS($N$2:N133,N133)*0.000001)</f>
        <v>-182.77557704781924</v>
      </c>
      <c r="P134" s="42">
        <f>IF(VLOOKUP($E134,Configuration!$A$21:$C$31,3,FALSE),IFERROR((Configuration!$C$9*H134*2+Configuration!$C$10*I134+Configuration!$C$11*G134+Configuration!$C$15*L134*3+Configuration!$C$16*K134+Configuration!$C$17*M134),""),0)/F134*IF(F134&gt;=10,1,(1-(12-F134)/12))</f>
        <v>14.495740307984867</v>
      </c>
    </row>
    <row r="135" spans="1:16" x14ac:dyDescent="0.25">
      <c r="A135" s="12">
        <f>_xlfn.RANK.EQ(O135,O:O,0)</f>
        <v>133</v>
      </c>
      <c r="B135" s="12">
        <f>_xlfn.RANK.EQ(P135,P:P,0)</f>
        <v>133</v>
      </c>
      <c r="C135" t="s">
        <v>617</v>
      </c>
      <c r="D135" t="s">
        <v>184</v>
      </c>
      <c r="E135" t="s">
        <v>355</v>
      </c>
      <c r="F135" s="18">
        <v>8</v>
      </c>
      <c r="G135" s="2">
        <v>1254.3999999999999</v>
      </c>
      <c r="H135" s="2">
        <v>7.6</v>
      </c>
      <c r="I135" s="2">
        <v>8</v>
      </c>
      <c r="J135" s="2">
        <v>40</v>
      </c>
      <c r="K135" s="2">
        <v>68</v>
      </c>
      <c r="L135" s="2">
        <v>1.6</v>
      </c>
      <c r="M135" s="2">
        <v>0.95901210375585455</v>
      </c>
      <c r="N135" s="2">
        <f>IF(VLOOKUP($E135,Configuration!$A$21:$C$31,3,FALSE),IFERROR((Configuration!$C$9*H135+Configuration!$C$10*I135+Configuration!$C$11*G135+Configuration!$C$15*L135+Configuration!$C$16*K135+Configuration!$C$17*M135),""),0)+(IF(VLOOKUP($E135,Configuration!$A$21:$C$31,3,FALSE),IFERROR((Configuration!$C$9*H135+Configuration!$C$10*I135+Configuration!$C$11*G135+Configuration!$C$15*L135+Configuration!$C$16*K135+Configuration!$C$17*M135),""),0)/$F135)*IFERROR(VLOOKUP($D135,'11_GAME_TEAMS (DO NOT MODIFY)'!$A:$C,3,FALSE),0)</f>
        <v>79.057975792488278</v>
      </c>
      <c r="O135" s="2">
        <f>MAX(IFERROR(IF(Configuration!$F$9&gt;0,$N135-LARGE($N:$N,Configuration!$F$9*Configuration!$F$16),-1000000),0),IFERROR(IF(Configuration!$F$14&gt;0,$N135-LARGE('FLEX Settings (DO NOT MODIFY)'!$J:$J,(Configuration!$F$14*Configuration!$F$16)),-100000),0))+IF(N135=0,0,COUNTIFS($N$2:N134,N134)*0.000001)</f>
        <v>-217.1864849511494</v>
      </c>
      <c r="P135" s="42">
        <f>IF(VLOOKUP($E135,Configuration!$A$21:$C$31,3,FALSE),IFERROR((Configuration!$C$9*H135*2+Configuration!$C$10*I135+Configuration!$C$11*G135+Configuration!$C$15*L135*3+Configuration!$C$16*K135+Configuration!$C$17*M135),""),0)/F135*IF(F135&gt;=10,1,(1-(12-F135)/12))</f>
        <v>10.72149798270736</v>
      </c>
    </row>
  </sheetData>
  <mergeCells count="1">
    <mergeCell ref="A1:P1"/>
  </mergeCells>
  <conditionalFormatting sqref="D86:D1048576 D2">
    <cfRule type="duplicateValues" dxfId="3" priority="6"/>
  </conditionalFormatting>
  <conditionalFormatting sqref="N2:N1048576">
    <cfRule type="colorScale" priority="3">
      <colorScale>
        <cfvo type="min"/>
        <cfvo type="percentile" val="50"/>
        <cfvo type="max"/>
        <color rgb="FFF8696B"/>
        <color rgb="FFFFEB84"/>
        <color rgb="FF63BE7B"/>
      </colorScale>
    </cfRule>
  </conditionalFormatting>
  <conditionalFormatting sqref="O136:P1048576 P2 O2:O135">
    <cfRule type="colorScale" priority="2">
      <colorScale>
        <cfvo type="min"/>
        <cfvo type="percentile" val="50"/>
        <cfvo type="max"/>
        <color rgb="FFF8696B"/>
        <color rgb="FFFFEB84"/>
        <color rgb="FF63BE7B"/>
      </colorScale>
    </cfRule>
  </conditionalFormatting>
  <conditionalFormatting sqref="P2:P1048576">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2461F-6D38-4738-A9C9-A93B4C7FB1A3}">
  <sheetPr codeName="Sheet5"/>
  <dimension ref="A1:Q348"/>
  <sheetViews>
    <sheetView workbookViewId="0">
      <pane ySplit="2" topLeftCell="A3" activePane="bottomLeft" state="frozen"/>
      <selection activeCell="I31" sqref="I31"/>
      <selection pane="bottomLeft" activeCell="T17" sqref="T17"/>
    </sheetView>
  </sheetViews>
  <sheetFormatPr defaultRowHeight="15" x14ac:dyDescent="0.25"/>
  <cols>
    <col min="1" max="1" width="6.42578125" style="3" bestFit="1" customWidth="1"/>
    <col min="2" max="2" width="11.140625" style="3" bestFit="1" customWidth="1"/>
    <col min="3" max="3" width="23.5703125" bestFit="1" customWidth="1"/>
    <col min="4" max="4" width="19.42578125" bestFit="1" customWidth="1"/>
    <col min="5" max="5" width="9.42578125" bestFit="1" customWidth="1"/>
    <col min="6" max="6" width="3.5703125" style="18" bestFit="1" customWidth="1"/>
    <col min="7" max="7" width="6.85546875" style="2" bestFit="1" customWidth="1"/>
    <col min="8" max="8" width="7.7109375" style="2" bestFit="1" customWidth="1"/>
    <col min="9" max="9" width="10.85546875" style="2" bestFit="1" customWidth="1"/>
    <col min="10" max="10" width="8.42578125" style="2" bestFit="1" customWidth="1"/>
    <col min="11" max="11" width="8.85546875" style="2" bestFit="1" customWidth="1"/>
    <col min="12" max="12" width="8" style="2" bestFit="1" customWidth="1"/>
    <col min="13" max="13" width="8.28515625" style="2" bestFit="1" customWidth="1"/>
    <col min="14" max="14" width="7" style="2" bestFit="1" customWidth="1"/>
    <col min="15" max="15" width="9.28515625" bestFit="1" customWidth="1"/>
    <col min="16" max="16" width="17.7109375" style="3" bestFit="1" customWidth="1"/>
    <col min="19" max="19" width="13.85546875" customWidth="1"/>
    <col min="20" max="20" width="6.5703125" bestFit="1" customWidth="1"/>
    <col min="23" max="23" width="12" bestFit="1" customWidth="1"/>
    <col min="24" max="24" width="12" customWidth="1"/>
  </cols>
  <sheetData>
    <row r="1" spans="1:17" s="1" customFormat="1" x14ac:dyDescent="0.25">
      <c r="A1" s="115" t="s">
        <v>34</v>
      </c>
      <c r="B1" s="115"/>
      <c r="C1" s="115"/>
      <c r="D1" s="115"/>
      <c r="E1" s="115"/>
      <c r="F1" s="115"/>
      <c r="G1" s="115"/>
      <c r="H1" s="115"/>
      <c r="I1" s="115"/>
      <c r="J1" s="115"/>
      <c r="K1" s="115"/>
      <c r="L1" s="115"/>
      <c r="M1" s="115"/>
      <c r="N1" s="115"/>
      <c r="O1" s="115"/>
      <c r="P1" s="115"/>
    </row>
    <row r="2" spans="1:17" s="1" customFormat="1" x14ac:dyDescent="0.25">
      <c r="A2" s="5" t="s">
        <v>568</v>
      </c>
      <c r="B2" s="5" t="s">
        <v>567</v>
      </c>
      <c r="C2" s="1" t="s">
        <v>28</v>
      </c>
      <c r="D2" s="1" t="s">
        <v>0</v>
      </c>
      <c r="E2" s="1" t="s">
        <v>27</v>
      </c>
      <c r="F2" s="17" t="s">
        <v>386</v>
      </c>
      <c r="G2" s="6" t="s">
        <v>136</v>
      </c>
      <c r="H2" s="6" t="s">
        <v>135</v>
      </c>
      <c r="I2" s="6" t="s">
        <v>137</v>
      </c>
      <c r="J2" s="6" t="s">
        <v>553</v>
      </c>
      <c r="K2" s="6" t="s">
        <v>32</v>
      </c>
      <c r="L2" s="6" t="s">
        <v>31</v>
      </c>
      <c r="M2" s="6" t="s">
        <v>33</v>
      </c>
      <c r="N2" s="6" t="s">
        <v>566</v>
      </c>
      <c r="O2" s="1" t="s">
        <v>565</v>
      </c>
      <c r="P2" s="43" t="s">
        <v>572</v>
      </c>
    </row>
    <row r="3" spans="1:17" x14ac:dyDescent="0.25">
      <c r="A3" s="12">
        <f>_xlfn.RANK.EQ(O3,O:O,0)</f>
        <v>1</v>
      </c>
      <c r="B3" s="12">
        <f>_xlfn.RANK.EQ(P3,P:P,0)</f>
        <v>2</v>
      </c>
      <c r="C3" t="s">
        <v>761</v>
      </c>
      <c r="D3" t="s">
        <v>40</v>
      </c>
      <c r="E3" t="s">
        <v>1</v>
      </c>
      <c r="F3" s="18">
        <v>12</v>
      </c>
      <c r="G3" s="2">
        <v>0.96350364963503643</v>
      </c>
      <c r="H3" s="2">
        <v>130.07299270072991</v>
      </c>
      <c r="I3" s="2">
        <v>14.452554744525546</v>
      </c>
      <c r="J3" s="2">
        <v>264</v>
      </c>
      <c r="K3" s="2">
        <v>1452</v>
      </c>
      <c r="L3" s="2">
        <v>14.452554744525546</v>
      </c>
      <c r="M3" s="2">
        <v>3.7661452270912079</v>
      </c>
      <c r="N3" s="2">
        <f>IF(VLOOKUP($E3,Configuration!$A$21:$C$31,3,FALSE),IFERROR((Configuration!$C$13*G3+Configuration!$C$12*I3+Configuration!$C$14*H3+Configuration!$C$16*K3+Configuration!$C$15*L3+Configuration!$C$17*M3),""),0)+(IF(VLOOKUP($E3,Configuration!$A$21:$C$31,3,FALSE),IFERROR((Configuration!$C$13*G3+Configuration!$C$12*I3+Configuration!$C$14*H3+Configuration!$C$16*K3+Configuration!$C$15*L3+Configuration!$C$17*M3),""),0)/$F3)*IFERROR(VLOOKUP($D3,'11_GAME_TEAMS (DO NOT MODIFY)'!$A:$C,3,FALSE),0)</f>
        <v>250.39763655311685</v>
      </c>
      <c r="O3" s="2">
        <f>MAX(IFERROR(IF(Configuration!$F$10&gt;0,$N3-LARGE($N:$N,Configuration!$F$10*Configuration!$F$16),-1000000),0),IFERROR(IF(Configuration!$F$14&gt;0,$N3-LARGE('FLEX Settings (DO NOT MODIFY)'!$J:$J,Configuration!$F$14*Configuration!$F$16),-1000000),0),IFERROR(IF(Configuration!$F$13&gt;0,$N3-LARGE('FLEX Settings (DO NOT MODIFY)'!$K:$K,Configuration!$F$13*Configuration!$F$16),-1000000),0))+IF(N3=0,0,COUNTIFS($N$2:N2,N2)*0.000001)</f>
        <v>90.033522198758106</v>
      </c>
      <c r="P3" s="42">
        <f>IF(VLOOKUP($E3,Configuration!$A$21:$C$31,3,FALSE),IFERROR((Configuration!$C$13*G3*3+Configuration!$C$12*I3+Configuration!$C$14*H3+Configuration!$C$16*K3+Configuration!$C$15*L3*3+Configuration!$C$17*M3),""),0)/F3*IF(F3&gt;=10,1,(1-(12-F3)/12))</f>
        <v>36.282528106920317</v>
      </c>
    </row>
    <row r="4" spans="1:17" x14ac:dyDescent="0.25">
      <c r="A4" s="12">
        <f>_xlfn.RANK.EQ(O4,O:O,0)</f>
        <v>3</v>
      </c>
      <c r="B4" s="12">
        <f>_xlfn.RANK.EQ(P4,P:P,0)</f>
        <v>4</v>
      </c>
      <c r="C4" t="s">
        <v>458</v>
      </c>
      <c r="D4" t="s">
        <v>112</v>
      </c>
      <c r="E4" t="s">
        <v>379</v>
      </c>
      <c r="F4" s="18">
        <v>12</v>
      </c>
      <c r="G4" s="2">
        <v>1.5857142857142859</v>
      </c>
      <c r="H4" s="2">
        <v>222</v>
      </c>
      <c r="I4" s="2">
        <v>22.200000000000003</v>
      </c>
      <c r="J4" s="2">
        <v>222</v>
      </c>
      <c r="K4" s="2">
        <v>1198.8000000000002</v>
      </c>
      <c r="L4" s="2">
        <v>13.742857142857142</v>
      </c>
      <c r="M4" s="2">
        <v>3.2491054171093392</v>
      </c>
      <c r="N4" s="2">
        <f>IF(VLOOKUP($E4,Configuration!$A$21:$C$31,3,FALSE),IFERROR((Configuration!$C$13*G4+Configuration!$C$12*I4+Configuration!$C$14*H4+Configuration!$C$16*K4+Configuration!$C$15*L4+Configuration!$C$17*M4),""),0)+(IF(VLOOKUP($E4,Configuration!$A$21:$C$31,3,FALSE),IFERROR((Configuration!$C$13*G4+Configuration!$C$12*I4+Configuration!$C$14*H4+Configuration!$C$16*K4+Configuration!$C$15*L4+Configuration!$C$17*M4),""),0)/$F4)*IFERROR(VLOOKUP($D4,'11_GAME_TEAMS (DO NOT MODIFY)'!$A:$C,3,FALSE),0)</f>
        <v>238.65321773720993</v>
      </c>
      <c r="O4" s="2">
        <f>MAX(IFERROR(IF(Configuration!$F$10&gt;0,$N4-LARGE($N:$N,Configuration!$F$10*Configuration!$F$16),-1000000),0),IFERROR(IF(Configuration!$F$14&gt;0,$N4-LARGE('FLEX Settings (DO NOT MODIFY)'!$J:$J,Configuration!$F$14*Configuration!$F$16),-1000000),0),IFERROR(IF(Configuration!$F$13&gt;0,$N4-LARGE('FLEX Settings (DO NOT MODIFY)'!$K:$K,Configuration!$F$13*Configuration!$F$16),-1000000),0))+IF(N4=0,0,COUNTIFS($N$2:N3,N3)*0.000001)</f>
        <v>78.289103382851181</v>
      </c>
      <c r="P4" s="42">
        <f>IF(VLOOKUP($E4,Configuration!$A$21:$C$31,3,FALSE),IFERROR((Configuration!$C$13*G4*3+Configuration!$C$12*I4+Configuration!$C$14*H4+Configuration!$C$16*K4+Configuration!$C$15*L4*3+Configuration!$C$17*M4),""),0)/F4*IF(F4&gt;=10,1,(1-(12-F4)/12))</f>
        <v>35.216339573338921</v>
      </c>
    </row>
    <row r="5" spans="1:17" x14ac:dyDescent="0.25">
      <c r="A5" s="12">
        <f>_xlfn.RANK.EQ(O5,O:O,0)</f>
        <v>4</v>
      </c>
      <c r="B5" s="12">
        <f>_xlfn.RANK.EQ(P5,P:P,0)</f>
        <v>1</v>
      </c>
      <c r="C5" t="s">
        <v>335</v>
      </c>
      <c r="D5" t="s">
        <v>121</v>
      </c>
      <c r="E5" t="s">
        <v>379</v>
      </c>
      <c r="F5" s="18">
        <v>11</v>
      </c>
      <c r="G5" s="2">
        <v>0.97646893053402828</v>
      </c>
      <c r="H5" s="2">
        <v>160.62913907284766</v>
      </c>
      <c r="I5" s="2">
        <v>22.947019867549667</v>
      </c>
      <c r="J5" s="2">
        <v>220</v>
      </c>
      <c r="K5" s="2">
        <v>1232</v>
      </c>
      <c r="L5" s="2">
        <v>14.569536423841061</v>
      </c>
      <c r="M5" s="2">
        <v>3.2275749308046602</v>
      </c>
      <c r="N5" s="2">
        <f>IF(VLOOKUP($E5,Configuration!$A$21:$C$31,3,FALSE),IFERROR((Configuration!$C$13*G5+Configuration!$C$12*I5+Configuration!$C$14*H5+Configuration!$C$16*K5+Configuration!$C$15*L5+Configuration!$C$17*M5),""),0)+(IF(VLOOKUP($E5,Configuration!$A$21:$C$31,3,FALSE),IFERROR((Configuration!$C$13*G5+Configuration!$C$12*I5+Configuration!$C$14*H5+Configuration!$C$16*K5+Configuration!$C$15*L5+Configuration!$C$17*M5),""),0)/$F5)*IFERROR(VLOOKUP($D5,'11_GAME_TEAMS (DO NOT MODIFY)'!$A:$C,3,FALSE),0)</f>
        <v>237.5573061057008</v>
      </c>
      <c r="O5" s="2">
        <f>MAX(IFERROR(IF(Configuration!$F$10&gt;0,$N5-LARGE($N:$N,Configuration!$F$10*Configuration!$F$16),-1000000),0),IFERROR(IF(Configuration!$F$14&gt;0,$N5-LARGE('FLEX Settings (DO NOT MODIFY)'!$J:$J,Configuration!$F$14*Configuration!$F$16),-1000000),0),IFERROR(IF(Configuration!$F$13&gt;0,$N5-LARGE('FLEX Settings (DO NOT MODIFY)'!$K:$K,Configuration!$F$13*Configuration!$F$16),-1000000),0))+IF(N5=0,0,COUNTIFS($N$2:N4,N4)*0.000001)</f>
        <v>77.193191751342056</v>
      </c>
      <c r="P5" s="42">
        <f>IF(VLOOKUP($E5,Configuration!$A$21:$C$31,3,FALSE),IFERROR((Configuration!$C$13*G5*3+Configuration!$C$12*I5+Configuration!$C$14*H5+Configuration!$C$16*K5+Configuration!$C$15*L5*3+Configuration!$C$17*M5),""),0)/F5*IF(F5&gt;=10,1,(1-(12-F5)/12))</f>
        <v>38.555397305291088</v>
      </c>
      <c r="Q5" s="2"/>
    </row>
    <row r="6" spans="1:17" x14ac:dyDescent="0.25">
      <c r="A6" s="12">
        <f>_xlfn.RANK.EQ(O6,O:O,0)</f>
        <v>2</v>
      </c>
      <c r="B6" s="12">
        <f>_xlfn.RANK.EQ(P6,P:P,0)</f>
        <v>3</v>
      </c>
      <c r="C6" t="s">
        <v>198</v>
      </c>
      <c r="D6" t="s">
        <v>39</v>
      </c>
      <c r="E6" t="s">
        <v>2</v>
      </c>
      <c r="F6" s="18">
        <v>12</v>
      </c>
      <c r="G6" s="2">
        <v>0.82031746031746033</v>
      </c>
      <c r="H6" s="2">
        <v>243.63428571428568</v>
      </c>
      <c r="I6" s="2">
        <v>36.914285714285711</v>
      </c>
      <c r="J6" s="2">
        <v>204</v>
      </c>
      <c r="K6" s="2">
        <v>1142.3999999999999</v>
      </c>
      <c r="L6" s="2">
        <v>14.774373259052926</v>
      </c>
      <c r="M6" s="2">
        <v>3.1206486038147125</v>
      </c>
      <c r="N6" s="2">
        <f>IF(VLOOKUP($E6,Configuration!$A$21:$C$31,3,FALSE),IFERROR((Configuration!$C$13*G6+Configuration!$C$12*I6+Configuration!$C$14*H6+Configuration!$C$16*K6+Configuration!$C$15*L6+Configuration!$C$17*M6),""),0)+(IF(VLOOKUP($E6,Configuration!$A$21:$C$31,3,FALSE),IFERROR((Configuration!$C$13*G6+Configuration!$C$12*I6+Configuration!$C$14*H6+Configuration!$C$16*K6+Configuration!$C$15*L6+Configuration!$C$17*M6),""),0)/$F6)*IFERROR(VLOOKUP($D6,'11_GAME_TEAMS (DO NOT MODIFY)'!$A:$C,3,FALSE),0)</f>
        <v>244.38741853716431</v>
      </c>
      <c r="O6" s="2">
        <f>MAX(IFERROR(IF(Configuration!$F$10&gt;0,$N6-LARGE($N:$N,Configuration!$F$10*Configuration!$F$16),-1000000),0),IFERROR(IF(Configuration!$F$14&gt;0,$N6-LARGE('FLEX Settings (DO NOT MODIFY)'!$J:$J,Configuration!$F$14*Configuration!$F$16),-1000000),0),IFERROR(IF(Configuration!$F$13&gt;0,$N6-LARGE('FLEX Settings (DO NOT MODIFY)'!$K:$K,Configuration!$F$13*Configuration!$F$16),-1000000),0))+IF(N6=0,0,COUNTIFS($N$2:N5,N5)*0.000001)</f>
        <v>84.02330418280556</v>
      </c>
      <c r="P6" s="42">
        <f>IF(VLOOKUP($E6,Configuration!$A$21:$C$31,3,FALSE),IFERROR((Configuration!$C$13*G6*3+Configuration!$C$12*I6+Configuration!$C$14*H6+Configuration!$C$16*K6+Configuration!$C$15*L6*3+Configuration!$C$17*M6),""),0)/F6*IF(F6&gt;=10,1,(1-(12-F6)/12))</f>
        <v>35.960308930800743</v>
      </c>
    </row>
    <row r="7" spans="1:17" x14ac:dyDescent="0.25">
      <c r="A7" s="12">
        <f>_xlfn.RANK.EQ(O7,O:O,0)</f>
        <v>6</v>
      </c>
      <c r="B7" s="12">
        <f>_xlfn.RANK.EQ(P7,P:P,0)</f>
        <v>6</v>
      </c>
      <c r="C7" t="s">
        <v>209</v>
      </c>
      <c r="D7" t="s">
        <v>56</v>
      </c>
      <c r="E7" t="s">
        <v>355</v>
      </c>
      <c r="F7" s="18">
        <v>12</v>
      </c>
      <c r="G7" s="2">
        <v>0.53441295546558709</v>
      </c>
      <c r="H7" s="2">
        <v>78.02429149797571</v>
      </c>
      <c r="I7" s="2">
        <v>10.688259109311741</v>
      </c>
      <c r="J7" s="2">
        <v>240</v>
      </c>
      <c r="K7" s="2">
        <v>1392</v>
      </c>
      <c r="L7" s="2">
        <v>13.276595744680849</v>
      </c>
      <c r="M7" s="2">
        <v>3.4037391326980413</v>
      </c>
      <c r="N7" s="2">
        <f>IF(VLOOKUP($E7,Configuration!$A$21:$C$31,3,FALSE),IFERROR((Configuration!$C$13*G7+Configuration!$C$12*I7+Configuration!$C$14*H7+Configuration!$C$16*K7+Configuration!$C$15*L7+Configuration!$C$17*M7),""),0)+(IF(VLOOKUP($E7,Configuration!$A$21:$C$31,3,FALSE),IFERROR((Configuration!$C$13*G7+Configuration!$C$12*I7+Configuration!$C$14*H7+Configuration!$C$16*K7+Configuration!$C$15*L7+Configuration!$C$17*M7),""),0)/$F7)*IFERROR(VLOOKUP($D7,'11_GAME_TEAMS (DO NOT MODIFY)'!$A:$C,3,FALSE),0)</f>
        <v>228.40513263993603</v>
      </c>
      <c r="O7" s="2">
        <f>MAX(IFERROR(IF(Configuration!$F$10&gt;0,$N7-LARGE($N:$N,Configuration!$F$10*Configuration!$F$16),-1000000),0),IFERROR(IF(Configuration!$F$14&gt;0,$N7-LARGE('FLEX Settings (DO NOT MODIFY)'!$J:$J,Configuration!$F$14*Configuration!$F$16),-1000000),0),IFERROR(IF(Configuration!$F$13&gt;0,$N7-LARGE('FLEX Settings (DO NOT MODIFY)'!$K:$K,Configuration!$F$13*Configuration!$F$16),-1000000),0))+IF(N7=0,0,COUNTIFS($N$2:N6,N6)*0.000001)</f>
        <v>68.04101828557728</v>
      </c>
      <c r="P7" s="42">
        <f>IF(VLOOKUP($E7,Configuration!$A$21:$C$31,3,FALSE),IFERROR((Configuration!$C$13*G7*3+Configuration!$C$12*I7+Configuration!$C$14*H7+Configuration!$C$16*K7+Configuration!$C$15*L7*3+Configuration!$C$17*M7),""),0)/F7*IF(F7&gt;=10,1,(1-(12-F7)/12))</f>
        <v>32.844769753474431</v>
      </c>
    </row>
    <row r="8" spans="1:17" x14ac:dyDescent="0.25">
      <c r="A8" s="12">
        <f>_xlfn.RANK.EQ(O8,O:O,0)</f>
        <v>5</v>
      </c>
      <c r="B8" s="12">
        <f>_xlfn.RANK.EQ(P8,P:P,0)</f>
        <v>14</v>
      </c>
      <c r="C8" t="s">
        <v>442</v>
      </c>
      <c r="D8" t="s">
        <v>87</v>
      </c>
      <c r="E8" t="s">
        <v>1</v>
      </c>
      <c r="F8" s="18">
        <v>12</v>
      </c>
      <c r="G8" s="2">
        <v>2.1247401247401245</v>
      </c>
      <c r="H8" s="2">
        <v>262.40540540540536</v>
      </c>
      <c r="I8" s="2">
        <v>27.621621621621621</v>
      </c>
      <c r="J8" s="2">
        <v>219</v>
      </c>
      <c r="K8" s="2">
        <v>1335.8999999999999</v>
      </c>
      <c r="L8" s="2">
        <v>9.2577962577962563</v>
      </c>
      <c r="M8" s="2">
        <v>3.2519658732919927</v>
      </c>
      <c r="N8" s="2">
        <f>IF(VLOOKUP($E8,Configuration!$A$21:$C$31,3,FALSE),IFERROR((Configuration!$C$13*G8+Configuration!$C$12*I8+Configuration!$C$14*H8+Configuration!$C$16*K8+Configuration!$C$15*L8+Configuration!$C$17*M8),""),0)+(IF(VLOOKUP($E8,Configuration!$A$21:$C$31,3,FALSE),IFERROR((Configuration!$C$13*G8+Configuration!$C$12*I8+Configuration!$C$14*H8+Configuration!$C$16*K8+Configuration!$C$15*L8+Configuration!$C$17*M8),""),0)/$F8)*IFERROR(VLOOKUP($D8,'11_GAME_TEAMS (DO NOT MODIFY)'!$A:$C,3,FALSE),0)</f>
        <v>235.43263789998565</v>
      </c>
      <c r="O8" s="2">
        <f>MAX(IFERROR(IF(Configuration!$F$10&gt;0,$N8-LARGE($N:$N,Configuration!$F$10*Configuration!$F$16),-1000000),0),IFERROR(IF(Configuration!$F$14&gt;0,$N8-LARGE('FLEX Settings (DO NOT MODIFY)'!$J:$J,Configuration!$F$14*Configuration!$F$16),-1000000),0),IFERROR(IF(Configuration!$F$13&gt;0,$N8-LARGE('FLEX Settings (DO NOT MODIFY)'!$K:$K,Configuration!$F$13*Configuration!$F$16),-1000000),0))+IF(N8=0,0,COUNTIFS($N$2:N7,N7)*0.000001)</f>
        <v>75.068523545626903</v>
      </c>
      <c r="P8" s="42">
        <f>IF(VLOOKUP($E8,Configuration!$A$21:$C$31,3,FALSE),IFERROR((Configuration!$C$13*G8*3+Configuration!$C$12*I8+Configuration!$C$14*H8+Configuration!$C$16*K8+Configuration!$C$15*L8*3+Configuration!$C$17*M8),""),0)/F8*IF(F8&gt;=10,1,(1-(12-F8)/12))</f>
        <v>31.001922874201849</v>
      </c>
    </row>
    <row r="9" spans="1:17" x14ac:dyDescent="0.25">
      <c r="A9" s="12">
        <f>_xlfn.RANK.EQ(O9,O:O,0)</f>
        <v>8</v>
      </c>
      <c r="B9" s="12">
        <f>_xlfn.RANK.EQ(P9,P:P,0)</f>
        <v>11</v>
      </c>
      <c r="C9" t="s">
        <v>428</v>
      </c>
      <c r="D9" t="s">
        <v>118</v>
      </c>
      <c r="E9" t="s">
        <v>3</v>
      </c>
      <c r="F9" s="18">
        <v>12</v>
      </c>
      <c r="G9" s="2">
        <v>0.66000000000000014</v>
      </c>
      <c r="H9" s="2">
        <v>99</v>
      </c>
      <c r="I9" s="2">
        <v>13.200000000000001</v>
      </c>
      <c r="J9" s="2">
        <v>264</v>
      </c>
      <c r="K9" s="2">
        <v>1372.8000000000002</v>
      </c>
      <c r="L9" s="2">
        <v>12.31526336024606</v>
      </c>
      <c r="M9" s="2">
        <v>3.755907118033738</v>
      </c>
      <c r="N9" s="2">
        <f>IF(VLOOKUP($E9,Configuration!$A$21:$C$31,3,FALSE),IFERROR((Configuration!$C$13*G9+Configuration!$C$12*I9+Configuration!$C$14*H9+Configuration!$C$16*K9+Configuration!$C$15*L9+Configuration!$C$17*M9),""),0)+(IF(VLOOKUP($E9,Configuration!$A$21:$C$31,3,FALSE),IFERROR((Configuration!$C$13*G9+Configuration!$C$12*I9+Configuration!$C$14*H9+Configuration!$C$16*K9+Configuration!$C$15*L9+Configuration!$C$17*M9),""),0)/$F9)*IFERROR(VLOOKUP($D9,'11_GAME_TEAMS (DO NOT MODIFY)'!$A:$C,3,FALSE),0)</f>
        <v>224.11976592540893</v>
      </c>
      <c r="O9" s="2">
        <f>MAX(IFERROR(IF(Configuration!$F$10&gt;0,$N9-LARGE($N:$N,Configuration!$F$10*Configuration!$F$16),-1000000),0),IFERROR(IF(Configuration!$F$14&gt;0,$N9-LARGE('FLEX Settings (DO NOT MODIFY)'!$J:$J,Configuration!$F$14*Configuration!$F$16),-1000000),0),IFERROR(IF(Configuration!$F$13&gt;0,$N9-LARGE('FLEX Settings (DO NOT MODIFY)'!$K:$K,Configuration!$F$13*Configuration!$F$16),-1000000),0))+IF(N9=0,0,COUNTIFS($N$2:N8,N8)*0.000001)</f>
        <v>63.75565157105018</v>
      </c>
      <c r="P9" s="42">
        <f>IF(VLOOKUP($E9,Configuration!$A$21:$C$31,3,FALSE),IFERROR((Configuration!$C$13*G9*3+Configuration!$C$12*I9+Configuration!$C$14*H9+Configuration!$C$16*K9+Configuration!$C$15*L9*3+Configuration!$C$17*M9),""),0)/F9*IF(F9&gt;=10,1,(1-(12-F9)/12))</f>
        <v>31.651910520696799</v>
      </c>
    </row>
    <row r="10" spans="1:17" x14ac:dyDescent="0.25">
      <c r="A10" s="12">
        <f>_xlfn.RANK.EQ(O10,O:O,0)</f>
        <v>9</v>
      </c>
      <c r="B10" s="12">
        <f>_xlfn.RANK.EQ(P10,P:P,0)</f>
        <v>12</v>
      </c>
      <c r="C10" t="s">
        <v>409</v>
      </c>
      <c r="D10" t="s">
        <v>45</v>
      </c>
      <c r="E10" t="s">
        <v>355</v>
      </c>
      <c r="F10" s="18">
        <v>12</v>
      </c>
      <c r="G10" s="2">
        <v>1.057391304347826</v>
      </c>
      <c r="H10" s="2">
        <v>134.81739130434781</v>
      </c>
      <c r="I10" s="2">
        <v>15.86086956521739</v>
      </c>
      <c r="J10" s="2">
        <v>228</v>
      </c>
      <c r="K10" s="2">
        <v>1299.5999999999999</v>
      </c>
      <c r="L10" s="2">
        <v>11.895652173913042</v>
      </c>
      <c r="M10" s="2">
        <v>3.2802001396228353</v>
      </c>
      <c r="N10" s="2">
        <f>IF(VLOOKUP($E10,Configuration!$A$21:$C$31,3,FALSE),IFERROR((Configuration!$C$13*G10+Configuration!$C$12*I10+Configuration!$C$14*H10+Configuration!$C$16*K10+Configuration!$C$15*L10+Configuration!$C$17*M10),""),0)+(IF(VLOOKUP($E10,Configuration!$A$21:$C$31,3,FALSE),IFERROR((Configuration!$C$13*G10+Configuration!$C$12*I10+Configuration!$C$14*H10+Configuration!$C$16*K10+Configuration!$C$15*L10+Configuration!$C$17*M10),""),0)/$F10)*IFERROR(VLOOKUP($D10,'11_GAME_TEAMS (DO NOT MODIFY)'!$A:$C,3,FALSE),0)</f>
        <v>222.530034503363</v>
      </c>
      <c r="O10" s="2">
        <f>MAX(IFERROR(IF(Configuration!$F$10&gt;0,$N10-LARGE($N:$N,Configuration!$F$10*Configuration!$F$16),-1000000),0),IFERROR(IF(Configuration!$F$14&gt;0,$N10-LARGE('FLEX Settings (DO NOT MODIFY)'!$J:$J,Configuration!$F$14*Configuration!$F$16),-1000000),0),IFERROR(IF(Configuration!$F$13&gt;0,$N10-LARGE('FLEX Settings (DO NOT MODIFY)'!$K:$K,Configuration!$F$13*Configuration!$F$16),-1000000),0))+IF(N10=0,0,COUNTIFS($N$2:N9,N9)*0.000001)</f>
        <v>62.165920149004251</v>
      </c>
      <c r="P10" s="42">
        <f>IF(VLOOKUP($E10,Configuration!$A$21:$C$31,3,FALSE),IFERROR((Configuration!$C$13*G10*3+Configuration!$C$12*I10+Configuration!$C$14*H10+Configuration!$C$16*K10+Configuration!$C$15*L10*3+Configuration!$C$17*M10),""),0)/F10*IF(F10&gt;=10,1,(1-(12-F10)/12))</f>
        <v>31.497213020207784</v>
      </c>
    </row>
    <row r="11" spans="1:17" x14ac:dyDescent="0.25">
      <c r="A11" s="12">
        <f>_xlfn.RANK.EQ(O11,O:O,0)</f>
        <v>7</v>
      </c>
      <c r="B11" s="12">
        <f>_xlfn.RANK.EQ(P11,P:P,0)</f>
        <v>9</v>
      </c>
      <c r="C11" t="s">
        <v>425</v>
      </c>
      <c r="D11" t="s">
        <v>78</v>
      </c>
      <c r="E11" t="s">
        <v>373</v>
      </c>
      <c r="F11" s="18">
        <v>12</v>
      </c>
      <c r="G11" s="2">
        <v>0.7200000000000002</v>
      </c>
      <c r="H11" s="2">
        <v>230.40000000000003</v>
      </c>
      <c r="I11" s="2">
        <v>28.800000000000004</v>
      </c>
      <c r="J11" s="2">
        <v>192</v>
      </c>
      <c r="K11" s="2">
        <v>1190.4000000000001</v>
      </c>
      <c r="L11" s="2">
        <v>12.20923076923077</v>
      </c>
      <c r="M11" s="2">
        <v>2.8885054218844921</v>
      </c>
      <c r="N11" s="2">
        <f>IF(VLOOKUP($E11,Configuration!$A$21:$C$31,3,FALSE),IFERROR((Configuration!$C$13*G11+Configuration!$C$12*I11+Configuration!$C$14*H11+Configuration!$C$16*K11+Configuration!$C$15*L11+Configuration!$C$17*M11),""),0)+(IF(VLOOKUP($E11,Configuration!$A$21:$C$31,3,FALSE),IFERROR((Configuration!$C$13*G11+Configuration!$C$12*I11+Configuration!$C$14*H11+Configuration!$C$16*K11+Configuration!$C$15*L11+Configuration!$C$17*M11),""),0)/$F11)*IFERROR(VLOOKUP($D11,'11_GAME_TEAMS (DO NOT MODIFY)'!$A:$C,3,FALSE),0)</f>
        <v>228.27837377161566</v>
      </c>
      <c r="O11" s="2">
        <f>MAX(IFERROR(IF(Configuration!$F$10&gt;0,$N11-LARGE($N:$N,Configuration!$F$10*Configuration!$F$16),-1000000),0),IFERROR(IF(Configuration!$F$14&gt;0,$N11-LARGE('FLEX Settings (DO NOT MODIFY)'!$J:$J,Configuration!$F$14*Configuration!$F$16),-1000000),0),IFERROR(IF(Configuration!$F$13&gt;0,$N11-LARGE('FLEX Settings (DO NOT MODIFY)'!$K:$K,Configuration!$F$13*Configuration!$F$16),-1000000),0))+IF(N11=0,0,COUNTIFS($N$2:N10,N10)*0.000001)</f>
        <v>67.914259417256915</v>
      </c>
      <c r="P11" s="42">
        <f>IF(VLOOKUP($E11,Configuration!$A$21:$C$31,3,FALSE),IFERROR((Configuration!$C$13*G11*3+Configuration!$C$12*I11+Configuration!$C$14*H11+Configuration!$C$16*K11+Configuration!$C$15*L11*3+Configuration!$C$17*M11),""),0)/F11*IF(F11&gt;=10,1,(1-(12-F11)/12))</f>
        <v>31.952428583532068</v>
      </c>
    </row>
    <row r="12" spans="1:17" x14ac:dyDescent="0.25">
      <c r="A12" s="12">
        <f>_xlfn.RANK.EQ(O12,O:O,0)</f>
        <v>11</v>
      </c>
      <c r="B12" s="12">
        <f>_xlfn.RANK.EQ(P12,P:P,0)</f>
        <v>13</v>
      </c>
      <c r="C12" t="s">
        <v>717</v>
      </c>
      <c r="D12" t="s">
        <v>58</v>
      </c>
      <c r="E12" t="s">
        <v>190</v>
      </c>
      <c r="F12" s="18">
        <v>12</v>
      </c>
      <c r="G12" s="2">
        <v>1.2363636363636363</v>
      </c>
      <c r="H12" s="2">
        <v>204</v>
      </c>
      <c r="I12" s="2">
        <v>13.6</v>
      </c>
      <c r="J12" s="2">
        <v>204</v>
      </c>
      <c r="K12" s="2">
        <v>1162.8000000000002</v>
      </c>
      <c r="L12" s="2">
        <v>11.86046511627907</v>
      </c>
      <c r="M12" s="2">
        <v>2.9300827217380134</v>
      </c>
      <c r="N12" s="2">
        <f>IF(VLOOKUP($E12,Configuration!$A$21:$C$31,3,FALSE),IFERROR((Configuration!$C$13*G12+Configuration!$C$12*I12+Configuration!$C$14*H12+Configuration!$C$16*K12+Configuration!$C$15*L12+Configuration!$C$17*M12),""),0)+(IF(VLOOKUP($E12,Configuration!$A$21:$C$31,3,FALSE),IFERROR((Configuration!$C$13*G12+Configuration!$C$12*I12+Configuration!$C$14*H12+Configuration!$C$16*K12+Configuration!$C$15*L12+Configuration!$C$17*M12),""),0)/$F12)*IFERROR(VLOOKUP($D12,'11_GAME_TEAMS (DO NOT MODIFY)'!$A:$C,3,FALSE),0)</f>
        <v>216.20080707238023</v>
      </c>
      <c r="O12" s="2">
        <f>MAX(IFERROR(IF(Configuration!$F$10&gt;0,$N12-LARGE($N:$N,Configuration!$F$10*Configuration!$F$16),-1000000),0),IFERROR(IF(Configuration!$F$14&gt;0,$N12-LARGE('FLEX Settings (DO NOT MODIFY)'!$J:$J,Configuration!$F$14*Configuration!$F$16),-1000000),0),IFERROR(IF(Configuration!$F$13&gt;0,$N12-LARGE('FLEX Settings (DO NOT MODIFY)'!$K:$K,Configuration!$F$13*Configuration!$F$16),-1000000),0))+IF(N12=0,0,COUNTIFS($N$2:N11,N11)*0.000001)</f>
        <v>55.836692718021482</v>
      </c>
      <c r="P12" s="42">
        <f>IF(VLOOKUP($E12,Configuration!$A$21:$C$31,3,FALSE),IFERROR((Configuration!$C$13*G12*3+Configuration!$C$12*I12+Configuration!$C$14*H12+Configuration!$C$16*K12+Configuration!$C$15*L12*3+Configuration!$C$17*M12),""),0)/F12*IF(F12&gt;=10,1,(1-(12-F12)/12))</f>
        <v>31.113562675341058</v>
      </c>
    </row>
    <row r="13" spans="1:17" x14ac:dyDescent="0.25">
      <c r="A13" s="12">
        <f>_xlfn.RANK.EQ(O13,O:O,0)</f>
        <v>10</v>
      </c>
      <c r="B13" s="12">
        <f>_xlfn.RANK.EQ(P13,P:P,0)</f>
        <v>8</v>
      </c>
      <c r="C13" t="s">
        <v>427</v>
      </c>
      <c r="D13" t="s">
        <v>108</v>
      </c>
      <c r="E13" t="s">
        <v>3</v>
      </c>
      <c r="F13" s="18">
        <v>12</v>
      </c>
      <c r="G13" s="2">
        <v>0.45438898450946641</v>
      </c>
      <c r="H13" s="2">
        <v>98.602409638554235</v>
      </c>
      <c r="I13" s="2">
        <v>15.903614457831326</v>
      </c>
      <c r="J13" s="2">
        <v>264</v>
      </c>
      <c r="K13" s="2">
        <v>1214.3999999999999</v>
      </c>
      <c r="L13" s="2">
        <v>13.783132530120479</v>
      </c>
      <c r="M13" s="2">
        <v>3.7780058724311867</v>
      </c>
      <c r="N13" s="2">
        <f>IF(VLOOKUP($E13,Configuration!$A$21:$C$31,3,FALSE),IFERROR((Configuration!$C$13*G13+Configuration!$C$12*I13+Configuration!$C$14*H13+Configuration!$C$16*K13+Configuration!$C$15*L13+Configuration!$C$17*M13),""),0)+(IF(VLOOKUP($E13,Configuration!$A$21:$C$31,3,FALSE),IFERROR((Configuration!$C$13*G13+Configuration!$C$12*I13+Configuration!$C$14*H13+Configuration!$C$16*K13+Configuration!$C$15*L13+Configuration!$C$17*M13),""),0)/$F13)*IFERROR(VLOOKUP($D13,'11_GAME_TEAMS (DO NOT MODIFY)'!$A:$C,3,FALSE),0)</f>
        <v>217.12116553568839</v>
      </c>
      <c r="O13" s="2">
        <f>MAX(IFERROR(IF(Configuration!$F$10&gt;0,$N13-LARGE($N:$N,Configuration!$F$10*Configuration!$F$16),-1000000),0),IFERROR(IF(Configuration!$F$14&gt;0,$N13-LARGE('FLEX Settings (DO NOT MODIFY)'!$J:$J,Configuration!$F$14*Configuration!$F$16),-1000000),0),IFERROR(IF(Configuration!$F$13&gt;0,$N13-LARGE('FLEX Settings (DO NOT MODIFY)'!$K:$K,Configuration!$F$13*Configuration!$F$16),-1000000),0))+IF(N13=0,0,COUNTIFS($N$2:N12,N12)*0.000001)</f>
        <v>56.757051181329643</v>
      </c>
      <c r="P13" s="42">
        <f>IF(VLOOKUP($E13,Configuration!$A$21:$C$31,3,FALSE),IFERROR((Configuration!$C$13*G13*3+Configuration!$C$12*I13+Configuration!$C$14*H13+Configuration!$C$16*K13+Configuration!$C$15*L13*3+Configuration!$C$17*M13),""),0)/F13*IF(F13&gt;=10,1,(1-(12-F13)/12))</f>
        <v>32.33095197593731</v>
      </c>
    </row>
    <row r="14" spans="1:17" x14ac:dyDescent="0.25">
      <c r="A14" s="12">
        <f>_xlfn.RANK.EQ(O14,O:O,0)</f>
        <v>14</v>
      </c>
      <c r="B14" s="12">
        <f>_xlfn.RANK.EQ(P14,P:P,0)</f>
        <v>24</v>
      </c>
      <c r="C14" t="s">
        <v>703</v>
      </c>
      <c r="D14" t="s">
        <v>132</v>
      </c>
      <c r="E14" t="s">
        <v>138</v>
      </c>
      <c r="F14" s="18">
        <v>12</v>
      </c>
      <c r="G14" s="2">
        <v>1</v>
      </c>
      <c r="H14" s="2">
        <v>172.5</v>
      </c>
      <c r="I14" s="2">
        <v>15</v>
      </c>
      <c r="J14" s="2">
        <v>198</v>
      </c>
      <c r="K14" s="2">
        <v>1247.4000000000001</v>
      </c>
      <c r="L14" s="2">
        <v>10.5</v>
      </c>
      <c r="M14" s="2">
        <v>2.858616625229581</v>
      </c>
      <c r="N14" s="2">
        <f>IF(VLOOKUP($E14,Configuration!$A$21:$C$31,3,FALSE),IFERROR((Configuration!$C$13*G14+Configuration!$C$12*I14+Configuration!$C$14*H14+Configuration!$C$16*K14+Configuration!$C$15*L14+Configuration!$C$17*M14),""),0)+(IF(VLOOKUP($E14,Configuration!$A$21:$C$31,3,FALSE),IFERROR((Configuration!$C$13*G14+Configuration!$C$12*I14+Configuration!$C$14*H14+Configuration!$C$16*K14+Configuration!$C$15*L14+Configuration!$C$17*M14),""),0)/$F14)*IFERROR(VLOOKUP($D14,'11_GAME_TEAMS (DO NOT MODIFY)'!$A:$C,3,FALSE),0)</f>
        <v>212.77276674954084</v>
      </c>
      <c r="O14" s="2">
        <f>MAX(IFERROR(IF(Configuration!$F$10&gt;0,$N14-LARGE($N:$N,Configuration!$F$10*Configuration!$F$16),-1000000),0),IFERROR(IF(Configuration!$F$14&gt;0,$N14-LARGE('FLEX Settings (DO NOT MODIFY)'!$J:$J,Configuration!$F$14*Configuration!$F$16),-1000000),0),IFERROR(IF(Configuration!$F$13&gt;0,$N14-LARGE('FLEX Settings (DO NOT MODIFY)'!$K:$K,Configuration!$F$13*Configuration!$F$16),-1000000),0))+IF(N14=0,0,COUNTIFS($N$2:N13,N13)*0.000001)</f>
        <v>52.408652395182088</v>
      </c>
      <c r="P14" s="42">
        <f>IF(VLOOKUP($E14,Configuration!$A$21:$C$31,3,FALSE),IFERROR((Configuration!$C$13*G14*3+Configuration!$C$12*I14+Configuration!$C$14*H14+Configuration!$C$16*K14+Configuration!$C$15*L14*3+Configuration!$C$17*M14),""),0)/F14*IF(F14&gt;=10,1,(1-(12-F14)/12))</f>
        <v>29.231063895795071</v>
      </c>
    </row>
    <row r="15" spans="1:17" x14ac:dyDescent="0.25">
      <c r="A15" s="12">
        <f>_xlfn.RANK.EQ(O15,O:O,0)</f>
        <v>12</v>
      </c>
      <c r="B15" s="12">
        <f>_xlfn.RANK.EQ(P15,P:P,0)</f>
        <v>5</v>
      </c>
      <c r="C15" t="s">
        <v>433</v>
      </c>
      <c r="D15" t="s">
        <v>35</v>
      </c>
      <c r="E15" t="s">
        <v>3</v>
      </c>
      <c r="F15" s="18">
        <v>11</v>
      </c>
      <c r="G15" s="2">
        <v>1.7837837837837838</v>
      </c>
      <c r="H15" s="2">
        <v>216.72972972972977</v>
      </c>
      <c r="I15" s="2">
        <v>24.081081081081084</v>
      </c>
      <c r="J15" s="2">
        <v>198</v>
      </c>
      <c r="K15" s="2">
        <v>1029.6000000000001</v>
      </c>
      <c r="L15" s="2">
        <v>11.594594594594593</v>
      </c>
      <c r="M15" s="2">
        <v>2.9328433996473731</v>
      </c>
      <c r="N15" s="2">
        <f>IF(VLOOKUP($E15,Configuration!$A$21:$C$31,3,FALSE),IFERROR((Configuration!$C$13*G15+Configuration!$C$12*I15+Configuration!$C$14*H15+Configuration!$C$16*K15+Configuration!$C$15*L15+Configuration!$C$17*M15),""),0)+(IF(VLOOKUP($E15,Configuration!$A$21:$C$31,3,FALSE),IFERROR((Configuration!$C$13*G15+Configuration!$C$12*I15+Configuration!$C$14*H15+Configuration!$C$16*K15+Configuration!$C$15*L15+Configuration!$C$17*M15),""),0)/$F15)*IFERROR(VLOOKUP($D15,'11_GAME_TEAMS (DO NOT MODIFY)'!$A:$C,3,FALSE),0)</f>
        <v>215.87532646140926</v>
      </c>
      <c r="O15" s="2">
        <f>MAX(IFERROR(IF(Configuration!$F$10&gt;0,$N15-LARGE($N:$N,Configuration!$F$10*Configuration!$F$16),-1000000),0),IFERROR(IF(Configuration!$F$14&gt;0,$N15-LARGE('FLEX Settings (DO NOT MODIFY)'!$J:$J,Configuration!$F$14*Configuration!$F$16),-1000000),0),IFERROR(IF(Configuration!$F$13&gt;0,$N15-LARGE('FLEX Settings (DO NOT MODIFY)'!$K:$K,Configuration!$F$13*Configuration!$F$16),-1000000),0))+IF(N15=0,0,COUNTIFS($N$2:N14,N14)*0.000001)</f>
        <v>55.511212107050511</v>
      </c>
      <c r="P15" s="42">
        <f>IF(VLOOKUP($E15,Configuration!$A$21:$C$31,3,FALSE),IFERROR((Configuration!$C$13*G15*3+Configuration!$C$12*I15+Configuration!$C$14*H15+Configuration!$C$16*K15+Configuration!$C$15*L15*3+Configuration!$C$17*M15),""),0)/F15*IF(F15&gt;=10,1,(1-(12-F15)/12))</f>
        <v>33.783512502275414</v>
      </c>
    </row>
    <row r="16" spans="1:17" x14ac:dyDescent="0.25">
      <c r="A16" s="12">
        <f>_xlfn.RANK.EQ(O16,O:O,0)</f>
        <v>15</v>
      </c>
      <c r="B16" s="12">
        <f>_xlfn.RANK.EQ(P16,P:P,0)</f>
        <v>7</v>
      </c>
      <c r="C16" t="s">
        <v>753</v>
      </c>
      <c r="D16" t="s">
        <v>74</v>
      </c>
      <c r="E16" t="s">
        <v>373</v>
      </c>
      <c r="F16" s="18">
        <v>12</v>
      </c>
      <c r="G16" s="2">
        <v>0.18</v>
      </c>
      <c r="H16" s="2">
        <v>57.599999999999994</v>
      </c>
      <c r="I16" s="2">
        <v>7.1999999999999993</v>
      </c>
      <c r="J16" s="2">
        <v>168</v>
      </c>
      <c r="K16" s="2">
        <v>1092</v>
      </c>
      <c r="L16" s="2">
        <v>15.272727272727273</v>
      </c>
      <c r="M16" s="2">
        <v>2.3803141734279496</v>
      </c>
      <c r="N16" s="2">
        <f>IF(VLOOKUP($E16,Configuration!$A$21:$C$31,3,FALSE),IFERROR((Configuration!$C$13*G16+Configuration!$C$12*I16+Configuration!$C$14*H16+Configuration!$C$16*K16+Configuration!$C$15*L16+Configuration!$C$17*M16),""),0)+(IF(VLOOKUP($E16,Configuration!$A$21:$C$31,3,FALSE),IFERROR((Configuration!$C$13*G16+Configuration!$C$12*I16+Configuration!$C$14*H16+Configuration!$C$16*K16+Configuration!$C$15*L16+Configuration!$C$17*M16),""),0)/$F16)*IFERROR(VLOOKUP($D16,'11_GAME_TEAMS (DO NOT MODIFY)'!$A:$C,3,FALSE),0)</f>
        <v>206.51573528950775</v>
      </c>
      <c r="O16" s="2">
        <f>MAX(IFERROR(IF(Configuration!$F$10&gt;0,$N16-LARGE($N:$N,Configuration!$F$10*Configuration!$F$16),-1000000),0),IFERROR(IF(Configuration!$F$14&gt;0,$N16-LARGE('FLEX Settings (DO NOT MODIFY)'!$J:$J,Configuration!$F$14*Configuration!$F$16),-1000000),0),IFERROR(IF(Configuration!$F$13&gt;0,$N16-LARGE('FLEX Settings (DO NOT MODIFY)'!$K:$K,Configuration!$F$13*Configuration!$F$16),-1000000),0))+IF(N16=0,0,COUNTIFS($N$2:N15,N15)*0.000001)</f>
        <v>46.151620935148998</v>
      </c>
      <c r="P16" s="42">
        <f>IF(VLOOKUP($E16,Configuration!$A$21:$C$31,3,FALSE),IFERROR((Configuration!$C$13*G16*3+Configuration!$C$12*I16+Configuration!$C$14*H16+Configuration!$C$16*K16+Configuration!$C$15*L16*3+Configuration!$C$17*M16),""),0)/F16*IF(F16&gt;=10,1,(1-(12-F16)/12))</f>
        <v>32.662371880186249</v>
      </c>
    </row>
    <row r="17" spans="1:16" x14ac:dyDescent="0.25">
      <c r="A17" s="12">
        <f>_xlfn.RANK.EQ(O17,O:O,0)</f>
        <v>13</v>
      </c>
      <c r="B17" s="12">
        <f>_xlfn.RANK.EQ(P17,P:P,0)</f>
        <v>15</v>
      </c>
      <c r="C17" t="s">
        <v>196</v>
      </c>
      <c r="D17" t="s">
        <v>182</v>
      </c>
      <c r="E17" t="s">
        <v>190</v>
      </c>
      <c r="F17" s="18">
        <v>12</v>
      </c>
      <c r="G17" s="2">
        <v>1.4318181818181819</v>
      </c>
      <c r="H17" s="2">
        <v>194.72727272727272</v>
      </c>
      <c r="I17" s="2">
        <v>28.636363636363633</v>
      </c>
      <c r="J17" s="2">
        <v>180</v>
      </c>
      <c r="K17" s="2">
        <v>1080</v>
      </c>
      <c r="L17" s="2">
        <v>11.647058823529413</v>
      </c>
      <c r="M17" s="2">
        <v>2.7213491121731641</v>
      </c>
      <c r="N17" s="2">
        <f>IF(VLOOKUP($E17,Configuration!$A$21:$C$31,3,FALSE),IFERROR((Configuration!$C$13*G17+Configuration!$C$12*I17+Configuration!$C$14*H17+Configuration!$C$16*K17+Configuration!$C$15*L17+Configuration!$C$17*M17),""),0)+(IF(VLOOKUP($E17,Configuration!$A$21:$C$31,3,FALSE),IFERROR((Configuration!$C$13*G17+Configuration!$C$12*I17+Configuration!$C$14*H17+Configuration!$C$16*K17+Configuration!$C$15*L17+Configuration!$C$17*M17),""),0)/$F17)*IFERROR(VLOOKUP($D17,'11_GAME_TEAMS (DO NOT MODIFY)'!$A:$C,3,FALSE),0)</f>
        <v>214.82147289864832</v>
      </c>
      <c r="O17" s="2">
        <f>MAX(IFERROR(IF(Configuration!$F$10&gt;0,$N17-LARGE($N:$N,Configuration!$F$10*Configuration!$F$16),-1000000),0),IFERROR(IF(Configuration!$F$14&gt;0,$N17-LARGE('FLEX Settings (DO NOT MODIFY)'!$J:$J,Configuration!$F$14*Configuration!$F$16),-1000000),0),IFERROR(IF(Configuration!$F$13&gt;0,$N17-LARGE('FLEX Settings (DO NOT MODIFY)'!$K:$K,Configuration!$F$13*Configuration!$F$16),-1000000),0))+IF(N17=0,0,COUNTIFS($N$2:N16,N16)*0.000001)</f>
        <v>54.457358544289576</v>
      </c>
      <c r="P17" s="42">
        <f>IF(VLOOKUP($E17,Configuration!$A$21:$C$31,3,FALSE),IFERROR((Configuration!$C$13*G17*3+Configuration!$C$12*I17+Configuration!$C$14*H17+Configuration!$C$16*K17+Configuration!$C$15*L17*3+Configuration!$C$17*M17),""),0)/F17*IF(F17&gt;=10,1,(1-(12-F17)/12))</f>
        <v>30.98066641356829</v>
      </c>
    </row>
    <row r="18" spans="1:16" x14ac:dyDescent="0.25">
      <c r="A18" s="12">
        <f>_xlfn.RANK.EQ(O18,O:O,0)</f>
        <v>16</v>
      </c>
      <c r="B18" s="12">
        <f>_xlfn.RANK.EQ(P18,P:P,0)</f>
        <v>30</v>
      </c>
      <c r="C18" t="s">
        <v>776</v>
      </c>
      <c r="D18" t="s">
        <v>314</v>
      </c>
      <c r="E18" t="s">
        <v>379</v>
      </c>
      <c r="F18" s="18">
        <v>12</v>
      </c>
      <c r="G18" s="2">
        <v>0.92083333333333339</v>
      </c>
      <c r="H18" s="2">
        <v>202.58333333333337</v>
      </c>
      <c r="I18" s="2">
        <v>18.416666666666668</v>
      </c>
      <c r="J18" s="2">
        <v>221</v>
      </c>
      <c r="K18" s="2">
        <v>1171.3</v>
      </c>
      <c r="L18" s="2">
        <v>9.9450000000000003</v>
      </c>
      <c r="M18" s="2">
        <v>3.2043630445026041</v>
      </c>
      <c r="N18" s="2">
        <f>IF(VLOOKUP($E18,Configuration!$A$21:$C$31,3,FALSE),IFERROR((Configuration!$C$13*G18+Configuration!$C$12*I18+Configuration!$C$14*H18+Configuration!$C$16*K18+Configuration!$C$15*L18+Configuration!$C$17*M18),""),0)+(IF(VLOOKUP($E18,Configuration!$A$21:$C$31,3,FALSE),IFERROR((Configuration!$C$13*G18+Configuration!$C$12*I18+Configuration!$C$14*H18+Configuration!$C$16*K18+Configuration!$C$15*L18+Configuration!$C$17*M18),""),0)/$F18)*IFERROR(VLOOKUP($D18,'11_GAME_TEAMS (DO NOT MODIFY)'!$A:$C,3,FALSE),0)</f>
        <v>205.38294057766149</v>
      </c>
      <c r="O18" s="2">
        <f>MAX(IFERROR(IF(Configuration!$F$10&gt;0,$N18-LARGE($N:$N,Configuration!$F$10*Configuration!$F$16),-1000000),0),IFERROR(IF(Configuration!$F$14&gt;0,$N18-LARGE('FLEX Settings (DO NOT MODIFY)'!$J:$J,Configuration!$F$14*Configuration!$F$16),-1000000),0),IFERROR(IF(Configuration!$F$13&gt;0,$N18-LARGE('FLEX Settings (DO NOT MODIFY)'!$K:$K,Configuration!$F$13*Configuration!$F$16),-1000000),0))+IF(N18=0,0,COUNTIFS($N$2:N17,N17)*0.000001)</f>
        <v>45.018826223302739</v>
      </c>
      <c r="P18" s="42">
        <f>IF(VLOOKUP($E18,Configuration!$A$21:$C$31,3,FALSE),IFERROR((Configuration!$C$13*G18*3+Configuration!$C$12*I18+Configuration!$C$14*H18+Configuration!$C$16*K18+Configuration!$C$15*L18*3+Configuration!$C$17*M18),""),0)/F18*IF(F18&gt;=10,1,(1-(12-F18)/12))</f>
        <v>27.981078381471789</v>
      </c>
    </row>
    <row r="19" spans="1:16" x14ac:dyDescent="0.25">
      <c r="A19" s="12">
        <f>_xlfn.RANK.EQ(O19,O:O,0)</f>
        <v>22</v>
      </c>
      <c r="B19" s="12">
        <f>_xlfn.RANK.EQ(P19,P:P,0)</f>
        <v>25</v>
      </c>
      <c r="C19" t="s">
        <v>739</v>
      </c>
      <c r="D19" t="s">
        <v>91</v>
      </c>
      <c r="E19" t="s">
        <v>369</v>
      </c>
      <c r="F19" s="18">
        <v>12</v>
      </c>
      <c r="G19" s="2">
        <v>4.8000000000000001E-2</v>
      </c>
      <c r="H19" s="2">
        <v>11.520000000000001</v>
      </c>
      <c r="I19" s="2">
        <v>1.4400000000000002</v>
      </c>
      <c r="J19" s="2">
        <v>216</v>
      </c>
      <c r="K19" s="2">
        <v>1252.8</v>
      </c>
      <c r="L19" s="2">
        <v>12.346434782608696</v>
      </c>
      <c r="M19" s="2">
        <v>2.9965083179799663</v>
      </c>
      <c r="N19" s="2">
        <f>IF(VLOOKUP($E19,Configuration!$A$21:$C$31,3,FALSE),IFERROR((Configuration!$C$13*G19+Configuration!$C$12*I19+Configuration!$C$14*H19+Configuration!$C$16*K19+Configuration!$C$15*L19+Configuration!$C$17*M19),""),0)+(IF(VLOOKUP($E19,Configuration!$A$21:$C$31,3,FALSE),IFERROR((Configuration!$C$13*G19+Configuration!$C$12*I19+Configuration!$C$14*H19+Configuration!$C$16*K19+Configuration!$C$15*L19+Configuration!$C$17*M19),""),0)/$F19)*IFERROR(VLOOKUP($D19,'11_GAME_TEAMS (DO NOT MODIFY)'!$A:$C,3,FALSE),0)</f>
        <v>195.52559205969226</v>
      </c>
      <c r="O19" s="2">
        <f>MAX(IFERROR(IF(Configuration!$F$10&gt;0,$N19-LARGE($N:$N,Configuration!$F$10*Configuration!$F$16),-1000000),0),IFERROR(IF(Configuration!$F$14&gt;0,$N19-LARGE('FLEX Settings (DO NOT MODIFY)'!$J:$J,Configuration!$F$14*Configuration!$F$16),-1000000),0),IFERROR(IF(Configuration!$F$13&gt;0,$N19-LARGE('FLEX Settings (DO NOT MODIFY)'!$K:$K,Configuration!$F$13*Configuration!$F$16),-1000000),0))+IF(N19=0,0,COUNTIFS($N$2:N18,N18)*0.000001)</f>
        <v>35.16147770533351</v>
      </c>
      <c r="P19" s="42">
        <f>IF(VLOOKUP($E19,Configuration!$A$21:$C$31,3,FALSE),IFERROR((Configuration!$C$13*G19*3+Configuration!$C$12*I19+Configuration!$C$14*H19+Configuration!$C$16*K19+Configuration!$C$15*L19*3+Configuration!$C$17*M19),""),0)/F19*IF(F19&gt;=10,1,(1-(12-F19)/12))</f>
        <v>28.68823412091638</v>
      </c>
    </row>
    <row r="20" spans="1:16" x14ac:dyDescent="0.25">
      <c r="A20" s="12">
        <f>_xlfn.RANK.EQ(O20,O:O,0)</f>
        <v>17</v>
      </c>
      <c r="B20" s="12">
        <f>_xlfn.RANK.EQ(P20,P:P,0)</f>
        <v>22</v>
      </c>
      <c r="C20" t="s">
        <v>451</v>
      </c>
      <c r="D20" t="s">
        <v>99</v>
      </c>
      <c r="E20" t="s">
        <v>379</v>
      </c>
      <c r="F20" s="18">
        <v>12</v>
      </c>
      <c r="G20" s="2">
        <v>1.0628019323671496</v>
      </c>
      <c r="H20" s="2">
        <v>244.4444444444444</v>
      </c>
      <c r="I20" s="2">
        <v>24.444444444444443</v>
      </c>
      <c r="J20" s="2">
        <v>180</v>
      </c>
      <c r="K20" s="2">
        <v>1008</v>
      </c>
      <c r="L20" s="2">
        <v>11.111111111111111</v>
      </c>
      <c r="M20" s="2">
        <v>2.6870852797662015</v>
      </c>
      <c r="N20" s="2">
        <f>IF(VLOOKUP($E20,Configuration!$A$21:$C$31,3,FALSE),IFERROR((Configuration!$C$13*G20+Configuration!$C$12*I20+Configuration!$C$14*H20+Configuration!$C$16*K20+Configuration!$C$15*L20+Configuration!$C$17*M20),""),0)+(IF(VLOOKUP($E20,Configuration!$A$21:$C$31,3,FALSE),IFERROR((Configuration!$C$13*G20+Configuration!$C$12*I20+Configuration!$C$14*H20+Configuration!$C$16*K20+Configuration!$C$15*L20+Configuration!$C$17*M20),""),0)/$F20)*IFERROR(VLOOKUP($D20,'11_GAME_TEAMS (DO NOT MODIFY)'!$A:$C,3,FALSE),0)</f>
        <v>205.13597436800382</v>
      </c>
      <c r="O20" s="2">
        <f>MAX(IFERROR(IF(Configuration!$F$10&gt;0,$N20-LARGE($N:$N,Configuration!$F$10*Configuration!$F$16),-1000000),0),IFERROR(IF(Configuration!$F$14&gt;0,$N20-LARGE('FLEX Settings (DO NOT MODIFY)'!$J:$J,Configuration!$F$14*Configuration!$F$16),-1000000),0),IFERROR(IF(Configuration!$F$13&gt;0,$N20-LARGE('FLEX Settings (DO NOT MODIFY)'!$K:$K,Configuration!$F$13*Configuration!$F$16),-1000000),0))+IF(N20=0,0,COUNTIFS($N$2:N19,N19)*0.000001)</f>
        <v>44.771860013645068</v>
      </c>
      <c r="P20" s="42">
        <f>IF(VLOOKUP($E20,Configuration!$A$21:$C$31,3,FALSE),IFERROR((Configuration!$C$13*G20*3+Configuration!$C$12*I20+Configuration!$C$14*H20+Configuration!$C$16*K20+Configuration!$C$15*L20*3+Configuration!$C$17*M20),""),0)/F20*IF(F20&gt;=10,1,(1-(12-F20)/12))</f>
        <v>29.268577574145244</v>
      </c>
    </row>
    <row r="21" spans="1:16" x14ac:dyDescent="0.25">
      <c r="A21" s="12">
        <f>_xlfn.RANK.EQ(O21,O:O,0)</f>
        <v>21</v>
      </c>
      <c r="B21" s="12">
        <f>_xlfn.RANK.EQ(P21,P:P,0)</f>
        <v>10</v>
      </c>
      <c r="C21" t="s">
        <v>424</v>
      </c>
      <c r="D21" t="s">
        <v>63</v>
      </c>
      <c r="E21" t="s">
        <v>362</v>
      </c>
      <c r="F21" s="18">
        <v>11</v>
      </c>
      <c r="G21" s="2">
        <v>2.3380566801619436</v>
      </c>
      <c r="H21" s="2">
        <v>148.07692307692309</v>
      </c>
      <c r="I21" s="2">
        <v>14.807692307692308</v>
      </c>
      <c r="J21" s="2">
        <v>165</v>
      </c>
      <c r="K21" s="2">
        <v>990</v>
      </c>
      <c r="L21" s="2">
        <v>10.576923076923077</v>
      </c>
      <c r="M21" s="2">
        <v>2.4010430941940077</v>
      </c>
      <c r="N21" s="2">
        <f>IF(VLOOKUP($E21,Configuration!$A$21:$C$31,3,FALSE),IFERROR((Configuration!$C$13*G21+Configuration!$C$12*I21+Configuration!$C$14*H21+Configuration!$C$16*K21+Configuration!$C$15*L21+Configuration!$C$17*M21),""),0)+(IF(VLOOKUP($E21,Configuration!$A$21:$C$31,3,FALSE),IFERROR((Configuration!$C$13*G21+Configuration!$C$12*I21+Configuration!$C$14*H21+Configuration!$C$16*K21+Configuration!$C$15*L21+Configuration!$C$17*M21),""),0)/$F21)*IFERROR(VLOOKUP($D21,'11_GAME_TEAMS (DO NOT MODIFY)'!$A:$C,3,FALSE),0)</f>
        <v>198.30613378874375</v>
      </c>
      <c r="O21" s="2">
        <f>MAX(IFERROR(IF(Configuration!$F$10&gt;0,$N21-LARGE($N:$N,Configuration!$F$10*Configuration!$F$16),-1000000),0),IFERROR(IF(Configuration!$F$14&gt;0,$N21-LARGE('FLEX Settings (DO NOT MODIFY)'!$J:$J,Configuration!$F$14*Configuration!$F$16),-1000000),0),IFERROR(IF(Configuration!$F$13&gt;0,$N21-LARGE('FLEX Settings (DO NOT MODIFY)'!$K:$K,Configuration!$F$13*Configuration!$F$16),-1000000),0))+IF(N21=0,0,COUNTIFS($N$2:N20,N20)*0.000001)</f>
        <v>37.942019434385003</v>
      </c>
      <c r="P21" s="42">
        <f>IF(VLOOKUP($E21,Configuration!$A$21:$C$31,3,FALSE),IFERROR((Configuration!$C$13*G21*3+Configuration!$C$12*I21+Configuration!$C$14*H21+Configuration!$C$16*K21+Configuration!$C$15*L21*3+Configuration!$C$17*M21),""),0)/F21*IF(F21&gt;=10,1,(1-(12-F21)/12))</f>
        <v>31.716280718243709</v>
      </c>
    </row>
    <row r="22" spans="1:16" x14ac:dyDescent="0.25">
      <c r="A22" s="12">
        <f>_xlfn.RANK.EQ(O22,O:O,0)</f>
        <v>19</v>
      </c>
      <c r="B22" s="12">
        <f>_xlfn.RANK.EQ(P22,P:P,0)</f>
        <v>18</v>
      </c>
      <c r="C22" t="s">
        <v>234</v>
      </c>
      <c r="D22" t="s">
        <v>64</v>
      </c>
      <c r="E22" t="s">
        <v>373</v>
      </c>
      <c r="F22" s="18">
        <v>12</v>
      </c>
      <c r="G22" s="2">
        <v>1.1142857142857143</v>
      </c>
      <c r="H22" s="2">
        <v>240.68571428571428</v>
      </c>
      <c r="I22" s="2">
        <v>26.742857142857144</v>
      </c>
      <c r="J22" s="2">
        <v>156</v>
      </c>
      <c r="K22" s="2">
        <v>873.59999999999991</v>
      </c>
      <c r="L22" s="2">
        <v>12.372413793103451</v>
      </c>
      <c r="M22" s="2">
        <v>2.3742344398436175</v>
      </c>
      <c r="N22" s="2">
        <f>IF(VLOOKUP($E22,Configuration!$A$21:$C$31,3,FALSE),IFERROR((Configuration!$C$13*G22+Configuration!$C$12*I22+Configuration!$C$14*H22+Configuration!$C$16*K22+Configuration!$C$15*L22+Configuration!$C$17*M22),""),0)+(IF(VLOOKUP($E22,Configuration!$A$21:$C$31,3,FALSE),IFERROR((Configuration!$C$13*G22+Configuration!$C$12*I22+Configuration!$C$14*H22+Configuration!$C$16*K22+Configuration!$C$15*L22+Configuration!$C$17*M22),""),0)/$F22)*IFERROR(VLOOKUP($D22,'11_GAME_TEAMS (DO NOT MODIFY)'!$A:$C,3,FALSE),0)</f>
        <v>200.97172816464777</v>
      </c>
      <c r="O22" s="2">
        <f>MAX(IFERROR(IF(Configuration!$F$10&gt;0,$N22-LARGE($N:$N,Configuration!$F$10*Configuration!$F$16),-1000000),0),IFERROR(IF(Configuration!$F$14&gt;0,$N22-LARGE('FLEX Settings (DO NOT MODIFY)'!$J:$J,Configuration!$F$14*Configuration!$F$16),-1000000),0),IFERROR(IF(Configuration!$F$13&gt;0,$N22-LARGE('FLEX Settings (DO NOT MODIFY)'!$K:$K,Configuration!$F$13*Configuration!$F$16),-1000000),0))+IF(N22=0,0,COUNTIFS($N$2:N21,N21)*0.000001)</f>
        <v>40.607613810289024</v>
      </c>
      <c r="P22" s="42">
        <f>IF(VLOOKUP($E22,Configuration!$A$21:$C$31,3,FALSE),IFERROR((Configuration!$C$13*G22*3+Configuration!$C$12*I22+Configuration!$C$14*H22+Configuration!$C$16*K22+Configuration!$C$15*L22*3+Configuration!$C$17*M22),""),0)/F22*IF(F22&gt;=10,1,(1-(12-F22)/12))</f>
        <v>30.234343521109817</v>
      </c>
    </row>
    <row r="23" spans="1:16" x14ac:dyDescent="0.25">
      <c r="A23" s="12">
        <f>_xlfn.RANK.EQ(O23,O:O,0)</f>
        <v>27</v>
      </c>
      <c r="B23" s="12">
        <f>_xlfn.RANK.EQ(P23,P:P,0)</f>
        <v>16</v>
      </c>
      <c r="C23" t="s">
        <v>769</v>
      </c>
      <c r="D23" t="s">
        <v>311</v>
      </c>
      <c r="E23" t="s">
        <v>379</v>
      </c>
      <c r="F23" s="18">
        <v>12</v>
      </c>
      <c r="G23" s="2">
        <v>0.56103896103896111</v>
      </c>
      <c r="H23" s="2">
        <v>67.324675324675326</v>
      </c>
      <c r="I23" s="2">
        <v>11.220779220779221</v>
      </c>
      <c r="J23" s="2">
        <v>216</v>
      </c>
      <c r="K23" s="2">
        <v>993.13043478260875</v>
      </c>
      <c r="L23" s="2">
        <v>14.025974025974026</v>
      </c>
      <c r="M23" s="2">
        <v>3.0764542722522501</v>
      </c>
      <c r="N23" s="2">
        <f>IF(VLOOKUP($E23,Configuration!$A$21:$C$31,3,FALSE),IFERROR((Configuration!$C$13*G23+Configuration!$C$12*I23+Configuration!$C$14*H23+Configuration!$C$16*K23+Configuration!$C$15*L23+Configuration!$C$17*M23),""),0)+(IF(VLOOKUP($E23,Configuration!$A$21:$C$31,3,FALSE),IFERROR((Configuration!$C$13*G23+Configuration!$C$12*I23+Configuration!$C$14*H23+Configuration!$C$16*K23+Configuration!$C$15*L23+Configuration!$C$17*M23),""),0)/$F23)*IFERROR(VLOOKUP($D23,'11_GAME_TEAMS (DO NOT MODIFY)'!$A:$C,3,FALSE),0)</f>
        <v>193.02506999869144</v>
      </c>
      <c r="O23" s="2">
        <f>MAX(IFERROR(IF(Configuration!$F$10&gt;0,$N23-LARGE($N:$N,Configuration!$F$10*Configuration!$F$16),-1000000),0),IFERROR(IF(Configuration!$F$14&gt;0,$N23-LARGE('FLEX Settings (DO NOT MODIFY)'!$J:$J,Configuration!$F$14*Configuration!$F$16),-1000000),0),IFERROR(IF(Configuration!$F$13&gt;0,$N23-LARGE('FLEX Settings (DO NOT MODIFY)'!$K:$K,Configuration!$F$13*Configuration!$F$16),-1000000),0))+IF(N23=0,0,COUNTIFS($N$2:N22,N22)*0.000001)</f>
        <v>32.660955644332688</v>
      </c>
      <c r="P23" s="42">
        <f>IF(VLOOKUP($E23,Configuration!$A$21:$C$31,3,FALSE),IFERROR((Configuration!$C$13*G23*3+Configuration!$C$12*I23+Configuration!$C$14*H23+Configuration!$C$16*K23+Configuration!$C$15*L23*3+Configuration!$C$17*M23),""),0)/F23*IF(F23&gt;=10,1,(1-(12-F23)/12))</f>
        <v>30.672435486903947</v>
      </c>
    </row>
    <row r="24" spans="1:16" x14ac:dyDescent="0.25">
      <c r="A24" s="12">
        <f>_xlfn.RANK.EQ(O24,O:O,0)</f>
        <v>18</v>
      </c>
      <c r="B24" s="12">
        <f>_xlfn.RANK.EQ(P24,P:P,0)</f>
        <v>17</v>
      </c>
      <c r="C24" t="s">
        <v>716</v>
      </c>
      <c r="D24" t="s">
        <v>41</v>
      </c>
      <c r="E24" t="s">
        <v>190</v>
      </c>
      <c r="F24" s="18">
        <v>12</v>
      </c>
      <c r="G24" s="2">
        <v>2.419354838709677</v>
      </c>
      <c r="H24" s="2">
        <v>232.25806451612902</v>
      </c>
      <c r="I24" s="2">
        <v>29.032258064516128</v>
      </c>
      <c r="J24" s="2">
        <v>180</v>
      </c>
      <c r="K24" s="2">
        <v>882</v>
      </c>
      <c r="L24" s="2">
        <v>11.076923076923077</v>
      </c>
      <c r="M24" s="2">
        <v>2.7245850668077898</v>
      </c>
      <c r="N24" s="2">
        <f>IF(VLOOKUP($E24,Configuration!$A$21:$C$31,3,FALSE),IFERROR((Configuration!$C$13*G24+Configuration!$C$12*I24+Configuration!$C$14*H24+Configuration!$C$16*K24+Configuration!$C$15*L24+Configuration!$C$17*M24),""),0)+(IF(VLOOKUP($E24,Configuration!$A$21:$C$31,3,FALSE),IFERROR((Configuration!$C$13*G24+Configuration!$C$12*I24+Configuration!$C$14*H24+Configuration!$C$16*K24+Configuration!$C$15*L24+Configuration!$C$17*M24),""),0)/$F24)*IFERROR(VLOOKUP($D24,'11_GAME_TEAMS (DO NOT MODIFY)'!$A:$C,3,FALSE),0)</f>
        <v>201.47043284405191</v>
      </c>
      <c r="O24" s="2">
        <f>MAX(IFERROR(IF(Configuration!$F$10&gt;0,$N24-LARGE($N:$N,Configuration!$F$10*Configuration!$F$16),-1000000),0),IFERROR(IF(Configuration!$F$14&gt;0,$N24-LARGE('FLEX Settings (DO NOT MODIFY)'!$J:$J,Configuration!$F$14*Configuration!$F$16),-1000000),0),IFERROR(IF(Configuration!$F$13&gt;0,$N24-LARGE('FLEX Settings (DO NOT MODIFY)'!$K:$K,Configuration!$F$13*Configuration!$F$16),-1000000),0))+IF(N24=0,0,COUNTIFS($N$2:N23,N23)*0.000001)</f>
        <v>41.106318489693166</v>
      </c>
      <c r="P24" s="42">
        <f>IF(VLOOKUP($E24,Configuration!$A$21:$C$31,3,FALSE),IFERROR((Configuration!$C$13*G24*3+Configuration!$C$12*I24+Configuration!$C$14*H24+Configuration!$C$16*K24+Configuration!$C$15*L24*3+Configuration!$C$17*M24),""),0)/F24*IF(F24&gt;=10,1,(1-(12-F24)/12))</f>
        <v>30.28548065263708</v>
      </c>
    </row>
    <row r="25" spans="1:16" x14ac:dyDescent="0.25">
      <c r="A25" s="12">
        <f>_xlfn.RANK.EQ(O25,O:O,0)</f>
        <v>23</v>
      </c>
      <c r="B25" s="12">
        <f>_xlfn.RANK.EQ(P25,P:P,0)</f>
        <v>46</v>
      </c>
      <c r="C25" t="s">
        <v>707</v>
      </c>
      <c r="D25" t="s">
        <v>49</v>
      </c>
      <c r="E25" t="s">
        <v>355</v>
      </c>
      <c r="F25" s="18">
        <v>12</v>
      </c>
      <c r="G25" s="2">
        <v>0.6019166019166019</v>
      </c>
      <c r="H25" s="2">
        <v>168.83760683760681</v>
      </c>
      <c r="I25" s="2">
        <v>19.86324786324786</v>
      </c>
      <c r="J25" s="2">
        <v>221.33333333333331</v>
      </c>
      <c r="K25" s="2">
        <v>1169.9047619047617</v>
      </c>
      <c r="L25" s="2">
        <v>9.0803418803418801</v>
      </c>
      <c r="M25" s="2">
        <v>3.220793160696608</v>
      </c>
      <c r="N25" s="2">
        <f>IF(VLOOKUP($E25,Configuration!$A$21:$C$31,3,FALSE),IFERROR((Configuration!$C$13*G25+Configuration!$C$12*I25+Configuration!$C$14*H25+Configuration!$C$16*K25+Configuration!$C$15*L25+Configuration!$C$17*M25),""),0)+(IF(VLOOKUP($E25,Configuration!$A$21:$C$31,3,FALSE),IFERROR((Configuration!$C$13*G25+Configuration!$C$12*I25+Configuration!$C$14*H25+Configuration!$C$16*K25+Configuration!$C$15*L25+Configuration!$C$17*M25),""),0)/$F25)*IFERROR(VLOOKUP($D25,'11_GAME_TEAMS (DO NOT MODIFY)'!$A:$C,3,FALSE),0)</f>
        <v>195.45782537801847</v>
      </c>
      <c r="O25" s="2">
        <f>MAX(IFERROR(IF(Configuration!$F$10&gt;0,$N25-LARGE($N:$N,Configuration!$F$10*Configuration!$F$16),-1000000),0),IFERROR(IF(Configuration!$F$14&gt;0,$N25-LARGE('FLEX Settings (DO NOT MODIFY)'!$J:$J,Configuration!$F$14*Configuration!$F$16),-1000000),0),IFERROR(IF(Configuration!$F$13&gt;0,$N25-LARGE('FLEX Settings (DO NOT MODIFY)'!$K:$K,Configuration!$F$13*Configuration!$F$16),-1000000),0))+IF(N25=0,0,COUNTIFS($N$2:N24,N24)*0.000001)</f>
        <v>35.093711023659722</v>
      </c>
      <c r="P25" s="42">
        <f>IF(VLOOKUP($E25,Configuration!$A$21:$C$31,3,FALSE),IFERROR((Configuration!$C$13*G25*3+Configuration!$C$12*I25+Configuration!$C$14*H25+Configuration!$C$16*K25+Configuration!$C$15*L25*3+Configuration!$C$17*M25),""),0)/F25*IF(F25&gt;=10,1,(1-(12-F25)/12))</f>
        <v>25.970410597093352</v>
      </c>
    </row>
    <row r="26" spans="1:16" x14ac:dyDescent="0.25">
      <c r="A26" s="12">
        <f>_xlfn.RANK.EQ(O26,O:O,0)</f>
        <v>25</v>
      </c>
      <c r="B26" s="12">
        <f>_xlfn.RANK.EQ(P26,P:P,0)</f>
        <v>39</v>
      </c>
      <c r="C26" t="s">
        <v>411</v>
      </c>
      <c r="D26" t="s">
        <v>122</v>
      </c>
      <c r="E26" t="s">
        <v>190</v>
      </c>
      <c r="F26" s="18">
        <v>12</v>
      </c>
      <c r="G26" s="2">
        <v>1.4999999999999998</v>
      </c>
      <c r="H26" s="2">
        <v>176</v>
      </c>
      <c r="I26" s="2">
        <v>20</v>
      </c>
      <c r="J26" s="2">
        <v>176</v>
      </c>
      <c r="K26" s="2">
        <v>1091.2</v>
      </c>
      <c r="L26" s="2">
        <v>9.0514285714285698</v>
      </c>
      <c r="M26" s="2">
        <v>2.5954844338044354</v>
      </c>
      <c r="N26" s="2">
        <f>IF(VLOOKUP($E26,Configuration!$A$21:$C$31,3,FALSE),IFERROR((Configuration!$C$13*G26+Configuration!$C$12*I26+Configuration!$C$14*H26+Configuration!$C$16*K26+Configuration!$C$15*L26+Configuration!$C$17*M26),""),0)+(IF(VLOOKUP($E26,Configuration!$A$21:$C$31,3,FALSE),IFERROR((Configuration!$C$13*G26+Configuration!$C$12*I26+Configuration!$C$14*H26+Configuration!$C$16*K26+Configuration!$C$15*L26+Configuration!$C$17*M26),""),0)/$F26)*IFERROR(VLOOKUP($D26,'11_GAME_TEAMS (DO NOT MODIFY)'!$A:$C,3,FALSE),0)</f>
        <v>194.83760256096255</v>
      </c>
      <c r="O26" s="2">
        <f>MAX(IFERROR(IF(Configuration!$F$10&gt;0,$N26-LARGE($N:$N,Configuration!$F$10*Configuration!$F$16),-1000000),0),IFERROR(IF(Configuration!$F$14&gt;0,$N26-LARGE('FLEX Settings (DO NOT MODIFY)'!$J:$J,Configuration!$F$14*Configuration!$F$16),-1000000),0),IFERROR(IF(Configuration!$F$13&gt;0,$N26-LARGE('FLEX Settings (DO NOT MODIFY)'!$K:$K,Configuration!$F$13*Configuration!$F$16),-1000000),0))+IF(N26=0,0,COUNTIFS($N$2:N25,N25)*0.000001)</f>
        <v>34.473488206603804</v>
      </c>
      <c r="P26" s="42">
        <f>IF(VLOOKUP($E26,Configuration!$A$21:$C$31,3,FALSE),IFERROR((Configuration!$C$13*G26*3+Configuration!$C$12*I26+Configuration!$C$14*H26+Configuration!$C$16*K26+Configuration!$C$15*L26*3+Configuration!$C$17*M26),""),0)/F26*IF(F26&gt;=10,1,(1-(12-F26)/12))</f>
        <v>26.787895451508778</v>
      </c>
    </row>
    <row r="27" spans="1:16" x14ac:dyDescent="0.25">
      <c r="A27" s="12">
        <f>_xlfn.RANK.EQ(O27,O:O,0)</f>
        <v>29</v>
      </c>
      <c r="B27" s="12">
        <f>_xlfn.RANK.EQ(P27,P:P,0)</f>
        <v>19</v>
      </c>
      <c r="C27" t="s">
        <v>710</v>
      </c>
      <c r="D27" t="s">
        <v>69</v>
      </c>
      <c r="E27" t="s">
        <v>190</v>
      </c>
      <c r="F27" s="18">
        <v>12</v>
      </c>
      <c r="G27" s="2">
        <v>1.0565289256198347</v>
      </c>
      <c r="H27" s="2">
        <v>114.10512396694213</v>
      </c>
      <c r="I27" s="2">
        <v>15.847933884297518</v>
      </c>
      <c r="J27" s="2">
        <v>184.58181818181816</v>
      </c>
      <c r="K27" s="2">
        <v>941.36727272727262</v>
      </c>
      <c r="L27" s="2">
        <v>13.051239669421484</v>
      </c>
      <c r="M27" s="2">
        <v>2.6801319047845702</v>
      </c>
      <c r="N27" s="2">
        <f>IF(VLOOKUP($E27,Configuration!$A$21:$C$31,3,FALSE),IFERROR((Configuration!$C$13*G27+Configuration!$C$12*I27+Configuration!$C$14*H27+Configuration!$C$16*K27+Configuration!$C$15*L27+Configuration!$C$17*M27),""),0)+(IF(VLOOKUP($E27,Configuration!$A$21:$C$31,3,FALSE),IFERROR((Configuration!$C$13*G27+Configuration!$C$12*I27+Configuration!$C$14*H27+Configuration!$C$16*K27+Configuration!$C$15*L27+Configuration!$C$17*M27),""),0)/$F27)*IFERROR(VLOOKUP($D27,'11_GAME_TEAMS (DO NOT MODIFY)'!$A:$C,3,FALSE),0)</f>
        <v>192.75755437224902</v>
      </c>
      <c r="O27" s="2">
        <f>MAX(IFERROR(IF(Configuration!$F$10&gt;0,$N27-LARGE($N:$N,Configuration!$F$10*Configuration!$F$16),-1000000),0),IFERROR(IF(Configuration!$F$14&gt;0,$N27-LARGE('FLEX Settings (DO NOT MODIFY)'!$J:$J,Configuration!$F$14*Configuration!$F$16),-1000000),0),IFERROR(IF(Configuration!$F$13&gt;0,$N27-LARGE('FLEX Settings (DO NOT MODIFY)'!$K:$K,Configuration!$F$13*Configuration!$F$16),-1000000),0))+IF(N27=0,0,COUNTIFS($N$2:N26,N26)*0.000001)</f>
        <v>32.393440017890271</v>
      </c>
      <c r="P27" s="42">
        <f>IF(VLOOKUP($E27,Configuration!$A$21:$C$31,3,FALSE),IFERROR((Configuration!$C$13*G27*3+Configuration!$C$12*I27+Configuration!$C$14*H27+Configuration!$C$16*K27+Configuration!$C$15*L27*3+Configuration!$C$17*M27),""),0)/F27*IF(F27&gt;=10,1,(1-(12-F27)/12))</f>
        <v>30.17089812606207</v>
      </c>
    </row>
    <row r="28" spans="1:16" x14ac:dyDescent="0.25">
      <c r="A28" s="12">
        <f>_xlfn.RANK.EQ(O28,O:O,0)</f>
        <v>28</v>
      </c>
      <c r="B28" s="12">
        <f>_xlfn.RANK.EQ(P28,P:P,0)</f>
        <v>29</v>
      </c>
      <c r="C28" t="s">
        <v>231</v>
      </c>
      <c r="D28" t="s">
        <v>51</v>
      </c>
      <c r="E28" t="s">
        <v>1</v>
      </c>
      <c r="F28" s="18">
        <v>12</v>
      </c>
      <c r="G28" s="2">
        <v>2.4350132625994698</v>
      </c>
      <c r="H28" s="2">
        <v>235.38461538461542</v>
      </c>
      <c r="I28" s="2">
        <v>23.53846153846154</v>
      </c>
      <c r="J28" s="2">
        <v>144</v>
      </c>
      <c r="K28" s="2">
        <v>892.80000000000007</v>
      </c>
      <c r="L28" s="2">
        <v>9.6923076923076934</v>
      </c>
      <c r="M28" s="2">
        <v>2.1822236278756284</v>
      </c>
      <c r="N28" s="2">
        <f>IF(VLOOKUP($E28,Configuration!$A$21:$C$31,3,FALSE),IFERROR((Configuration!$C$13*G28+Configuration!$C$12*I28+Configuration!$C$14*H28+Configuration!$C$16*K28+Configuration!$C$15*L28+Configuration!$C$17*M28),""),0)+(IF(VLOOKUP($E28,Configuration!$A$21:$C$31,3,FALSE),IFERROR((Configuration!$C$13*G28+Configuration!$C$12*I28+Configuration!$C$14*H28+Configuration!$C$16*K28+Configuration!$C$15*L28+Configuration!$C$17*M28),""),0)/$F28)*IFERROR(VLOOKUP($D28,'11_GAME_TEAMS (DO NOT MODIFY)'!$A:$C,3,FALSE),0)</f>
        <v>192.98717078138404</v>
      </c>
      <c r="O28" s="2">
        <f>MAX(IFERROR(IF(Configuration!$F$10&gt;0,$N28-LARGE($N:$N,Configuration!$F$10*Configuration!$F$16),-1000000),0),IFERROR(IF(Configuration!$F$14&gt;0,$N28-LARGE('FLEX Settings (DO NOT MODIFY)'!$J:$J,Configuration!$F$14*Configuration!$F$16),-1000000),0),IFERROR(IF(Configuration!$F$13&gt;0,$N28-LARGE('FLEX Settings (DO NOT MODIFY)'!$K:$K,Configuration!$F$13*Configuration!$F$16),-1000000),0))+IF(N28=0,0,COUNTIFS($N$2:N27,N27)*0.000001)</f>
        <v>32.62305642702529</v>
      </c>
      <c r="P28" s="42">
        <f>IF(VLOOKUP($E28,Configuration!$A$21:$C$31,3,FALSE),IFERROR((Configuration!$C$13*G28*3+Configuration!$C$12*I28+Configuration!$C$14*H28+Configuration!$C$16*K28+Configuration!$C$15*L28*3+Configuration!$C$17*M28),""),0)/F28*IF(F28&gt;=10,1,(1-(12-F28)/12))</f>
        <v>28.209585186689168</v>
      </c>
    </row>
    <row r="29" spans="1:16" x14ac:dyDescent="0.25">
      <c r="A29" s="12">
        <f>_xlfn.RANK.EQ(O29,O:O,0)</f>
        <v>20</v>
      </c>
      <c r="B29" s="12">
        <f>_xlfn.RANK.EQ(P29,P:P,0)</f>
        <v>23</v>
      </c>
      <c r="C29" t="s">
        <v>747</v>
      </c>
      <c r="D29" t="s">
        <v>65</v>
      </c>
      <c r="E29" t="s">
        <v>373</v>
      </c>
      <c r="F29" s="18">
        <v>12</v>
      </c>
      <c r="G29" s="2">
        <v>1.9459459459459461</v>
      </c>
      <c r="H29" s="2">
        <v>306</v>
      </c>
      <c r="I29" s="2">
        <v>36</v>
      </c>
      <c r="J29" s="2">
        <v>156</v>
      </c>
      <c r="K29" s="2">
        <v>792.27704081632646</v>
      </c>
      <c r="L29" s="2">
        <v>10.720027613582429</v>
      </c>
      <c r="M29" s="2">
        <v>2.4499003047858361</v>
      </c>
      <c r="N29" s="2">
        <f>IF(VLOOKUP($E29,Configuration!$A$21:$C$31,3,FALSE),IFERROR((Configuration!$C$13*G29+Configuration!$C$12*I29+Configuration!$C$14*H29+Configuration!$C$16*K29+Configuration!$C$15*L29+Configuration!$C$17*M29),""),0)+(IF(VLOOKUP($E29,Configuration!$A$21:$C$31,3,FALSE),IFERROR((Configuration!$C$13*G29+Configuration!$C$12*I29+Configuration!$C$14*H29+Configuration!$C$16*K29+Configuration!$C$15*L29+Configuration!$C$17*M29),""),0)/$F29)*IFERROR(VLOOKUP($D29,'11_GAME_TEAMS (DO NOT MODIFY)'!$A:$C,3,FALSE),0)</f>
        <v>198.92374482923123</v>
      </c>
      <c r="O29" s="2">
        <f>MAX(IFERROR(IF(Configuration!$F$10&gt;0,$N29-LARGE($N:$N,Configuration!$F$10*Configuration!$F$16),-1000000),0),IFERROR(IF(Configuration!$F$14&gt;0,$N29-LARGE('FLEX Settings (DO NOT MODIFY)'!$J:$J,Configuration!$F$14*Configuration!$F$16),-1000000),0),IFERROR(IF(Configuration!$F$13&gt;0,$N29-LARGE('FLEX Settings (DO NOT MODIFY)'!$K:$K,Configuration!$F$13*Configuration!$F$16),-1000000),0))+IF(N29=0,0,COUNTIFS($N$2:N28,N28)*0.000001)</f>
        <v>38.559630474872478</v>
      </c>
      <c r="P29" s="42">
        <f>IF(VLOOKUP($E29,Configuration!$A$21:$C$31,3,FALSE),IFERROR((Configuration!$C$13*G29*3+Configuration!$C$12*I29+Configuration!$C$14*H29+Configuration!$C$16*K29+Configuration!$C$15*L29*3+Configuration!$C$17*M29),""),0)/F29*IF(F29&gt;=10,1,(1-(12-F29)/12))</f>
        <v>29.242952295297641</v>
      </c>
    </row>
    <row r="30" spans="1:16" x14ac:dyDescent="0.25">
      <c r="A30" s="12">
        <f>_xlfn.RANK.EQ(O30,O:O,0)</f>
        <v>31</v>
      </c>
      <c r="B30" s="12">
        <f>_xlfn.RANK.EQ(P30,P:P,0)</f>
        <v>37</v>
      </c>
      <c r="C30" t="s">
        <v>337</v>
      </c>
      <c r="D30" t="s">
        <v>50</v>
      </c>
      <c r="E30" t="s">
        <v>369</v>
      </c>
      <c r="F30" s="18">
        <v>12</v>
      </c>
      <c r="G30" s="2">
        <v>2.4472627620929197</v>
      </c>
      <c r="H30" s="2">
        <v>173.75565610859729</v>
      </c>
      <c r="I30" s="2">
        <v>21.719457013574662</v>
      </c>
      <c r="J30" s="2">
        <v>192</v>
      </c>
      <c r="K30" s="2">
        <v>1017.5999999999999</v>
      </c>
      <c r="L30" s="2">
        <v>8.6877828054298636</v>
      </c>
      <c r="M30" s="2">
        <v>2.8306306091483955</v>
      </c>
      <c r="N30" s="2">
        <f>IF(VLOOKUP($E30,Configuration!$A$21:$C$31,3,FALSE),IFERROR((Configuration!$C$13*G30+Configuration!$C$12*I30+Configuration!$C$14*H30+Configuration!$C$16*K30+Configuration!$C$15*L30+Configuration!$C$17*M30),""),0)+(IF(VLOOKUP($E30,Configuration!$A$21:$C$31,3,FALSE),IFERROR((Configuration!$C$13*G30+Configuration!$C$12*I30+Configuration!$C$14*H30+Configuration!$C$16*K30+Configuration!$C$15*L30+Configuration!$C$17*M30),""),0)/$F30)*IFERROR(VLOOKUP($D30,'11_GAME_TEAMS (DO NOT MODIFY)'!$A:$C,3,FALSE),0)</f>
        <v>191.14430630448695</v>
      </c>
      <c r="O30" s="2">
        <f>MAX(IFERROR(IF(Configuration!$F$10&gt;0,$N30-LARGE($N:$N,Configuration!$F$10*Configuration!$F$16),-1000000),0),IFERROR(IF(Configuration!$F$14&gt;0,$N30-LARGE('FLEX Settings (DO NOT MODIFY)'!$J:$J,Configuration!$F$14*Configuration!$F$16),-1000000),0),IFERROR(IF(Configuration!$F$13&gt;0,$N30-LARGE('FLEX Settings (DO NOT MODIFY)'!$K:$K,Configuration!$F$13*Configuration!$F$16),-1000000),0))+IF(N30=0,0,COUNTIFS($N$2:N29,N29)*0.000001)</f>
        <v>30.780191950128202</v>
      </c>
      <c r="P30" s="42">
        <f>IF(VLOOKUP($E30,Configuration!$A$21:$C$31,3,FALSE),IFERROR((Configuration!$C$13*G30*3+Configuration!$C$12*I30+Configuration!$C$14*H30+Configuration!$C$16*K30+Configuration!$C$15*L30*3+Configuration!$C$17*M30),""),0)/F30*IF(F30&gt;=10,1,(1-(12-F30)/12))</f>
        <v>27.063737759563367</v>
      </c>
    </row>
    <row r="31" spans="1:16" x14ac:dyDescent="0.25">
      <c r="A31" s="12">
        <f>_xlfn.RANK.EQ(O31,O:O,0)</f>
        <v>33</v>
      </c>
      <c r="B31" s="12">
        <f>_xlfn.RANK.EQ(P31,P:P,0)</f>
        <v>21</v>
      </c>
      <c r="C31" t="s">
        <v>210</v>
      </c>
      <c r="D31" t="s">
        <v>56</v>
      </c>
      <c r="E31" t="s">
        <v>355</v>
      </c>
      <c r="F31" s="18">
        <v>11</v>
      </c>
      <c r="G31" s="2">
        <v>1.4515037593984961</v>
      </c>
      <c r="H31" s="2">
        <v>211.43571428571425</v>
      </c>
      <c r="I31" s="2">
        <v>18.385714285714283</v>
      </c>
      <c r="J31" s="2">
        <v>143</v>
      </c>
      <c r="K31" s="2">
        <v>958.10000000000014</v>
      </c>
      <c r="L31" s="2">
        <v>9.805714285714286</v>
      </c>
      <c r="M31" s="2">
        <v>2.1262879648254587</v>
      </c>
      <c r="N31" s="2">
        <f>IF(VLOOKUP($E31,Configuration!$A$21:$C$31,3,FALSE),IFERROR((Configuration!$C$13*G31+Configuration!$C$12*I31+Configuration!$C$14*H31+Configuration!$C$16*K31+Configuration!$C$15*L31+Configuration!$C$17*M31),""),0)+(IF(VLOOKUP($E31,Configuration!$A$21:$C$31,3,FALSE),IFERROR((Configuration!$C$13*G31+Configuration!$C$12*I31+Configuration!$C$14*H31+Configuration!$C$16*K31+Configuration!$C$15*L31+Configuration!$C$17*M31),""),0)/$F31)*IFERROR(VLOOKUP($D31,'11_GAME_TEAMS (DO NOT MODIFY)'!$A:$C,3,FALSE),0)</f>
        <v>189.43716091245435</v>
      </c>
      <c r="O31" s="2">
        <f>MAX(IFERROR(IF(Configuration!$F$10&gt;0,$N31-LARGE($N:$N,Configuration!$F$10*Configuration!$F$16),-1000000),0),IFERROR(IF(Configuration!$F$14&gt;0,$N31-LARGE('FLEX Settings (DO NOT MODIFY)'!$J:$J,Configuration!$F$14*Configuration!$F$16),-1000000),0),IFERROR(IF(Configuration!$F$13&gt;0,$N31-LARGE('FLEX Settings (DO NOT MODIFY)'!$K:$K,Configuration!$F$13*Configuration!$F$16),-1000000),0))+IF(N31=0,0,COUNTIFS($N$2:N30,N30)*0.000001)</f>
        <v>29.073046558095601</v>
      </c>
      <c r="P31" s="42">
        <f>IF(VLOOKUP($E31,Configuration!$A$21:$C$31,3,FALSE),IFERROR((Configuration!$C$13*G31*3+Configuration!$C$12*I31+Configuration!$C$14*H31+Configuration!$C$16*K31+Configuration!$C$15*L31*3+Configuration!$C$17*M31),""),0)/F31*IF(F31&gt;=10,1,(1-(12-F31)/12))</f>
        <v>29.502161586709793</v>
      </c>
    </row>
    <row r="32" spans="1:16" x14ac:dyDescent="0.25">
      <c r="A32" s="12">
        <f>_xlfn.RANK.EQ(O32,O:O,0)</f>
        <v>34</v>
      </c>
      <c r="B32" s="12">
        <f>_xlfn.RANK.EQ(P32,P:P,0)</f>
        <v>41</v>
      </c>
      <c r="C32" t="s">
        <v>230</v>
      </c>
      <c r="D32" t="s">
        <v>106</v>
      </c>
      <c r="E32" t="s">
        <v>190</v>
      </c>
      <c r="F32" s="18">
        <v>12</v>
      </c>
      <c r="G32" s="2">
        <v>0.53889334402566158</v>
      </c>
      <c r="H32" s="2">
        <v>107.8325581395349</v>
      </c>
      <c r="I32" s="2">
        <v>15.627906976744187</v>
      </c>
      <c r="J32" s="2">
        <v>168</v>
      </c>
      <c r="K32" s="2">
        <v>1075.2</v>
      </c>
      <c r="L32" s="2">
        <v>10.5</v>
      </c>
      <c r="M32" s="2">
        <v>2.4492020453004089</v>
      </c>
      <c r="N32" s="2">
        <f>IF(VLOOKUP($E32,Configuration!$A$21:$C$31,3,FALSE),IFERROR((Configuration!$C$13*G32+Configuration!$C$12*I32+Configuration!$C$14*H32+Configuration!$C$16*K32+Configuration!$C$15*L32+Configuration!$C$17*M32),""),0)+(IF(VLOOKUP($E32,Configuration!$A$21:$C$31,3,FALSE),IFERROR((Configuration!$C$13*G32+Configuration!$C$12*I32+Configuration!$C$14*H32+Configuration!$C$16*K32+Configuration!$C$15*L32+Configuration!$C$17*M32),""),0)/$F32)*IFERROR(VLOOKUP($D32,'11_GAME_TEAMS (DO NOT MODIFY)'!$A:$C,3,FALSE),0)</f>
        <v>187.45216527587874</v>
      </c>
      <c r="O32" s="2">
        <f>MAX(IFERROR(IF(Configuration!$F$10&gt;0,$N32-LARGE($N:$N,Configuration!$F$10*Configuration!$F$16),-1000000),0),IFERROR(IF(Configuration!$F$14&gt;0,$N32-LARGE('FLEX Settings (DO NOT MODIFY)'!$J:$J,Configuration!$F$14*Configuration!$F$16),-1000000),0),IFERROR(IF(Configuration!$F$13&gt;0,$N32-LARGE('FLEX Settings (DO NOT MODIFY)'!$K:$K,Configuration!$F$13*Configuration!$F$16),-1000000),0))+IF(N32=0,0,COUNTIFS($N$2:N31,N31)*0.000001)</f>
        <v>27.088050921519997</v>
      </c>
      <c r="P32" s="42">
        <f>IF(VLOOKUP($E32,Configuration!$A$21:$C$31,3,FALSE),IFERROR((Configuration!$C$13*G32*3+Configuration!$C$12*I32+Configuration!$C$14*H32+Configuration!$C$16*K32+Configuration!$C$15*L32*3+Configuration!$C$17*M32),""),0)/F32*IF(F32&gt;=10,1,(1-(12-F32)/12))</f>
        <v>26.659907117015553</v>
      </c>
    </row>
    <row r="33" spans="1:16" x14ac:dyDescent="0.25">
      <c r="A33" s="12">
        <f>_xlfn.RANK.EQ(O33,O:O,0)</f>
        <v>36</v>
      </c>
      <c r="B33" s="12">
        <f>_xlfn.RANK.EQ(P33,P:P,0)</f>
        <v>47</v>
      </c>
      <c r="C33" t="s">
        <v>461</v>
      </c>
      <c r="D33" t="s">
        <v>105</v>
      </c>
      <c r="E33" t="s">
        <v>379</v>
      </c>
      <c r="F33" s="18">
        <v>12</v>
      </c>
      <c r="G33" s="2">
        <v>0.56943056943056936</v>
      </c>
      <c r="H33" s="2">
        <v>81.428571428571416</v>
      </c>
      <c r="I33" s="2">
        <v>14.805194805194803</v>
      </c>
      <c r="J33" s="2">
        <v>228</v>
      </c>
      <c r="K33" s="2">
        <v>1140</v>
      </c>
      <c r="L33" s="2">
        <v>9.8701298701298708</v>
      </c>
      <c r="M33" s="2">
        <v>3.2715712845811153</v>
      </c>
      <c r="N33" s="2">
        <f>IF(VLOOKUP($E33,Configuration!$A$21:$C$31,3,FALSE),IFERROR((Configuration!$C$13*G33+Configuration!$C$12*I33+Configuration!$C$14*H33+Configuration!$C$16*K33+Configuration!$C$15*L33+Configuration!$C$17*M33),""),0)+(IF(VLOOKUP($E33,Configuration!$A$21:$C$31,3,FALSE),IFERROR((Configuration!$C$13*G33+Configuration!$C$12*I33+Configuration!$C$14*H33+Configuration!$C$16*K33+Configuration!$C$15*L33+Configuration!$C$17*M33),""),0)/$F33)*IFERROR(VLOOKUP($D33,'11_GAME_TEAMS (DO NOT MODIFY)'!$A:$C,3,FALSE),0)</f>
        <v>185.63967461365496</v>
      </c>
      <c r="O33" s="2">
        <f>MAX(IFERROR(IF(Configuration!$F$10&gt;0,$N33-LARGE($N:$N,Configuration!$F$10*Configuration!$F$16),-1000000),0),IFERROR(IF(Configuration!$F$14&gt;0,$N33-LARGE('FLEX Settings (DO NOT MODIFY)'!$J:$J,Configuration!$F$14*Configuration!$F$16),-1000000),0),IFERROR(IF(Configuration!$F$13&gt;0,$N33-LARGE('FLEX Settings (DO NOT MODIFY)'!$K:$K,Configuration!$F$13*Configuration!$F$16),-1000000),0))+IF(N33=0,0,COUNTIFS($N$2:N32,N32)*0.000001)</f>
        <v>25.275560259296217</v>
      </c>
      <c r="P33" s="42">
        <f>IF(VLOOKUP($E33,Configuration!$A$21:$C$31,3,FALSE),IFERROR((Configuration!$C$13*G33*3+Configuration!$C$12*I33+Configuration!$C$14*H33+Configuration!$C$16*K33+Configuration!$C$15*L33*3+Configuration!$C$17*M33),""),0)/F33*IF(F33&gt;=10,1,(1-(12-F33)/12))</f>
        <v>25.909533324031685</v>
      </c>
    </row>
    <row r="34" spans="1:16" x14ac:dyDescent="0.25">
      <c r="A34" s="12">
        <f>_xlfn.RANK.EQ(O34,O:O,0)</f>
        <v>41</v>
      </c>
      <c r="B34" s="12">
        <f>_xlfn.RANK.EQ(P34,P:P,0)</f>
        <v>36</v>
      </c>
      <c r="C34" t="s">
        <v>432</v>
      </c>
      <c r="D34" t="s">
        <v>125</v>
      </c>
      <c r="E34" t="s">
        <v>3</v>
      </c>
      <c r="F34" s="18">
        <v>12</v>
      </c>
      <c r="G34" s="2">
        <v>0.54545454545454541</v>
      </c>
      <c r="H34" s="2">
        <v>57.27272727272728</v>
      </c>
      <c r="I34" s="2">
        <v>8.1818181818181834</v>
      </c>
      <c r="J34" s="2">
        <v>180</v>
      </c>
      <c r="K34" s="2">
        <v>1044</v>
      </c>
      <c r="L34" s="2">
        <v>11.454545454545453</v>
      </c>
      <c r="M34" s="2">
        <v>2.5541581227175039</v>
      </c>
      <c r="N34" s="2">
        <f>IF(VLOOKUP($E34,Configuration!$A$21:$C$31,3,FALSE),IFERROR((Configuration!$C$13*G34+Configuration!$C$12*I34+Configuration!$C$14*H34+Configuration!$C$16*K34+Configuration!$C$15*L34+Configuration!$C$17*M34),""),0)+(IF(VLOOKUP($E34,Configuration!$A$21:$C$31,3,FALSE),IFERROR((Configuration!$C$13*G34+Configuration!$C$12*I34+Configuration!$C$14*H34+Configuration!$C$16*K34+Configuration!$C$15*L34+Configuration!$C$17*M34),""),0)/$F34)*IFERROR(VLOOKUP($D34,'11_GAME_TEAMS (DO NOT MODIFY)'!$A:$C,3,FALSE),0)</f>
        <v>181.1098655727468</v>
      </c>
      <c r="O34" s="2">
        <f>MAX(IFERROR(IF(Configuration!$F$10&gt;0,$N34-LARGE($N:$N,Configuration!$F$10*Configuration!$F$16),-1000000),0),IFERROR(IF(Configuration!$F$14&gt;0,$N34-LARGE('FLEX Settings (DO NOT MODIFY)'!$J:$J,Configuration!$F$14*Configuration!$F$16),-1000000),0),IFERROR(IF(Configuration!$F$13&gt;0,$N34-LARGE('FLEX Settings (DO NOT MODIFY)'!$K:$K,Configuration!$F$13*Configuration!$F$16),-1000000),0))+IF(N34=0,0,COUNTIFS($N$2:N33,N33)*0.000001)</f>
        <v>20.745751218388055</v>
      </c>
      <c r="P34" s="42">
        <f>IF(VLOOKUP($E34,Configuration!$A$21:$C$31,3,FALSE),IFERROR((Configuration!$C$13*G34*3+Configuration!$C$12*I34+Configuration!$C$14*H34+Configuration!$C$16*K34+Configuration!$C$15*L34*3+Configuration!$C$17*M34),""),0)/F34*IF(F34&gt;=10,1,(1-(12-F34)/12))</f>
        <v>27.092488797728901</v>
      </c>
    </row>
    <row r="35" spans="1:16" x14ac:dyDescent="0.25">
      <c r="A35" s="12">
        <f>_xlfn.RANK.EQ(O35,O:O,0)</f>
        <v>32</v>
      </c>
      <c r="B35" s="12">
        <f>_xlfn.RANK.EQ(P35,P:P,0)</f>
        <v>34</v>
      </c>
      <c r="C35" t="s">
        <v>229</v>
      </c>
      <c r="D35" t="s">
        <v>37</v>
      </c>
      <c r="E35" t="s">
        <v>1</v>
      </c>
      <c r="F35" s="18">
        <v>12</v>
      </c>
      <c r="G35" s="2">
        <v>2.6600985221674875</v>
      </c>
      <c r="H35" s="2">
        <v>257.14285714285711</v>
      </c>
      <c r="I35" s="2">
        <v>25.714285714285715</v>
      </c>
      <c r="J35" s="2">
        <v>144</v>
      </c>
      <c r="K35" s="2">
        <v>864</v>
      </c>
      <c r="L35" s="2">
        <v>8.861538461538462</v>
      </c>
      <c r="M35" s="2">
        <v>2.2000083397210215</v>
      </c>
      <c r="N35" s="2">
        <f>IF(VLOOKUP($E35,Configuration!$A$21:$C$31,3,FALSE),IFERROR((Configuration!$C$13*G35+Configuration!$C$12*I35+Configuration!$C$14*H35+Configuration!$C$16*K35+Configuration!$C$15*L35+Configuration!$C$17*M35),""),0)+(IF(VLOOKUP($E35,Configuration!$A$21:$C$31,3,FALSE),IFERROR((Configuration!$C$13*G35+Configuration!$C$12*I35+Configuration!$C$14*H35+Configuration!$C$16*K35+Configuration!$C$15*L35+Configuration!$C$17*M35),""),0)/$F35)*IFERROR(VLOOKUP($D35,'11_GAME_TEAMS (DO NOT MODIFY)'!$A:$C,3,FALSE),0)</f>
        <v>189.70123379422225</v>
      </c>
      <c r="O35" s="2">
        <f>MAX(IFERROR(IF(Configuration!$F$10&gt;0,$N35-LARGE($N:$N,Configuration!$F$10*Configuration!$F$16),-1000000),0),IFERROR(IF(Configuration!$F$14&gt;0,$N35-LARGE('FLEX Settings (DO NOT MODIFY)'!$J:$J,Configuration!$F$14*Configuration!$F$16),-1000000),0),IFERROR(IF(Configuration!$F$13&gt;0,$N35-LARGE('FLEX Settings (DO NOT MODIFY)'!$K:$K,Configuration!$F$13*Configuration!$F$16),-1000000),0))+IF(N35=0,0,COUNTIFS($N$2:N34,N34)*0.000001)</f>
        <v>29.337119439863503</v>
      </c>
      <c r="P35" s="42">
        <f>IF(VLOOKUP($E35,Configuration!$A$21:$C$31,3,FALSE),IFERROR((Configuration!$C$13*G35*3+Configuration!$C$12*I35+Configuration!$C$14*H35+Configuration!$C$16*K35+Configuration!$C$15*L35*3+Configuration!$C$17*M35),""),0)/F35*IF(F35&gt;=10,1,(1-(12-F35)/12))</f>
        <v>27.33007313322447</v>
      </c>
    </row>
    <row r="36" spans="1:16" x14ac:dyDescent="0.25">
      <c r="A36" s="12">
        <f>_xlfn.RANK.EQ(O36,O:O,0)</f>
        <v>26</v>
      </c>
      <c r="B36" s="12">
        <f>_xlfn.RANK.EQ(P36,P:P,0)</f>
        <v>43</v>
      </c>
      <c r="C36" t="s">
        <v>401</v>
      </c>
      <c r="D36" t="s">
        <v>100</v>
      </c>
      <c r="E36" t="s">
        <v>355</v>
      </c>
      <c r="F36" s="18">
        <v>12</v>
      </c>
      <c r="G36" s="2">
        <v>1.0212765957446808</v>
      </c>
      <c r="H36" s="2">
        <v>313.42978723404258</v>
      </c>
      <c r="I36" s="2">
        <v>33.702127659574472</v>
      </c>
      <c r="J36" s="2">
        <v>192</v>
      </c>
      <c r="K36" s="2">
        <v>897.36170212765956</v>
      </c>
      <c r="L36" s="2">
        <v>9.1914893617021285</v>
      </c>
      <c r="M36" s="2">
        <v>2.9285743432723335</v>
      </c>
      <c r="N36" s="2">
        <f>IF(VLOOKUP($E36,Configuration!$A$21:$C$31,3,FALSE),IFERROR((Configuration!$C$13*G36+Configuration!$C$12*I36+Configuration!$C$14*H36+Configuration!$C$16*K36+Configuration!$C$15*L36+Configuration!$C$17*M36),""),0)+(IF(VLOOKUP($E36,Configuration!$A$21:$C$31,3,FALSE),IFERROR((Configuration!$C$13*G36+Configuration!$C$12*I36+Configuration!$C$14*H36+Configuration!$C$16*K36+Configuration!$C$15*L36+Configuration!$C$17*M36),""),0)/$F36)*IFERROR(VLOOKUP($D36,'11_GAME_TEAMS (DO NOT MODIFY)'!$A:$C,3,FALSE),0)</f>
        <v>193.34965982409366</v>
      </c>
      <c r="O36" s="2">
        <f>MAX(IFERROR(IF(Configuration!$F$10&gt;0,$N36-LARGE($N:$N,Configuration!$F$10*Configuration!$F$16),-1000000),0),IFERROR(IF(Configuration!$F$14&gt;0,$N36-LARGE('FLEX Settings (DO NOT MODIFY)'!$J:$J,Configuration!$F$14*Configuration!$F$16),-1000000),0),IFERROR(IF(Configuration!$F$13&gt;0,$N36-LARGE('FLEX Settings (DO NOT MODIFY)'!$K:$K,Configuration!$F$13*Configuration!$F$16),-1000000),0))+IF(N36=0,0,COUNTIFS($N$2:N35,N35)*0.000001)</f>
        <v>32.985545469734916</v>
      </c>
      <c r="P36" s="42">
        <f>IF(VLOOKUP($E36,Configuration!$A$21:$C$31,3,FALSE),IFERROR((Configuration!$C$13*G36*3+Configuration!$C$12*I36+Configuration!$C$14*H36+Configuration!$C$16*K36+Configuration!$C$15*L36*3+Configuration!$C$17*M36),""),0)/F36*IF(F36&gt;=10,1,(1-(12-F36)/12))</f>
        <v>26.325237609454607</v>
      </c>
    </row>
    <row r="37" spans="1:16" x14ac:dyDescent="0.25">
      <c r="A37" s="12">
        <f>_xlfn.RANK.EQ(O37,O:O,0)</f>
        <v>24</v>
      </c>
      <c r="B37" s="12">
        <f>_xlfn.RANK.EQ(P37,P:P,0)</f>
        <v>20</v>
      </c>
      <c r="C37" t="s">
        <v>225</v>
      </c>
      <c r="D37" t="s">
        <v>72</v>
      </c>
      <c r="E37" t="s">
        <v>373</v>
      </c>
      <c r="F37" s="18">
        <v>11</v>
      </c>
      <c r="G37" s="2">
        <v>3.910734898037707</v>
      </c>
      <c r="H37" s="2">
        <v>385.48672566371687</v>
      </c>
      <c r="I37" s="2">
        <v>38.548672566371685</v>
      </c>
      <c r="J37" s="2">
        <v>121</v>
      </c>
      <c r="K37" s="2">
        <v>726</v>
      </c>
      <c r="L37" s="2">
        <v>7.495575221238937</v>
      </c>
      <c r="M37" s="2">
        <v>1.9870944844145264</v>
      </c>
      <c r="N37" s="2">
        <f>IF(VLOOKUP($E37,Configuration!$A$21:$C$31,3,FALSE),IFERROR((Configuration!$C$13*G37+Configuration!$C$12*I37+Configuration!$C$14*H37+Configuration!$C$16*K37+Configuration!$C$15*L37+Configuration!$C$17*M37),""),0)+(IF(VLOOKUP($E37,Configuration!$A$21:$C$31,3,FALSE),IFERROR((Configuration!$C$13*G37+Configuration!$C$12*I37+Configuration!$C$14*H37+Configuration!$C$16*K37+Configuration!$C$15*L37+Configuration!$C$17*M37),""),0)/$F37)*IFERROR(VLOOKUP($D37,'11_GAME_TEAMS (DO NOT MODIFY)'!$A:$C,3,FALSE),0)</f>
        <v>194.88668059638835</v>
      </c>
      <c r="O37" s="2">
        <f>MAX(IFERROR(IF(Configuration!$F$10&gt;0,$N37-LARGE($N:$N,Configuration!$F$10*Configuration!$F$16),-1000000),0),IFERROR(IF(Configuration!$F$14&gt;0,$N37-LARGE('FLEX Settings (DO NOT MODIFY)'!$J:$J,Configuration!$F$14*Configuration!$F$16),-1000000),0),IFERROR(IF(Configuration!$F$13&gt;0,$N37-LARGE('FLEX Settings (DO NOT MODIFY)'!$K:$K,Configuration!$F$13*Configuration!$F$16),-1000000),0))+IF(N37=0,0,COUNTIFS($N$2:N36,N36)*0.000001)</f>
        <v>34.522566242029598</v>
      </c>
      <c r="P37" s="42">
        <f>IF(VLOOKUP($E37,Configuration!$A$21:$C$31,3,FALSE),IFERROR((Configuration!$C$13*G37*3+Configuration!$C$12*I37+Configuration!$C$14*H37+Configuration!$C$16*K37+Configuration!$C$15*L37*3+Configuration!$C$17*M37),""),0)/F37*IF(F37&gt;=10,1,(1-(12-F37)/12))</f>
        <v>30.160218366155281</v>
      </c>
    </row>
    <row r="38" spans="1:16" x14ac:dyDescent="0.25">
      <c r="A38" s="12">
        <f>_xlfn.RANK.EQ(O38,O:O,0)</f>
        <v>30</v>
      </c>
      <c r="B38" s="12">
        <f>_xlfn.RANK.EQ(P38,P:P,0)</f>
        <v>40</v>
      </c>
      <c r="C38" t="s">
        <v>392</v>
      </c>
      <c r="D38" t="s">
        <v>73</v>
      </c>
      <c r="E38" t="s">
        <v>2</v>
      </c>
      <c r="F38" s="18">
        <v>12</v>
      </c>
      <c r="G38" s="2">
        <v>2.117647058823529</v>
      </c>
      <c r="H38" s="2">
        <v>248.40000000000003</v>
      </c>
      <c r="I38" s="2">
        <v>36</v>
      </c>
      <c r="J38" s="2">
        <v>180</v>
      </c>
      <c r="K38" s="2">
        <v>900</v>
      </c>
      <c r="L38" s="2">
        <v>8.64</v>
      </c>
      <c r="M38" s="2">
        <v>2.7815378683772014</v>
      </c>
      <c r="N38" s="2">
        <f>IF(VLOOKUP($E38,Configuration!$A$21:$C$31,3,FALSE),IFERROR((Configuration!$C$13*G38+Configuration!$C$12*I38+Configuration!$C$14*H38+Configuration!$C$16*K38+Configuration!$C$15*L38+Configuration!$C$17*M38),""),0)+(IF(VLOOKUP($E38,Configuration!$A$21:$C$31,3,FALSE),IFERROR((Configuration!$C$13*G38+Configuration!$C$12*I38+Configuration!$C$14*H38+Configuration!$C$16*K38+Configuration!$C$15*L38+Configuration!$C$17*M38),""),0)/$F38)*IFERROR(VLOOKUP($D38,'11_GAME_TEAMS (DO NOT MODIFY)'!$A:$C,3,FALSE),0)</f>
        <v>191.8228066161868</v>
      </c>
      <c r="O38" s="2">
        <f>MAX(IFERROR(IF(Configuration!$F$10&gt;0,$N38-LARGE($N:$N,Configuration!$F$10*Configuration!$F$16),-1000000),0),IFERROR(IF(Configuration!$F$14&gt;0,$N38-LARGE('FLEX Settings (DO NOT MODIFY)'!$J:$J,Configuration!$F$14*Configuration!$F$16),-1000000),0),IFERROR(IF(Configuration!$F$13&gt;0,$N38-LARGE('FLEX Settings (DO NOT MODIFY)'!$K:$K,Configuration!$F$13*Configuration!$F$16),-1000000),0))+IF(N38=0,0,COUNTIFS($N$2:N37,N37)*0.000001)</f>
        <v>31.458692261828052</v>
      </c>
      <c r="P38" s="42">
        <f>IF(VLOOKUP($E38,Configuration!$A$21:$C$31,3,FALSE),IFERROR((Configuration!$C$13*G38*3+Configuration!$C$12*I38+Configuration!$C$14*H38+Configuration!$C$16*K38+Configuration!$C$15*L38*3+Configuration!$C$17*M38),""),0)/F38*IF(F38&gt;=10,1,(1-(12-F38)/12))</f>
        <v>26.742880943505764</v>
      </c>
    </row>
    <row r="39" spans="1:16" x14ac:dyDescent="0.25">
      <c r="A39" s="12">
        <f>_xlfn.RANK.EQ(O39,O:O,0)</f>
        <v>45</v>
      </c>
      <c r="B39" s="12">
        <f>_xlfn.RANK.EQ(P39,P:P,0)</f>
        <v>50</v>
      </c>
      <c r="C39" t="s">
        <v>389</v>
      </c>
      <c r="D39" t="s">
        <v>110</v>
      </c>
      <c r="E39" t="s">
        <v>2</v>
      </c>
      <c r="F39" s="18">
        <v>12</v>
      </c>
      <c r="G39" s="2">
        <v>0.48000000000000009</v>
      </c>
      <c r="H39" s="2">
        <v>100.80000000000001</v>
      </c>
      <c r="I39" s="2">
        <v>9.6000000000000014</v>
      </c>
      <c r="J39" s="2">
        <v>156</v>
      </c>
      <c r="K39" s="2">
        <v>1029.5999999999999</v>
      </c>
      <c r="L39" s="2">
        <v>10.129870129870129</v>
      </c>
      <c r="M39" s="2">
        <v>2.2341124677283979</v>
      </c>
      <c r="N39" s="2">
        <f>IF(VLOOKUP($E39,Configuration!$A$21:$C$31,3,FALSE),IFERROR((Configuration!$C$13*G39+Configuration!$C$12*I39+Configuration!$C$14*H39+Configuration!$C$16*K39+Configuration!$C$15*L39+Configuration!$C$17*M39),""),0)+(IF(VLOOKUP($E39,Configuration!$A$21:$C$31,3,FALSE),IFERROR((Configuration!$C$13*G39+Configuration!$C$12*I39+Configuration!$C$14*H39+Configuration!$C$16*K39+Configuration!$C$15*L39+Configuration!$C$17*M39),""),0)/$F39)*IFERROR(VLOOKUP($D39,'11_GAME_TEAMS (DO NOT MODIFY)'!$A:$C,3,FALSE),0)</f>
        <v>177.03099584376398</v>
      </c>
      <c r="O39" s="2">
        <f>MAX(IFERROR(IF(Configuration!$F$10&gt;0,$N39-LARGE($N:$N,Configuration!$F$10*Configuration!$F$16),-1000000),0),IFERROR(IF(Configuration!$F$14&gt;0,$N39-LARGE('FLEX Settings (DO NOT MODIFY)'!$J:$J,Configuration!$F$14*Configuration!$F$16),-1000000),0),IFERROR(IF(Configuration!$F$13&gt;0,$N39-LARGE('FLEX Settings (DO NOT MODIFY)'!$K:$K,Configuration!$F$13*Configuration!$F$16),-1000000),0))+IF(N39=0,0,COUNTIFS($N$2:N38,N38)*0.000001)</f>
        <v>16.666881489405231</v>
      </c>
      <c r="P39" s="42">
        <f>IF(VLOOKUP($E39,Configuration!$A$21:$C$31,3,FALSE),IFERROR((Configuration!$C$13*G39*3+Configuration!$C$12*I39+Configuration!$C$14*H39+Configuration!$C$16*K39+Configuration!$C$15*L39*3+Configuration!$C$17*M39),""),0)/F39*IF(F39&gt;=10,1,(1-(12-F39)/12))</f>
        <v>25.36245311685046</v>
      </c>
    </row>
    <row r="40" spans="1:16" x14ac:dyDescent="0.25">
      <c r="A40" s="12">
        <f>_xlfn.RANK.EQ(O40,O:O,0)</f>
        <v>37</v>
      </c>
      <c r="B40" s="12">
        <f>_xlfn.RANK.EQ(P40,P:P,0)</f>
        <v>51</v>
      </c>
      <c r="C40" t="s">
        <v>700</v>
      </c>
      <c r="D40" t="s">
        <v>114</v>
      </c>
      <c r="E40" t="s">
        <v>138</v>
      </c>
      <c r="F40" s="18">
        <v>12</v>
      </c>
      <c r="G40" s="2">
        <v>0.47562126454860021</v>
      </c>
      <c r="H40" s="2">
        <v>183.11418685121109</v>
      </c>
      <c r="I40" s="2">
        <v>26.159169550173011</v>
      </c>
      <c r="J40" s="2">
        <v>180</v>
      </c>
      <c r="K40" s="2">
        <v>990</v>
      </c>
      <c r="L40" s="2">
        <v>9.3425605536332164</v>
      </c>
      <c r="M40" s="2">
        <v>2.701101068467461</v>
      </c>
      <c r="N40" s="2">
        <f>IF(VLOOKUP($E40,Configuration!$A$21:$C$31,3,FALSE),IFERROR((Configuration!$C$13*G40+Configuration!$C$12*I40+Configuration!$C$14*H40+Configuration!$C$16*K40+Configuration!$C$15*L40+Configuration!$C$17*M40),""),0)+(IF(VLOOKUP($E40,Configuration!$A$21:$C$31,3,FALSE),IFERROR((Configuration!$C$13*G40+Configuration!$C$12*I40+Configuration!$C$14*H40+Configuration!$C$16*K40+Configuration!$C$15*L40+Configuration!$C$17*M40),""),0)/$F40)*IFERROR(VLOOKUP($D40,'11_GAME_TEAMS (DO NOT MODIFY)'!$A:$C,3,FALSE),0)</f>
        <v>183.89789223236357</v>
      </c>
      <c r="O40" s="2">
        <f>MAX(IFERROR(IF(Configuration!$F$10&gt;0,$N40-LARGE($N:$N,Configuration!$F$10*Configuration!$F$16),-1000000),0),IFERROR(IF(Configuration!$F$14&gt;0,$N40-LARGE('FLEX Settings (DO NOT MODIFY)'!$J:$J,Configuration!$F$14*Configuration!$F$16),-1000000),0),IFERROR(IF(Configuration!$F$13&gt;0,$N40-LARGE('FLEX Settings (DO NOT MODIFY)'!$K:$K,Configuration!$F$13*Configuration!$F$16),-1000000),0))+IF(N40=0,0,COUNTIFS($N$2:N39,N39)*0.000001)</f>
        <v>23.53377787800483</v>
      </c>
      <c r="P40" s="42">
        <f>IF(VLOOKUP($E40,Configuration!$A$21:$C$31,3,FALSE),IFERROR((Configuration!$C$13*G40*3+Configuration!$C$12*I40+Configuration!$C$14*H40+Configuration!$C$16*K40+Configuration!$C$15*L40*3+Configuration!$C$17*M40),""),0)/F40*IF(F40&gt;=10,1,(1-(12-F40)/12))</f>
        <v>25.143006170878781</v>
      </c>
    </row>
    <row r="41" spans="1:16" x14ac:dyDescent="0.25">
      <c r="A41" s="12">
        <f>_xlfn.RANK.EQ(O41,O:O,0)</f>
        <v>38</v>
      </c>
      <c r="B41" s="12">
        <f>_xlfn.RANK.EQ(P41,P:P,0)</f>
        <v>31</v>
      </c>
      <c r="C41" t="s">
        <v>240</v>
      </c>
      <c r="D41" t="s">
        <v>189</v>
      </c>
      <c r="E41" t="s">
        <v>373</v>
      </c>
      <c r="F41" s="18">
        <v>11</v>
      </c>
      <c r="G41" s="2">
        <v>2.2084942084942085</v>
      </c>
      <c r="H41" s="2">
        <v>243.48648648648651</v>
      </c>
      <c r="I41" s="2">
        <v>23.189189189189193</v>
      </c>
      <c r="J41" s="2">
        <v>143</v>
      </c>
      <c r="K41" s="2">
        <v>829.39999999999986</v>
      </c>
      <c r="L41" s="2">
        <v>8.4393442622950818</v>
      </c>
      <c r="M41" s="2">
        <v>2.1655505201201759</v>
      </c>
      <c r="N41" s="2">
        <f>IF(VLOOKUP($E41,Configuration!$A$21:$C$31,3,FALSE),IFERROR((Configuration!$C$13*G41+Configuration!$C$12*I41+Configuration!$C$14*H41+Configuration!$C$16*K41+Configuration!$C$15*L41+Configuration!$C$17*M41),""),0)+(IF(VLOOKUP($E41,Configuration!$A$21:$C$31,3,FALSE),IFERROR((Configuration!$C$13*G41+Configuration!$C$12*I41+Configuration!$C$14*H41+Configuration!$C$16*K41+Configuration!$C$15*L41+Configuration!$C$17*M41),""),0)/$F41)*IFERROR(VLOOKUP($D41,'11_GAME_TEAMS (DO NOT MODIFY)'!$A:$C,3,FALSE),0)</f>
        <v>182.4946087783691</v>
      </c>
      <c r="O41" s="2">
        <f>MAX(IFERROR(IF(Configuration!$F$10&gt;0,$N41-LARGE($N:$N,Configuration!$F$10*Configuration!$F$16),-1000000),0),IFERROR(IF(Configuration!$F$14&gt;0,$N41-LARGE('FLEX Settings (DO NOT MODIFY)'!$J:$J,Configuration!$F$14*Configuration!$F$16),-1000000),0),IFERROR(IF(Configuration!$F$13&gt;0,$N41-LARGE('FLEX Settings (DO NOT MODIFY)'!$K:$K,Configuration!$F$13*Configuration!$F$16),-1000000),0))+IF(N41=0,0,COUNTIFS($N$2:N40,N40)*0.000001)</f>
        <v>22.130494424010354</v>
      </c>
      <c r="P41" s="42">
        <f>IF(VLOOKUP($E41,Configuration!$A$21:$C$31,3,FALSE),IFERROR((Configuration!$C$13*G41*3+Configuration!$C$12*I41+Configuration!$C$14*H41+Configuration!$C$16*K41+Configuration!$C$15*L41*3+Configuration!$C$17*M41),""),0)/F41*IF(F41&gt;=10,1,(1-(12-F41)/12))</f>
        <v>27.837566788837282</v>
      </c>
    </row>
    <row r="42" spans="1:16" x14ac:dyDescent="0.25">
      <c r="A42" s="12">
        <f>_xlfn.RANK.EQ(O42,O:O,0)</f>
        <v>39</v>
      </c>
      <c r="B42" s="12">
        <f>_xlfn.RANK.EQ(P42,P:P,0)</f>
        <v>38</v>
      </c>
      <c r="C42" t="s">
        <v>742</v>
      </c>
      <c r="D42" t="s">
        <v>665</v>
      </c>
      <c r="E42" t="s">
        <v>369</v>
      </c>
      <c r="F42" s="18">
        <v>11</v>
      </c>
      <c r="G42" s="2">
        <v>0.77927710843373488</v>
      </c>
      <c r="H42" s="2">
        <v>198.71566265060241</v>
      </c>
      <c r="I42" s="2">
        <v>23.378313253012045</v>
      </c>
      <c r="J42" s="2">
        <v>154</v>
      </c>
      <c r="K42" s="2">
        <v>924</v>
      </c>
      <c r="L42" s="2">
        <v>9.0588235294117645</v>
      </c>
      <c r="M42" s="2">
        <v>2.3190969289127277</v>
      </c>
      <c r="N42" s="2">
        <f>IF(VLOOKUP($E42,Configuration!$A$21:$C$31,3,FALSE),IFERROR((Configuration!$C$13*G42+Configuration!$C$12*I42+Configuration!$C$14*H42+Configuration!$C$16*K42+Configuration!$C$15*L42+Configuration!$C$17*M42),""),0)+(IF(VLOOKUP($E42,Configuration!$A$21:$C$31,3,FALSE),IFERROR((Configuration!$C$13*G42+Configuration!$C$12*I42+Configuration!$C$14*H42+Configuration!$C$16*K42+Configuration!$C$15*L42+Configuration!$C$17*M42),""),0)/$F42)*IFERROR(VLOOKUP($D42,'11_GAME_TEAMS (DO NOT MODIFY)'!$A:$C,3,FALSE),0)</f>
        <v>182.40456769855956</v>
      </c>
      <c r="O42" s="2">
        <f>MAX(IFERROR(IF(Configuration!$F$10&gt;0,$N42-LARGE($N:$N,Configuration!$F$10*Configuration!$F$16),-1000000),0),IFERROR(IF(Configuration!$F$14&gt;0,$N42-LARGE('FLEX Settings (DO NOT MODIFY)'!$J:$J,Configuration!$F$14*Configuration!$F$16),-1000000),0),IFERROR(IF(Configuration!$F$13&gt;0,$N42-LARGE('FLEX Settings (DO NOT MODIFY)'!$K:$K,Configuration!$F$13*Configuration!$F$16),-1000000),0))+IF(N42=0,0,COUNTIFS($N$2:N41,N41)*0.000001)</f>
        <v>22.040453344200817</v>
      </c>
      <c r="P42" s="42">
        <f>IF(VLOOKUP($E42,Configuration!$A$21:$C$31,3,FALSE),IFERROR((Configuration!$C$13*G42*3+Configuration!$C$12*I42+Configuration!$C$14*H42+Configuration!$C$16*K42+Configuration!$C$15*L42*3+Configuration!$C$17*M42),""),0)/F42*IF(F42&gt;=10,1,(1-(12-F42)/12))</f>
        <v>26.946212774087254</v>
      </c>
    </row>
    <row r="43" spans="1:16" x14ac:dyDescent="0.25">
      <c r="A43" s="12">
        <f>_xlfn.RANK.EQ(O43,O:O,0)</f>
        <v>35</v>
      </c>
      <c r="B43" s="12">
        <f>_xlfn.RANK.EQ(P43,P:P,0)</f>
        <v>42</v>
      </c>
      <c r="C43" t="s">
        <v>743</v>
      </c>
      <c r="D43" t="s">
        <v>103</v>
      </c>
      <c r="E43" t="s">
        <v>369</v>
      </c>
      <c r="F43" s="18">
        <v>12</v>
      </c>
      <c r="G43" s="2">
        <v>1.2</v>
      </c>
      <c r="H43" s="2">
        <v>240</v>
      </c>
      <c r="I43" s="2">
        <v>32</v>
      </c>
      <c r="J43" s="2">
        <v>192</v>
      </c>
      <c r="K43" s="2">
        <v>864</v>
      </c>
      <c r="L43" s="2">
        <v>9.7327188940092171</v>
      </c>
      <c r="M43" s="2">
        <v>2.9146615233459996</v>
      </c>
      <c r="N43" s="2">
        <f>IF(VLOOKUP($E43,Configuration!$A$21:$C$31,3,FALSE),IFERROR((Configuration!$C$13*G43+Configuration!$C$12*I43+Configuration!$C$14*H43+Configuration!$C$16*K43+Configuration!$C$15*L43+Configuration!$C$17*M43),""),0)+(IF(VLOOKUP($E43,Configuration!$A$21:$C$31,3,FALSE),IFERROR((Configuration!$C$13*G43+Configuration!$C$12*I43+Configuration!$C$14*H43+Configuration!$C$16*K43+Configuration!$C$15*L43+Configuration!$C$17*M43),""),0)/$F43)*IFERROR(VLOOKUP($D43,'11_GAME_TEAMS (DO NOT MODIFY)'!$A:$C,3,FALSE),0)</f>
        <v>186.16699031736331</v>
      </c>
      <c r="O43" s="2">
        <f>MAX(IFERROR(IF(Configuration!$F$10&gt;0,$N43-LARGE($N:$N,Configuration!$F$10*Configuration!$F$16),-1000000),0),IFERROR(IF(Configuration!$F$14&gt;0,$N43-LARGE('FLEX Settings (DO NOT MODIFY)'!$J:$J,Configuration!$F$14*Configuration!$F$16),-1000000),0),IFERROR(IF(Configuration!$F$13&gt;0,$N43-LARGE('FLEX Settings (DO NOT MODIFY)'!$K:$K,Configuration!$F$13*Configuration!$F$16),-1000000),0))+IF(N43=0,0,COUNTIFS($N$2:N42,N42)*0.000001)</f>
        <v>25.802875963004571</v>
      </c>
      <c r="P43" s="42">
        <f>IF(VLOOKUP($E43,Configuration!$A$21:$C$31,3,FALSE),IFERROR((Configuration!$C$13*G43*3+Configuration!$C$12*I43+Configuration!$C$14*H43+Configuration!$C$16*K43+Configuration!$C$15*L43*3+Configuration!$C$17*M43),""),0)/F43*IF(F43&gt;=10,1,(1-(12-F43)/12))</f>
        <v>26.446634753789493</v>
      </c>
    </row>
    <row r="44" spans="1:16" x14ac:dyDescent="0.25">
      <c r="A44" s="12">
        <f>_xlfn.RANK.EQ(O44,O:O,0)</f>
        <v>48</v>
      </c>
      <c r="B44" s="12">
        <f>_xlfn.RANK.EQ(P44,P:P,0)</f>
        <v>66</v>
      </c>
      <c r="C44" t="s">
        <v>440</v>
      </c>
      <c r="D44" t="s">
        <v>94</v>
      </c>
      <c r="E44" t="s">
        <v>373</v>
      </c>
      <c r="F44" s="18">
        <v>12</v>
      </c>
      <c r="G44" s="2">
        <v>0.8</v>
      </c>
      <c r="H44" s="2">
        <v>120</v>
      </c>
      <c r="I44" s="2">
        <v>12</v>
      </c>
      <c r="J44" s="2">
        <v>180</v>
      </c>
      <c r="K44" s="2">
        <v>1080</v>
      </c>
      <c r="L44" s="2">
        <v>8.3850931677018625</v>
      </c>
      <c r="M44" s="2">
        <v>2.5853671074158937</v>
      </c>
      <c r="N44" s="2">
        <f>IF(VLOOKUP($E44,Configuration!$A$21:$C$31,3,FALSE),IFERROR((Configuration!$C$13*G44+Configuration!$C$12*I44+Configuration!$C$14*H44+Configuration!$C$16*K44+Configuration!$C$15*L44+Configuration!$C$17*M44),""),0)+(IF(VLOOKUP($E44,Configuration!$A$21:$C$31,3,FALSE),IFERROR((Configuration!$C$13*G44+Configuration!$C$12*I44+Configuration!$C$14*H44+Configuration!$C$16*K44+Configuration!$C$15*L44+Configuration!$C$17*M44),""),0)/$F44)*IFERROR(VLOOKUP($D44,'11_GAME_TEAMS (DO NOT MODIFY)'!$A:$C,3,FALSE),0)</f>
        <v>175.93982479137941</v>
      </c>
      <c r="O44" s="2">
        <f>MAX(IFERROR(IF(Configuration!$F$10&gt;0,$N44-LARGE($N:$N,Configuration!$F$10*Configuration!$F$16),-1000000),0),IFERROR(IF(Configuration!$F$14&gt;0,$N44-LARGE('FLEX Settings (DO NOT MODIFY)'!$J:$J,Configuration!$F$14*Configuration!$F$16),-1000000),0),IFERROR(IF(Configuration!$F$13&gt;0,$N44-LARGE('FLEX Settings (DO NOT MODIFY)'!$K:$K,Configuration!$F$13*Configuration!$F$16),-1000000),0))+IF(N44=0,0,COUNTIFS($N$2:N43,N43)*0.000001)</f>
        <v>15.575710437020662</v>
      </c>
      <c r="P44" s="42">
        <f>IF(VLOOKUP($E44,Configuration!$A$21:$C$31,3,FALSE),IFERROR((Configuration!$C$13*G44*3+Configuration!$C$12*I44+Configuration!$C$14*H44+Configuration!$C$16*K44+Configuration!$C$15*L44*3+Configuration!$C$17*M44),""),0)/F44*IF(F44&gt;=10,1,(1-(12-F44)/12))</f>
        <v>23.846745233650143</v>
      </c>
    </row>
    <row r="45" spans="1:16" x14ac:dyDescent="0.25">
      <c r="A45" s="12">
        <f>_xlfn.RANK.EQ(O45,O:O,0)</f>
        <v>46</v>
      </c>
      <c r="B45" s="12">
        <f>_xlfn.RANK.EQ(P45,P:P,0)</f>
        <v>28</v>
      </c>
      <c r="C45" t="s">
        <v>682</v>
      </c>
      <c r="D45" t="s">
        <v>658</v>
      </c>
      <c r="E45" t="s">
        <v>2</v>
      </c>
      <c r="F45" s="18">
        <v>11</v>
      </c>
      <c r="G45" s="2">
        <v>1.3867298578199054</v>
      </c>
      <c r="H45" s="2">
        <v>138.67298578199052</v>
      </c>
      <c r="I45" s="2">
        <v>13.867298578199053</v>
      </c>
      <c r="J45" s="2">
        <v>209</v>
      </c>
      <c r="K45" s="2">
        <v>940.5</v>
      </c>
      <c r="L45" s="2">
        <v>9.9052132701421804</v>
      </c>
      <c r="M45" s="2">
        <v>3.001358721048264</v>
      </c>
      <c r="N45" s="2">
        <f>IF(VLOOKUP($E45,Configuration!$A$21:$C$31,3,FALSE),IFERROR((Configuration!$C$13*G45+Configuration!$C$12*I45+Configuration!$C$14*H45+Configuration!$C$16*K45+Configuration!$C$15*L45+Configuration!$C$17*M45),""),0)+(IF(VLOOKUP($E45,Configuration!$A$21:$C$31,3,FALSE),IFERROR((Configuration!$C$13*G45+Configuration!$C$12*I45+Configuration!$C$14*H45+Configuration!$C$16*K45+Configuration!$C$15*L45+Configuration!$C$17*M45),""),0)/$F45)*IFERROR(VLOOKUP($D45,'11_GAME_TEAMS (DO NOT MODIFY)'!$A:$C,3,FALSE),0)</f>
        <v>176.59988919297459</v>
      </c>
      <c r="O45" s="2">
        <f>MAX(IFERROR(IF(Configuration!$F$10&gt;0,$N45-LARGE($N:$N,Configuration!$F$10*Configuration!$F$16),-1000000),0),IFERROR(IF(Configuration!$F$14&gt;0,$N45-LARGE('FLEX Settings (DO NOT MODIFY)'!$J:$J,Configuration!$F$14*Configuration!$F$16),-1000000),0),IFERROR(IF(Configuration!$F$13&gt;0,$N45-LARGE('FLEX Settings (DO NOT MODIFY)'!$K:$K,Configuration!$F$13*Configuration!$F$16),-1000000),0))+IF(N45=0,0,COUNTIFS($N$2:N44,N44)*0.000001)</f>
        <v>16.235774838615843</v>
      </c>
      <c r="P45" s="42">
        <f>IF(VLOOKUP($E45,Configuration!$A$21:$C$31,3,FALSE),IFERROR((Configuration!$C$13*G45*3+Configuration!$C$12*I45+Configuration!$C$14*H45+Configuration!$C$16*K45+Configuration!$C$15*L45*3+Configuration!$C$17*M45),""),0)/F45*IF(F45&gt;=10,1,(1-(12-F45)/12))</f>
        <v>28.373018793501785</v>
      </c>
    </row>
    <row r="46" spans="1:16" x14ac:dyDescent="0.25">
      <c r="A46" s="12">
        <f>_xlfn.RANK.EQ(O46,O:O,0)</f>
        <v>49</v>
      </c>
      <c r="B46" s="12">
        <f>_xlfn.RANK.EQ(P46,P:P,0)</f>
        <v>26</v>
      </c>
      <c r="C46" t="s">
        <v>238</v>
      </c>
      <c r="D46" t="s">
        <v>68</v>
      </c>
      <c r="E46" t="s">
        <v>1</v>
      </c>
      <c r="F46" s="18">
        <v>12</v>
      </c>
      <c r="G46" s="2">
        <v>1.9501910828025479</v>
      </c>
      <c r="H46" s="2">
        <v>110.51082802547771</v>
      </c>
      <c r="I46" s="2">
        <v>13.001273885350319</v>
      </c>
      <c r="J46" s="2">
        <v>162</v>
      </c>
      <c r="K46" s="2">
        <v>777.59999999999991</v>
      </c>
      <c r="L46" s="2">
        <v>12.072611464968151</v>
      </c>
      <c r="M46" s="2">
        <v>2.344823128889864</v>
      </c>
      <c r="N46" s="2">
        <f>IF(VLOOKUP($E46,Configuration!$A$21:$C$31,3,FALSE),IFERROR((Configuration!$C$13*G46+Configuration!$C$12*I46+Configuration!$C$14*H46+Configuration!$C$16*K46+Configuration!$C$15*L46+Configuration!$C$17*M46),""),0)+(IF(VLOOKUP($E46,Configuration!$A$21:$C$31,3,FALSE),IFERROR((Configuration!$C$13*G46+Configuration!$C$12*I46+Configuration!$C$14*H46+Configuration!$C$16*K46+Configuration!$C$15*L46+Configuration!$C$17*M46),""),0)/$F46)*IFERROR(VLOOKUP($D46,'11_GAME_TEAMS (DO NOT MODIFY)'!$A:$C,3,FALSE),0)</f>
        <v>174.75888877406743</v>
      </c>
      <c r="O46" s="2">
        <f>MAX(IFERROR(IF(Configuration!$F$10&gt;0,$N46-LARGE($N:$N,Configuration!$F$10*Configuration!$F$16),-1000000),0),IFERROR(IF(Configuration!$F$14&gt;0,$N46-LARGE('FLEX Settings (DO NOT MODIFY)'!$J:$J,Configuration!$F$14*Configuration!$F$16),-1000000),0),IFERROR(IF(Configuration!$F$13&gt;0,$N46-LARGE('FLEX Settings (DO NOT MODIFY)'!$K:$K,Configuration!$F$13*Configuration!$F$16),-1000000),0))+IF(N46=0,0,COUNTIFS($N$2:N45,N45)*0.000001)</f>
        <v>14.394774419708684</v>
      </c>
      <c r="P46" s="42">
        <f>IF(VLOOKUP($E46,Configuration!$A$21:$C$31,3,FALSE),IFERROR((Configuration!$C$13*G46*3+Configuration!$C$12*I46+Configuration!$C$14*H46+Configuration!$C$16*K46+Configuration!$C$15*L46*3+Configuration!$C$17*M46),""),0)/F46*IF(F46&gt;=10,1,(1-(12-F46)/12))</f>
        <v>28.586043278942984</v>
      </c>
    </row>
    <row r="47" spans="1:16" x14ac:dyDescent="0.25">
      <c r="A47" s="12">
        <f>_xlfn.RANK.EQ(O47,O:O,0)</f>
        <v>44</v>
      </c>
      <c r="B47" s="12">
        <f>_xlfn.RANK.EQ(P47,P:P,0)</f>
        <v>33</v>
      </c>
      <c r="C47" t="s">
        <v>194</v>
      </c>
      <c r="D47" t="s">
        <v>115</v>
      </c>
      <c r="E47" t="s">
        <v>138</v>
      </c>
      <c r="F47" s="18">
        <v>12</v>
      </c>
      <c r="G47" s="2">
        <v>1.3963636363636363</v>
      </c>
      <c r="H47" s="2">
        <v>209.45454545454544</v>
      </c>
      <c r="I47" s="2">
        <v>20.945454545454545</v>
      </c>
      <c r="J47" s="2">
        <v>144</v>
      </c>
      <c r="K47" s="2">
        <v>763.19999999999993</v>
      </c>
      <c r="L47" s="2">
        <v>11.154929577464788</v>
      </c>
      <c r="M47" s="2">
        <v>2.1610289547507877</v>
      </c>
      <c r="N47" s="2">
        <f>IF(VLOOKUP($E47,Configuration!$A$21:$C$31,3,FALSE),IFERROR((Configuration!$C$13*G47+Configuration!$C$12*I47+Configuration!$C$14*H47+Configuration!$C$16*K47+Configuration!$C$15*L47+Configuration!$C$17*M47),""),0)+(IF(VLOOKUP($E47,Configuration!$A$21:$C$31,3,FALSE),IFERROR((Configuration!$C$13*G47+Configuration!$C$12*I47+Configuration!$C$14*H47+Configuration!$C$16*K47+Configuration!$C$15*L47+Configuration!$C$17*M47),""),0)/$F47)*IFERROR(VLOOKUP($D47,'11_GAME_TEAMS (DO NOT MODIFY)'!$A:$C,3,FALSE),0)</f>
        <v>178.7238831916508</v>
      </c>
      <c r="O47" s="2">
        <f>MAX(IFERROR(IF(Configuration!$F$10&gt;0,$N47-LARGE($N:$N,Configuration!$F$10*Configuration!$F$16),-1000000),0),IFERROR(IF(Configuration!$F$14&gt;0,$N47-LARGE('FLEX Settings (DO NOT MODIFY)'!$J:$J,Configuration!$F$14*Configuration!$F$16),-1000000),0),IFERROR(IF(Configuration!$F$13&gt;0,$N47-LARGE('FLEX Settings (DO NOT MODIFY)'!$K:$K,Configuration!$F$13*Configuration!$F$16),-1000000),0))+IF(N47=0,0,COUNTIFS($N$2:N46,N46)*0.000001)</f>
        <v>18.359768837292055</v>
      </c>
      <c r="P47" s="42">
        <f>IF(VLOOKUP($E47,Configuration!$A$21:$C$31,3,FALSE),IFERROR((Configuration!$C$13*G47*3+Configuration!$C$12*I47+Configuration!$C$14*H47+Configuration!$C$16*K47+Configuration!$C$15*L47*3+Configuration!$C$17*M47),""),0)/F47*IF(F47&gt;=10,1,(1-(12-F47)/12))</f>
        <v>27.444950146465995</v>
      </c>
    </row>
    <row r="48" spans="1:16" x14ac:dyDescent="0.25">
      <c r="A48" s="12">
        <f>_xlfn.RANK.EQ(O48,O:O,0)</f>
        <v>40</v>
      </c>
      <c r="B48" s="12">
        <f>_xlfn.RANK.EQ(P48,P:P,0)</f>
        <v>49</v>
      </c>
      <c r="C48" t="s">
        <v>417</v>
      </c>
      <c r="D48" t="s">
        <v>307</v>
      </c>
      <c r="E48" t="s">
        <v>4</v>
      </c>
      <c r="F48" s="18">
        <v>12</v>
      </c>
      <c r="G48" s="2">
        <v>2.0175824175824175</v>
      </c>
      <c r="H48" s="2">
        <v>251.07692307692309</v>
      </c>
      <c r="I48" s="2">
        <v>31.384615384615387</v>
      </c>
      <c r="J48" s="2">
        <v>204</v>
      </c>
      <c r="K48" s="2">
        <v>836.39999999999986</v>
      </c>
      <c r="L48" s="2">
        <v>8.554838709677421</v>
      </c>
      <c r="M48" s="2">
        <v>3.0754502856298545</v>
      </c>
      <c r="N48" s="2">
        <f>IF(VLOOKUP($E48,Configuration!$A$21:$C$31,3,FALSE),IFERROR((Configuration!$C$13*G48+Configuration!$C$12*I48+Configuration!$C$14*H48+Configuration!$C$16*K48+Configuration!$C$15*L48+Configuration!$C$17*M48),""),0)+(IF(VLOOKUP($E48,Configuration!$A$21:$C$31,3,FALSE),IFERROR((Configuration!$C$13*G48+Configuration!$C$12*I48+Configuration!$C$14*H48+Configuration!$C$16*K48+Configuration!$C$15*L48+Configuration!$C$17*M48),""),0)/$F48)*IFERROR(VLOOKUP($D48,'11_GAME_TEAMS (DO NOT MODIFY)'!$A:$C,3,FALSE),0)</f>
        <v>181.72362619229932</v>
      </c>
      <c r="O48" s="2">
        <f>MAX(IFERROR(IF(Configuration!$F$10&gt;0,$N48-LARGE($N:$N,Configuration!$F$10*Configuration!$F$16),-1000000),0),IFERROR(IF(Configuration!$F$14&gt;0,$N48-LARGE('FLEX Settings (DO NOT MODIFY)'!$J:$J,Configuration!$F$14*Configuration!$F$16),-1000000),0),IFERROR(IF(Configuration!$F$13&gt;0,$N48-LARGE('FLEX Settings (DO NOT MODIFY)'!$K:$K,Configuration!$F$13*Configuration!$F$16),-1000000),0))+IF(N48=0,0,COUNTIFS($N$2:N47,N47)*0.000001)</f>
        <v>21.359511837940577</v>
      </c>
      <c r="P48" s="42">
        <f>IF(VLOOKUP($E48,Configuration!$A$21:$C$31,3,FALSE),IFERROR((Configuration!$C$13*G48*3+Configuration!$C$12*I48+Configuration!$C$14*H48+Configuration!$C$16*K48+Configuration!$C$15*L48*3+Configuration!$C$17*M48),""),0)/F48*IF(F48&gt;=10,1,(1-(12-F48)/12))</f>
        <v>25.716056643284784</v>
      </c>
    </row>
    <row r="49" spans="1:16" x14ac:dyDescent="0.25">
      <c r="A49" s="12">
        <f>_xlfn.RANK.EQ(O49,O:O,0)</f>
        <v>43</v>
      </c>
      <c r="B49" s="12">
        <f>_xlfn.RANK.EQ(P49,P:P,0)</f>
        <v>69</v>
      </c>
      <c r="C49" t="s">
        <v>750</v>
      </c>
      <c r="D49" t="s">
        <v>61</v>
      </c>
      <c r="E49" t="s">
        <v>373</v>
      </c>
      <c r="F49" s="18">
        <v>12</v>
      </c>
      <c r="G49" s="2">
        <v>2.9999999999999996</v>
      </c>
      <c r="H49" s="2">
        <v>278.99999999999994</v>
      </c>
      <c r="I49" s="2">
        <v>30.999999999999996</v>
      </c>
      <c r="J49" s="2">
        <v>156</v>
      </c>
      <c r="K49" s="2">
        <v>936</v>
      </c>
      <c r="L49" s="2">
        <v>5</v>
      </c>
      <c r="M49" s="2">
        <v>2.4090313962522303</v>
      </c>
      <c r="N49" s="2">
        <f>IF(VLOOKUP($E49,Configuration!$A$21:$C$31,3,FALSE),IFERROR((Configuration!$C$13*G49+Configuration!$C$12*I49+Configuration!$C$14*H49+Configuration!$C$16*K49+Configuration!$C$15*L49+Configuration!$C$17*M49),""),0)+(IF(VLOOKUP($E49,Configuration!$A$21:$C$31,3,FALSE),IFERROR((Configuration!$C$13*G49+Configuration!$C$12*I49+Configuration!$C$14*H49+Configuration!$C$16*K49+Configuration!$C$15*L49+Configuration!$C$17*M49),""),0)/$F49)*IFERROR(VLOOKUP($D49,'11_GAME_TEAMS (DO NOT MODIFY)'!$A:$C,3,FALSE),0)</f>
        <v>180.18193720749554</v>
      </c>
      <c r="O49" s="2">
        <f>MAX(IFERROR(IF(Configuration!$F$10&gt;0,$N49-LARGE($N:$N,Configuration!$F$10*Configuration!$F$16),-1000000),0),IFERROR(IF(Configuration!$F$14&gt;0,$N49-LARGE('FLEX Settings (DO NOT MODIFY)'!$J:$J,Configuration!$F$14*Configuration!$F$16),-1000000),0),IFERROR(IF(Configuration!$F$13&gt;0,$N49-LARGE('FLEX Settings (DO NOT MODIFY)'!$K:$K,Configuration!$F$13*Configuration!$F$16),-1000000),0))+IF(N49=0,0,COUNTIFS($N$2:N48,N48)*0.000001)</f>
        <v>19.817822853136793</v>
      </c>
      <c r="P49" s="42">
        <f>IF(VLOOKUP($E49,Configuration!$A$21:$C$31,3,FALSE),IFERROR((Configuration!$C$13*G49*3+Configuration!$C$12*I49+Configuration!$C$14*H49+Configuration!$C$16*K49+Configuration!$C$15*L49*3+Configuration!$C$17*M49),""),0)/F49*IF(F49&gt;=10,1,(1-(12-F49)/12))</f>
        <v>23.01516143395796</v>
      </c>
    </row>
    <row r="50" spans="1:16" x14ac:dyDescent="0.25">
      <c r="A50" s="12">
        <f>_xlfn.RANK.EQ(O50,O:O,0)</f>
        <v>55</v>
      </c>
      <c r="B50" s="12">
        <f>_xlfn.RANK.EQ(P50,P:P,0)</f>
        <v>44</v>
      </c>
      <c r="C50" t="s">
        <v>704</v>
      </c>
      <c r="D50" t="s">
        <v>93</v>
      </c>
      <c r="E50" t="s">
        <v>355</v>
      </c>
      <c r="F50" s="18">
        <v>12</v>
      </c>
      <c r="G50" s="2">
        <v>0.42947368421052629</v>
      </c>
      <c r="H50" s="2">
        <v>59.052631578947363</v>
      </c>
      <c r="I50" s="2">
        <v>10.736842105263158</v>
      </c>
      <c r="J50" s="2">
        <v>204</v>
      </c>
      <c r="K50" s="2">
        <v>918</v>
      </c>
      <c r="L50" s="2">
        <v>11.657142857142857</v>
      </c>
      <c r="M50" s="2">
        <v>2.9066798941145593</v>
      </c>
      <c r="N50" s="2">
        <f>IF(VLOOKUP($E50,Configuration!$A$21:$C$31,3,FALSE),IFERROR((Configuration!$C$13*G50+Configuration!$C$12*I50+Configuration!$C$14*H50+Configuration!$C$16*K50+Configuration!$C$15*L50+Configuration!$C$17*M50),""),0)+(IF(VLOOKUP($E50,Configuration!$A$21:$C$31,3,FALSE),IFERROR((Configuration!$C$13*G50+Configuration!$C$12*I50+Configuration!$C$14*H50+Configuration!$C$16*K50+Configuration!$C$15*L50+Configuration!$C$17*M50),""),0)/$F50)*IFERROR(VLOOKUP($D50,'11_GAME_TEAMS (DO NOT MODIFY)'!$A:$C,3,FALSE),0)</f>
        <v>169.78002367041748</v>
      </c>
      <c r="O50" s="2">
        <f>MAX(IFERROR(IF(Configuration!$F$10&gt;0,$N50-LARGE($N:$N,Configuration!$F$10*Configuration!$F$16),-1000000),0),IFERROR(IF(Configuration!$F$14&gt;0,$N50-LARGE('FLEX Settings (DO NOT MODIFY)'!$J:$J,Configuration!$F$14*Configuration!$F$16),-1000000),0),IFERROR(IF(Configuration!$F$13&gt;0,$N50-LARGE('FLEX Settings (DO NOT MODIFY)'!$K:$K,Configuration!$F$13*Configuration!$F$16),-1000000),0))+IF(N50=0,0,COUNTIFS($N$2:N49,N49)*0.000001)</f>
        <v>9.4159093160587322</v>
      </c>
      <c r="P50" s="42">
        <f>IF(VLOOKUP($E50,Configuration!$A$21:$C$31,3,FALSE),IFERROR((Configuration!$C$13*G50*3+Configuration!$C$12*I50+Configuration!$C$14*H50+Configuration!$C$16*K50+Configuration!$C$15*L50*3+Configuration!$C$17*M50),""),0)/F50*IF(F50&gt;=10,1,(1-(12-F50)/12))</f>
        <v>26.23495184722151</v>
      </c>
    </row>
    <row r="51" spans="1:16" x14ac:dyDescent="0.25">
      <c r="A51" s="12">
        <f>_xlfn.RANK.EQ(O51,O:O,0)</f>
        <v>47</v>
      </c>
      <c r="B51" s="12">
        <f>_xlfn.RANK.EQ(P51,P:P,0)</f>
        <v>32</v>
      </c>
      <c r="C51" t="s">
        <v>233</v>
      </c>
      <c r="D51" t="s">
        <v>62</v>
      </c>
      <c r="E51" t="s">
        <v>1</v>
      </c>
      <c r="F51" s="18">
        <v>12</v>
      </c>
      <c r="G51" s="2">
        <v>1.0619469026548671</v>
      </c>
      <c r="H51" s="2">
        <v>152.92035398230092</v>
      </c>
      <c r="I51" s="2">
        <v>25.486725663716818</v>
      </c>
      <c r="J51" s="2">
        <v>150</v>
      </c>
      <c r="K51" s="2">
        <v>750</v>
      </c>
      <c r="L51" s="2">
        <v>11.946902654867257</v>
      </c>
      <c r="M51" s="2">
        <v>2.2810577044403426</v>
      </c>
      <c r="N51" s="2">
        <f>IF(VLOOKUP($E51,Configuration!$A$21:$C$31,3,FALSE),IFERROR((Configuration!$C$13*G51+Configuration!$C$12*I51+Configuration!$C$14*H51+Configuration!$C$16*K51+Configuration!$C$15*L51+Configuration!$C$17*M51),""),0)+(IF(VLOOKUP($E51,Configuration!$A$21:$C$31,3,FALSE),IFERROR((Configuration!$C$13*G51+Configuration!$C$12*I51+Configuration!$C$14*H51+Configuration!$C$16*K51+Configuration!$C$15*L51+Configuration!$C$17*M51),""),0)/$F51)*IFERROR(VLOOKUP($D51,'11_GAME_TEAMS (DO NOT MODIFY)'!$A:$C,3,FALSE),0)</f>
        <v>176.52638016634057</v>
      </c>
      <c r="O51" s="2">
        <f>MAX(IFERROR(IF(Configuration!$F$10&gt;0,$N51-LARGE($N:$N,Configuration!$F$10*Configuration!$F$16),-1000000),0),IFERROR(IF(Configuration!$F$14&gt;0,$N51-LARGE('FLEX Settings (DO NOT MODIFY)'!$J:$J,Configuration!$F$14*Configuration!$F$16),-1000000),0),IFERROR(IF(Configuration!$F$13&gt;0,$N51-LARGE('FLEX Settings (DO NOT MODIFY)'!$K:$K,Configuration!$F$13*Configuration!$F$16),-1000000),0))+IF(N51=0,0,COUNTIFS($N$2:N50,N50)*0.000001)</f>
        <v>16.162265811981829</v>
      </c>
      <c r="P51" s="42">
        <f>IF(VLOOKUP($E51,Configuration!$A$21:$C$31,3,FALSE),IFERROR((Configuration!$C$13*G51*3+Configuration!$C$12*I51+Configuration!$C$14*H51+Configuration!$C$16*K51+Configuration!$C$15*L51*3+Configuration!$C$17*M51),""),0)/F51*IF(F51&gt;=10,1,(1-(12-F51)/12))</f>
        <v>27.719381238050506</v>
      </c>
    </row>
    <row r="52" spans="1:16" x14ac:dyDescent="0.25">
      <c r="A52" s="12">
        <f>_xlfn.RANK.EQ(O52,O:O,0)</f>
        <v>50</v>
      </c>
      <c r="B52" s="12">
        <f>_xlfn.RANK.EQ(P52,P:P,0)</f>
        <v>70</v>
      </c>
      <c r="C52" t="s">
        <v>220</v>
      </c>
      <c r="D52" t="s">
        <v>116</v>
      </c>
      <c r="E52" t="s">
        <v>138</v>
      </c>
      <c r="F52" s="18">
        <v>12</v>
      </c>
      <c r="G52" s="2">
        <v>1.26</v>
      </c>
      <c r="H52" s="2">
        <v>215.46000000000004</v>
      </c>
      <c r="I52" s="2">
        <v>22.68</v>
      </c>
      <c r="J52" s="2">
        <v>168</v>
      </c>
      <c r="K52" s="2">
        <v>974.40000000000009</v>
      </c>
      <c r="L52" s="2">
        <v>6.9517241379310351</v>
      </c>
      <c r="M52" s="2">
        <v>2.506844314247993</v>
      </c>
      <c r="N52" s="2">
        <f>IF(VLOOKUP($E52,Configuration!$A$21:$C$31,3,FALSE),IFERROR((Configuration!$C$13*G52+Configuration!$C$12*I52+Configuration!$C$14*H52+Configuration!$C$16*K52+Configuration!$C$15*L52+Configuration!$C$17*M52),""),0)+(IF(VLOOKUP($E52,Configuration!$A$21:$C$31,3,FALSE),IFERROR((Configuration!$C$13*G52+Configuration!$C$12*I52+Configuration!$C$14*H52+Configuration!$C$16*K52+Configuration!$C$15*L52+Configuration!$C$17*M52),""),0)/$F52)*IFERROR(VLOOKUP($D52,'11_GAME_TEAMS (DO NOT MODIFY)'!$A:$C,3,FALSE),0)</f>
        <v>174.58265619909022</v>
      </c>
      <c r="O52" s="2">
        <f>MAX(IFERROR(IF(Configuration!$F$10&gt;0,$N52-LARGE($N:$N,Configuration!$F$10*Configuration!$F$16),-1000000),0),IFERROR(IF(Configuration!$F$14&gt;0,$N52-LARGE('FLEX Settings (DO NOT MODIFY)'!$J:$J,Configuration!$F$14*Configuration!$F$16),-1000000),0),IFERROR(IF(Configuration!$F$13&gt;0,$N52-LARGE('FLEX Settings (DO NOT MODIFY)'!$K:$K,Configuration!$F$13*Configuration!$F$16),-1000000),0))+IF(N52=0,0,COUNTIFS($N$2:N51,N51)*0.000001)</f>
        <v>14.218541844731478</v>
      </c>
      <c r="P52" s="42">
        <f>IF(VLOOKUP($E52,Configuration!$A$21:$C$31,3,FALSE),IFERROR((Configuration!$C$13*G52*3+Configuration!$C$12*I52+Configuration!$C$14*H52+Configuration!$C$16*K52+Configuration!$C$15*L52*3+Configuration!$C$17*M52),""),0)/F52*IF(F52&gt;=10,1,(1-(12-F52)/12))</f>
        <v>22.76027882118856</v>
      </c>
    </row>
    <row r="53" spans="1:16" x14ac:dyDescent="0.25">
      <c r="A53" s="12">
        <f>_xlfn.RANK.EQ(O53,O:O,0)</f>
        <v>59</v>
      </c>
      <c r="B53" s="12">
        <f>_xlfn.RANK.EQ(P53,P:P,0)</f>
        <v>63</v>
      </c>
      <c r="C53" t="s">
        <v>714</v>
      </c>
      <c r="D53" t="s">
        <v>182</v>
      </c>
      <c r="E53" t="s">
        <v>190</v>
      </c>
      <c r="F53" s="18">
        <v>12</v>
      </c>
      <c r="G53" s="2">
        <v>0.86292134831460665</v>
      </c>
      <c r="H53" s="2">
        <v>142.38202247191012</v>
      </c>
      <c r="I53" s="2">
        <v>12.943820224719101</v>
      </c>
      <c r="J53" s="2">
        <v>144</v>
      </c>
      <c r="K53" s="2">
        <v>864</v>
      </c>
      <c r="L53" s="2">
        <v>9.7078651685393247</v>
      </c>
      <c r="M53" s="2">
        <v>2.0956253425160885</v>
      </c>
      <c r="N53" s="2">
        <f>IF(VLOOKUP($E53,Configuration!$A$21:$C$31,3,FALSE),IFERROR((Configuration!$C$13*G53+Configuration!$C$12*I53+Configuration!$C$14*H53+Configuration!$C$16*K53+Configuration!$C$15*L53+Configuration!$C$17*M53),""),0)+(IF(VLOOKUP($E53,Configuration!$A$21:$C$31,3,FALSE),IFERROR((Configuration!$C$13*G53+Configuration!$C$12*I53+Configuration!$C$14*H53+Configuration!$C$16*K53+Configuration!$C$15*L53+Configuration!$C$17*M53),""),0)/$F53)*IFERROR(VLOOKUP($D53,'11_GAME_TEAMS (DO NOT MODIFY)'!$A:$C,3,FALSE),0)</f>
        <v>166.34358077564198</v>
      </c>
      <c r="O53" s="2">
        <f>MAX(IFERROR(IF(Configuration!$F$10&gt;0,$N53-LARGE($N:$N,Configuration!$F$10*Configuration!$F$16),-1000000),0),IFERROR(IF(Configuration!$F$14&gt;0,$N53-LARGE('FLEX Settings (DO NOT MODIFY)'!$J:$J,Configuration!$F$14*Configuration!$F$16),-1000000),0),IFERROR(IF(Configuration!$F$13&gt;0,$N53-LARGE('FLEX Settings (DO NOT MODIFY)'!$K:$K,Configuration!$F$13*Configuration!$F$16),-1000000),0))+IF(N53=0,0,COUNTIFS($N$2:N52,N52)*0.000001)</f>
        <v>5.9794664212832371</v>
      </c>
      <c r="P53" s="42">
        <f>IF(VLOOKUP($E53,Configuration!$A$21:$C$31,3,FALSE),IFERROR((Configuration!$C$13*G53*3+Configuration!$C$12*I53+Configuration!$C$14*H53+Configuration!$C$16*K53+Configuration!$C$15*L53*3+Configuration!$C$17*M53),""),0)/F53*IF(F53&gt;=10,1,(1-(12-F53)/12))</f>
        <v>24.432751581490763</v>
      </c>
    </row>
    <row r="54" spans="1:16" x14ac:dyDescent="0.25">
      <c r="A54" s="12">
        <f>_xlfn.RANK.EQ(O54,O:O,0)</f>
        <v>60</v>
      </c>
      <c r="B54" s="12">
        <f>_xlfn.RANK.EQ(P54,P:P,0)</f>
        <v>77</v>
      </c>
      <c r="C54" t="s">
        <v>236</v>
      </c>
      <c r="D54" t="s">
        <v>89</v>
      </c>
      <c r="E54" t="s">
        <v>1</v>
      </c>
      <c r="F54" s="18">
        <v>12</v>
      </c>
      <c r="G54" s="2">
        <v>0.8049689440993788</v>
      </c>
      <c r="H54" s="2">
        <v>86.399999999999991</v>
      </c>
      <c r="I54" s="2">
        <v>12.342857142857142</v>
      </c>
      <c r="J54" s="2">
        <v>216</v>
      </c>
      <c r="K54" s="2">
        <v>1080</v>
      </c>
      <c r="L54" s="2">
        <v>7.4057142857142866</v>
      </c>
      <c r="M54" s="2">
        <v>3.085625892245246</v>
      </c>
      <c r="N54" s="2">
        <f>IF(VLOOKUP($E54,Configuration!$A$21:$C$31,3,FALSE),IFERROR((Configuration!$C$13*G54+Configuration!$C$12*I54+Configuration!$C$14*H54+Configuration!$C$16*K54+Configuration!$C$15*L54+Configuration!$C$17*M54),""),0)+(IF(VLOOKUP($E54,Configuration!$A$21:$C$31,3,FALSE),IFERROR((Configuration!$C$13*G54+Configuration!$C$12*I54+Configuration!$C$14*H54+Configuration!$C$16*K54+Configuration!$C$15*L54+Configuration!$C$17*M54),""),0)/$F54)*IFERROR(VLOOKUP($D54,'11_GAME_TEAMS (DO NOT MODIFY)'!$A:$C,3,FALSE),0)</f>
        <v>165.90427616582008</v>
      </c>
      <c r="O54" s="2">
        <f>MAX(IFERROR(IF(Configuration!$F$10&gt;0,$N54-LARGE($N:$N,Configuration!$F$10*Configuration!$F$16),-1000000),0),IFERROR(IF(Configuration!$F$14&gt;0,$N54-LARGE('FLEX Settings (DO NOT MODIFY)'!$J:$J,Configuration!$F$14*Configuration!$F$16),-1000000),0),IFERROR(IF(Configuration!$F$13&gt;0,$N54-LARGE('FLEX Settings (DO NOT MODIFY)'!$K:$K,Configuration!$F$13*Configuration!$F$16),-1000000),0))+IF(N54=0,0,COUNTIFS($N$2:N53,N53)*0.000001)</f>
        <v>5.540161811461334</v>
      </c>
      <c r="P54" s="42">
        <f>IF(VLOOKUP($E54,Configuration!$A$21:$C$31,3,FALSE),IFERROR((Configuration!$C$13*G54*3+Configuration!$C$12*I54+Configuration!$C$14*H54+Configuration!$C$16*K54+Configuration!$C$15*L54*3+Configuration!$C$17*M54),""),0)/F54*IF(F54&gt;=10,1,(1-(12-F54)/12))</f>
        <v>22.036039576965337</v>
      </c>
    </row>
    <row r="55" spans="1:16" x14ac:dyDescent="0.25">
      <c r="A55" s="12">
        <f>_xlfn.RANK.EQ(O55,O:O,0)</f>
        <v>56</v>
      </c>
      <c r="B55" s="12">
        <f>_xlfn.RANK.EQ(P55,P:P,0)</f>
        <v>54</v>
      </c>
      <c r="C55" t="s">
        <v>771</v>
      </c>
      <c r="D55" t="s">
        <v>381</v>
      </c>
      <c r="E55" t="s">
        <v>379</v>
      </c>
      <c r="F55" s="18">
        <v>12</v>
      </c>
      <c r="G55" s="2">
        <v>2.0804953560371513</v>
      </c>
      <c r="H55" s="2">
        <v>176.84210526315789</v>
      </c>
      <c r="I55" s="2">
        <v>17.684210526315788</v>
      </c>
      <c r="J55" s="2">
        <v>168</v>
      </c>
      <c r="K55" s="2">
        <v>813.47368421052624</v>
      </c>
      <c r="L55" s="2">
        <v>8.8421052631578938</v>
      </c>
      <c r="M55" s="2">
        <v>2.4660098216373632</v>
      </c>
      <c r="N55" s="2">
        <f>IF(VLOOKUP($E55,Configuration!$A$21:$C$31,3,FALSE),IFERROR((Configuration!$C$13*G55+Configuration!$C$12*I55+Configuration!$C$14*H55+Configuration!$C$16*K55+Configuration!$C$15*L55+Configuration!$C$17*M55),""),0)+(IF(VLOOKUP($E55,Configuration!$A$21:$C$31,3,FALSE),IFERROR((Configuration!$C$13*G55+Configuration!$C$12*I55+Configuration!$C$14*H55+Configuration!$C$16*K55+Configuration!$C$15*L55+Configuration!$C$17*M55),""),0)/$F55)*IFERROR(VLOOKUP($D55,'11_GAME_TEAMS (DO NOT MODIFY)'!$A:$C,3,FALSE),0)</f>
        <v>168.47726828242187</v>
      </c>
      <c r="O55" s="2">
        <f>MAX(IFERROR(IF(Configuration!$F$10&gt;0,$N55-LARGE($N:$N,Configuration!$F$10*Configuration!$F$16),-1000000),0),IFERROR(IF(Configuration!$F$14&gt;0,$N55-LARGE('FLEX Settings (DO NOT MODIFY)'!$J:$J,Configuration!$F$14*Configuration!$F$16),-1000000),0),IFERROR(IF(Configuration!$F$13&gt;0,$N55-LARGE('FLEX Settings (DO NOT MODIFY)'!$K:$K,Configuration!$F$13*Configuration!$F$16),-1000000),0))+IF(N55=0,0,COUNTIFS($N$2:N54,N54)*0.000001)</f>
        <v>8.1131539280631291</v>
      </c>
      <c r="P55" s="42">
        <f>IF(VLOOKUP($E55,Configuration!$A$21:$C$31,3,FALSE),IFERROR((Configuration!$C$13*G55*3+Configuration!$C$12*I55+Configuration!$C$14*H55+Configuration!$C$16*K55+Configuration!$C$15*L55*3+Configuration!$C$17*M55),""),0)/F55*IF(F55&gt;=10,1,(1-(12-F55)/12))</f>
        <v>24.962372976063534</v>
      </c>
    </row>
    <row r="56" spans="1:16" x14ac:dyDescent="0.25">
      <c r="A56" s="12">
        <f>_xlfn.RANK.EQ(O56,O:O,0)</f>
        <v>58</v>
      </c>
      <c r="B56" s="12">
        <f>_xlfn.RANK.EQ(P56,P:P,0)</f>
        <v>35</v>
      </c>
      <c r="C56" t="s">
        <v>212</v>
      </c>
      <c r="D56" t="s">
        <v>183</v>
      </c>
      <c r="E56" t="s">
        <v>355</v>
      </c>
      <c r="F56" s="18">
        <v>11</v>
      </c>
      <c r="G56" s="2">
        <v>2.4339080459770117</v>
      </c>
      <c r="H56" s="2">
        <v>150.90229885057471</v>
      </c>
      <c r="I56" s="2">
        <v>15.090229885057472</v>
      </c>
      <c r="J56" s="2">
        <v>141.16666666666669</v>
      </c>
      <c r="K56" s="2">
        <v>818.76666666666665</v>
      </c>
      <c r="L56" s="2">
        <v>8.6626697231528826</v>
      </c>
      <c r="M56" s="2">
        <v>2.0740179697200221</v>
      </c>
      <c r="N56" s="2">
        <f>IF(VLOOKUP($E56,Configuration!$A$21:$C$31,3,FALSE),IFERROR((Configuration!$C$13*G56+Configuration!$C$12*I56+Configuration!$C$14*H56+Configuration!$C$16*K56+Configuration!$C$15*L56+Configuration!$C$17*M56),""),0)+(IF(VLOOKUP($E56,Configuration!$A$21:$C$31,3,FALSE),IFERROR((Configuration!$C$13*G56+Configuration!$C$12*I56+Configuration!$C$14*H56+Configuration!$C$16*K56+Configuration!$C$15*L56+Configuration!$C$17*M56),""),0)/$F56)*IFERROR(VLOOKUP($D56,'11_GAME_TEAMS (DO NOT MODIFY)'!$A:$C,3,FALSE),0)</f>
        <v>166.9434421695922</v>
      </c>
      <c r="O56" s="2">
        <f>MAX(IFERROR(IF(Configuration!$F$10&gt;0,$N56-LARGE($N:$N,Configuration!$F$10*Configuration!$F$16),-1000000),0),IFERROR(IF(Configuration!$F$14&gt;0,$N56-LARGE('FLEX Settings (DO NOT MODIFY)'!$J:$J,Configuration!$F$14*Configuration!$F$16),-1000000),0),IFERROR(IF(Configuration!$F$13&gt;0,$N56-LARGE('FLEX Settings (DO NOT MODIFY)'!$K:$K,Configuration!$F$13*Configuration!$F$16),-1000000),0))+IF(N56=0,0,COUNTIFS($N$2:N55,N55)*0.000001)</f>
        <v>6.5793278152334578</v>
      </c>
      <c r="P56" s="42">
        <f>IF(VLOOKUP($E56,Configuration!$A$21:$C$31,3,FALSE),IFERROR((Configuration!$C$13*G56*3+Configuration!$C$12*I56+Configuration!$C$14*H56+Configuration!$C$16*K56+Configuration!$C$15*L56*3+Configuration!$C$17*M56),""),0)/F56*IF(F56&gt;=10,1,(1-(12-F56)/12))</f>
        <v>27.282034127195541</v>
      </c>
    </row>
    <row r="57" spans="1:16" x14ac:dyDescent="0.25">
      <c r="A57" s="12">
        <f>_xlfn.RANK.EQ(O57,O:O,0)</f>
        <v>42</v>
      </c>
      <c r="B57" s="12">
        <f>_xlfn.RANK.EQ(P57,P:P,0)</f>
        <v>60</v>
      </c>
      <c r="C57" t="s">
        <v>748</v>
      </c>
      <c r="D57" t="s">
        <v>126</v>
      </c>
      <c r="E57" t="s">
        <v>373</v>
      </c>
      <c r="F57" s="18">
        <v>12</v>
      </c>
      <c r="G57" s="2">
        <v>2.8588235294117643</v>
      </c>
      <c r="H57" s="2">
        <v>328.76470588235293</v>
      </c>
      <c r="I57" s="2">
        <v>43.835294117647059</v>
      </c>
      <c r="J57" s="2">
        <v>162</v>
      </c>
      <c r="K57" s="2">
        <v>745.19999999999993</v>
      </c>
      <c r="L57" s="2">
        <v>6.6166481687014418</v>
      </c>
      <c r="M57" s="2">
        <v>2.5968536794092811</v>
      </c>
      <c r="N57" s="2">
        <f>IF(VLOOKUP($E57,Configuration!$A$21:$C$31,3,FALSE),IFERROR((Configuration!$C$13*G57+Configuration!$C$12*I57+Configuration!$C$14*H57+Configuration!$C$16*K57+Configuration!$C$15*L57+Configuration!$C$17*M57),""),0)+(IF(VLOOKUP($E57,Configuration!$A$21:$C$31,3,FALSE),IFERROR((Configuration!$C$13*G57+Configuration!$C$12*I57+Configuration!$C$14*H57+Configuration!$C$16*K57+Configuration!$C$15*L57+Configuration!$C$17*M57),""),0)/$F57)*IFERROR(VLOOKUP($D57,'11_GAME_TEAMS (DO NOT MODIFY)'!$A:$C,3,FALSE),0)</f>
        <v>180.97324047691947</v>
      </c>
      <c r="O57" s="2">
        <f>MAX(IFERROR(IF(Configuration!$F$10&gt;0,$N57-LARGE($N:$N,Configuration!$F$10*Configuration!$F$16),-1000000),0),IFERROR(IF(Configuration!$F$14&gt;0,$N57-LARGE('FLEX Settings (DO NOT MODIFY)'!$J:$J,Configuration!$F$14*Configuration!$F$16),-1000000),0),IFERROR(IF(Configuration!$F$13&gt;0,$N57-LARGE('FLEX Settings (DO NOT MODIFY)'!$K:$K,Configuration!$F$13*Configuration!$F$16),-1000000),0))+IF(N57=0,0,COUNTIFS($N$2:N56,N56)*0.000001)</f>
        <v>20.609126122560728</v>
      </c>
      <c r="P57" s="42">
        <f>IF(VLOOKUP($E57,Configuration!$A$21:$C$31,3,FALSE),IFERROR((Configuration!$C$13*G57*3+Configuration!$C$12*I57+Configuration!$C$14*H57+Configuration!$C$16*K57+Configuration!$C$15*L57*3+Configuration!$C$17*M57),""),0)/F57*IF(F57&gt;=10,1,(1-(12-F57)/12))</f>
        <v>24.55657507118983</v>
      </c>
    </row>
    <row r="58" spans="1:16" x14ac:dyDescent="0.25">
      <c r="A58" s="12">
        <f>_xlfn.RANK.EQ(O58,O:O,0)</f>
        <v>62</v>
      </c>
      <c r="B58" s="12">
        <f>_xlfn.RANK.EQ(P58,P:P,0)</f>
        <v>53</v>
      </c>
      <c r="C58" t="s">
        <v>436</v>
      </c>
      <c r="D58" t="s">
        <v>96</v>
      </c>
      <c r="E58" t="s">
        <v>355</v>
      </c>
      <c r="F58" s="18">
        <v>12</v>
      </c>
      <c r="G58" s="2">
        <v>0.27391304347826084</v>
      </c>
      <c r="H58" s="2">
        <v>47.25</v>
      </c>
      <c r="I58" s="2">
        <v>6.3000000000000007</v>
      </c>
      <c r="J58" s="2">
        <v>180</v>
      </c>
      <c r="K58" s="2">
        <v>900</v>
      </c>
      <c r="L58" s="2">
        <v>11.25</v>
      </c>
      <c r="M58" s="2">
        <v>2.5387765516875831</v>
      </c>
      <c r="N58" s="2">
        <f>IF(VLOOKUP($E58,Configuration!$A$21:$C$31,3,FALSE),IFERROR((Configuration!$C$13*G58+Configuration!$C$12*I58+Configuration!$C$14*H58+Configuration!$C$16*K58+Configuration!$C$15*L58+Configuration!$C$17*M58),""),0)+(IF(VLOOKUP($E58,Configuration!$A$21:$C$31,3,FALSE),IFERROR((Configuration!$C$13*G58+Configuration!$C$12*I58+Configuration!$C$14*H58+Configuration!$C$16*K58+Configuration!$C$15*L58+Configuration!$C$17*M58),""),0)/$F58)*IFERROR(VLOOKUP($D58,'11_GAME_TEAMS (DO NOT MODIFY)'!$A:$C,3,FALSE),0)</f>
        <v>161.94092515749441</v>
      </c>
      <c r="O58" s="2">
        <f>MAX(IFERROR(IF(Configuration!$F$10&gt;0,$N58-LARGE($N:$N,Configuration!$F$10*Configuration!$F$16),-1000000),0),IFERROR(IF(Configuration!$F$14&gt;0,$N58-LARGE('FLEX Settings (DO NOT MODIFY)'!$J:$J,Configuration!$F$14*Configuration!$F$16),-1000000),0),IFERROR(IF(Configuration!$F$13&gt;0,$N58-LARGE('FLEX Settings (DO NOT MODIFY)'!$K:$K,Configuration!$F$13*Configuration!$F$16),-1000000),0))+IF(N58=0,0,COUNTIFS($N$2:N57,N57)*0.000001)</f>
        <v>1.57681080313566</v>
      </c>
      <c r="P58" s="42">
        <f>IF(VLOOKUP($E58,Configuration!$A$21:$C$31,3,FALSE),IFERROR((Configuration!$C$13*G58*3+Configuration!$C$12*I58+Configuration!$C$14*H58+Configuration!$C$16*K58+Configuration!$C$15*L58*3+Configuration!$C$17*M58),""),0)/F58*IF(F58&gt;=10,1,(1-(12-F58)/12))</f>
        <v>25.018990139936125</v>
      </c>
    </row>
    <row r="59" spans="1:16" x14ac:dyDescent="0.25">
      <c r="A59" s="12">
        <f>_xlfn.RANK.EQ(O59,O:O,0)</f>
        <v>53</v>
      </c>
      <c r="B59" s="12">
        <f>_xlfn.RANK.EQ(P59,P:P,0)</f>
        <v>57</v>
      </c>
      <c r="C59" t="s">
        <v>760</v>
      </c>
      <c r="D59" t="s">
        <v>42</v>
      </c>
      <c r="E59" t="s">
        <v>1</v>
      </c>
      <c r="F59" s="18">
        <v>12</v>
      </c>
      <c r="G59" s="2">
        <v>1.1948275862068967</v>
      </c>
      <c r="H59" s="2">
        <v>179.22413793103448</v>
      </c>
      <c r="I59" s="2">
        <v>23.896551724137932</v>
      </c>
      <c r="J59" s="2">
        <v>198</v>
      </c>
      <c r="K59" s="2">
        <v>831.59999999999991</v>
      </c>
      <c r="L59" s="2">
        <v>9.3879310344827598</v>
      </c>
      <c r="M59" s="2">
        <v>2.9313350969652383</v>
      </c>
      <c r="N59" s="2">
        <f>IF(VLOOKUP($E59,Configuration!$A$21:$C$31,3,FALSE),IFERROR((Configuration!$C$13*G59+Configuration!$C$12*I59+Configuration!$C$14*H59+Configuration!$C$16*K59+Configuration!$C$15*L59+Configuration!$C$17*M59),""),0)+(IF(VLOOKUP($E59,Configuration!$A$21:$C$31,3,FALSE),IFERROR((Configuration!$C$13*G59+Configuration!$C$12*I59+Configuration!$C$14*H59+Configuration!$C$16*K59+Configuration!$C$15*L59+Configuration!$C$17*M59),""),0)/$F59)*IFERROR(VLOOKUP($D59,'11_GAME_TEAMS (DO NOT MODIFY)'!$A:$C,3,FALSE),0)</f>
        <v>170.66457118537986</v>
      </c>
      <c r="O59" s="2">
        <f>MAX(IFERROR(IF(Configuration!$F$10&gt;0,$N59-LARGE($N:$N,Configuration!$F$10*Configuration!$F$16),-1000000),0),IFERROR(IF(Configuration!$F$14&gt;0,$N59-LARGE('FLEX Settings (DO NOT MODIFY)'!$J:$J,Configuration!$F$14*Configuration!$F$16),-1000000),0),IFERROR(IF(Configuration!$F$13&gt;0,$N59-LARGE('FLEX Settings (DO NOT MODIFY)'!$K:$K,Configuration!$F$13*Configuration!$F$16),-1000000),0))+IF(N59=0,0,COUNTIFS($N$2:N58,N58)*0.000001)</f>
        <v>10.30045683102111</v>
      </c>
      <c r="P59" s="42">
        <f>IF(VLOOKUP($E59,Configuration!$A$21:$C$31,3,FALSE),IFERROR((Configuration!$C$13*G59*3+Configuration!$C$12*I59+Configuration!$C$14*H59+Configuration!$C$16*K59+Configuration!$C$15*L59*3+Configuration!$C$17*M59),""),0)/F59*IF(F59&gt;=10,1,(1-(12-F59)/12))</f>
        <v>24.804806219471313</v>
      </c>
    </row>
    <row r="60" spans="1:16" x14ac:dyDescent="0.25">
      <c r="A60" s="12">
        <f>_xlfn.RANK.EQ(O60,O:O,0)</f>
        <v>54</v>
      </c>
      <c r="B60" s="12">
        <f>_xlfn.RANK.EQ(P60,P:P,0)</f>
        <v>52</v>
      </c>
      <c r="C60" t="s">
        <v>413</v>
      </c>
      <c r="D60" t="s">
        <v>36</v>
      </c>
      <c r="E60" t="s">
        <v>190</v>
      </c>
      <c r="F60" s="18">
        <v>12</v>
      </c>
      <c r="G60" s="2">
        <v>1.5517241379310347</v>
      </c>
      <c r="H60" s="2">
        <v>139.65517241379308</v>
      </c>
      <c r="I60" s="2">
        <v>23.275862068965516</v>
      </c>
      <c r="J60" s="2">
        <v>180</v>
      </c>
      <c r="K60" s="2">
        <v>846</v>
      </c>
      <c r="L60" s="2">
        <v>9.3103448275862064</v>
      </c>
      <c r="M60" s="2">
        <v>2.6775335425227151</v>
      </c>
      <c r="N60" s="2">
        <f>IF(VLOOKUP($E60,Configuration!$A$21:$C$31,3,FALSE),IFERROR((Configuration!$C$13*G60+Configuration!$C$12*I60+Configuration!$C$14*H60+Configuration!$C$16*K60+Configuration!$C$15*L60+Configuration!$C$17*M60),""),0)+(IF(VLOOKUP($E60,Configuration!$A$21:$C$31,3,FALSE),IFERROR((Configuration!$C$13*G60+Configuration!$C$12*I60+Configuration!$C$14*H60+Configuration!$C$16*K60+Configuration!$C$15*L60+Configuration!$C$17*M60),""),0)/$F60)*IFERROR(VLOOKUP($D60,'11_GAME_TEAMS (DO NOT MODIFY)'!$A:$C,3,FALSE),0)</f>
        <v>170.0207949839201</v>
      </c>
      <c r="O60" s="2">
        <f>MAX(IFERROR(IF(Configuration!$F$10&gt;0,$N60-LARGE($N:$N,Configuration!$F$10*Configuration!$F$16),-1000000),0),IFERROR(IF(Configuration!$F$14&gt;0,$N60-LARGE('FLEX Settings (DO NOT MODIFY)'!$J:$J,Configuration!$F$14*Configuration!$F$16),-1000000),0),IFERROR(IF(Configuration!$F$13&gt;0,$N60-LARGE('FLEX Settings (DO NOT MODIFY)'!$K:$K,Configuration!$F$13*Configuration!$F$16),-1000000),0))+IF(N60=0,0,COUNTIFS($N$2:N59,N59)*0.000001)</f>
        <v>9.6566806295613521</v>
      </c>
      <c r="P60" s="42">
        <f>IF(VLOOKUP($E60,Configuration!$A$21:$C$31,3,FALSE),IFERROR((Configuration!$C$13*G60*3+Configuration!$C$12*I60+Configuration!$C$14*H60+Configuration!$C$16*K60+Configuration!$C$15*L60*3+Configuration!$C$17*M60),""),0)/F60*IF(F60&gt;=10,1,(1-(12-F60)/12))</f>
        <v>25.03046854751058</v>
      </c>
    </row>
    <row r="61" spans="1:16" x14ac:dyDescent="0.25">
      <c r="A61" s="12">
        <f>_xlfn.RANK.EQ(O61,O:O,0)</f>
        <v>51</v>
      </c>
      <c r="B61" s="12">
        <f>_xlfn.RANK.EQ(P61,P:P,0)</f>
        <v>55</v>
      </c>
      <c r="C61" t="s">
        <v>203</v>
      </c>
      <c r="D61" t="s">
        <v>81</v>
      </c>
      <c r="E61" t="s">
        <v>355</v>
      </c>
      <c r="F61" s="18">
        <v>12</v>
      </c>
      <c r="G61" s="2">
        <v>4.2666666666666657</v>
      </c>
      <c r="H61" s="2">
        <v>320</v>
      </c>
      <c r="I61" s="2">
        <v>32</v>
      </c>
      <c r="J61" s="2">
        <v>144</v>
      </c>
      <c r="K61" s="2">
        <v>676.80000000000007</v>
      </c>
      <c r="L61" s="2">
        <v>6.1276595744680851</v>
      </c>
      <c r="M61" s="2">
        <v>2.251386396163269</v>
      </c>
      <c r="N61" s="2">
        <f>IF(VLOOKUP($E61,Configuration!$A$21:$C$31,3,FALSE),IFERROR((Configuration!$C$13*G61+Configuration!$C$12*I61+Configuration!$C$14*H61+Configuration!$C$16*K61+Configuration!$C$15*L61+Configuration!$C$17*M61),""),0)+(IF(VLOOKUP($E61,Configuration!$A$21:$C$31,3,FALSE),IFERROR((Configuration!$C$13*G61+Configuration!$C$12*I61+Configuration!$C$14*H61+Configuration!$C$16*K61+Configuration!$C$15*L61+Configuration!$C$17*M61),""),0)/$F61)*IFERROR(VLOOKUP($D61,'11_GAME_TEAMS (DO NOT MODIFY)'!$A:$C,3,FALSE),0)</f>
        <v>173.54318465448199</v>
      </c>
      <c r="O61" s="2">
        <f>MAX(IFERROR(IF(Configuration!$F$10&gt;0,$N61-LARGE($N:$N,Configuration!$F$10*Configuration!$F$16),-1000000),0),IFERROR(IF(Configuration!$F$14&gt;0,$N61-LARGE('FLEX Settings (DO NOT MODIFY)'!$J:$J,Configuration!$F$14*Configuration!$F$16),-1000000),0),IFERROR(IF(Configuration!$F$13&gt;0,$N61-LARGE('FLEX Settings (DO NOT MODIFY)'!$K:$K,Configuration!$F$13*Configuration!$F$16),-1000000),0))+IF(N61=0,0,COUNTIFS($N$2:N60,N60)*0.000001)</f>
        <v>13.179070300123245</v>
      </c>
      <c r="P61" s="42">
        <f>IF(VLOOKUP($E61,Configuration!$A$21:$C$31,3,FALSE),IFERROR((Configuration!$C$13*G61*3+Configuration!$C$12*I61+Configuration!$C$14*H61+Configuration!$C$16*K61+Configuration!$C$15*L61*3+Configuration!$C$17*M61),""),0)/F61*IF(F61&gt;=10,1,(1-(12-F61)/12))</f>
        <v>24.856258295674916</v>
      </c>
    </row>
    <row r="62" spans="1:16" x14ac:dyDescent="0.25">
      <c r="A62" s="12">
        <f>_xlfn.RANK.EQ(O62,O:O,0)</f>
        <v>52</v>
      </c>
      <c r="B62" s="12">
        <f>_xlfn.RANK.EQ(P62,P:P,0)</f>
        <v>61</v>
      </c>
      <c r="C62" t="s">
        <v>457</v>
      </c>
      <c r="D62" t="s">
        <v>47</v>
      </c>
      <c r="E62" t="s">
        <v>138</v>
      </c>
      <c r="F62" s="18">
        <v>12</v>
      </c>
      <c r="G62" s="2">
        <v>1.6708860759493671</v>
      </c>
      <c r="H62" s="2">
        <v>262.74683544303798</v>
      </c>
      <c r="I62" s="2">
        <v>30.911392405063289</v>
      </c>
      <c r="J62" s="2">
        <v>132</v>
      </c>
      <c r="K62" s="2">
        <v>739.19999999999993</v>
      </c>
      <c r="L62" s="2">
        <v>8.4615384615384599</v>
      </c>
      <c r="M62" s="2">
        <v>2.0766695735222953</v>
      </c>
      <c r="N62" s="2">
        <f>IF(VLOOKUP($E62,Configuration!$A$21:$C$31,3,FALSE),IFERROR((Configuration!$C$13*G62+Configuration!$C$12*I62+Configuration!$C$14*H62+Configuration!$C$16*K62+Configuration!$C$15*L62+Configuration!$C$17*M62),""),0)+(IF(VLOOKUP($E62,Configuration!$A$21:$C$31,3,FALSE),IFERROR((Configuration!$C$13*G62+Configuration!$C$12*I62+Configuration!$C$14*H62+Configuration!$C$16*K62+Configuration!$C$15*L62+Configuration!$C$17*M62),""),0)/$F62)*IFERROR(VLOOKUP($D62,'11_GAME_TEAMS (DO NOT MODIFY)'!$A:$C,3,FALSE),0)</f>
        <v>172.29158782471782</v>
      </c>
      <c r="O62" s="2">
        <f>MAX(IFERROR(IF(Configuration!$F$10&gt;0,$N62-LARGE($N:$N,Configuration!$F$10*Configuration!$F$16),-1000000),0),IFERROR(IF(Configuration!$F$14&gt;0,$N62-LARGE('FLEX Settings (DO NOT MODIFY)'!$J:$J,Configuration!$F$14*Configuration!$F$16),-1000000),0),IFERROR(IF(Configuration!$F$13&gt;0,$N62-LARGE('FLEX Settings (DO NOT MODIFY)'!$K:$K,Configuration!$F$13*Configuration!$F$16),-1000000),0))+IF(N62=0,0,COUNTIFS($N$2:N61,N61)*0.000001)</f>
        <v>11.927473470359077</v>
      </c>
      <c r="P62" s="42">
        <f>IF(VLOOKUP($E62,Configuration!$A$21:$C$31,3,FALSE),IFERROR((Configuration!$C$13*G62*3+Configuration!$C$12*I62+Configuration!$C$14*H62+Configuration!$C$16*K62+Configuration!$C$15*L62*3+Configuration!$C$17*M62),""),0)/F62*IF(F62&gt;=10,1,(1-(12-F62)/12))</f>
        <v>24.490056856214313</v>
      </c>
    </row>
    <row r="63" spans="1:16" x14ac:dyDescent="0.25">
      <c r="A63" s="12">
        <f>_xlfn.RANK.EQ(O63,O:O,0)</f>
        <v>57</v>
      </c>
      <c r="B63" s="12">
        <f>_xlfn.RANK.EQ(P63,P:P,0)</f>
        <v>56</v>
      </c>
      <c r="C63" t="s">
        <v>448</v>
      </c>
      <c r="D63" t="s">
        <v>82</v>
      </c>
      <c r="E63" t="s">
        <v>379</v>
      </c>
      <c r="F63" s="18">
        <v>11</v>
      </c>
      <c r="G63" s="2">
        <v>0.81714285714285717</v>
      </c>
      <c r="H63" s="2">
        <v>171.60000000000002</v>
      </c>
      <c r="I63" s="2">
        <v>28.6</v>
      </c>
      <c r="J63" s="2">
        <v>143</v>
      </c>
      <c r="K63" s="2">
        <v>886.60000000000014</v>
      </c>
      <c r="L63" s="2">
        <v>7.9444444444444446</v>
      </c>
      <c r="M63" s="2">
        <v>2.2097773065441104</v>
      </c>
      <c r="N63" s="2">
        <f>IF(VLOOKUP($E63,Configuration!$A$21:$C$31,3,FALSE),IFERROR((Configuration!$C$13*G63+Configuration!$C$12*I63+Configuration!$C$14*H63+Configuration!$C$16*K63+Configuration!$C$15*L63+Configuration!$C$17*M63),""),0)+(IF(VLOOKUP($E63,Configuration!$A$21:$C$31,3,FALSE),IFERROR((Configuration!$C$13*G63+Configuration!$C$12*I63+Configuration!$C$14*H63+Configuration!$C$16*K63+Configuration!$C$15*L63+Configuration!$C$17*M63),""),0)/$F63)*IFERROR(VLOOKUP($D63,'11_GAME_TEAMS (DO NOT MODIFY)'!$A:$C,3,FALSE),0)</f>
        <v>168.26996919643562</v>
      </c>
      <c r="O63" s="2">
        <f>MAX(IFERROR(IF(Configuration!$F$10&gt;0,$N63-LARGE($N:$N,Configuration!$F$10*Configuration!$F$16),-1000000),0),IFERROR(IF(Configuration!$F$14&gt;0,$N63-LARGE('FLEX Settings (DO NOT MODIFY)'!$J:$J,Configuration!$F$14*Configuration!$F$16),-1000000),0),IFERROR(IF(Configuration!$F$13&gt;0,$N63-LARGE('FLEX Settings (DO NOT MODIFY)'!$K:$K,Configuration!$F$13*Configuration!$F$16),-1000000),0))+IF(N63=0,0,COUNTIFS($N$2:N62,N62)*0.000001)</f>
        <v>7.9058548420768799</v>
      </c>
      <c r="P63" s="42">
        <f>IF(VLOOKUP($E63,Configuration!$A$21:$C$31,3,FALSE),IFERROR((Configuration!$C$13*G63*3+Configuration!$C$12*I63+Configuration!$C$14*H63+Configuration!$C$16*K63+Configuration!$C$15*L63*3+Configuration!$C$17*M63),""),0)/F63*IF(F63&gt;=10,1,(1-(12-F63)/12))</f>
        <v>24.855365165043928</v>
      </c>
    </row>
    <row r="64" spans="1:16" x14ac:dyDescent="0.25">
      <c r="A64" s="12">
        <f>_xlfn.RANK.EQ(O64,O:O,0)</f>
        <v>66</v>
      </c>
      <c r="B64" s="12">
        <f>_xlfn.RANK.EQ(P64,P:P,0)</f>
        <v>62</v>
      </c>
      <c r="C64" t="s">
        <v>755</v>
      </c>
      <c r="D64" t="s">
        <v>48</v>
      </c>
      <c r="E64" t="s">
        <v>1</v>
      </c>
      <c r="F64" s="18">
        <v>12</v>
      </c>
      <c r="G64" s="2">
        <v>0.57511520737327193</v>
      </c>
      <c r="H64" s="2">
        <v>84.541935483870972</v>
      </c>
      <c r="I64" s="2">
        <v>12.07741935483871</v>
      </c>
      <c r="J64" s="2">
        <v>156</v>
      </c>
      <c r="K64" s="2">
        <v>811.2</v>
      </c>
      <c r="L64" s="2">
        <v>10.660931899641579</v>
      </c>
      <c r="M64" s="2">
        <v>2.2543623527308552</v>
      </c>
      <c r="N64" s="2">
        <f>IF(VLOOKUP($E64,Configuration!$A$21:$C$31,3,FALSE),IFERROR((Configuration!$C$13*G64+Configuration!$C$12*I64+Configuration!$C$14*H64+Configuration!$C$16*K64+Configuration!$C$15*L64+Configuration!$C$17*M64),""),0)+(IF(VLOOKUP($E64,Configuration!$A$21:$C$31,3,FALSE),IFERROR((Configuration!$C$13*G64+Configuration!$C$12*I64+Configuration!$C$14*H64+Configuration!$C$16*K64+Configuration!$C$15*L64+Configuration!$C$17*M64),""),0)/$F64)*IFERROR(VLOOKUP($D64,'11_GAME_TEAMS (DO NOT MODIFY)'!$A:$C,3,FALSE),0)</f>
        <v>158.52046116243386</v>
      </c>
      <c r="O64" s="2">
        <f>MAX(IFERROR(IF(Configuration!$F$10&gt;0,$N64-LARGE($N:$N,Configuration!$F$10*Configuration!$F$16),-1000000),0),IFERROR(IF(Configuration!$F$14&gt;0,$N64-LARGE('FLEX Settings (DO NOT MODIFY)'!$J:$J,Configuration!$F$14*Configuration!$F$16),-1000000),0),IFERROR(IF(Configuration!$F$13&gt;0,$N64-LARGE('FLEX Settings (DO NOT MODIFY)'!$K:$K,Configuration!$F$13*Configuration!$F$16),-1000000),0))+IF(N64=0,0,COUNTIFS($N$2:N63,N63)*0.000001)</f>
        <v>-1.843653191924884</v>
      </c>
      <c r="P64" s="42">
        <f>IF(VLOOKUP($E64,Configuration!$A$21:$C$31,3,FALSE),IFERROR((Configuration!$C$13*G64*3+Configuration!$C$12*I64+Configuration!$C$14*H64+Configuration!$C$16*K64+Configuration!$C$15*L64*3+Configuration!$C$17*M64),""),0)/F64*IF(F64&gt;=10,1,(1-(12-F64)/12))</f>
        <v>24.446085537217673</v>
      </c>
    </row>
    <row r="65" spans="1:16" x14ac:dyDescent="0.25">
      <c r="A65" s="12">
        <f>_xlfn.RANK.EQ(O65,O:O,0)</f>
        <v>63</v>
      </c>
      <c r="B65" s="12">
        <f>_xlfn.RANK.EQ(P65,P:P,0)</f>
        <v>59</v>
      </c>
      <c r="C65" t="s">
        <v>719</v>
      </c>
      <c r="D65" t="s">
        <v>659</v>
      </c>
      <c r="E65" t="s">
        <v>190</v>
      </c>
      <c r="F65" s="18">
        <v>12</v>
      </c>
      <c r="G65" s="2">
        <v>0.90138674884437608</v>
      </c>
      <c r="H65" s="2">
        <v>158.64406779661016</v>
      </c>
      <c r="I65" s="2">
        <v>19.83050847457627</v>
      </c>
      <c r="J65" s="2">
        <v>156</v>
      </c>
      <c r="K65" s="2">
        <v>733.2</v>
      </c>
      <c r="L65" s="2">
        <v>10.30188679245283</v>
      </c>
      <c r="M65" s="2">
        <v>2.3177344107483449</v>
      </c>
      <c r="N65" s="2">
        <f>IF(VLOOKUP($E65,Configuration!$A$21:$C$31,3,FALSE),IFERROR((Configuration!$C$13*G65+Configuration!$C$12*I65+Configuration!$C$14*H65+Configuration!$C$16*K65+Configuration!$C$15*L65+Configuration!$C$17*M65),""),0)+(IF(VLOOKUP($E65,Configuration!$A$21:$C$31,3,FALSE),IFERROR((Configuration!$C$13*G65+Configuration!$C$12*I65+Configuration!$C$14*H65+Configuration!$C$16*K65+Configuration!$C$15*L65+Configuration!$C$17*M65),""),0)/$F65)*IFERROR(VLOOKUP($D65,'11_GAME_TEAMS (DO NOT MODIFY)'!$A:$C,3,FALSE),0)</f>
        <v>161.6838334432357</v>
      </c>
      <c r="O65" s="2">
        <f>MAX(IFERROR(IF(Configuration!$F$10&gt;0,$N65-LARGE($N:$N,Configuration!$F$10*Configuration!$F$16),-1000000),0),IFERROR(IF(Configuration!$F$14&gt;0,$N65-LARGE('FLEX Settings (DO NOT MODIFY)'!$J:$J,Configuration!$F$14*Configuration!$F$16),-1000000),0),IFERROR(IF(Configuration!$F$13&gt;0,$N65-LARGE('FLEX Settings (DO NOT MODIFY)'!$K:$K,Configuration!$F$13*Configuration!$F$16),-1000000),0))+IF(N65=0,0,COUNTIFS($N$2:N64,N64)*0.000001)</f>
        <v>1.3197190888769537</v>
      </c>
      <c r="P65" s="42">
        <f>IF(VLOOKUP($E65,Configuration!$A$21:$C$31,3,FALSE),IFERROR((Configuration!$C$13*G65*3+Configuration!$C$12*I65+Configuration!$C$14*H65+Configuration!$C$16*K65+Configuration!$C$15*L65*3+Configuration!$C$17*M65),""),0)/F65*IF(F65&gt;=10,1,(1-(12-F65)/12))</f>
        <v>24.67692632823351</v>
      </c>
    </row>
    <row r="66" spans="1:16" x14ac:dyDescent="0.25">
      <c r="A66" s="12">
        <f>_xlfn.RANK.EQ(O66,O:O,0)</f>
        <v>67</v>
      </c>
      <c r="B66" s="12">
        <f>_xlfn.RANK.EQ(P66,P:P,0)</f>
        <v>68</v>
      </c>
      <c r="C66" t="s">
        <v>741</v>
      </c>
      <c r="D66" t="s">
        <v>67</v>
      </c>
      <c r="E66" t="s">
        <v>369</v>
      </c>
      <c r="F66" s="18">
        <v>12</v>
      </c>
      <c r="G66" s="2">
        <v>0.70874999999999999</v>
      </c>
      <c r="H66" s="2">
        <v>106.3125</v>
      </c>
      <c r="I66" s="2">
        <v>14.174999999999999</v>
      </c>
      <c r="J66" s="2">
        <v>162</v>
      </c>
      <c r="K66" s="2">
        <v>842.40000000000009</v>
      </c>
      <c r="L66" s="2">
        <v>9.3103448275862064</v>
      </c>
      <c r="M66" s="2">
        <v>2.3544169099344887</v>
      </c>
      <c r="N66" s="2">
        <f>IF(VLOOKUP($E66,Configuration!$A$21:$C$31,3,FALSE),IFERROR((Configuration!$C$13*G66+Configuration!$C$12*I66+Configuration!$C$14*H66+Configuration!$C$16*K66+Configuration!$C$15*L66+Configuration!$C$17*M66),""),0)+(IF(VLOOKUP($E66,Configuration!$A$21:$C$31,3,FALSE),IFERROR((Configuration!$C$13*G66+Configuration!$C$12*I66+Configuration!$C$14*H66+Configuration!$C$16*K66+Configuration!$C$15*L66+Configuration!$C$17*M66),""),0)/$F66)*IFERROR(VLOOKUP($D66,'11_GAME_TEAMS (DO NOT MODIFY)'!$A:$C,3,FALSE),0)</f>
        <v>157.36448514564827</v>
      </c>
      <c r="O66" s="2">
        <f>MAX(IFERROR(IF(Configuration!$F$10&gt;0,$N66-LARGE($N:$N,Configuration!$F$10*Configuration!$F$16),-1000000),0),IFERROR(IF(Configuration!$F$14&gt;0,$N66-LARGE('FLEX Settings (DO NOT MODIFY)'!$J:$J,Configuration!$F$14*Configuration!$F$16),-1000000),0),IFERROR(IF(Configuration!$F$13&gt;0,$N66-LARGE('FLEX Settings (DO NOT MODIFY)'!$K:$K,Configuration!$F$13*Configuration!$F$16),-1000000),0))+IF(N66=0,0,COUNTIFS($N$2:N65,N65)*0.000001)</f>
        <v>-2.9996292087104708</v>
      </c>
      <c r="P66" s="42">
        <f>IF(VLOOKUP($E66,Configuration!$A$21:$C$31,3,FALSE),IFERROR((Configuration!$C$13*G66*3+Configuration!$C$12*I66+Configuration!$C$14*H66+Configuration!$C$16*K66+Configuration!$C$15*L66*3+Configuration!$C$17*M66),""),0)/F66*IF(F66&gt;=10,1,(1-(12-F66)/12))</f>
        <v>23.132801923056892</v>
      </c>
    </row>
    <row r="67" spans="1:16" x14ac:dyDescent="0.25">
      <c r="A67" s="12">
        <f>_xlfn.RANK.EQ(O67,O:O,0)</f>
        <v>71</v>
      </c>
      <c r="B67" s="12">
        <f>_xlfn.RANK.EQ(P67,P:P,0)</f>
        <v>71</v>
      </c>
      <c r="C67" t="s">
        <v>723</v>
      </c>
      <c r="D67" t="s">
        <v>187</v>
      </c>
      <c r="E67" t="s">
        <v>4</v>
      </c>
      <c r="F67" s="18">
        <v>12</v>
      </c>
      <c r="G67" s="2">
        <v>0.58499999999999996</v>
      </c>
      <c r="H67" s="2">
        <v>93.6</v>
      </c>
      <c r="I67" s="2">
        <v>11.7</v>
      </c>
      <c r="J67" s="2">
        <v>156</v>
      </c>
      <c r="K67" s="2">
        <v>858</v>
      </c>
      <c r="L67" s="2">
        <v>9.1764705882352935</v>
      </c>
      <c r="M67" s="2">
        <v>2.2512774093125123</v>
      </c>
      <c r="N67" s="2">
        <f>IF(VLOOKUP($E67,Configuration!$A$21:$C$31,3,FALSE),IFERROR((Configuration!$C$13*G67+Configuration!$C$12*I67+Configuration!$C$14*H67+Configuration!$C$16*K67+Configuration!$C$15*L67+Configuration!$C$17*M67),""),0)+(IF(VLOOKUP($E67,Configuration!$A$21:$C$31,3,FALSE),IFERROR((Configuration!$C$13*G67+Configuration!$C$12*I67+Configuration!$C$14*H67+Configuration!$C$16*K67+Configuration!$C$15*L67+Configuration!$C$17*M67),""),0)/$F67)*IFERROR(VLOOKUP($D67,'11_GAME_TEAMS (DO NOT MODIFY)'!$A:$C,3,FALSE),0)</f>
        <v>155.07626871078676</v>
      </c>
      <c r="O67" s="2">
        <f>MAX(IFERROR(IF(Configuration!$F$10&gt;0,$N67-LARGE($N:$N,Configuration!$F$10*Configuration!$F$16),-1000000),0),IFERROR(IF(Configuration!$F$14&gt;0,$N67-LARGE('FLEX Settings (DO NOT MODIFY)'!$J:$J,Configuration!$F$14*Configuration!$F$16),-1000000),0),IFERROR(IF(Configuration!$F$13&gt;0,$N67-LARGE('FLEX Settings (DO NOT MODIFY)'!$K:$K,Configuration!$F$13*Configuration!$F$16),-1000000),0))+IF(N67=0,0,COUNTIFS($N$2:N66,N66)*0.000001)</f>
        <v>-5.2878456435719814</v>
      </c>
      <c r="P67" s="42">
        <f>IF(VLOOKUP($E67,Configuration!$A$21:$C$31,3,FALSE),IFERROR((Configuration!$C$13*G67*3+Configuration!$C$12*I67+Configuration!$C$14*H67+Configuration!$C$16*K67+Configuration!$C$15*L67*3+Configuration!$C$17*M67),""),0)/F67*IF(F67&gt;=10,1,(1-(12-F67)/12))</f>
        <v>22.684492980800854</v>
      </c>
    </row>
    <row r="68" spans="1:16" x14ac:dyDescent="0.25">
      <c r="A68" s="12">
        <f>_xlfn.RANK.EQ(O68,O:O,0)</f>
        <v>64</v>
      </c>
      <c r="B68" s="12">
        <f>_xlfn.RANK.EQ(P68,P:P,0)</f>
        <v>27</v>
      </c>
      <c r="C68" t="s">
        <v>223</v>
      </c>
      <c r="D68" t="s">
        <v>46</v>
      </c>
      <c r="E68" t="s">
        <v>373</v>
      </c>
      <c r="F68" s="18">
        <v>10</v>
      </c>
      <c r="G68" s="2">
        <v>2.34375</v>
      </c>
      <c r="H68" s="2">
        <v>234.375</v>
      </c>
      <c r="I68" s="2">
        <v>23.4375</v>
      </c>
      <c r="J68" s="2">
        <v>135</v>
      </c>
      <c r="K68" s="2">
        <v>675</v>
      </c>
      <c r="L68" s="2">
        <v>7.959905660377359</v>
      </c>
      <c r="M68" s="2">
        <v>2.0570343039527068</v>
      </c>
      <c r="N68" s="2">
        <f>IF(VLOOKUP($E68,Configuration!$A$21:$C$31,3,FALSE),IFERROR((Configuration!$C$13*G68+Configuration!$C$12*I68+Configuration!$C$14*H68+Configuration!$C$16*K68+Configuration!$C$15*L68+Configuration!$C$17*M68),""),0)+(IF(VLOOKUP($E68,Configuration!$A$21:$C$31,3,FALSE),IFERROR((Configuration!$C$13*G68+Configuration!$C$12*I68+Configuration!$C$14*H68+Configuration!$C$16*K68+Configuration!$C$15*L68+Configuration!$C$17*M68),""),0)/$F68)*IFERROR(VLOOKUP($D68,'11_GAME_TEAMS (DO NOT MODIFY)'!$A:$C,3,FALSE),0)</f>
        <v>160.36411535435874</v>
      </c>
      <c r="O68" s="2">
        <f>MAX(IFERROR(IF(Configuration!$F$10&gt;0,$N68-LARGE($N:$N,Configuration!$F$10*Configuration!$F$16),-1000000),0),IFERROR(IF(Configuration!$F$14&gt;0,$N68-LARGE('FLEX Settings (DO NOT MODIFY)'!$J:$J,Configuration!$F$14*Configuration!$F$16),-1000000),0),IFERROR(IF(Configuration!$F$13&gt;0,$N68-LARGE('FLEX Settings (DO NOT MODIFY)'!$K:$K,Configuration!$F$13*Configuration!$F$16),-1000000),0))+IF(N68=0,0,COUNTIFS($N$2:N67,N67)*0.000001)</f>
        <v>9.9999999999999995E-7</v>
      </c>
      <c r="P68" s="42">
        <f>IF(VLOOKUP($E68,Configuration!$A$21:$C$31,3,FALSE),IFERROR((Configuration!$C$13*G68*3+Configuration!$C$12*I68+Configuration!$C$14*H68+Configuration!$C$16*K68+Configuration!$C$15*L68*3+Configuration!$C$17*M68),""),0)/F68*IF(F68&gt;=10,1,(1-(12-F68)/12))</f>
        <v>28.400798327888701</v>
      </c>
    </row>
    <row r="69" spans="1:16" x14ac:dyDescent="0.25">
      <c r="A69" s="12">
        <f>_xlfn.RANK.EQ(O69,O:O,0)</f>
        <v>73</v>
      </c>
      <c r="B69" s="12">
        <f>_xlfn.RANK.EQ(P69,P:P,0)</f>
        <v>91</v>
      </c>
      <c r="C69" t="s">
        <v>746</v>
      </c>
      <c r="D69" t="s">
        <v>53</v>
      </c>
      <c r="E69" t="s">
        <v>369</v>
      </c>
      <c r="F69" s="18">
        <v>12</v>
      </c>
      <c r="G69" s="2">
        <v>0.62181818181818171</v>
      </c>
      <c r="H69" s="2">
        <v>95.759999999999991</v>
      </c>
      <c r="I69" s="2">
        <v>13.68</v>
      </c>
      <c r="J69" s="2">
        <v>228</v>
      </c>
      <c r="K69" s="2">
        <v>1026</v>
      </c>
      <c r="L69" s="2">
        <v>6.3083003952569161</v>
      </c>
      <c r="M69" s="2">
        <v>3.2623741878659165</v>
      </c>
      <c r="N69" s="2">
        <f>IF(VLOOKUP($E69,Configuration!$A$21:$C$31,3,FALSE),IFERROR((Configuration!$C$13*G69+Configuration!$C$12*I69+Configuration!$C$14*H69+Configuration!$C$16*K69+Configuration!$C$15*L69+Configuration!$C$17*M69),""),0)+(IF(VLOOKUP($E69,Configuration!$A$21:$C$31,3,FALSE),IFERROR((Configuration!$C$13*G69+Configuration!$C$12*I69+Configuration!$C$14*H69+Configuration!$C$16*K69+Configuration!$C$15*L69+Configuration!$C$17*M69),""),0)/$F69)*IFERROR(VLOOKUP($D69,'11_GAME_TEAMS (DO NOT MODIFY)'!$A:$C,3,FALSE),0)</f>
        <v>154.07196308671877</v>
      </c>
      <c r="O69" s="2">
        <f>MAX(IFERROR(IF(Configuration!$F$10&gt;0,$N69-LARGE($N:$N,Configuration!$F$10*Configuration!$F$16),-1000000),0),IFERROR(IF(Configuration!$F$14&gt;0,$N69-LARGE('FLEX Settings (DO NOT MODIFY)'!$J:$J,Configuration!$F$14*Configuration!$F$16),-1000000),0),IFERROR(IF(Configuration!$F$13&gt;0,$N69-LARGE('FLEX Settings (DO NOT MODIFY)'!$K:$K,Configuration!$F$13*Configuration!$F$16),-1000000),0))+IF(N69=0,0,COUNTIFS($N$2:N68,N68)*0.000001)</f>
        <v>-6.2921512676399773</v>
      </c>
      <c r="P69" s="42">
        <f>IF(VLOOKUP($E69,Configuration!$A$21:$C$31,3,FALSE),IFERROR((Configuration!$C$13*G69*3+Configuration!$C$12*I69+Configuration!$C$14*H69+Configuration!$C$16*K69+Configuration!$C$15*L69*3+Configuration!$C$17*M69),""),0)/F69*IF(F69&gt;=10,1,(1-(12-F69)/12))</f>
        <v>19.769448834301663</v>
      </c>
    </row>
    <row r="70" spans="1:16" x14ac:dyDescent="0.25">
      <c r="A70" s="12">
        <f>_xlfn.RANK.EQ(O70,O:O,0)</f>
        <v>74</v>
      </c>
      <c r="B70" s="12">
        <f>_xlfn.RANK.EQ(P70,P:P,0)</f>
        <v>65</v>
      </c>
      <c r="C70" t="s">
        <v>412</v>
      </c>
      <c r="D70" t="s">
        <v>123</v>
      </c>
      <c r="E70" t="s">
        <v>3</v>
      </c>
      <c r="F70" s="18">
        <v>11</v>
      </c>
      <c r="G70" s="2">
        <v>0.79115384615384632</v>
      </c>
      <c r="H70" s="2">
        <v>97.70750000000001</v>
      </c>
      <c r="I70" s="2">
        <v>10.285</v>
      </c>
      <c r="J70" s="2">
        <v>187</v>
      </c>
      <c r="K70" s="2">
        <v>860.19999999999982</v>
      </c>
      <c r="L70" s="2">
        <v>8.5388127853881279</v>
      </c>
      <c r="M70" s="2">
        <v>2.6680766945030152</v>
      </c>
      <c r="N70" s="2">
        <f>IF(VLOOKUP($E70,Configuration!$A$21:$C$31,3,FALSE),IFERROR((Configuration!$C$13*G70+Configuration!$C$12*I70+Configuration!$C$14*H70+Configuration!$C$16*K70+Configuration!$C$15*L70+Configuration!$C$17*M70),""),0)+(IF(VLOOKUP($E70,Configuration!$A$21:$C$31,3,FALSE),IFERROR((Configuration!$C$13*G70+Configuration!$C$12*I70+Configuration!$C$14*H70+Configuration!$C$16*K70+Configuration!$C$15*L70+Configuration!$C$17*M70),""),0)/$F70)*IFERROR(VLOOKUP($D70,'11_GAME_TEAMS (DO NOT MODIFY)'!$A:$C,3,FALSE),0)</f>
        <v>151.5768964002458</v>
      </c>
      <c r="O70" s="2">
        <f>MAX(IFERROR(IF(Configuration!$F$10&gt;0,$N70-LARGE($N:$N,Configuration!$F$10*Configuration!$F$16),-1000000),0),IFERROR(IF(Configuration!$F$14&gt;0,$N70-LARGE('FLEX Settings (DO NOT MODIFY)'!$J:$J,Configuration!$F$14*Configuration!$F$16),-1000000),0),IFERROR(IF(Configuration!$F$13&gt;0,$N70-LARGE('FLEX Settings (DO NOT MODIFY)'!$K:$K,Configuration!$F$13*Configuration!$F$16),-1000000),0))+IF(N70=0,0,COUNTIFS($N$2:N69,N69)*0.000001)</f>
        <v>-8.7872179541129452</v>
      </c>
      <c r="P70" s="42">
        <f>IF(VLOOKUP($E70,Configuration!$A$21:$C$31,3,FALSE),IFERROR((Configuration!$C$13*G70*3+Configuration!$C$12*I70+Configuration!$C$14*H70+Configuration!$C$16*K70+Configuration!$C$15*L70*3+Configuration!$C$17*M70),""),0)/F70*IF(F70&gt;=10,1,(1-(12-F70)/12))</f>
        <v>23.957863270795407</v>
      </c>
    </row>
    <row r="71" spans="1:16" x14ac:dyDescent="0.25">
      <c r="A71" s="12">
        <f>_xlfn.RANK.EQ(O71,O:O,0)</f>
        <v>69</v>
      </c>
      <c r="B71" s="12">
        <f>_xlfn.RANK.EQ(P71,P:P,0)</f>
        <v>89</v>
      </c>
      <c r="C71" t="s">
        <v>693</v>
      </c>
      <c r="D71" t="s">
        <v>77</v>
      </c>
      <c r="E71" t="s">
        <v>138</v>
      </c>
      <c r="F71" s="18">
        <v>12</v>
      </c>
      <c r="G71" s="2">
        <v>0.48421052631578948</v>
      </c>
      <c r="H71" s="2">
        <v>211.6</v>
      </c>
      <c r="I71" s="2">
        <v>18.400000000000002</v>
      </c>
      <c r="J71" s="2">
        <v>180</v>
      </c>
      <c r="K71" s="2">
        <v>882</v>
      </c>
      <c r="L71" s="2">
        <v>6.5284974093264241</v>
      </c>
      <c r="M71" s="2">
        <v>2.6376793103389091</v>
      </c>
      <c r="N71" s="2">
        <f>IF(VLOOKUP($E71,Configuration!$A$21:$C$31,3,FALSE),IFERROR((Configuration!$C$13*G71+Configuration!$C$12*I71+Configuration!$C$14*H71+Configuration!$C$16*K71+Configuration!$C$15*L71+Configuration!$C$17*M71),""),0)+(IF(VLOOKUP($E71,Configuration!$A$21:$C$31,3,FALSE),IFERROR((Configuration!$C$13*G71+Configuration!$C$12*I71+Configuration!$C$14*H71+Configuration!$C$16*K71+Configuration!$C$15*L71+Configuration!$C$17*M71),""),0)/$F71)*IFERROR(VLOOKUP($D71,'11_GAME_TEAMS (DO NOT MODIFY)'!$A:$C,3,FALSE),0)</f>
        <v>155.36088899317548</v>
      </c>
      <c r="O71" s="2">
        <f>MAX(IFERROR(IF(Configuration!$F$10&gt;0,$N71-LARGE($N:$N,Configuration!$F$10*Configuration!$F$16),-1000000),0),IFERROR(IF(Configuration!$F$14&gt;0,$N71-LARGE('FLEX Settings (DO NOT MODIFY)'!$J:$J,Configuration!$F$14*Configuration!$F$16),-1000000),0),IFERROR(IF(Configuration!$F$13&gt;0,$N71-LARGE('FLEX Settings (DO NOT MODIFY)'!$K:$K,Configuration!$F$13*Configuration!$F$16),-1000000),0))+IF(N71=0,0,COUNTIFS($N$2:N70,N70)*0.000001)</f>
        <v>-5.003225361183266</v>
      </c>
      <c r="P71" s="42">
        <f>IF(VLOOKUP($E71,Configuration!$A$21:$C$31,3,FALSE),IFERROR((Configuration!$C$13*G71*3+Configuration!$C$12*I71+Configuration!$C$14*H71+Configuration!$C$16*K71+Configuration!$C$15*L71*3+Configuration!$C$17*M71),""),0)/F71*IF(F71&gt;=10,1,(1-(12-F71)/12))</f>
        <v>19.9594486850735</v>
      </c>
    </row>
    <row r="72" spans="1:16" x14ac:dyDescent="0.25">
      <c r="A72" s="12">
        <f>_xlfn.RANK.EQ(O72,O:O,0)</f>
        <v>61</v>
      </c>
      <c r="B72" s="12">
        <f>_xlfn.RANK.EQ(P72,P:P,0)</f>
        <v>72</v>
      </c>
      <c r="C72" t="s">
        <v>692</v>
      </c>
      <c r="D72" t="s">
        <v>127</v>
      </c>
      <c r="E72" t="s">
        <v>138</v>
      </c>
      <c r="F72" s="18">
        <v>12</v>
      </c>
      <c r="G72" s="2">
        <v>1.7552238805970151</v>
      </c>
      <c r="H72" s="2">
        <v>210.62686567164178</v>
      </c>
      <c r="I72" s="2">
        <v>35.104477611940297</v>
      </c>
      <c r="J72" s="2">
        <v>168</v>
      </c>
      <c r="K72" s="2">
        <v>756</v>
      </c>
      <c r="L72" s="2">
        <v>7.304347826086957</v>
      </c>
      <c r="M72" s="2">
        <v>2.6083992820680373</v>
      </c>
      <c r="N72" s="2">
        <f>IF(VLOOKUP($E72,Configuration!$A$21:$C$31,3,FALSE),IFERROR((Configuration!$C$13*G72+Configuration!$C$12*I72+Configuration!$C$14*H72+Configuration!$C$16*K72+Configuration!$C$15*L72+Configuration!$C$17*M72),""),0)+(IF(VLOOKUP($E72,Configuration!$A$21:$C$31,3,FALSE),IFERROR((Configuration!$C$13*G72+Configuration!$C$12*I72+Configuration!$C$14*H72+Configuration!$C$16*K72+Configuration!$C$15*L72+Configuration!$C$17*M72),""),0)/$F72)*IFERROR(VLOOKUP($D72,'11_GAME_TEAMS (DO NOT MODIFY)'!$A:$C,3,FALSE),0)</f>
        <v>163.35555704910209</v>
      </c>
      <c r="O72" s="2">
        <f>MAX(IFERROR(IF(Configuration!$F$10&gt;0,$N72-LARGE($N:$N,Configuration!$F$10*Configuration!$F$16),-1000000),0),IFERROR(IF(Configuration!$F$14&gt;0,$N72-LARGE('FLEX Settings (DO NOT MODIFY)'!$J:$J,Configuration!$F$14*Configuration!$F$16),-1000000),0),IFERROR(IF(Configuration!$F$13&gt;0,$N72-LARGE('FLEX Settings (DO NOT MODIFY)'!$K:$K,Configuration!$F$13*Configuration!$F$16),-1000000),0))+IF(N72=0,0,COUNTIFS($N$2:N71,N71)*0.000001)</f>
        <v>2.9914426947433439</v>
      </c>
      <c r="P72" s="42">
        <f>IF(VLOOKUP($E72,Configuration!$A$21:$C$31,3,FALSE),IFERROR((Configuration!$C$13*G72*3+Configuration!$C$12*I72+Configuration!$C$14*H72+Configuration!$C$16*K72+Configuration!$C$15*L72*3+Configuration!$C$17*M72),""),0)/F72*IF(F72&gt;=10,1,(1-(12-F72)/12))</f>
        <v>22.672534794109151</v>
      </c>
    </row>
    <row r="73" spans="1:16" x14ac:dyDescent="0.25">
      <c r="A73" s="12">
        <f>_xlfn.RANK.EQ(O73,O:O,0)</f>
        <v>68</v>
      </c>
      <c r="B73" s="12">
        <f>_xlfn.RANK.EQ(P73,P:P,0)</f>
        <v>76</v>
      </c>
      <c r="C73" t="s">
        <v>201</v>
      </c>
      <c r="D73" t="s">
        <v>310</v>
      </c>
      <c r="E73" t="s">
        <v>369</v>
      </c>
      <c r="F73" s="18">
        <v>12</v>
      </c>
      <c r="G73" s="2">
        <v>0.99043062200956955</v>
      </c>
      <c r="H73" s="2">
        <v>118.85167464114834</v>
      </c>
      <c r="I73" s="2">
        <v>19.808612440191389</v>
      </c>
      <c r="J73" s="2">
        <v>180</v>
      </c>
      <c r="K73" s="2">
        <v>846</v>
      </c>
      <c r="L73" s="2">
        <v>8.1</v>
      </c>
      <c r="M73" s="2">
        <v>2.6491930009344054</v>
      </c>
      <c r="N73" s="2">
        <f>IF(VLOOKUP($E73,Configuration!$A$21:$C$31,3,FALSE),IFERROR((Configuration!$C$13*G73+Configuration!$C$12*I73+Configuration!$C$14*H73+Configuration!$C$16*K73+Configuration!$C$15*L73+Configuration!$C$17*M73),""),0)+(IF(VLOOKUP($E73,Configuration!$A$21:$C$31,3,FALSE),IFERROR((Configuration!$C$13*G73+Configuration!$C$12*I73+Configuration!$C$14*H73+Configuration!$C$16*K73+Configuration!$C$15*L73+Configuration!$C$17*M73),""),0)/$F73)*IFERROR(VLOOKUP($D73,'11_GAME_TEAMS (DO NOT MODIFY)'!$A:$C,3,FALSE),0)</f>
        <v>155.63367141439915</v>
      </c>
      <c r="O73" s="2">
        <f>MAX(IFERROR(IF(Configuration!$F$10&gt;0,$N73-LARGE($N:$N,Configuration!$F$10*Configuration!$F$16),-1000000),0),IFERROR(IF(Configuration!$F$14&gt;0,$N73-LARGE('FLEX Settings (DO NOT MODIFY)'!$J:$J,Configuration!$F$14*Configuration!$F$16),-1000000),0),IFERROR(IF(Configuration!$F$13&gt;0,$N73-LARGE('FLEX Settings (DO NOT MODIFY)'!$K:$K,Configuration!$F$13*Configuration!$F$16),-1000000),0))+IF(N73=0,0,COUNTIFS($N$2:N72,N72)*0.000001)</f>
        <v>-4.7304429399595991</v>
      </c>
      <c r="P73" s="42">
        <f>IF(VLOOKUP($E73,Configuration!$A$21:$C$31,3,FALSE),IFERROR((Configuration!$C$13*G73*3+Configuration!$C$12*I73+Configuration!$C$14*H73+Configuration!$C$16*K73+Configuration!$C$15*L73*3+Configuration!$C$17*M73),""),0)/F73*IF(F73&gt;=10,1,(1-(12-F73)/12))</f>
        <v>22.05990323987616</v>
      </c>
    </row>
    <row r="74" spans="1:16" x14ac:dyDescent="0.25">
      <c r="A74" s="12">
        <f>_xlfn.RANK.EQ(O74,O:O,0)</f>
        <v>65</v>
      </c>
      <c r="B74" s="12">
        <f>_xlfn.RANK.EQ(P74,P:P,0)</f>
        <v>45</v>
      </c>
      <c r="C74" t="s">
        <v>751</v>
      </c>
      <c r="D74" t="s">
        <v>57</v>
      </c>
      <c r="E74" t="s">
        <v>373</v>
      </c>
      <c r="F74" s="18">
        <v>10</v>
      </c>
      <c r="G74" s="2">
        <v>1.153846153846154</v>
      </c>
      <c r="H74" s="2">
        <v>180</v>
      </c>
      <c r="I74" s="2">
        <v>30</v>
      </c>
      <c r="J74" s="2">
        <v>160</v>
      </c>
      <c r="K74" s="2">
        <v>800</v>
      </c>
      <c r="L74" s="2">
        <v>7.3684210526315788</v>
      </c>
      <c r="M74" s="2">
        <v>2.4561305418107371</v>
      </c>
      <c r="N74" s="2">
        <f>IF(VLOOKUP($E74,Configuration!$A$21:$C$31,3,FALSE),IFERROR((Configuration!$C$13*G74+Configuration!$C$12*I74+Configuration!$C$14*H74+Configuration!$C$16*K74+Configuration!$C$15*L74+Configuration!$C$17*M74),""),0)+(IF(VLOOKUP($E74,Configuration!$A$21:$C$31,3,FALSE),IFERROR((Configuration!$C$13*G74+Configuration!$C$12*I74+Configuration!$C$14*H74+Configuration!$C$16*K74+Configuration!$C$15*L74+Configuration!$C$17*M74),""),0)/$F74)*IFERROR(VLOOKUP($D74,'11_GAME_TEAMS (DO NOT MODIFY)'!$A:$C,3,FALSE),0)</f>
        <v>159.22134215524491</v>
      </c>
      <c r="O74" s="2">
        <f>MAX(IFERROR(IF(Configuration!$F$10&gt;0,$N74-LARGE($N:$N,Configuration!$F$10*Configuration!$F$16),-1000000),0),IFERROR(IF(Configuration!$F$14&gt;0,$N74-LARGE('FLEX Settings (DO NOT MODIFY)'!$J:$J,Configuration!$F$14*Configuration!$F$16),-1000000),0),IFERROR(IF(Configuration!$F$13&gt;0,$N74-LARGE('FLEX Settings (DO NOT MODIFY)'!$K:$K,Configuration!$F$13*Configuration!$F$16),-1000000),0))+IF(N74=0,0,COUNTIFS($N$2:N73,N73)*0.000001)</f>
        <v>-1.1427721991138331</v>
      </c>
      <c r="P74" s="42">
        <f>IF(VLOOKUP($E74,Configuration!$A$21:$C$31,3,FALSE),IFERROR((Configuration!$C$13*G74*3+Configuration!$C$12*I74+Configuration!$C$14*H74+Configuration!$C$16*K74+Configuration!$C$15*L74*3+Configuration!$C$17*M74),""),0)/F74*IF(F74&gt;=10,1,(1-(12-F74)/12))</f>
        <v>26.148854863297764</v>
      </c>
    </row>
    <row r="75" spans="1:16" x14ac:dyDescent="0.25">
      <c r="A75" s="12">
        <f>_xlfn.RANK.EQ(O75,O:O,0)</f>
        <v>70</v>
      </c>
      <c r="B75" s="12">
        <f>_xlfn.RANK.EQ(P75,P:P,0)</f>
        <v>58</v>
      </c>
      <c r="C75" t="s">
        <v>320</v>
      </c>
      <c r="D75" t="s">
        <v>128</v>
      </c>
      <c r="E75" t="s">
        <v>369</v>
      </c>
      <c r="F75" s="18">
        <v>11</v>
      </c>
      <c r="G75" s="2">
        <v>0.9732135066748101</v>
      </c>
      <c r="H75" s="2">
        <v>165.77070063694268</v>
      </c>
      <c r="I75" s="2">
        <v>23.681528662420384</v>
      </c>
      <c r="J75" s="2">
        <v>143</v>
      </c>
      <c r="K75" s="2">
        <v>672.1</v>
      </c>
      <c r="L75" s="2">
        <v>9.1082802547770711</v>
      </c>
      <c r="M75" s="2">
        <v>2.1695747954999698</v>
      </c>
      <c r="N75" s="2">
        <f>IF(VLOOKUP($E75,Configuration!$A$21:$C$31,3,FALSE),IFERROR((Configuration!$C$13*G75+Configuration!$C$12*I75+Configuration!$C$14*H75+Configuration!$C$16*K75+Configuration!$C$15*L75+Configuration!$C$17*M75),""),0)+(IF(VLOOKUP($E75,Configuration!$A$21:$C$31,3,FALSE),IFERROR((Configuration!$C$13*G75+Configuration!$C$12*I75+Configuration!$C$14*H75+Configuration!$C$16*K75+Configuration!$C$15*L75+Configuration!$C$17*M75),""),0)/$F75)*IFERROR(VLOOKUP($D75,'11_GAME_TEAMS (DO NOT MODIFY)'!$A:$C,3,FALSE),0)</f>
        <v>155.22713935835708</v>
      </c>
      <c r="O75" s="2">
        <f>MAX(IFERROR(IF(Configuration!$F$10&gt;0,$N75-LARGE($N:$N,Configuration!$F$10*Configuration!$F$16),-1000000),0),IFERROR(IF(Configuration!$F$14&gt;0,$N75-LARGE('FLEX Settings (DO NOT MODIFY)'!$J:$J,Configuration!$F$14*Configuration!$F$16),-1000000),0),IFERROR(IF(Configuration!$F$13&gt;0,$N75-LARGE('FLEX Settings (DO NOT MODIFY)'!$K:$K,Configuration!$F$13*Configuration!$F$16),-1000000),0))+IF(N75=0,0,COUNTIFS($N$2:N74,N74)*0.000001)</f>
        <v>-5.1369749960016664</v>
      </c>
      <c r="P75" s="42">
        <f>IF(VLOOKUP($E75,Configuration!$A$21:$C$31,3,FALSE),IFERROR((Configuration!$C$13*G75*3+Configuration!$C$12*I75+Configuration!$C$14*H75+Configuration!$C$16*K75+Configuration!$C$15*L75*3+Configuration!$C$17*M75),""),0)/F75*IF(F75&gt;=10,1,(1-(12-F75)/12))</f>
        <v>24.795961137276212</v>
      </c>
    </row>
    <row r="76" spans="1:16" x14ac:dyDescent="0.25">
      <c r="A76" s="12">
        <f>_xlfn.RANK.EQ(O76,O:O,0)</f>
        <v>76</v>
      </c>
      <c r="B76" s="12">
        <f>_xlfn.RANK.EQ(P76,P:P,0)</f>
        <v>88</v>
      </c>
      <c r="C76" t="s">
        <v>437</v>
      </c>
      <c r="D76" t="s">
        <v>50</v>
      </c>
      <c r="E76" t="s">
        <v>369</v>
      </c>
      <c r="F76" s="18">
        <v>12</v>
      </c>
      <c r="G76" s="2">
        <v>0.70000000000000007</v>
      </c>
      <c r="H76" s="2">
        <v>147</v>
      </c>
      <c r="I76" s="2">
        <v>14</v>
      </c>
      <c r="J76" s="2">
        <v>156</v>
      </c>
      <c r="K76" s="2">
        <v>842.40000000000009</v>
      </c>
      <c r="L76" s="2">
        <v>7</v>
      </c>
      <c r="M76" s="2">
        <v>2.2700771072379706</v>
      </c>
      <c r="N76" s="2">
        <f>IF(VLOOKUP($E76,Configuration!$A$21:$C$31,3,FALSE),IFERROR((Configuration!$C$13*G76+Configuration!$C$12*I76+Configuration!$C$14*H76+Configuration!$C$16*K76+Configuration!$C$15*L76+Configuration!$C$17*M76),""),0)+(IF(VLOOKUP($E76,Configuration!$A$21:$C$31,3,FALSE),IFERROR((Configuration!$C$13*G76+Configuration!$C$12*I76+Configuration!$C$14*H76+Configuration!$C$16*K76+Configuration!$C$15*L76+Configuration!$C$17*M76),""),0)/$F76)*IFERROR(VLOOKUP($D76,'11_GAME_TEAMS (DO NOT MODIFY)'!$A:$C,3,FALSE),0)</f>
        <v>147.59984578552408</v>
      </c>
      <c r="O76" s="2">
        <f>MAX(IFERROR(IF(Configuration!$F$10&gt;0,$N76-LARGE($N:$N,Configuration!$F$10*Configuration!$F$16),-1000000),0),IFERROR(IF(Configuration!$F$14&gt;0,$N76-LARGE('FLEX Settings (DO NOT MODIFY)'!$J:$J,Configuration!$F$14*Configuration!$F$16),-1000000),0),IFERROR(IF(Configuration!$F$13&gt;0,$N76-LARGE('FLEX Settings (DO NOT MODIFY)'!$K:$K,Configuration!$F$13*Configuration!$F$16),-1000000),0))+IF(N76=0,0,COUNTIFS($N$2:N75,N75)*0.000001)</f>
        <v>-12.764268568834664</v>
      </c>
      <c r="P76" s="42">
        <f>IF(VLOOKUP($E76,Configuration!$A$21:$C$31,3,FALSE),IFERROR((Configuration!$C$13*G76*3+Configuration!$C$12*I76+Configuration!$C$14*H76+Configuration!$C$16*K76+Configuration!$C$15*L76*3+Configuration!$C$17*M76),""),0)/F76*IF(F76&gt;=10,1,(1-(12-F76)/12))</f>
        <v>19.999987148793675</v>
      </c>
    </row>
    <row r="77" spans="1:16" x14ac:dyDescent="0.25">
      <c r="A77" s="12">
        <f>_xlfn.RANK.EQ(O77,O:O,0)</f>
        <v>75</v>
      </c>
      <c r="B77" s="12">
        <f>_xlfn.RANK.EQ(P77,P:P,0)</f>
        <v>97</v>
      </c>
      <c r="C77" t="s">
        <v>232</v>
      </c>
      <c r="D77" t="s">
        <v>92</v>
      </c>
      <c r="E77" t="s">
        <v>138</v>
      </c>
      <c r="F77" s="18">
        <v>12</v>
      </c>
      <c r="G77" s="2">
        <v>1.4739229024943308</v>
      </c>
      <c r="H77" s="2">
        <v>144.44444444444443</v>
      </c>
      <c r="I77" s="2">
        <v>20.634920634920633</v>
      </c>
      <c r="J77" s="2">
        <v>156</v>
      </c>
      <c r="K77" s="2">
        <v>889.2</v>
      </c>
      <c r="L77" s="2">
        <v>5.3485714285714288</v>
      </c>
      <c r="M77" s="2">
        <v>2.3243095001492318</v>
      </c>
      <c r="N77" s="2">
        <f>IF(VLOOKUP($E77,Configuration!$A$21:$C$31,3,FALSE),IFERROR((Configuration!$C$13*G77+Configuration!$C$12*I77+Configuration!$C$14*H77+Configuration!$C$16*K77+Configuration!$C$15*L77+Configuration!$C$17*M77),""),0)+(IF(VLOOKUP($E77,Configuration!$A$21:$C$31,3,FALSE),IFERROR((Configuration!$C$13*G77+Configuration!$C$12*I77+Configuration!$C$14*H77+Configuration!$C$16*K77+Configuration!$C$15*L77+Configuration!$C$17*M77),""),0)/$F77)*IFERROR(VLOOKUP($D77,'11_GAME_TEAMS (DO NOT MODIFY)'!$A:$C,3,FALSE),0)</f>
        <v>149.96825174800088</v>
      </c>
      <c r="O77" s="2">
        <f>MAX(IFERROR(IF(Configuration!$F$10&gt;0,$N77-LARGE($N:$N,Configuration!$F$10*Configuration!$F$16),-1000000),0),IFERROR(IF(Configuration!$F$14&gt;0,$N77-LARGE('FLEX Settings (DO NOT MODIFY)'!$J:$J,Configuration!$F$14*Configuration!$F$16),-1000000),0),IFERROR(IF(Configuration!$F$13&gt;0,$N77-LARGE('FLEX Settings (DO NOT MODIFY)'!$K:$K,Configuration!$F$13*Configuration!$F$16),-1000000),0))+IF(N77=0,0,COUNTIFS($N$2:N76,N76)*0.000001)</f>
        <v>-10.395862606357865</v>
      </c>
      <c r="P77" s="42">
        <f>IF(VLOOKUP($E77,Configuration!$A$21:$C$31,3,FALSE),IFERROR((Configuration!$C$13*G77*3+Configuration!$C$12*I77+Configuration!$C$14*H77+Configuration!$C$16*K77+Configuration!$C$15*L77*3+Configuration!$C$17*M77),""),0)/F77*IF(F77&gt;=10,1,(1-(12-F77)/12))</f>
        <v>19.319848643399165</v>
      </c>
    </row>
    <row r="78" spans="1:16" x14ac:dyDescent="0.25">
      <c r="A78" s="12">
        <f>_xlfn.RANK.EQ(O78,O:O,0)</f>
        <v>72</v>
      </c>
      <c r="B78" s="12">
        <f>_xlfn.RANK.EQ(P78,P:P,0)</f>
        <v>94</v>
      </c>
      <c r="C78" t="s">
        <v>675</v>
      </c>
      <c r="D78" t="s">
        <v>657</v>
      </c>
      <c r="E78" t="s">
        <v>2</v>
      </c>
      <c r="F78" s="18">
        <v>12</v>
      </c>
      <c r="G78" s="2">
        <v>1.3333333333333335</v>
      </c>
      <c r="H78" s="2">
        <v>210</v>
      </c>
      <c r="I78" s="2">
        <v>30</v>
      </c>
      <c r="J78" s="2">
        <v>174</v>
      </c>
      <c r="K78" s="2">
        <v>835.19999999999993</v>
      </c>
      <c r="L78" s="2">
        <v>5.3814432989690726</v>
      </c>
      <c r="M78" s="2">
        <v>2.6495857872390336</v>
      </c>
      <c r="N78" s="2">
        <f>IF(VLOOKUP($E78,Configuration!$A$21:$C$31,3,FALSE),IFERROR((Configuration!$C$13*G78+Configuration!$C$12*I78+Configuration!$C$14*H78+Configuration!$C$16*K78+Configuration!$C$15*L78+Configuration!$C$17*M78),""),0)+(IF(VLOOKUP($E78,Configuration!$A$21:$C$31,3,FALSE),IFERROR((Configuration!$C$13*G78+Configuration!$C$12*I78+Configuration!$C$14*H78+Configuration!$C$16*K78+Configuration!$C$15*L78+Configuration!$C$17*M78),""),0)/$F78)*IFERROR(VLOOKUP($D78,'11_GAME_TEAMS (DO NOT MODIFY)'!$A:$C,3,FALSE),0)</f>
        <v>154.50948821933636</v>
      </c>
      <c r="O78" s="2">
        <f>MAX(IFERROR(IF(Configuration!$F$10&gt;0,$N78-LARGE($N:$N,Configuration!$F$10*Configuration!$F$16),-1000000),0),IFERROR(IF(Configuration!$F$14&gt;0,$N78-LARGE('FLEX Settings (DO NOT MODIFY)'!$J:$J,Configuration!$F$14*Configuration!$F$16),-1000000),0),IFERROR(IF(Configuration!$F$13&gt;0,$N78-LARGE('FLEX Settings (DO NOT MODIFY)'!$K:$K,Configuration!$F$13*Configuration!$F$16),-1000000),0))+IF(N78=0,0,COUNTIFS($N$2:N77,N77)*0.000001)</f>
        <v>-5.8546261350223832</v>
      </c>
      <c r="P78" s="42">
        <f>IF(VLOOKUP($E78,Configuration!$A$21:$C$31,3,FALSE),IFERROR((Configuration!$C$13*G78*3+Configuration!$C$12*I78+Configuration!$C$14*H78+Configuration!$C$16*K78+Configuration!$C$15*L78*3+Configuration!$C$17*M78),""),0)/F78*IF(F78&gt;=10,1,(1-(12-F78)/12))</f>
        <v>19.590567317247103</v>
      </c>
    </row>
    <row r="79" spans="1:16" x14ac:dyDescent="0.25">
      <c r="A79" s="12">
        <f>_xlfn.RANK.EQ(O79,O:O,0)</f>
        <v>79</v>
      </c>
      <c r="B79" s="12">
        <f>_xlfn.RANK.EQ(P79,P:P,0)</f>
        <v>48</v>
      </c>
      <c r="C79" t="s">
        <v>720</v>
      </c>
      <c r="D79" t="s">
        <v>43</v>
      </c>
      <c r="E79" t="s">
        <v>190</v>
      </c>
      <c r="F79" s="18">
        <v>10</v>
      </c>
      <c r="G79" s="2">
        <v>0.57241379310344831</v>
      </c>
      <c r="H79" s="2">
        <v>100.17241379310346</v>
      </c>
      <c r="I79" s="2">
        <v>14.310344827586208</v>
      </c>
      <c r="J79" s="2">
        <v>138.33333333333334</v>
      </c>
      <c r="K79" s="2">
        <v>747</v>
      </c>
      <c r="L79" s="2">
        <v>8.8675213675213662</v>
      </c>
      <c r="M79" s="2">
        <v>2.0284917026910487</v>
      </c>
      <c r="N79" s="2">
        <f>IF(VLOOKUP($E79,Configuration!$A$21:$C$31,3,FALSE),IFERROR((Configuration!$C$13*G79+Configuration!$C$12*I79+Configuration!$C$14*H79+Configuration!$C$16*K79+Configuration!$C$15*L79+Configuration!$C$17*M79),""),0)+(IF(VLOOKUP($E79,Configuration!$A$21:$C$31,3,FALSE),IFERROR((Configuration!$C$13*G79+Configuration!$C$12*I79+Configuration!$C$14*H79+Configuration!$C$16*K79+Configuration!$C$15*L79+Configuration!$C$17*M79),""),0)/$F79)*IFERROR(VLOOKUP($D79,'11_GAME_TEAMS (DO NOT MODIFY)'!$A:$C,3,FALSE),0)</f>
        <v>144.45504135147027</v>
      </c>
      <c r="O79" s="2">
        <f>MAX(IFERROR(IF(Configuration!$F$10&gt;0,$N79-LARGE($N:$N,Configuration!$F$10*Configuration!$F$16),-1000000),0),IFERROR(IF(Configuration!$F$14&gt;0,$N79-LARGE('FLEX Settings (DO NOT MODIFY)'!$J:$J,Configuration!$F$14*Configuration!$F$16),-1000000),0),IFERROR(IF(Configuration!$F$13&gt;0,$N79-LARGE('FLEX Settings (DO NOT MODIFY)'!$K:$K,Configuration!$F$13*Configuration!$F$16),-1000000),0))+IF(N79=0,0,COUNTIFS($N$2:N78,N78)*0.000001)</f>
        <v>-15.909073002888475</v>
      </c>
      <c r="P79" s="42">
        <f>IF(VLOOKUP($E79,Configuration!$A$21:$C$31,3,FALSE),IFERROR((Configuration!$C$13*G79*3+Configuration!$C$12*I79+Configuration!$C$14*H79+Configuration!$C$16*K79+Configuration!$C$15*L79*3+Configuration!$C$17*M79),""),0)/F79*IF(F79&gt;=10,1,(1-(12-F79)/12))</f>
        <v>25.7734263278968</v>
      </c>
    </row>
    <row r="80" spans="1:16" x14ac:dyDescent="0.25">
      <c r="A80" s="12">
        <f>_xlfn.RANK.EQ(O80,O:O,0)</f>
        <v>78</v>
      </c>
      <c r="B80" s="12">
        <f>_xlfn.RANK.EQ(P80,P:P,0)</f>
        <v>80</v>
      </c>
      <c r="C80" t="s">
        <v>773</v>
      </c>
      <c r="D80" t="s">
        <v>666</v>
      </c>
      <c r="E80" t="s">
        <v>379</v>
      </c>
      <c r="F80" s="18">
        <v>12</v>
      </c>
      <c r="G80" s="2">
        <v>0.76255319148936174</v>
      </c>
      <c r="H80" s="2">
        <v>133.44680851063831</v>
      </c>
      <c r="I80" s="2">
        <v>19.063829787234042</v>
      </c>
      <c r="J80" s="2">
        <v>168</v>
      </c>
      <c r="K80" s="2">
        <v>722.4</v>
      </c>
      <c r="L80" s="2">
        <v>8.4</v>
      </c>
      <c r="M80" s="2">
        <v>2.4772865283144969</v>
      </c>
      <c r="N80" s="2">
        <f>IF(VLOOKUP($E80,Configuration!$A$21:$C$31,3,FALSE),IFERROR((Configuration!$C$13*G80+Configuration!$C$12*I80+Configuration!$C$14*H80+Configuration!$C$16*K80+Configuration!$C$15*L80+Configuration!$C$17*M80),""),0)+(IF(VLOOKUP($E80,Configuration!$A$21:$C$31,3,FALSE),IFERROR((Configuration!$C$13*G80+Configuration!$C$12*I80+Configuration!$C$14*H80+Configuration!$C$16*K80+Configuration!$C$15*L80+Configuration!$C$17*M80),""),0)/$F80)*IFERROR(VLOOKUP($D80,'11_GAME_TEAMS (DO NOT MODIFY)'!$A:$C,3,FALSE),0)</f>
        <v>145.13734183698804</v>
      </c>
      <c r="O80" s="2">
        <f>MAX(IFERROR(IF(Configuration!$F$10&gt;0,$N80-LARGE($N:$N,Configuration!$F$10*Configuration!$F$16),-1000000),0),IFERROR(IF(Configuration!$F$14&gt;0,$N80-LARGE('FLEX Settings (DO NOT MODIFY)'!$J:$J,Configuration!$F$14*Configuration!$F$16),-1000000),0),IFERROR(IF(Configuration!$F$13&gt;0,$N80-LARGE('FLEX Settings (DO NOT MODIFY)'!$K:$K,Configuration!$F$13*Configuration!$F$16),-1000000),0))+IF(N80=0,0,COUNTIFS($N$2:N79,N79)*0.000001)</f>
        <v>-15.226772517370703</v>
      </c>
      <c r="P80" s="42">
        <f>IF(VLOOKUP($E80,Configuration!$A$21:$C$31,3,FALSE),IFERROR((Configuration!$C$13*G80*3+Configuration!$C$12*I80+Configuration!$C$14*H80+Configuration!$C$16*K80+Configuration!$C$15*L80*3+Configuration!$C$17*M80),""),0)/F80*IF(F80&gt;=10,1,(1-(12-F80)/12))</f>
        <v>21.257331677905032</v>
      </c>
    </row>
    <row r="81" spans="1:16" x14ac:dyDescent="0.25">
      <c r="A81" s="12">
        <f>_xlfn.RANK.EQ(O81,O:O,0)</f>
        <v>84</v>
      </c>
      <c r="B81" s="12">
        <f>_xlfn.RANK.EQ(P81,P:P,0)</f>
        <v>73</v>
      </c>
      <c r="C81" t="s">
        <v>749</v>
      </c>
      <c r="D81" t="s">
        <v>188</v>
      </c>
      <c r="E81" t="s">
        <v>373</v>
      </c>
      <c r="F81" s="18">
        <v>11</v>
      </c>
      <c r="G81" s="2">
        <v>0.81481481481481466</v>
      </c>
      <c r="H81" s="2">
        <v>111.22222222222221</v>
      </c>
      <c r="I81" s="2">
        <v>17.111111111111107</v>
      </c>
      <c r="J81" s="2">
        <v>154</v>
      </c>
      <c r="K81" s="2">
        <v>739.2</v>
      </c>
      <c r="L81" s="2">
        <v>7.9851851851851841</v>
      </c>
      <c r="M81" s="2">
        <v>2.2678701866929343</v>
      </c>
      <c r="N81" s="2">
        <f>IF(VLOOKUP($E81,Configuration!$A$21:$C$31,3,FALSE),IFERROR((Configuration!$C$13*G81+Configuration!$C$12*I81+Configuration!$C$14*H81+Configuration!$C$16*K81+Configuration!$C$15*L81+Configuration!$C$17*M81),""),0)+(IF(VLOOKUP($E81,Configuration!$A$21:$C$31,3,FALSE),IFERROR((Configuration!$C$13*G81+Configuration!$C$12*I81+Configuration!$C$14*H81+Configuration!$C$16*K81+Configuration!$C$15*L81+Configuration!$C$17*M81),""),0)/$F81)*IFERROR(VLOOKUP($D81,'11_GAME_TEAMS (DO NOT MODIFY)'!$A:$C,3,FALSE),0)</f>
        <v>141.86203740439191</v>
      </c>
      <c r="O81" s="2">
        <f>MAX(IFERROR(IF(Configuration!$F$10&gt;0,$N81-LARGE($N:$N,Configuration!$F$10*Configuration!$F$16),-1000000),0),IFERROR(IF(Configuration!$F$14&gt;0,$N81-LARGE('FLEX Settings (DO NOT MODIFY)'!$J:$J,Configuration!$F$14*Configuration!$F$16),-1000000),0),IFERROR(IF(Configuration!$F$13&gt;0,$N81-LARGE('FLEX Settings (DO NOT MODIFY)'!$K:$K,Configuration!$F$13*Configuration!$F$16),-1000000),0))+IF(N81=0,0,COUNTIFS($N$2:N80,N80)*0.000001)</f>
        <v>-18.502076949966831</v>
      </c>
      <c r="P81" s="42">
        <f>IF(VLOOKUP($E81,Configuration!$A$21:$C$31,3,FALSE),IFERROR((Configuration!$C$13*G81*3+Configuration!$C$12*I81+Configuration!$C$14*H81+Configuration!$C$16*K81+Configuration!$C$15*L81*3+Configuration!$C$17*M81),""),0)/F81*IF(F81&gt;=10,1,(1-(12-F81)/12))</f>
        <v>22.496548854944717</v>
      </c>
    </row>
    <row r="82" spans="1:16" x14ac:dyDescent="0.25">
      <c r="A82" s="12">
        <f>_xlfn.RANK.EQ(O82,O:O,0)</f>
        <v>91</v>
      </c>
      <c r="B82" s="12">
        <f>_xlfn.RANK.EQ(P82,P:P,0)</f>
        <v>84</v>
      </c>
      <c r="C82" t="s">
        <v>319</v>
      </c>
      <c r="D82" t="s">
        <v>130</v>
      </c>
      <c r="E82" t="s">
        <v>4</v>
      </c>
      <c r="F82" s="18">
        <v>11</v>
      </c>
      <c r="G82" s="2">
        <v>0.39111111111111113</v>
      </c>
      <c r="H82" s="2">
        <v>46.93333333333333</v>
      </c>
      <c r="I82" s="2">
        <v>5.8666666666666663</v>
      </c>
      <c r="J82" s="2">
        <v>176</v>
      </c>
      <c r="K82" s="2">
        <v>844.8</v>
      </c>
      <c r="L82" s="2">
        <v>7.2020460358056271</v>
      </c>
      <c r="M82" s="2">
        <v>2.4799616523494432</v>
      </c>
      <c r="N82" s="2">
        <f>IF(VLOOKUP($E82,Configuration!$A$21:$C$31,3,FALSE),IFERROR((Configuration!$C$13*G82+Configuration!$C$12*I82+Configuration!$C$14*H82+Configuration!$C$16*K82+Configuration!$C$15*L82+Configuration!$C$17*M82),""),0)+(IF(VLOOKUP($E82,Configuration!$A$21:$C$31,3,FALSE),IFERROR((Configuration!$C$13*G82+Configuration!$C$12*I82+Configuration!$C$14*H82+Configuration!$C$16*K82+Configuration!$C$15*L82+Configuration!$C$17*M82),""),0)/$F82)*IFERROR(VLOOKUP($D82,'11_GAME_TEAMS (DO NOT MODIFY)'!$A:$C,3,FALSE),0)</f>
        <v>135.72172456718337</v>
      </c>
      <c r="O82" s="2">
        <f>MAX(IFERROR(IF(Configuration!$F$10&gt;0,$N82-LARGE($N:$N,Configuration!$F$10*Configuration!$F$16),-1000000),0),IFERROR(IF(Configuration!$F$14&gt;0,$N82-LARGE('FLEX Settings (DO NOT MODIFY)'!$J:$J,Configuration!$F$14*Configuration!$F$16),-1000000),0),IFERROR(IF(Configuration!$F$13&gt;0,$N82-LARGE('FLEX Settings (DO NOT MODIFY)'!$K:$K,Configuration!$F$13*Configuration!$F$16),-1000000),0))+IF(N82=0,0,COUNTIFS($N$2:N81,N81)*0.000001)</f>
        <v>-24.642389787175372</v>
      </c>
      <c r="P82" s="42">
        <f>IF(VLOOKUP($E82,Configuration!$A$21:$C$31,3,FALSE),IFERROR((Configuration!$C$13*G82*3+Configuration!$C$12*I82+Configuration!$C$14*H82+Configuration!$C$16*K82+Configuration!$C$15*L82*3+Configuration!$C$17*M82),""),0)/F82*IF(F82&gt;=10,1,(1-(12-F82)/12))</f>
        <v>20.347597455133553</v>
      </c>
    </row>
    <row r="83" spans="1:16" x14ac:dyDescent="0.25">
      <c r="A83" s="12">
        <f>_xlfn.RANK.EQ(O83,O:O,0)</f>
        <v>80</v>
      </c>
      <c r="B83" s="12">
        <f>_xlfn.RANK.EQ(P83,P:P,0)</f>
        <v>100</v>
      </c>
      <c r="C83" t="s">
        <v>713</v>
      </c>
      <c r="D83" t="s">
        <v>85</v>
      </c>
      <c r="E83" t="s">
        <v>190</v>
      </c>
      <c r="F83" s="18">
        <v>12</v>
      </c>
      <c r="G83" s="2">
        <v>0.47853624208304008</v>
      </c>
      <c r="H83" s="2">
        <v>140.68965517241381</v>
      </c>
      <c r="I83" s="2">
        <v>23.448275862068968</v>
      </c>
      <c r="J83" s="2">
        <v>204</v>
      </c>
      <c r="K83" s="2">
        <v>816</v>
      </c>
      <c r="L83" s="2">
        <v>6.6162162162162161</v>
      </c>
      <c r="M83" s="2">
        <v>3.0105803788221364</v>
      </c>
      <c r="N83" s="2">
        <f>IF(VLOOKUP($E83,Configuration!$A$21:$C$31,3,FALSE),IFERROR((Configuration!$C$13*G83+Configuration!$C$12*I83+Configuration!$C$14*H83+Configuration!$C$16*K83+Configuration!$C$15*L83+Configuration!$C$17*M83),""),0)+(IF(VLOOKUP($E83,Configuration!$A$21:$C$31,3,FALSE),IFERROR((Configuration!$C$13*G83+Configuration!$C$12*I83+Configuration!$C$14*H83+Configuration!$C$16*K83+Configuration!$C$15*L83+Configuration!$C$17*M83),""),0)/$F83)*IFERROR(VLOOKUP($D83,'11_GAME_TEAMS (DO NOT MODIFY)'!$A:$C,3,FALSE),0)</f>
        <v>143.94045744042711</v>
      </c>
      <c r="O83" s="2">
        <f>MAX(IFERROR(IF(Configuration!$F$10&gt;0,$N83-LARGE($N:$N,Configuration!$F$10*Configuration!$F$16),-1000000),0),IFERROR(IF(Configuration!$F$14&gt;0,$N83-LARGE('FLEX Settings (DO NOT MODIFY)'!$J:$J,Configuration!$F$14*Configuration!$F$16),-1000000),0),IFERROR(IF(Configuration!$F$13&gt;0,$N83-LARGE('FLEX Settings (DO NOT MODIFY)'!$K:$K,Configuration!$F$13*Configuration!$F$16),-1000000),0))+IF(N83=0,0,COUNTIFS($N$2:N82,N82)*0.000001)</f>
        <v>-16.423656913931634</v>
      </c>
      <c r="P83" s="42">
        <f>IF(VLOOKUP($E83,Configuration!$A$21:$C$31,3,FALSE),IFERROR((Configuration!$C$13*G83*3+Configuration!$C$12*I83+Configuration!$C$14*H83+Configuration!$C$16*K83+Configuration!$C$15*L83*3+Configuration!$C$17*M83),""),0)/F83*IF(F83&gt;=10,1,(1-(12-F83)/12))</f>
        <v>19.089790578334853</v>
      </c>
    </row>
    <row r="84" spans="1:16" x14ac:dyDescent="0.25">
      <c r="A84" s="12">
        <f>_xlfn.RANK.EQ(O84,O:O,0)</f>
        <v>87</v>
      </c>
      <c r="B84" s="12">
        <f>_xlfn.RANK.EQ(P84,P:P,0)</f>
        <v>90</v>
      </c>
      <c r="C84" t="s">
        <v>235</v>
      </c>
      <c r="D84" t="s">
        <v>38</v>
      </c>
      <c r="E84" t="s">
        <v>1</v>
      </c>
      <c r="F84" s="18">
        <v>9</v>
      </c>
      <c r="G84" s="2">
        <v>0.72321428571428559</v>
      </c>
      <c r="H84" s="2">
        <v>119.33035714285714</v>
      </c>
      <c r="I84" s="2">
        <v>10.848214285714285</v>
      </c>
      <c r="J84" s="2">
        <v>121.5</v>
      </c>
      <c r="K84" s="2">
        <v>729</v>
      </c>
      <c r="L84" s="2">
        <v>7.7553191489361701</v>
      </c>
      <c r="M84" s="2">
        <v>1.7675861011604495</v>
      </c>
      <c r="N84" s="2">
        <f>IF(VLOOKUP($E84,Configuration!$A$21:$C$31,3,FALSE),IFERROR((Configuration!$C$13*G84+Configuration!$C$12*I84+Configuration!$C$14*H84+Configuration!$C$16*K84+Configuration!$C$15*L84+Configuration!$C$17*M84),""),0)+(IF(VLOOKUP($E84,Configuration!$A$21:$C$31,3,FALSE),IFERROR((Configuration!$C$13*G84+Configuration!$C$12*I84+Configuration!$C$14*H84+Configuration!$C$16*K84+Configuration!$C$15*L84+Configuration!$C$17*M84),""),0)/$F84)*IFERROR(VLOOKUP($D84,'11_GAME_TEAMS (DO NOT MODIFY)'!$A:$C,3,FALSE),0)</f>
        <v>137.5931712627247</v>
      </c>
      <c r="O84" s="2">
        <f>MAX(IFERROR(IF(Configuration!$F$10&gt;0,$N84-LARGE($N:$N,Configuration!$F$10*Configuration!$F$16),-1000000),0),IFERROR(IF(Configuration!$F$14&gt;0,$N84-LARGE('FLEX Settings (DO NOT MODIFY)'!$J:$J,Configuration!$F$14*Configuration!$F$16),-1000000),0),IFERROR(IF(Configuration!$F$13&gt;0,$N84-LARGE('FLEX Settings (DO NOT MODIFY)'!$K:$K,Configuration!$F$13*Configuration!$F$16),-1000000),0))+IF(N84=0,0,COUNTIFS($N$2:N83,N83)*0.000001)</f>
        <v>-22.770943091634049</v>
      </c>
      <c r="P84" s="42">
        <f>IF(VLOOKUP($E84,Configuration!$A$21:$C$31,3,FALSE),IFERROR((Configuration!$C$13*G84*3+Configuration!$C$12*I84+Configuration!$C$14*H84+Configuration!$C$16*K84+Configuration!$C$15*L84*3+Configuration!$C$17*M84),""),0)/F84*IF(F84&gt;=10,1,(1-(12-F84)/12))</f>
        <v>19.944631039877514</v>
      </c>
    </row>
    <row r="85" spans="1:16" x14ac:dyDescent="0.25">
      <c r="A85" s="12">
        <f>_xlfn.RANK.EQ(O85,O:O,0)</f>
        <v>83</v>
      </c>
      <c r="B85" s="12">
        <f>_xlfn.RANK.EQ(P85,P:P,0)</f>
        <v>86</v>
      </c>
      <c r="C85" t="s">
        <v>737</v>
      </c>
      <c r="D85" t="s">
        <v>75</v>
      </c>
      <c r="E85" t="s">
        <v>3</v>
      </c>
      <c r="F85" s="18">
        <v>11</v>
      </c>
      <c r="G85" s="2">
        <v>0.47142857142857142</v>
      </c>
      <c r="H85" s="2">
        <v>243.96428571428569</v>
      </c>
      <c r="I85" s="2">
        <v>21.214285714285712</v>
      </c>
      <c r="J85" s="2">
        <v>165</v>
      </c>
      <c r="K85" s="2">
        <v>726</v>
      </c>
      <c r="L85" s="2">
        <v>6.0732809101555976</v>
      </c>
      <c r="M85" s="2">
        <v>2.4534091901832213</v>
      </c>
      <c r="N85" s="2">
        <f>IF(VLOOKUP($E85,Configuration!$A$21:$C$31,3,FALSE),IFERROR((Configuration!$C$13*G85+Configuration!$C$12*I85+Configuration!$C$14*H85+Configuration!$C$16*K85+Configuration!$C$15*L85+Configuration!$C$17*M85),""),0)+(IF(VLOOKUP($E85,Configuration!$A$21:$C$31,3,FALSE),IFERROR((Configuration!$C$13*G85+Configuration!$C$12*I85+Configuration!$C$14*H85+Configuration!$C$16*K85+Configuration!$C$15*L85+Configuration!$C$17*M85),""),0)/$F85)*IFERROR(VLOOKUP($D85,'11_GAME_TEAMS (DO NOT MODIFY)'!$A:$C,3,FALSE),0)</f>
        <v>141.96500993770999</v>
      </c>
      <c r="O85" s="2">
        <f>MAX(IFERROR(IF(Configuration!$F$10&gt;0,$N85-LARGE($N:$N,Configuration!$F$10*Configuration!$F$16),-1000000),0),IFERROR(IF(Configuration!$F$14&gt;0,$N85-LARGE('FLEX Settings (DO NOT MODIFY)'!$J:$J,Configuration!$F$14*Configuration!$F$16),-1000000),0),IFERROR(IF(Configuration!$F$13&gt;0,$N85-LARGE('FLEX Settings (DO NOT MODIFY)'!$K:$K,Configuration!$F$13*Configuration!$F$16),-1000000),0))+IF(N85=0,0,COUNTIFS($N$2:N84,N84)*0.000001)</f>
        <v>-18.399104416648751</v>
      </c>
      <c r="P85" s="42">
        <f>IF(VLOOKUP($E85,Configuration!$A$21:$C$31,3,FALSE),IFERROR((Configuration!$C$13*G85*3+Configuration!$C$12*I85+Configuration!$C$14*H85+Configuration!$C$16*K85+Configuration!$C$15*L85*3+Configuration!$C$17*M85),""),0)/F85*IF(F85&gt;=10,1,(1-(12-F85)/12))</f>
        <v>20.045593065156368</v>
      </c>
    </row>
    <row r="86" spans="1:16" x14ac:dyDescent="0.25">
      <c r="A86" s="12">
        <f>_xlfn.RANK.EQ(O86,O:O,0)</f>
        <v>81</v>
      </c>
      <c r="B86" s="12">
        <f>_xlfn.RANK.EQ(P86,P:P,0)</f>
        <v>79</v>
      </c>
      <c r="C86" t="s">
        <v>296</v>
      </c>
      <c r="D86" t="s">
        <v>52</v>
      </c>
      <c r="E86" t="s">
        <v>1</v>
      </c>
      <c r="F86" s="18">
        <v>12</v>
      </c>
      <c r="G86" s="2">
        <v>1.6</v>
      </c>
      <c r="H86" s="2">
        <v>204</v>
      </c>
      <c r="I86" s="2">
        <v>24</v>
      </c>
      <c r="J86" s="2">
        <v>120</v>
      </c>
      <c r="K86" s="2">
        <v>540</v>
      </c>
      <c r="L86" s="2">
        <v>8.4199584199584194</v>
      </c>
      <c r="M86" s="2">
        <v>1.8543585789181343</v>
      </c>
      <c r="N86" s="2">
        <f>IF(VLOOKUP($E86,Configuration!$A$21:$C$31,3,FALSE),IFERROR((Configuration!$C$13*G86+Configuration!$C$12*I86+Configuration!$C$14*H86+Configuration!$C$16*K86+Configuration!$C$15*L86+Configuration!$C$17*M86),""),0)+(IF(VLOOKUP($E86,Configuration!$A$21:$C$31,3,FALSE),IFERROR((Configuration!$C$13*G86+Configuration!$C$12*I86+Configuration!$C$14*H86+Configuration!$C$16*K86+Configuration!$C$15*L86+Configuration!$C$17*M86),""),0)/$F86)*IFERROR(VLOOKUP($D86,'11_GAME_TEAMS (DO NOT MODIFY)'!$A:$C,3,FALSE),0)</f>
        <v>142.81103336191424</v>
      </c>
      <c r="O86" s="2">
        <f>MAX(IFERROR(IF(Configuration!$F$10&gt;0,$N86-LARGE($N:$N,Configuration!$F$10*Configuration!$F$16),-1000000),0),IFERROR(IF(Configuration!$F$14&gt;0,$N86-LARGE('FLEX Settings (DO NOT MODIFY)'!$J:$J,Configuration!$F$14*Configuration!$F$16),-1000000),0),IFERROR(IF(Configuration!$F$13&gt;0,$N86-LARGE('FLEX Settings (DO NOT MODIFY)'!$K:$K,Configuration!$F$13*Configuration!$F$16),-1000000),0))+IF(N86=0,0,COUNTIFS($N$2:N85,N85)*0.000001)</f>
        <v>-17.553080992444503</v>
      </c>
      <c r="P86" s="42">
        <f>IF(VLOOKUP($E86,Configuration!$A$21:$C$31,3,FALSE),IFERROR((Configuration!$C$13*G86*3+Configuration!$C$12*I86+Configuration!$C$14*H86+Configuration!$C$16*K86+Configuration!$C$15*L86*3+Configuration!$C$17*M86),""),0)/F86*IF(F86&gt;=10,1,(1-(12-F86)/12))</f>
        <v>21.920877866784608</v>
      </c>
    </row>
    <row r="87" spans="1:16" x14ac:dyDescent="0.25">
      <c r="A87" s="12">
        <f>_xlfn.RANK.EQ(O87,O:O,0)</f>
        <v>77</v>
      </c>
      <c r="B87" s="12">
        <f>_xlfn.RANK.EQ(P87,P:P,0)</f>
        <v>111</v>
      </c>
      <c r="C87" t="s">
        <v>405</v>
      </c>
      <c r="D87" t="s">
        <v>185</v>
      </c>
      <c r="E87" t="s">
        <v>355</v>
      </c>
      <c r="F87" s="18">
        <v>12</v>
      </c>
      <c r="G87" s="2">
        <v>0.88275862068965538</v>
      </c>
      <c r="H87" s="2">
        <v>281.37931034482762</v>
      </c>
      <c r="I87" s="2">
        <v>33.103448275862071</v>
      </c>
      <c r="J87" s="2">
        <v>192</v>
      </c>
      <c r="K87" s="2">
        <v>720</v>
      </c>
      <c r="L87" s="2">
        <v>5.12</v>
      </c>
      <c r="M87" s="2">
        <v>2.9236808686775539</v>
      </c>
      <c r="N87" s="2">
        <f>IF(VLOOKUP($E87,Configuration!$A$21:$C$31,3,FALSE),IFERROR((Configuration!$C$13*G87+Configuration!$C$12*I87+Configuration!$C$14*H87+Configuration!$C$16*K87+Configuration!$C$15*L87+Configuration!$C$17*M87),""),0)+(IF(VLOOKUP($E87,Configuration!$A$21:$C$31,3,FALSE),IFERROR((Configuration!$C$13*G87+Configuration!$C$12*I87+Configuration!$C$14*H87+Configuration!$C$16*K87+Configuration!$C$15*L87+Configuration!$C$17*M87),""),0)/$F87)*IFERROR(VLOOKUP($D87,'11_GAME_TEAMS (DO NOT MODIFY)'!$A:$C,3,FALSE),0)</f>
        <v>146.85884515919662</v>
      </c>
      <c r="O87" s="2">
        <f>MAX(IFERROR(IF(Configuration!$F$10&gt;0,$N87-LARGE($N:$N,Configuration!$F$10*Configuration!$F$16),-1000000),0),IFERROR(IF(Configuration!$F$14&gt;0,$N87-LARGE('FLEX Settings (DO NOT MODIFY)'!$J:$J,Configuration!$F$14*Configuration!$F$16),-1000000),0),IFERROR(IF(Configuration!$F$13&gt;0,$N87-LARGE('FLEX Settings (DO NOT MODIFY)'!$K:$K,Configuration!$F$13*Configuration!$F$16),-1000000),0))+IF(N87=0,0,COUNTIFS($N$2:N86,N86)*0.000001)</f>
        <v>-13.505269195162127</v>
      </c>
      <c r="P87" s="42">
        <f>IF(VLOOKUP($E87,Configuration!$A$21:$C$31,3,FALSE),IFERROR((Configuration!$C$13*G87*3+Configuration!$C$12*I87+Configuration!$C$14*H87+Configuration!$C$16*K87+Configuration!$C$15*L87*3+Configuration!$C$17*M87),""),0)/F87*IF(F87&gt;=10,1,(1-(12-F87)/12))</f>
        <v>18.240995717289376</v>
      </c>
    </row>
    <row r="88" spans="1:16" x14ac:dyDescent="0.25">
      <c r="A88" s="12">
        <f>_xlfn.RANK.EQ(O88,O:O,0)</f>
        <v>96</v>
      </c>
      <c r="B88" s="12">
        <f>_xlfn.RANK.EQ(P88,P:P,0)</f>
        <v>83</v>
      </c>
      <c r="C88" t="s">
        <v>211</v>
      </c>
      <c r="D88" t="s">
        <v>183</v>
      </c>
      <c r="E88" t="s">
        <v>355</v>
      </c>
      <c r="F88" s="18">
        <v>12</v>
      </c>
      <c r="G88" s="2">
        <v>0.38500000000000006</v>
      </c>
      <c r="H88" s="2">
        <v>55.44</v>
      </c>
      <c r="I88" s="2">
        <v>7.7000000000000011</v>
      </c>
      <c r="J88" s="2">
        <v>110</v>
      </c>
      <c r="K88" s="2">
        <v>715</v>
      </c>
      <c r="L88" s="2">
        <v>8.9473684210526301</v>
      </c>
      <c r="M88" s="2">
        <v>1.5829436189355104</v>
      </c>
      <c r="N88" s="2">
        <f>IF(VLOOKUP($E88,Configuration!$A$21:$C$31,3,FALSE),IFERROR((Configuration!$C$13*G88+Configuration!$C$12*I88+Configuration!$C$14*H88+Configuration!$C$16*K88+Configuration!$C$15*L88+Configuration!$C$17*M88),""),0)+(IF(VLOOKUP($E88,Configuration!$A$21:$C$31,3,FALSE),IFERROR((Configuration!$C$13*G88+Configuration!$C$12*I88+Configuration!$C$14*H88+Configuration!$C$16*K88+Configuration!$C$15*L88+Configuration!$C$17*M88),""),0)/$F88)*IFERROR(VLOOKUP($D88,'11_GAME_TEAMS (DO NOT MODIFY)'!$A:$C,3,FALSE),0)</f>
        <v>133.72232328844476</v>
      </c>
      <c r="O88" s="2">
        <f>MAX(IFERROR(IF(Configuration!$F$10&gt;0,$N88-LARGE($N:$N,Configuration!$F$10*Configuration!$F$16),-1000000),0),IFERROR(IF(Configuration!$F$14&gt;0,$N88-LARGE('FLEX Settings (DO NOT MODIFY)'!$J:$J,Configuration!$F$14*Configuration!$F$16),-1000000),0),IFERROR(IF(Configuration!$F$13&gt;0,$N88-LARGE('FLEX Settings (DO NOT MODIFY)'!$K:$K,Configuration!$F$13*Configuration!$F$16),-1000000),0))+IF(N88=0,0,COUNTIFS($N$2:N87,N87)*0.000001)</f>
        <v>-26.641791065913988</v>
      </c>
      <c r="P88" s="42">
        <f>IF(VLOOKUP($E88,Configuration!$A$21:$C$31,3,FALSE),IFERROR((Configuration!$C$13*G88*3+Configuration!$C$12*I88+Configuration!$C$14*H88+Configuration!$C$16*K88+Configuration!$C$15*L88*3+Configuration!$C$17*M88),""),0)/F88*IF(F88&gt;=10,1,(1-(12-F88)/12))</f>
        <v>20.475895361756361</v>
      </c>
    </row>
    <row r="89" spans="1:16" x14ac:dyDescent="0.25">
      <c r="A89" s="12">
        <f>_xlfn.RANK.EQ(O89,O:O,0)</f>
        <v>93</v>
      </c>
      <c r="B89" s="12">
        <f>_xlfn.RANK.EQ(P89,P:P,0)</f>
        <v>85</v>
      </c>
      <c r="C89" t="s">
        <v>406</v>
      </c>
      <c r="D89" t="s">
        <v>66</v>
      </c>
      <c r="E89" t="s">
        <v>355</v>
      </c>
      <c r="F89" s="18">
        <v>12</v>
      </c>
      <c r="G89" s="2">
        <v>0.56410256410256399</v>
      </c>
      <c r="H89" s="2">
        <v>59.230769230769226</v>
      </c>
      <c r="I89" s="2">
        <v>8.4615384615384599</v>
      </c>
      <c r="J89" s="2">
        <v>120</v>
      </c>
      <c r="K89" s="2">
        <v>732</v>
      </c>
      <c r="L89" s="2">
        <v>8.4615384615384599</v>
      </c>
      <c r="M89" s="2">
        <v>1.7273505862444671</v>
      </c>
      <c r="N89" s="2">
        <f>IF(VLOOKUP($E89,Configuration!$A$21:$C$31,3,FALSE),IFERROR((Configuration!$C$13*G89+Configuration!$C$12*I89+Configuration!$C$14*H89+Configuration!$C$16*K89+Configuration!$C$15*L89+Configuration!$C$17*M89),""),0)+(IF(VLOOKUP($E89,Configuration!$A$21:$C$31,3,FALSE),IFERROR((Configuration!$C$13*G89+Configuration!$C$12*I89+Configuration!$C$14*H89+Configuration!$C$16*K89+Configuration!$C$15*L89+Configuration!$C$17*M89),""),0)/$F89)*IFERROR(VLOOKUP($D89,'11_GAME_TEAMS (DO NOT MODIFY)'!$A:$C,3,FALSE),0)</f>
        <v>134.05299113520337</v>
      </c>
      <c r="O89" s="2">
        <f>MAX(IFERROR(IF(Configuration!$F$10&gt;0,$N89-LARGE($N:$N,Configuration!$F$10*Configuration!$F$16),-1000000),0),IFERROR(IF(Configuration!$F$14&gt;0,$N89-LARGE('FLEX Settings (DO NOT MODIFY)'!$J:$J,Configuration!$F$14*Configuration!$F$16),-1000000),0),IFERROR(IF(Configuration!$F$13&gt;0,$N89-LARGE('FLEX Settings (DO NOT MODIFY)'!$K:$K,Configuration!$F$13*Configuration!$F$16),-1000000),0))+IF(N89=0,0,COUNTIFS($N$2:N88,N88)*0.000001)</f>
        <v>-26.311123219155373</v>
      </c>
      <c r="P89" s="42">
        <f>IF(VLOOKUP($E89,Configuration!$A$21:$C$31,3,FALSE),IFERROR((Configuration!$C$13*G89*3+Configuration!$C$12*I89+Configuration!$C$14*H89+Configuration!$C$16*K89+Configuration!$C$15*L89*3+Configuration!$C$17*M89),""),0)/F89*IF(F89&gt;=10,1,(1-(12-F89)/12))</f>
        <v>20.196723620241304</v>
      </c>
    </row>
    <row r="90" spans="1:16" x14ac:dyDescent="0.25">
      <c r="A90" s="12">
        <f>_xlfn.RANK.EQ(O90,O:O,0)</f>
        <v>95</v>
      </c>
      <c r="B90" s="12">
        <f>_xlfn.RANK.EQ(P90,P:P,0)</f>
        <v>95</v>
      </c>
      <c r="C90" t="s">
        <v>444</v>
      </c>
      <c r="D90" t="s">
        <v>48</v>
      </c>
      <c r="E90" t="s">
        <v>1</v>
      </c>
      <c r="F90" s="18">
        <v>12</v>
      </c>
      <c r="G90" s="2">
        <v>0.47941888619854722</v>
      </c>
      <c r="H90" s="2">
        <v>75.508474576271198</v>
      </c>
      <c r="I90" s="2">
        <v>10.067796610169493</v>
      </c>
      <c r="J90" s="2">
        <v>132</v>
      </c>
      <c r="K90" s="2">
        <v>752.40000000000009</v>
      </c>
      <c r="L90" s="2">
        <v>7.8305084745762716</v>
      </c>
      <c r="M90" s="2">
        <v>1.9062985715117022</v>
      </c>
      <c r="N90" s="2">
        <f>IF(VLOOKUP($E90,Configuration!$A$21:$C$31,3,FALSE),IFERROR((Configuration!$C$13*G90+Configuration!$C$12*I90+Configuration!$C$14*H90+Configuration!$C$16*K90+Configuration!$C$15*L90+Configuration!$C$17*M90),""),0)+(IF(VLOOKUP($E90,Configuration!$A$21:$C$31,3,FALSE),IFERROR((Configuration!$C$13*G90+Configuration!$C$12*I90+Configuration!$C$14*H90+Configuration!$C$16*K90+Configuration!$C$15*L90+Configuration!$C$17*M90),""),0)/$F90)*IFERROR(VLOOKUP($D90,'11_GAME_TEAMS (DO NOT MODIFY)'!$A:$C,3,FALSE),0)</f>
        <v>133.8717127843374</v>
      </c>
      <c r="O90" s="2">
        <f>MAX(IFERROR(IF(Configuration!$F$10&gt;0,$N90-LARGE($N:$N,Configuration!$F$10*Configuration!$F$16),-1000000),0),IFERROR(IF(Configuration!$F$14&gt;0,$N90-LARGE('FLEX Settings (DO NOT MODIFY)'!$J:$J,Configuration!$F$14*Configuration!$F$16),-1000000),0),IFERROR(IF(Configuration!$F$13&gt;0,$N90-LARGE('FLEX Settings (DO NOT MODIFY)'!$K:$K,Configuration!$F$13*Configuration!$F$16),-1000000),0))+IF(N90=0,0,COUNTIFS($N$2:N89,N89)*0.000001)</f>
        <v>-26.49240157002134</v>
      </c>
      <c r="P90" s="42">
        <f>IF(VLOOKUP($E90,Configuration!$A$21:$C$31,3,FALSE),IFERROR((Configuration!$C$13*G90*3+Configuration!$C$12*I90+Configuration!$C$14*H90+Configuration!$C$16*K90+Configuration!$C$15*L90*3+Configuration!$C$17*M90),""),0)/F90*IF(F90&gt;=10,1,(1-(12-F90)/12))</f>
        <v>19.465903426136268</v>
      </c>
    </row>
    <row r="91" spans="1:16" x14ac:dyDescent="0.25">
      <c r="A91" s="12">
        <f>_xlfn.RANK.EQ(O91,O:O,0)</f>
        <v>82</v>
      </c>
      <c r="B91" s="12">
        <f>_xlfn.RANK.EQ(P91,P:P,0)</f>
        <v>115</v>
      </c>
      <c r="C91" t="s">
        <v>774</v>
      </c>
      <c r="D91" t="s">
        <v>111</v>
      </c>
      <c r="E91" t="s">
        <v>379</v>
      </c>
      <c r="F91" s="18">
        <v>12</v>
      </c>
      <c r="G91" s="2">
        <v>1.0897297297297299</v>
      </c>
      <c r="H91" s="2">
        <v>188.16000000000003</v>
      </c>
      <c r="I91" s="2">
        <v>26.880000000000003</v>
      </c>
      <c r="J91" s="2">
        <v>144</v>
      </c>
      <c r="K91" s="2">
        <v>777.60000000000014</v>
      </c>
      <c r="L91" s="2">
        <v>5.0126582278481013</v>
      </c>
      <c r="M91" s="2">
        <v>2.2095366338248565</v>
      </c>
      <c r="N91" s="2">
        <f>IF(VLOOKUP($E91,Configuration!$A$21:$C$31,3,FALSE),IFERROR((Configuration!$C$13*G91+Configuration!$C$12*I91+Configuration!$C$14*H91+Configuration!$C$16*K91+Configuration!$C$15*L91+Configuration!$C$17*M91),""),0)+(IF(VLOOKUP($E91,Configuration!$A$21:$C$31,3,FALSE),IFERROR((Configuration!$C$13*G91+Configuration!$C$12*I91+Configuration!$C$14*H91+Configuration!$C$16*K91+Configuration!$C$15*L91+Configuration!$C$17*M91),""),0)/$F91)*IFERROR(VLOOKUP($D91,'11_GAME_TEAMS (DO NOT MODIFY)'!$A:$C,3,FALSE),0)</f>
        <v>142.21125447781731</v>
      </c>
      <c r="O91" s="2">
        <f>MAX(IFERROR(IF(Configuration!$F$10&gt;0,$N91-LARGE($N:$N,Configuration!$F$10*Configuration!$F$16),-1000000),0),IFERROR(IF(Configuration!$F$14&gt;0,$N91-LARGE('FLEX Settings (DO NOT MODIFY)'!$J:$J,Configuration!$F$14*Configuration!$F$16),-1000000),0),IFERROR(IF(Configuration!$F$13&gt;0,$N91-LARGE('FLEX Settings (DO NOT MODIFY)'!$K:$K,Configuration!$F$13*Configuration!$F$16),-1000000),0))+IF(N91=0,0,COUNTIFS($N$2:N90,N90)*0.000001)</f>
        <v>-18.152859876541438</v>
      </c>
      <c r="P91" s="42">
        <f>IF(VLOOKUP($E91,Configuration!$A$21:$C$31,3,FALSE),IFERROR((Configuration!$C$13*G91*3+Configuration!$C$12*I91+Configuration!$C$14*H91+Configuration!$C$16*K91+Configuration!$C$15*L91*3+Configuration!$C$17*M91),""),0)/F91*IF(F91&gt;=10,1,(1-(12-F91)/12))</f>
        <v>17.953325830729273</v>
      </c>
    </row>
    <row r="92" spans="1:16" x14ac:dyDescent="0.25">
      <c r="A92" s="12">
        <f>_xlfn.RANK.EQ(O92,O:O,0)</f>
        <v>88</v>
      </c>
      <c r="B92" s="12">
        <f>_xlfn.RANK.EQ(P92,P:P,0)</f>
        <v>92</v>
      </c>
      <c r="C92" t="s">
        <v>202</v>
      </c>
      <c r="D92" t="s">
        <v>86</v>
      </c>
      <c r="E92" t="s">
        <v>3</v>
      </c>
      <c r="F92" s="18">
        <v>11</v>
      </c>
      <c r="G92" s="2">
        <v>1.375</v>
      </c>
      <c r="H92" s="2">
        <v>156.75</v>
      </c>
      <c r="I92" s="2">
        <v>16.5</v>
      </c>
      <c r="J92" s="2">
        <v>165</v>
      </c>
      <c r="K92" s="2">
        <v>775.5</v>
      </c>
      <c r="L92" s="2">
        <v>5.3007518796992485</v>
      </c>
      <c r="M92" s="2">
        <v>2.4148756478515359</v>
      </c>
      <c r="N92" s="2">
        <f>IF(VLOOKUP($E92,Configuration!$A$21:$C$31,3,FALSE),IFERROR((Configuration!$C$13*G92+Configuration!$C$12*I92+Configuration!$C$14*H92+Configuration!$C$16*K92+Configuration!$C$15*L92+Configuration!$C$17*M92),""),0)+(IF(VLOOKUP($E92,Configuration!$A$21:$C$31,3,FALSE),IFERROR((Configuration!$C$13*G92+Configuration!$C$12*I92+Configuration!$C$14*H92+Configuration!$C$16*K92+Configuration!$C$15*L92+Configuration!$C$17*M92),""),0)/$F92)*IFERROR(VLOOKUP($D92,'11_GAME_TEAMS (DO NOT MODIFY)'!$A:$C,3,FALSE),0)</f>
        <v>136.69975998249245</v>
      </c>
      <c r="O92" s="2">
        <f>MAX(IFERROR(IF(Configuration!$F$10&gt;0,$N92-LARGE($N:$N,Configuration!$F$10*Configuration!$F$16),-1000000),0),IFERROR(IF(Configuration!$F$14&gt;0,$N92-LARGE('FLEX Settings (DO NOT MODIFY)'!$J:$J,Configuration!$F$14*Configuration!$F$16),-1000000),0),IFERROR(IF(Configuration!$F$13&gt;0,$N92-LARGE('FLEX Settings (DO NOT MODIFY)'!$K:$K,Configuration!$F$13*Configuration!$F$16),-1000000),0))+IF(N92=0,0,COUNTIFS($N$2:N91,N91)*0.000001)</f>
        <v>-23.664354371866292</v>
      </c>
      <c r="P92" s="42">
        <f>IF(VLOOKUP($E92,Configuration!$A$21:$C$31,3,FALSE),IFERROR((Configuration!$C$13*G92*3+Configuration!$C$12*I92+Configuration!$C$14*H92+Configuration!$C$16*K92+Configuration!$C$15*L92*3+Configuration!$C$17*M92),""),0)/F92*IF(F92&gt;=10,1,(1-(12-F92)/12))</f>
        <v>19.709889321716677</v>
      </c>
    </row>
    <row r="93" spans="1:16" x14ac:dyDescent="0.25">
      <c r="A93" s="12">
        <f>_xlfn.RANK.EQ(O93,O:O,0)</f>
        <v>85</v>
      </c>
      <c r="B93" s="12">
        <f>_xlfn.RANK.EQ(P93,P:P,0)</f>
        <v>98</v>
      </c>
      <c r="C93" t="s">
        <v>206</v>
      </c>
      <c r="D93" t="s">
        <v>54</v>
      </c>
      <c r="E93" t="s">
        <v>190</v>
      </c>
      <c r="F93" s="18">
        <v>12</v>
      </c>
      <c r="G93" s="2">
        <v>0.72769679300291545</v>
      </c>
      <c r="H93" s="2">
        <v>178.28571428571428</v>
      </c>
      <c r="I93" s="2">
        <v>25.469387755102041</v>
      </c>
      <c r="J93" s="2">
        <v>144</v>
      </c>
      <c r="K93" s="2">
        <v>691.19999999999993</v>
      </c>
      <c r="L93" s="2">
        <v>6.8571428571428568</v>
      </c>
      <c r="M93" s="2">
        <v>2.1980065972622329</v>
      </c>
      <c r="N93" s="2">
        <f>IF(VLOOKUP($E93,Configuration!$A$21:$C$31,3,FALSE),IFERROR((Configuration!$C$13*G93+Configuration!$C$12*I93+Configuration!$C$14*H93+Configuration!$C$16*K93+Configuration!$C$15*L93+Configuration!$C$17*M93),""),0)+(IF(VLOOKUP($E93,Configuration!$A$21:$C$31,3,FALSE),IFERROR((Configuration!$C$13*G93+Configuration!$C$12*I93+Configuration!$C$14*H93+Configuration!$C$16*K93+Configuration!$C$15*L93+Configuration!$C$17*M93),""),0)/$F93)*IFERROR(VLOOKUP($D93,'11_GAME_TEAMS (DO NOT MODIFY)'!$A:$C,3,FALSE),0)</f>
        <v>140.79629001247258</v>
      </c>
      <c r="O93" s="2">
        <f>MAX(IFERROR(IF(Configuration!$F$10&gt;0,$N93-LARGE($N:$N,Configuration!$F$10*Configuration!$F$16),-1000000),0),IFERROR(IF(Configuration!$F$14&gt;0,$N93-LARGE('FLEX Settings (DO NOT MODIFY)'!$J:$J,Configuration!$F$14*Configuration!$F$16),-1000000),0),IFERROR(IF(Configuration!$F$13&gt;0,$N93-LARGE('FLEX Settings (DO NOT MODIFY)'!$K:$K,Configuration!$F$13*Configuration!$F$16),-1000000),0))+IF(N93=0,0,COUNTIFS($N$2:N92,N92)*0.000001)</f>
        <v>-19.567824341886162</v>
      </c>
      <c r="P93" s="42">
        <f>IF(VLOOKUP($E93,Configuration!$A$21:$C$31,3,FALSE),IFERROR((Configuration!$C$13*G93*3+Configuration!$C$12*I93+Configuration!$C$14*H93+Configuration!$C$16*K93+Configuration!$C$15*L93*3+Configuration!$C$17*M93),""),0)/F93*IF(F93&gt;=10,1,(1-(12-F93)/12))</f>
        <v>19.317863817851819</v>
      </c>
    </row>
    <row r="94" spans="1:16" x14ac:dyDescent="0.25">
      <c r="A94" s="12">
        <f>_xlfn.RANK.EQ(O94,O:O,0)</f>
        <v>90</v>
      </c>
      <c r="B94" s="12">
        <f>_xlfn.RANK.EQ(P94,P:P,0)</f>
        <v>64</v>
      </c>
      <c r="C94" t="s">
        <v>445</v>
      </c>
      <c r="D94" t="s">
        <v>38</v>
      </c>
      <c r="E94" t="s">
        <v>1</v>
      </c>
      <c r="F94" s="18">
        <v>10</v>
      </c>
      <c r="G94" s="2">
        <v>0.84000000000000019</v>
      </c>
      <c r="H94" s="2">
        <v>142.80000000000001</v>
      </c>
      <c r="I94" s="2">
        <v>16.8</v>
      </c>
      <c r="J94" s="2">
        <v>120</v>
      </c>
      <c r="K94" s="2">
        <v>636</v>
      </c>
      <c r="L94" s="2">
        <v>8</v>
      </c>
      <c r="M94" s="2">
        <v>1.7955073506297421</v>
      </c>
      <c r="N94" s="2">
        <f>IF(VLOOKUP($E94,Configuration!$A$21:$C$31,3,FALSE),IFERROR((Configuration!$C$13*G94+Configuration!$C$12*I94+Configuration!$C$14*H94+Configuration!$C$16*K94+Configuration!$C$15*L94+Configuration!$C$17*M94),""),0)+(IF(VLOOKUP($E94,Configuration!$A$21:$C$31,3,FALSE),IFERROR((Configuration!$C$13*G94+Configuration!$C$12*I94+Configuration!$C$14*H94+Configuration!$C$16*K94+Configuration!$C$15*L94+Configuration!$C$17*M94),""),0)/$F94)*IFERROR(VLOOKUP($D94,'11_GAME_TEAMS (DO NOT MODIFY)'!$A:$C,3,FALSE),0)</f>
        <v>135.7289852987405</v>
      </c>
      <c r="O94" s="2">
        <f>MAX(IFERROR(IF(Configuration!$F$10&gt;0,$N94-LARGE($N:$N,Configuration!$F$10*Configuration!$F$16),-1000000),0),IFERROR(IF(Configuration!$F$14&gt;0,$N94-LARGE('FLEX Settings (DO NOT MODIFY)'!$J:$J,Configuration!$F$14*Configuration!$F$16),-1000000),0),IFERROR(IF(Configuration!$F$13&gt;0,$N94-LARGE('FLEX Settings (DO NOT MODIFY)'!$K:$K,Configuration!$F$13*Configuration!$F$16),-1000000),0))+IF(N94=0,0,COUNTIFS($N$2:N93,N93)*0.000001)</f>
        <v>-24.635129055618247</v>
      </c>
      <c r="P94" s="42">
        <f>IF(VLOOKUP($E94,Configuration!$A$21:$C$31,3,FALSE),IFERROR((Configuration!$C$13*G94*3+Configuration!$C$12*I94+Configuration!$C$14*H94+Configuration!$C$16*K94+Configuration!$C$15*L94*3+Configuration!$C$17*M94),""),0)/F94*IF(F94&gt;=10,1,(1-(12-F94)/12))</f>
        <v>24.18089852987405</v>
      </c>
    </row>
    <row r="95" spans="1:16" x14ac:dyDescent="0.25">
      <c r="A95" s="12">
        <f>_xlfn.RANK.EQ(O95,O:O,0)</f>
        <v>89</v>
      </c>
      <c r="B95" s="12">
        <f>_xlfn.RANK.EQ(P95,P:P,0)</f>
        <v>126</v>
      </c>
      <c r="C95" t="s">
        <v>674</v>
      </c>
      <c r="D95" t="s">
        <v>113</v>
      </c>
      <c r="E95" t="s">
        <v>2</v>
      </c>
      <c r="F95" s="18">
        <v>12</v>
      </c>
      <c r="G95" s="2">
        <v>0.90000000000000013</v>
      </c>
      <c r="H95" s="2">
        <v>162</v>
      </c>
      <c r="I95" s="2">
        <v>18</v>
      </c>
      <c r="J95" s="2">
        <v>150</v>
      </c>
      <c r="K95" s="2">
        <v>810</v>
      </c>
      <c r="L95" s="2">
        <v>4.7770700636942678</v>
      </c>
      <c r="M95" s="2">
        <v>2.2198628431670144</v>
      </c>
      <c r="N95" s="2">
        <f>IF(VLOOKUP($E95,Configuration!$A$21:$C$31,3,FALSE),IFERROR((Configuration!$C$13*G95+Configuration!$C$12*I95+Configuration!$C$14*H95+Configuration!$C$16*K95+Configuration!$C$15*L95+Configuration!$C$17*M95),""),0)+(IF(VLOOKUP($E95,Configuration!$A$21:$C$31,3,FALSE),IFERROR((Configuration!$C$13*G95+Configuration!$C$12*I95+Configuration!$C$14*H95+Configuration!$C$16*K95+Configuration!$C$15*L95+Configuration!$C$17*M95),""),0)/$F95)*IFERROR(VLOOKUP($D95,'11_GAME_TEAMS (DO NOT MODIFY)'!$A:$C,3,FALSE),0)</f>
        <v>135.82269469583156</v>
      </c>
      <c r="O95" s="2">
        <f>MAX(IFERROR(IF(Configuration!$F$10&gt;0,$N95-LARGE($N:$N,Configuration!$F$10*Configuration!$F$16),-1000000),0),IFERROR(IF(Configuration!$F$14&gt;0,$N95-LARGE('FLEX Settings (DO NOT MODIFY)'!$J:$J,Configuration!$F$14*Configuration!$F$16),-1000000),0),IFERROR(IF(Configuration!$F$13&gt;0,$N95-LARGE('FLEX Settings (DO NOT MODIFY)'!$K:$K,Configuration!$F$13*Configuration!$F$16),-1000000),0))+IF(N95=0,0,COUNTIFS($N$2:N94,N94)*0.000001)</f>
        <v>-24.541419658527186</v>
      </c>
      <c r="P95" s="42">
        <f>IF(VLOOKUP($E95,Configuration!$A$21:$C$31,3,FALSE),IFERROR((Configuration!$C$13*G95*3+Configuration!$C$12*I95+Configuration!$C$14*H95+Configuration!$C$16*K95+Configuration!$C$15*L95*3+Configuration!$C$17*M95),""),0)/F95*IF(F95&gt;=10,1,(1-(12-F95)/12))</f>
        <v>16.995627955013564</v>
      </c>
    </row>
    <row r="96" spans="1:16" x14ac:dyDescent="0.25">
      <c r="A96" s="12">
        <f>_xlfn.RANK.EQ(O96,O:O,0)</f>
        <v>92</v>
      </c>
      <c r="B96" s="12">
        <f>_xlfn.RANK.EQ(P96,P:P,0)</f>
        <v>67</v>
      </c>
      <c r="C96" t="s">
        <v>449</v>
      </c>
      <c r="D96" t="s">
        <v>98</v>
      </c>
      <c r="E96" t="s">
        <v>379</v>
      </c>
      <c r="F96" s="18">
        <v>10</v>
      </c>
      <c r="G96" s="2">
        <v>1.1402027027027029</v>
      </c>
      <c r="H96" s="2">
        <v>199.53547297297297</v>
      </c>
      <c r="I96" s="2">
        <v>15.96283783783784</v>
      </c>
      <c r="J96" s="2">
        <v>90</v>
      </c>
      <c r="K96" s="2">
        <v>603</v>
      </c>
      <c r="L96" s="2">
        <v>7</v>
      </c>
      <c r="M96" s="2">
        <v>1.3741176153738952</v>
      </c>
      <c r="N96" s="2">
        <f>IF(VLOOKUP($E96,Configuration!$A$21:$C$31,3,FALSE),IFERROR((Configuration!$C$13*G96+Configuration!$C$12*I96+Configuration!$C$14*H96+Configuration!$C$16*K96+Configuration!$C$15*L96+Configuration!$C$17*M96),""),0)+(IF(VLOOKUP($E96,Configuration!$A$21:$C$31,3,FALSE),IFERROR((Configuration!$C$13*G96+Configuration!$C$12*I96+Configuration!$C$14*H96+Configuration!$C$16*K96+Configuration!$C$15*L96+Configuration!$C$17*M96),""),0)/$F96)*IFERROR(VLOOKUP($D96,'11_GAME_TEAMS (DO NOT MODIFY)'!$A:$C,3,FALSE),0)</f>
        <v>134.32794720168465</v>
      </c>
      <c r="O96" s="2">
        <f>MAX(IFERROR(IF(Configuration!$F$10&gt;0,$N96-LARGE($N:$N,Configuration!$F$10*Configuration!$F$16),-1000000),0),IFERROR(IF(Configuration!$F$14&gt;0,$N96-LARGE('FLEX Settings (DO NOT MODIFY)'!$J:$J,Configuration!$F$14*Configuration!$F$16),-1000000),0),IFERROR(IF(Configuration!$F$13&gt;0,$N96-LARGE('FLEX Settings (DO NOT MODIFY)'!$K:$K,Configuration!$F$13*Configuration!$F$16),-1000000),0))+IF(N96=0,0,COUNTIFS($N$2:N95,N95)*0.000001)</f>
        <v>-26.036167152674093</v>
      </c>
      <c r="P96" s="42">
        <f>IF(VLOOKUP($E96,Configuration!$A$21:$C$31,3,FALSE),IFERROR((Configuration!$C$13*G96*3+Configuration!$C$12*I96+Configuration!$C$14*H96+Configuration!$C$16*K96+Configuration!$C$15*L96*3+Configuration!$C$17*M96),""),0)/F96*IF(F96&gt;=10,1,(1-(12-F96)/12))</f>
        <v>23.201037963411711</v>
      </c>
    </row>
    <row r="97" spans="1:16" x14ac:dyDescent="0.25">
      <c r="A97" s="12">
        <f>_xlfn.RANK.EQ(O97,O:O,0)</f>
        <v>97</v>
      </c>
      <c r="B97" s="12">
        <f>_xlfn.RANK.EQ(P97,P:P,0)</f>
        <v>119</v>
      </c>
      <c r="C97" t="s">
        <v>595</v>
      </c>
      <c r="D97" t="s">
        <v>363</v>
      </c>
      <c r="E97" t="s">
        <v>190</v>
      </c>
      <c r="F97" s="18">
        <v>12</v>
      </c>
      <c r="G97" s="2">
        <v>0.83055555555555549</v>
      </c>
      <c r="H97" s="2">
        <v>116.27777777777777</v>
      </c>
      <c r="I97" s="2">
        <v>16.611111111111111</v>
      </c>
      <c r="J97" s="2">
        <v>156</v>
      </c>
      <c r="K97" s="2">
        <v>780</v>
      </c>
      <c r="L97" s="2">
        <v>5.7777777777777777</v>
      </c>
      <c r="M97" s="2">
        <v>2.2914197594721872</v>
      </c>
      <c r="N97" s="2">
        <f>IF(VLOOKUP($E97,Configuration!$A$21:$C$31,3,FALSE),IFERROR((Configuration!$C$13*G97+Configuration!$C$12*I97+Configuration!$C$14*H97+Configuration!$C$16*K97+Configuration!$C$15*L97+Configuration!$C$17*M97),""),0)+(IF(VLOOKUP($E97,Configuration!$A$21:$C$31,3,FALSE),IFERROR((Configuration!$C$13*G97+Configuration!$C$12*I97+Configuration!$C$14*H97+Configuration!$C$16*K97+Configuration!$C$15*L97+Configuration!$C$17*M97),""),0)/$F97)*IFERROR(VLOOKUP($D97,'11_GAME_TEAMS (DO NOT MODIFY)'!$A:$C,3,FALSE),0)</f>
        <v>133.00049381438893</v>
      </c>
      <c r="O97" s="2">
        <f>MAX(IFERROR(IF(Configuration!$F$10&gt;0,$N97-LARGE($N:$N,Configuration!$F$10*Configuration!$F$16),-1000000),0),IFERROR(IF(Configuration!$F$14&gt;0,$N97-LARGE('FLEX Settings (DO NOT MODIFY)'!$J:$J,Configuration!$F$14*Configuration!$F$16),-1000000),0),IFERROR(IF(Configuration!$F$13&gt;0,$N97-LARGE('FLEX Settings (DO NOT MODIFY)'!$K:$K,Configuration!$F$13*Configuration!$F$16),-1000000),0))+IF(N97=0,0,COUNTIFS($N$2:N96,N96)*0.000001)</f>
        <v>-27.363620539969812</v>
      </c>
      <c r="P97" s="42">
        <f>IF(VLOOKUP($E97,Configuration!$A$21:$C$31,3,FALSE),IFERROR((Configuration!$C$13*G97*3+Configuration!$C$12*I97+Configuration!$C$14*H97+Configuration!$C$16*K97+Configuration!$C$15*L97*3+Configuration!$C$17*M97),""),0)/F97*IF(F97&gt;=10,1,(1-(12-F97)/12))</f>
        <v>17.691707817865744</v>
      </c>
    </row>
    <row r="98" spans="1:16" x14ac:dyDescent="0.25">
      <c r="A98" s="12">
        <f>_xlfn.RANK.EQ(O98,O:O,0)</f>
        <v>104</v>
      </c>
      <c r="B98" s="12">
        <f>_xlfn.RANK.EQ(P98,P:P,0)</f>
        <v>104</v>
      </c>
      <c r="C98" t="s">
        <v>705</v>
      </c>
      <c r="D98" t="s">
        <v>80</v>
      </c>
      <c r="E98" t="s">
        <v>355</v>
      </c>
      <c r="F98" s="18">
        <v>12</v>
      </c>
      <c r="G98" s="2">
        <v>0.29129440096327519</v>
      </c>
      <c r="H98" s="2">
        <v>50.97652016857316</v>
      </c>
      <c r="I98" s="2">
        <v>7.2823600240818784</v>
      </c>
      <c r="J98" s="2">
        <v>157.09090909090909</v>
      </c>
      <c r="K98" s="2">
        <v>754.0363636363636</v>
      </c>
      <c r="L98" s="2">
        <v>7.8025285972305838</v>
      </c>
      <c r="M98" s="2">
        <v>2.2302430191991709</v>
      </c>
      <c r="N98" s="2">
        <f>IF(VLOOKUP($E98,Configuration!$A$21:$C$31,3,FALSE),IFERROR((Configuration!$C$13*G98+Configuration!$C$12*I98+Configuration!$C$14*H98+Configuration!$C$16*K98+Configuration!$C$15*L98+Configuration!$C$17*M98),""),0)+(IF(VLOOKUP($E98,Configuration!$A$21:$C$31,3,FALSE),IFERROR((Configuration!$C$13*G98+Configuration!$C$12*I98+Configuration!$C$14*H98+Configuration!$C$16*K98+Configuration!$C$15*L98+Configuration!$C$17*M98),""),0)/$F98)*IFERROR(VLOOKUP($D98,'11_GAME_TEAMS (DO NOT MODIFY)'!$A:$C,3,FALSE),0)</f>
        <v>128.24492034329944</v>
      </c>
      <c r="O98" s="2">
        <f>MAX(IFERROR(IF(Configuration!$F$10&gt;0,$N98-LARGE($N:$N,Configuration!$F$10*Configuration!$F$16),-1000000),0),IFERROR(IF(Configuration!$F$14&gt;0,$N98-LARGE('FLEX Settings (DO NOT MODIFY)'!$J:$J,Configuration!$F$14*Configuration!$F$16),-1000000),0),IFERROR(IF(Configuration!$F$13&gt;0,$N98-LARGE('FLEX Settings (DO NOT MODIFY)'!$K:$K,Configuration!$F$13*Configuration!$F$16),-1000000),0))+IF(N98=0,0,COUNTIFS($N$2:N97,N97)*0.000001)</f>
        <v>-32.119194011059307</v>
      </c>
      <c r="P98" s="42">
        <f>IF(VLOOKUP($E98,Configuration!$A$21:$C$31,3,FALSE),IFERROR((Configuration!$C$13*G98*3+Configuration!$C$12*I98+Configuration!$C$14*H98+Configuration!$C$16*K98+Configuration!$C$15*L98*3+Configuration!$C$17*M98),""),0)/F98*IF(F98&gt;=10,1,(1-(12-F98)/12))</f>
        <v>18.780899693468811</v>
      </c>
    </row>
    <row r="99" spans="1:16" x14ac:dyDescent="0.25">
      <c r="A99" s="12">
        <f>_xlfn.RANK.EQ(O99,O:O,0)</f>
        <v>98</v>
      </c>
      <c r="B99" s="12">
        <f>_xlfn.RANK.EQ(P99,P:P,0)</f>
        <v>102</v>
      </c>
      <c r="C99" t="s">
        <v>407</v>
      </c>
      <c r="D99" t="s">
        <v>66</v>
      </c>
      <c r="E99" t="s">
        <v>355</v>
      </c>
      <c r="F99" s="18">
        <v>12</v>
      </c>
      <c r="G99" s="2">
        <v>0.79041916167664672</v>
      </c>
      <c r="H99" s="2">
        <v>134.37125748502993</v>
      </c>
      <c r="I99" s="2">
        <v>15.808383233532933</v>
      </c>
      <c r="J99" s="2">
        <v>132</v>
      </c>
      <c r="K99" s="2">
        <v>673.19999999999993</v>
      </c>
      <c r="L99" s="2">
        <v>7.1137724550898209</v>
      </c>
      <c r="M99" s="2">
        <v>1.9532208734395984</v>
      </c>
      <c r="N99" s="2">
        <f>IF(VLOOKUP($E99,Configuration!$A$21:$C$31,3,FALSE),IFERROR((Configuration!$C$13*G99+Configuration!$C$12*I99+Configuration!$C$14*H99+Configuration!$C$16*K99+Configuration!$C$15*L99+Configuration!$C$17*M99),""),0)+(IF(VLOOKUP($E99,Configuration!$A$21:$C$31,3,FALSE),IFERROR((Configuration!$C$13*G99+Configuration!$C$12*I99+Configuration!$C$14*H99+Configuration!$C$16*K99+Configuration!$C$15*L99+Configuration!$C$17*M99),""),0)/$F99)*IFERROR(VLOOKUP($D99,'11_GAME_TEAMS (DO NOT MODIFY)'!$A:$C,3,FALSE),0)</f>
        <v>132.18002531898904</v>
      </c>
      <c r="O99" s="2">
        <f>MAX(IFERROR(IF(Configuration!$F$10&gt;0,$N99-LARGE($N:$N,Configuration!$F$10*Configuration!$F$16),-1000000),0),IFERROR(IF(Configuration!$F$14&gt;0,$N99-LARGE('FLEX Settings (DO NOT MODIFY)'!$J:$J,Configuration!$F$14*Configuration!$F$16),-1000000),0),IFERROR(IF(Configuration!$F$13&gt;0,$N99-LARGE('FLEX Settings (DO NOT MODIFY)'!$K:$K,Configuration!$F$13*Configuration!$F$16),-1000000),0))+IF(N99=0,0,COUNTIFS($N$2:N98,N98)*0.000001)</f>
        <v>-28.184089035369706</v>
      </c>
      <c r="P99" s="42">
        <f>IF(VLOOKUP($E99,Configuration!$A$21:$C$31,3,FALSE),IFERROR((Configuration!$C$13*G99*3+Configuration!$C$12*I99+Configuration!$C$14*H99+Configuration!$C$16*K99+Configuration!$C$15*L99*3+Configuration!$C$17*M99),""),0)/F99*IF(F99&gt;=10,1,(1-(12-F99)/12))</f>
        <v>18.91919372668222</v>
      </c>
    </row>
    <row r="100" spans="1:16" x14ac:dyDescent="0.25">
      <c r="A100" s="12">
        <f>_xlfn.RANK.EQ(O100,O:O,0)</f>
        <v>103</v>
      </c>
      <c r="B100" s="12">
        <f>_xlfn.RANK.EQ(P100,P:P,0)</f>
        <v>103</v>
      </c>
      <c r="C100" t="s">
        <v>698</v>
      </c>
      <c r="D100" t="s">
        <v>116</v>
      </c>
      <c r="E100" t="s">
        <v>138</v>
      </c>
      <c r="F100" s="18">
        <v>12</v>
      </c>
      <c r="G100" s="2">
        <v>0.70175438596491224</v>
      </c>
      <c r="H100" s="2">
        <v>63.157894736842096</v>
      </c>
      <c r="I100" s="2">
        <v>10.526315789473683</v>
      </c>
      <c r="J100" s="2">
        <v>120</v>
      </c>
      <c r="K100" s="2">
        <v>720</v>
      </c>
      <c r="L100" s="2">
        <v>7.4482758620689662</v>
      </c>
      <c r="M100" s="2">
        <v>1.7442276253959967</v>
      </c>
      <c r="N100" s="2">
        <f>IF(VLOOKUP($E100,Configuration!$A$21:$C$31,3,FALSE),IFERROR((Configuration!$C$13*G100+Configuration!$C$12*I100+Configuration!$C$14*H100+Configuration!$C$16*K100+Configuration!$C$15*L100+Configuration!$C$17*M100),""),0)+(IF(VLOOKUP($E100,Configuration!$A$21:$C$31,3,FALSE),IFERROR((Configuration!$C$13*G100+Configuration!$C$12*I100+Configuration!$C$14*H100+Configuration!$C$16*K100+Configuration!$C$15*L100+Configuration!$C$17*M100),""),0)/$F100)*IFERROR(VLOOKUP($D100,'11_GAME_TEAMS (DO NOT MODIFY)'!$A:$C,3,FALSE),0)</f>
        <v>128.99067360583231</v>
      </c>
      <c r="O100" s="2">
        <f>MAX(IFERROR(IF(Configuration!$F$10&gt;0,$N100-LARGE($N:$N,Configuration!$F$10*Configuration!$F$16),-1000000),0),IFERROR(IF(Configuration!$F$14&gt;0,$N100-LARGE('FLEX Settings (DO NOT MODIFY)'!$J:$J,Configuration!$F$14*Configuration!$F$16),-1000000),0),IFERROR(IF(Configuration!$F$13&gt;0,$N100-LARGE('FLEX Settings (DO NOT MODIFY)'!$K:$K,Configuration!$F$13*Configuration!$F$16),-1000000),0))+IF(N100=0,0,COUNTIFS($N$2:N99,N99)*0.000001)</f>
        <v>-31.373440748526431</v>
      </c>
      <c r="P100" s="42">
        <f>IF(VLOOKUP($E100,Configuration!$A$21:$C$31,3,FALSE),IFERROR((Configuration!$C$13*G100*3+Configuration!$C$12*I100+Configuration!$C$14*H100+Configuration!$C$16*K100+Configuration!$C$15*L100*3+Configuration!$C$17*M100),""),0)/F100*IF(F100&gt;=10,1,(1-(12-F100)/12))</f>
        <v>18.899253048519906</v>
      </c>
    </row>
    <row r="101" spans="1:16" x14ac:dyDescent="0.25">
      <c r="A101" s="12">
        <f>_xlfn.RANK.EQ(O101,O:O,0)</f>
        <v>101</v>
      </c>
      <c r="B101" s="12">
        <f>_xlfn.RANK.EQ(P101,P:P,0)</f>
        <v>101</v>
      </c>
      <c r="C101" t="s">
        <v>594</v>
      </c>
      <c r="D101" t="s">
        <v>120</v>
      </c>
      <c r="E101" t="s">
        <v>355</v>
      </c>
      <c r="F101" s="18">
        <v>12</v>
      </c>
      <c r="G101" s="2">
        <v>0.91200000000000014</v>
      </c>
      <c r="H101" s="2">
        <v>145.92000000000002</v>
      </c>
      <c r="I101" s="2">
        <v>18.240000000000002</v>
      </c>
      <c r="J101" s="2">
        <v>120</v>
      </c>
      <c r="K101" s="2">
        <v>624</v>
      </c>
      <c r="L101" s="2">
        <v>7.1999999999999993</v>
      </c>
      <c r="M101" s="2">
        <v>1.8072775962874206</v>
      </c>
      <c r="N101" s="2">
        <f>IF(VLOOKUP($E101,Configuration!$A$21:$C$31,3,FALSE),IFERROR((Configuration!$C$13*G101+Configuration!$C$12*I101+Configuration!$C$14*H101+Configuration!$C$16*K101+Configuration!$C$15*L101+Configuration!$C$17*M101),""),0)+(IF(VLOOKUP($E101,Configuration!$A$21:$C$31,3,FALSE),IFERROR((Configuration!$C$13*G101+Configuration!$C$12*I101+Configuration!$C$14*H101+Configuration!$C$16*K101+Configuration!$C$15*L101+Configuration!$C$17*M101),""),0)/$F101)*IFERROR(VLOOKUP($D101,'11_GAME_TEAMS (DO NOT MODIFY)'!$A:$C,3,FALSE),0)</f>
        <v>131.16944480742515</v>
      </c>
      <c r="O101" s="2">
        <f>MAX(IFERROR(IF(Configuration!$F$10&gt;0,$N101-LARGE($N:$N,Configuration!$F$10*Configuration!$F$16),-1000000),0),IFERROR(IF(Configuration!$F$14&gt;0,$N101-LARGE('FLEX Settings (DO NOT MODIFY)'!$J:$J,Configuration!$F$14*Configuration!$F$16),-1000000),0),IFERROR(IF(Configuration!$F$13&gt;0,$N101-LARGE('FLEX Settings (DO NOT MODIFY)'!$K:$K,Configuration!$F$13*Configuration!$F$16),-1000000),0))+IF(N101=0,0,COUNTIFS($N$2:N100,N100)*0.000001)</f>
        <v>-29.194669546933593</v>
      </c>
      <c r="P101" s="42">
        <f>IF(VLOOKUP($E101,Configuration!$A$21:$C$31,3,FALSE),IFERROR((Configuration!$C$13*G101*3+Configuration!$C$12*I101+Configuration!$C$14*H101+Configuration!$C$16*K101+Configuration!$C$15*L101*3+Configuration!$C$17*M101),""),0)/F101*IF(F101&gt;=10,1,(1-(12-F101)/12))</f>
        <v>19.042787067285431</v>
      </c>
    </row>
    <row r="102" spans="1:16" x14ac:dyDescent="0.25">
      <c r="A102" s="12">
        <f>_xlfn.RANK.EQ(O102,O:O,0)</f>
        <v>94</v>
      </c>
      <c r="B102" s="12">
        <f>_xlfn.RANK.EQ(P102,P:P,0)</f>
        <v>110</v>
      </c>
      <c r="C102" t="s">
        <v>459</v>
      </c>
      <c r="D102" t="s">
        <v>312</v>
      </c>
      <c r="E102" t="s">
        <v>379</v>
      </c>
      <c r="F102" s="18">
        <v>11</v>
      </c>
      <c r="G102" s="2">
        <v>0.79605263157894735</v>
      </c>
      <c r="H102" s="2">
        <v>155.23026315789474</v>
      </c>
      <c r="I102" s="2">
        <v>23.881578947368421</v>
      </c>
      <c r="J102" s="2">
        <v>165</v>
      </c>
      <c r="K102" s="2">
        <v>775.5</v>
      </c>
      <c r="L102" s="2">
        <v>4.8529411764705879</v>
      </c>
      <c r="M102" s="2">
        <v>2.475211062818254</v>
      </c>
      <c r="N102" s="2">
        <f>IF(VLOOKUP($E102,Configuration!$A$21:$C$31,3,FALSE),IFERROR((Configuration!$C$13*G102+Configuration!$C$12*I102+Configuration!$C$14*H102+Configuration!$C$16*K102+Configuration!$C$15*L102+Configuration!$C$17*M102),""),0)+(IF(VLOOKUP($E102,Configuration!$A$21:$C$31,3,FALSE),IFERROR((Configuration!$C$13*G102+Configuration!$C$12*I102+Configuration!$C$14*H102+Configuration!$C$16*K102+Configuration!$C$15*L102+Configuration!$C$17*M102),""),0)/$F102)*IFERROR(VLOOKUP($D102,'11_GAME_TEAMS (DO NOT MODIFY)'!$A:$C,3,FALSE),0)</f>
        <v>133.9573565121344</v>
      </c>
      <c r="O102" s="2">
        <f>MAX(IFERROR(IF(Configuration!$F$10&gt;0,$N102-LARGE($N:$N,Configuration!$F$10*Configuration!$F$16),-1000000),0),IFERROR(IF(Configuration!$F$14&gt;0,$N102-LARGE('FLEX Settings (DO NOT MODIFY)'!$J:$J,Configuration!$F$14*Configuration!$F$16),-1000000),0),IFERROR(IF(Configuration!$F$13&gt;0,$N102-LARGE('FLEX Settings (DO NOT MODIFY)'!$K:$K,Configuration!$F$13*Configuration!$F$16),-1000000),0))+IF(N102=0,0,COUNTIFS($N$2:N101,N101)*0.000001)</f>
        <v>-26.406757842224348</v>
      </c>
      <c r="P102" s="42">
        <f>IF(VLOOKUP($E102,Configuration!$A$21:$C$31,3,FALSE),IFERROR((Configuration!$C$13*G102*3+Configuration!$C$12*I102+Configuration!$C$14*H102+Configuration!$C$16*K102+Configuration!$C$15*L102*3+Configuration!$C$17*M102),""),0)/F102*IF(F102&gt;=10,1,(1-(12-F102)/12))</f>
        <v>18.340480200793529</v>
      </c>
    </row>
    <row r="103" spans="1:16" x14ac:dyDescent="0.25">
      <c r="A103" s="12">
        <f>_xlfn.RANK.EQ(O103,O:O,0)</f>
        <v>108</v>
      </c>
      <c r="B103" s="12">
        <f>_xlfn.RANK.EQ(P103,P:P,0)</f>
        <v>75</v>
      </c>
      <c r="C103" t="s">
        <v>992</v>
      </c>
      <c r="D103" t="s">
        <v>64</v>
      </c>
      <c r="E103" t="s">
        <v>373</v>
      </c>
      <c r="F103" s="18">
        <v>11</v>
      </c>
      <c r="G103" s="2">
        <v>0.3571428571428571</v>
      </c>
      <c r="H103" s="2">
        <v>58.928571428571423</v>
      </c>
      <c r="I103" s="2">
        <v>7.8571428571428559</v>
      </c>
      <c r="J103" s="2">
        <v>110</v>
      </c>
      <c r="K103" s="2">
        <v>594</v>
      </c>
      <c r="L103" s="2">
        <v>9.4827586206896566</v>
      </c>
      <c r="M103" s="2">
        <v>1.5842280703465668</v>
      </c>
      <c r="N103" s="2">
        <f>IF(VLOOKUP($E103,Configuration!$A$21:$C$31,3,FALSE),IFERROR((Configuration!$C$13*G103+Configuration!$C$12*I103+Configuration!$C$14*H103+Configuration!$C$16*K103+Configuration!$C$15*L103+Configuration!$C$17*M103),""),0)+(IF(VLOOKUP($E103,Configuration!$A$21:$C$31,3,FALSE),IFERROR((Configuration!$C$13*G103+Configuration!$C$12*I103+Configuration!$C$14*H103+Configuration!$C$16*K103+Configuration!$C$15*L103+Configuration!$C$17*M103),""),0)/$F103)*IFERROR(VLOOKUP($D103,'11_GAME_TEAMS (DO NOT MODIFY)'!$A:$C,3,FALSE),0)</f>
        <v>125.09238129773053</v>
      </c>
      <c r="O103" s="2">
        <f>MAX(IFERROR(IF(Configuration!$F$10&gt;0,$N103-LARGE($N:$N,Configuration!$F$10*Configuration!$F$16),-1000000),0),IFERROR(IF(Configuration!$F$14&gt;0,$N103-LARGE('FLEX Settings (DO NOT MODIFY)'!$J:$J,Configuration!$F$14*Configuration!$F$16),-1000000),0),IFERROR(IF(Configuration!$F$13&gt;0,$N103-LARGE('FLEX Settings (DO NOT MODIFY)'!$K:$K,Configuration!$F$13*Configuration!$F$16),-1000000),0))+IF(N103=0,0,COUNTIFS($N$2:N102,N102)*0.000001)</f>
        <v>-35.271733056628221</v>
      </c>
      <c r="P103" s="42">
        <f>IF(VLOOKUP($E103,Configuration!$A$21:$C$31,3,FALSE),IFERROR((Configuration!$C$13*G103*3+Configuration!$C$12*I103+Configuration!$C$14*H103+Configuration!$C$16*K103+Configuration!$C$15*L103*3+Configuration!$C$17*M103),""),0)/F103*IF(F103&gt;=10,1,(1-(12-F103)/12))</f>
        <v>22.106472639247333</v>
      </c>
    </row>
    <row r="104" spans="1:16" x14ac:dyDescent="0.25">
      <c r="A104" s="12">
        <f>_xlfn.RANK.EQ(O104,O:O,0)</f>
        <v>100</v>
      </c>
      <c r="B104" s="12">
        <f>_xlfn.RANK.EQ(P104,P:P,0)</f>
        <v>129</v>
      </c>
      <c r="C104" t="s">
        <v>439</v>
      </c>
      <c r="D104" t="s">
        <v>61</v>
      </c>
      <c r="E104" t="s">
        <v>373</v>
      </c>
      <c r="F104" s="18">
        <v>12</v>
      </c>
      <c r="G104" s="2">
        <v>1.0762589928057555</v>
      </c>
      <c r="H104" s="2">
        <v>172.20143884892087</v>
      </c>
      <c r="I104" s="2">
        <v>21.525179856115109</v>
      </c>
      <c r="J104" s="2">
        <v>136</v>
      </c>
      <c r="K104" s="2">
        <v>720.80000000000007</v>
      </c>
      <c r="L104" s="2">
        <v>4.8920863309352516</v>
      </c>
      <c r="M104" s="2">
        <v>2.0552216483595336</v>
      </c>
      <c r="N104" s="2">
        <f>IF(VLOOKUP($E104,Configuration!$A$21:$C$31,3,FALSE),IFERROR((Configuration!$C$13*G104+Configuration!$C$12*I104+Configuration!$C$14*H104+Configuration!$C$16*K104+Configuration!$C$15*L104+Configuration!$C$17*M104),""),0)+(IF(VLOOKUP($E104,Configuration!$A$21:$C$31,3,FALSE),IFERROR((Configuration!$C$13*G104+Configuration!$C$12*I104+Configuration!$C$14*H104+Configuration!$C$16*K104+Configuration!$C$15*L104+Configuration!$C$17*M104),""),0)/$F104)*IFERROR(VLOOKUP($D104,'11_GAME_TEAMS (DO NOT MODIFY)'!$A:$C,3,FALSE),0)</f>
        <v>131.76236245867662</v>
      </c>
      <c r="O104" s="2">
        <f>MAX(IFERROR(IF(Configuration!$F$10&gt;0,$N104-LARGE($N:$N,Configuration!$F$10*Configuration!$F$16),-1000000),0),IFERROR(IF(Configuration!$F$14&gt;0,$N104-LARGE('FLEX Settings (DO NOT MODIFY)'!$J:$J,Configuration!$F$14*Configuration!$F$16),-1000000),0),IFERROR(IF(Configuration!$F$13&gt;0,$N104-LARGE('FLEX Settings (DO NOT MODIFY)'!$K:$K,Configuration!$F$13*Configuration!$F$16),-1000000),0))+IF(N104=0,0,COUNTIFS($N$2:N103,N103)*0.000001)</f>
        <v>-28.601751895682124</v>
      </c>
      <c r="P104" s="42">
        <f>IF(VLOOKUP($E104,Configuration!$A$21:$C$31,3,FALSE),IFERROR((Configuration!$C$13*G104*3+Configuration!$C$12*I104+Configuration!$C$14*H104+Configuration!$C$16*K104+Configuration!$C$15*L104*3+Configuration!$C$17*M104),""),0)/F104*IF(F104&gt;=10,1,(1-(12-F104)/12))</f>
        <v>16.948542195297392</v>
      </c>
    </row>
    <row r="105" spans="1:16" x14ac:dyDescent="0.25">
      <c r="A105" s="12">
        <f>_xlfn.RANK.EQ(O105,O:O,0)</f>
        <v>99</v>
      </c>
      <c r="B105" s="12">
        <f>_xlfn.RANK.EQ(P105,P:P,0)</f>
        <v>136</v>
      </c>
      <c r="C105" t="s">
        <v>416</v>
      </c>
      <c r="D105" t="s">
        <v>129</v>
      </c>
      <c r="E105" t="s">
        <v>138</v>
      </c>
      <c r="F105" s="18">
        <v>12</v>
      </c>
      <c r="G105" s="2">
        <v>1.6654804270462633</v>
      </c>
      <c r="H105" s="2">
        <v>250.37722419928826</v>
      </c>
      <c r="I105" s="2">
        <v>22.761565836298931</v>
      </c>
      <c r="J105" s="2">
        <v>156</v>
      </c>
      <c r="K105" s="2">
        <v>670.8</v>
      </c>
      <c r="L105" s="2">
        <v>3.8861209964412815</v>
      </c>
      <c r="M105" s="2">
        <v>2.3416922337929442</v>
      </c>
      <c r="N105" s="2">
        <f>IF(VLOOKUP($E105,Configuration!$A$21:$C$31,3,FALSE),IFERROR((Configuration!$C$13*G105+Configuration!$C$12*I105+Configuration!$C$14*H105+Configuration!$C$16*K105+Configuration!$C$15*L105+Configuration!$C$17*M105),""),0)+(IF(VLOOKUP($E105,Configuration!$A$21:$C$31,3,FALSE),IFERROR((Configuration!$C$13*G105+Configuration!$C$12*I105+Configuration!$C$14*H105+Configuration!$C$16*K105+Configuration!$C$15*L105+Configuration!$C$17*M105),""),0)/$F105)*IFERROR(VLOOKUP($D105,'11_GAME_TEAMS (DO NOT MODIFY)'!$A:$C,3,FALSE),0)</f>
        <v>132.12472941141769</v>
      </c>
      <c r="O105" s="2">
        <f>MAX(IFERROR(IF(Configuration!$F$10&gt;0,$N105-LARGE($N:$N,Configuration!$F$10*Configuration!$F$16),-1000000),0),IFERROR(IF(Configuration!$F$14&gt;0,$N105-LARGE('FLEX Settings (DO NOT MODIFY)'!$J:$J,Configuration!$F$14*Configuration!$F$16),-1000000),0),IFERROR(IF(Configuration!$F$13&gt;0,$N105-LARGE('FLEX Settings (DO NOT MODIFY)'!$K:$K,Configuration!$F$13*Configuration!$F$16),-1000000),0))+IF(N105=0,0,COUNTIFS($N$2:N104,N104)*0.000001)</f>
        <v>-28.239384942941054</v>
      </c>
      <c r="P105" s="42">
        <f>IF(VLOOKUP($E105,Configuration!$A$21:$C$31,3,FALSE),IFERROR((Configuration!$C$13*G105*3+Configuration!$C$12*I105+Configuration!$C$14*H105+Configuration!$C$16*K105+Configuration!$C$15*L105*3+Configuration!$C$17*M105),""),0)/F105*IF(F105&gt;=10,1,(1-(12-F105)/12))</f>
        <v>16.561995541105684</v>
      </c>
    </row>
    <row r="106" spans="1:16" x14ac:dyDescent="0.25">
      <c r="A106" s="12">
        <f>_xlfn.RANK.EQ(O106,O:O,0)</f>
        <v>113</v>
      </c>
      <c r="B106" s="12">
        <f>_xlfn.RANK.EQ(P106,P:P,0)</f>
        <v>99</v>
      </c>
      <c r="C106" t="s">
        <v>766</v>
      </c>
      <c r="D106" t="s">
        <v>82</v>
      </c>
      <c r="E106" t="s">
        <v>379</v>
      </c>
      <c r="F106" s="18">
        <v>12</v>
      </c>
      <c r="G106" s="2">
        <v>0.23157894736842105</v>
      </c>
      <c r="H106" s="2">
        <v>62.526315789473692</v>
      </c>
      <c r="I106" s="2">
        <v>6.9473684210526319</v>
      </c>
      <c r="J106" s="2">
        <v>132</v>
      </c>
      <c r="K106" s="2">
        <v>646.80000000000007</v>
      </c>
      <c r="L106" s="2">
        <v>8.6842105263157876</v>
      </c>
      <c r="M106" s="2">
        <v>1.8807928726623617</v>
      </c>
      <c r="N106" s="2">
        <f>IF(VLOOKUP($E106,Configuration!$A$21:$C$31,3,FALSE),IFERROR((Configuration!$C$13*G106+Configuration!$C$12*I106+Configuration!$C$14*H106+Configuration!$C$16*K106+Configuration!$C$15*L106+Configuration!$C$17*M106),""),0)+(IF(VLOOKUP($E106,Configuration!$A$21:$C$31,3,FALSE),IFERROR((Configuration!$C$13*G106+Configuration!$C$12*I106+Configuration!$C$14*H106+Configuration!$C$16*K106+Configuration!$C$15*L106+Configuration!$C$17*M106),""),0)/$F106)*IFERROR(VLOOKUP($D106,'11_GAME_TEAMS (DO NOT MODIFY)'!$A:$C,3,FALSE),0)</f>
        <v>124.13946688625423</v>
      </c>
      <c r="O106" s="2">
        <f>MAX(IFERROR(IF(Configuration!$F$10&gt;0,$N106-LARGE($N:$N,Configuration!$F$10*Configuration!$F$16),-1000000),0),IFERROR(IF(Configuration!$F$14&gt;0,$N106-LARGE('FLEX Settings (DO NOT MODIFY)'!$J:$J,Configuration!$F$14*Configuration!$F$16),-1000000),0),IFERROR(IF(Configuration!$F$13&gt;0,$N106-LARGE('FLEX Settings (DO NOT MODIFY)'!$K:$K,Configuration!$F$13*Configuration!$F$16),-1000000),0))+IF(N106=0,0,COUNTIFS($N$2:N105,N105)*0.000001)</f>
        <v>-36.224647468104521</v>
      </c>
      <c r="P106" s="42">
        <f>IF(VLOOKUP($E106,Configuration!$A$21:$C$31,3,FALSE),IFERROR((Configuration!$C$13*G106*3+Configuration!$C$12*I106+Configuration!$C$14*H106+Configuration!$C$16*K106+Configuration!$C$15*L106*3+Configuration!$C$17*M106),""),0)/F106*IF(F106&gt;=10,1,(1-(12-F106)/12))</f>
        <v>19.260745047538723</v>
      </c>
    </row>
    <row r="107" spans="1:16" x14ac:dyDescent="0.25">
      <c r="A107" s="12">
        <f>_xlfn.RANK.EQ(O107,O:O,0)</f>
        <v>110</v>
      </c>
      <c r="B107" s="12">
        <f>_xlfn.RANK.EQ(P107,P:P,0)</f>
        <v>130</v>
      </c>
      <c r="C107" t="s">
        <v>709</v>
      </c>
      <c r="D107" t="s">
        <v>184</v>
      </c>
      <c r="E107" t="s">
        <v>355</v>
      </c>
      <c r="F107" s="18">
        <v>12</v>
      </c>
      <c r="G107" s="2">
        <v>0.23920265780730895</v>
      </c>
      <c r="H107" s="2">
        <v>37.674418604651166</v>
      </c>
      <c r="I107" s="2">
        <v>8.3720930232558146</v>
      </c>
      <c r="J107" s="2">
        <v>180</v>
      </c>
      <c r="K107" s="2">
        <v>828</v>
      </c>
      <c r="L107" s="2">
        <v>6.279069767441861</v>
      </c>
      <c r="M107" s="2">
        <v>2.5557133877356959</v>
      </c>
      <c r="N107" s="2">
        <f>IF(VLOOKUP($E107,Configuration!$A$21:$C$31,3,FALSE),IFERROR((Configuration!$C$13*G107+Configuration!$C$12*I107+Configuration!$C$14*H107+Configuration!$C$16*K107+Configuration!$C$15*L107+Configuration!$C$17*M107),""),0)+(IF(VLOOKUP($E107,Configuration!$A$21:$C$31,3,FALSE),IFERROR((Configuration!$C$13*G107+Configuration!$C$12*I107+Configuration!$C$14*H107+Configuration!$C$16*K107+Configuration!$C$15*L107+Configuration!$C$17*M107),""),0)/$F107)*IFERROR(VLOOKUP($D107,'11_GAME_TEAMS (DO NOT MODIFY)'!$A:$C,3,FALSE),0)</f>
        <v>124.75169614811665</v>
      </c>
      <c r="O107" s="2">
        <f>MAX(IFERROR(IF(Configuration!$F$10&gt;0,$N107-LARGE($N:$N,Configuration!$F$10*Configuration!$F$16),-1000000),0),IFERROR(IF(Configuration!$F$14&gt;0,$N107-LARGE('FLEX Settings (DO NOT MODIFY)'!$J:$J,Configuration!$F$14*Configuration!$F$16),-1000000),0),IFERROR(IF(Configuration!$F$13&gt;0,$N107-LARGE('FLEX Settings (DO NOT MODIFY)'!$K:$K,Configuration!$F$13*Configuration!$F$16),-1000000),0))+IF(N107=0,0,COUNTIFS($N$2:N106,N106)*0.000001)</f>
        <v>-35.612418206242097</v>
      </c>
      <c r="P107" s="42">
        <f>IF(VLOOKUP($E107,Configuration!$A$21:$C$31,3,FALSE),IFERROR((Configuration!$C$13*G107*3+Configuration!$C$12*I107+Configuration!$C$14*H107+Configuration!$C$16*K107+Configuration!$C$15*L107*3+Configuration!$C$17*M107),""),0)/F107*IF(F107&gt;=10,1,(1-(12-F107)/12))</f>
        <v>16.914247104258891</v>
      </c>
    </row>
    <row r="108" spans="1:16" x14ac:dyDescent="0.25">
      <c r="A108" s="12">
        <f>_xlfn.RANK.EQ(O108,O:O,0)</f>
        <v>119</v>
      </c>
      <c r="B108" s="12">
        <f>_xlfn.RANK.EQ(P108,P:P,0)</f>
        <v>131</v>
      </c>
      <c r="C108" t="s">
        <v>697</v>
      </c>
      <c r="D108" t="s">
        <v>90</v>
      </c>
      <c r="E108" t="s">
        <v>138</v>
      </c>
      <c r="F108" s="18">
        <v>12</v>
      </c>
      <c r="G108" s="2">
        <v>8.0816326530612242E-2</v>
      </c>
      <c r="H108" s="2">
        <v>10.102040816326531</v>
      </c>
      <c r="I108" s="2">
        <v>2.0204081632653059</v>
      </c>
      <c r="J108" s="2">
        <v>132</v>
      </c>
      <c r="K108" s="2">
        <v>818.40000000000009</v>
      </c>
      <c r="L108" s="2">
        <v>6.7346938775510212</v>
      </c>
      <c r="M108" s="2">
        <v>1.8405209750375175</v>
      </c>
      <c r="N108" s="2">
        <f>IF(VLOOKUP($E108,Configuration!$A$21:$C$31,3,FALSE),IFERROR((Configuration!$C$13*G108+Configuration!$C$12*I108+Configuration!$C$14*H108+Configuration!$C$16*K108+Configuration!$C$15*L108+Configuration!$C$17*M108),""),0)+(IF(VLOOKUP($E108,Configuration!$A$21:$C$31,3,FALSE),IFERROR((Configuration!$C$13*G108+Configuration!$C$12*I108+Configuration!$C$14*H108+Configuration!$C$16*K108+Configuration!$C$15*L108+Configuration!$C$17*M108),""),0)/$F108)*IFERROR(VLOOKUP($D108,'11_GAME_TEAMS (DO NOT MODIFY)'!$A:$C,3,FALSE),0)</f>
        <v>121.07242743768009</v>
      </c>
      <c r="O108" s="2">
        <f>MAX(IFERROR(IF(Configuration!$F$10&gt;0,$N108-LARGE($N:$N,Configuration!$F$10*Configuration!$F$16),-1000000),0),IFERROR(IF(Configuration!$F$14&gt;0,$N108-LARGE('FLEX Settings (DO NOT MODIFY)'!$J:$J,Configuration!$F$14*Configuration!$F$16),-1000000),0),IFERROR(IF(Configuration!$F$13&gt;0,$N108-LARGE('FLEX Settings (DO NOT MODIFY)'!$K:$K,Configuration!$F$13*Configuration!$F$16),-1000000),0))+IF(N108=0,0,COUNTIFS($N$2:N107,N107)*0.000001)</f>
        <v>-39.291686916678657</v>
      </c>
      <c r="P108" s="42">
        <f>IF(VLOOKUP($E108,Configuration!$A$21:$C$31,3,FALSE),IFERROR((Configuration!$C$13*G108*3+Configuration!$C$12*I108+Configuration!$C$14*H108+Configuration!$C$16*K108+Configuration!$C$15*L108*3+Configuration!$C$17*M108),""),0)/F108*IF(F108&gt;=10,1,(1-(12-F108)/12))</f>
        <v>16.904879157221639</v>
      </c>
    </row>
    <row r="109" spans="1:16" x14ac:dyDescent="0.25">
      <c r="A109" s="12">
        <f>_xlfn.RANK.EQ(O109,O:O,0)</f>
        <v>86</v>
      </c>
      <c r="B109" s="12">
        <f>_xlfn.RANK.EQ(P109,P:P,0)</f>
        <v>127</v>
      </c>
      <c r="C109" t="s">
        <v>221</v>
      </c>
      <c r="D109" t="s">
        <v>74</v>
      </c>
      <c r="E109" t="s">
        <v>373</v>
      </c>
      <c r="F109" s="18">
        <v>12</v>
      </c>
      <c r="G109" s="2">
        <v>0.92727272727272725</v>
      </c>
      <c r="H109" s="2">
        <v>333.81818181818181</v>
      </c>
      <c r="I109" s="2">
        <v>37.090909090909093</v>
      </c>
      <c r="J109" s="2">
        <v>120</v>
      </c>
      <c r="K109" s="2">
        <v>576</v>
      </c>
      <c r="L109" s="2">
        <v>4.5283018867924527</v>
      </c>
      <c r="M109" s="2">
        <v>1.9613608121697568</v>
      </c>
      <c r="N109" s="2">
        <f>IF(VLOOKUP($E109,Configuration!$A$21:$C$31,3,FALSE),IFERROR((Configuration!$C$13*G109+Configuration!$C$12*I109+Configuration!$C$14*H109+Configuration!$C$16*K109+Configuration!$C$15*L109+Configuration!$C$17*M109),""),0)+(IF(VLOOKUP($E109,Configuration!$A$21:$C$31,3,FALSE),IFERROR((Configuration!$C$13*G109+Configuration!$C$12*I109+Configuration!$C$14*H109+Configuration!$C$16*K109+Configuration!$C$15*L109+Configuration!$C$17*M109),""),0)/$F109)*IFERROR(VLOOKUP($D109,'11_GAME_TEAMS (DO NOT MODIFY)'!$A:$C,3,FALSE),0)</f>
        <v>138.3379987873243</v>
      </c>
      <c r="O109" s="2">
        <f>MAX(IFERROR(IF(Configuration!$F$10&gt;0,$N109-LARGE($N:$N,Configuration!$F$10*Configuration!$F$16),-1000000),0),IFERROR(IF(Configuration!$F$14&gt;0,$N109-LARGE('FLEX Settings (DO NOT MODIFY)'!$J:$J,Configuration!$F$14*Configuration!$F$16),-1000000),0),IFERROR(IF(Configuration!$F$13&gt;0,$N109-LARGE('FLEX Settings (DO NOT MODIFY)'!$K:$K,Configuration!$F$13*Configuration!$F$16),-1000000),0))+IF(N109=0,0,COUNTIFS($N$2:N108,N108)*0.000001)</f>
        <v>-22.026115567034449</v>
      </c>
      <c r="P109" s="42">
        <f>IF(VLOOKUP($E109,Configuration!$A$21:$C$31,3,FALSE),IFERROR((Configuration!$C$13*G109*3+Configuration!$C$12*I109+Configuration!$C$14*H109+Configuration!$C$16*K109+Configuration!$C$15*L109*3+Configuration!$C$17*M109),""),0)/F109*IF(F109&gt;=10,1,(1-(12-F109)/12))</f>
        <v>16.983741179675537</v>
      </c>
    </row>
    <row r="110" spans="1:16" x14ac:dyDescent="0.25">
      <c r="A110" s="12">
        <f>_xlfn.RANK.EQ(O110,O:O,0)</f>
        <v>115</v>
      </c>
      <c r="B110" s="12">
        <f>_xlfn.RANK.EQ(P110,P:P,0)</f>
        <v>107</v>
      </c>
      <c r="C110" t="s">
        <v>200</v>
      </c>
      <c r="D110" t="s">
        <v>76</v>
      </c>
      <c r="E110" t="s">
        <v>2</v>
      </c>
      <c r="F110" s="18">
        <v>12</v>
      </c>
      <c r="G110" s="2">
        <v>0.5472312703583061</v>
      </c>
      <c r="H110" s="2">
        <v>61.289902280130292</v>
      </c>
      <c r="I110" s="2">
        <v>7.6612377850162865</v>
      </c>
      <c r="J110" s="2">
        <v>168</v>
      </c>
      <c r="K110" s="2">
        <v>688.8</v>
      </c>
      <c r="L110" s="2">
        <v>7.6612377850162865</v>
      </c>
      <c r="M110" s="2">
        <v>2.3840842303975642</v>
      </c>
      <c r="N110" s="2">
        <f>IF(VLOOKUP($E110,Configuration!$A$21:$C$31,3,FALSE),IFERROR((Configuration!$C$13*G110+Configuration!$C$12*I110+Configuration!$C$14*H110+Configuration!$C$16*K110+Configuration!$C$15*L110+Configuration!$C$17*M110),""),0)+(IF(VLOOKUP($E110,Configuration!$A$21:$C$31,3,FALSE),IFERROR((Configuration!$C$13*G110+Configuration!$C$12*I110+Configuration!$C$14*H110+Configuration!$C$16*K110+Configuration!$C$15*L110+Configuration!$C$17*M110),""),0)/$F110)*IFERROR(VLOOKUP($D110,'11_GAME_TEAMS (DO NOT MODIFY)'!$A:$C,3,FALSE),0)</f>
        <v>123.32225499197361</v>
      </c>
      <c r="O110" s="2">
        <f>MAX(IFERROR(IF(Configuration!$F$10&gt;0,$N110-LARGE($N:$N,Configuration!$F$10*Configuration!$F$16),-1000000),0),IFERROR(IF(Configuration!$F$14&gt;0,$N110-LARGE('FLEX Settings (DO NOT MODIFY)'!$J:$J,Configuration!$F$14*Configuration!$F$16),-1000000),0),IFERROR(IF(Configuration!$F$13&gt;0,$N110-LARGE('FLEX Settings (DO NOT MODIFY)'!$K:$K,Configuration!$F$13*Configuration!$F$16),-1000000),0))+IF(N110=0,0,COUNTIFS($N$2:N109,N109)*0.000001)</f>
        <v>-37.041859362385139</v>
      </c>
      <c r="P110" s="42">
        <f>IF(VLOOKUP($E110,Configuration!$A$21:$C$31,3,FALSE),IFERROR((Configuration!$C$13*G110*3+Configuration!$C$12*I110+Configuration!$C$14*H110+Configuration!$C$16*K110+Configuration!$C$15*L110*3+Configuration!$C$17*M110),""),0)/F110*IF(F110&gt;=10,1,(1-(12-F110)/12))</f>
        <v>18.485323638039059</v>
      </c>
    </row>
    <row r="111" spans="1:16" x14ac:dyDescent="0.25">
      <c r="A111" s="12">
        <f>_xlfn.RANK.EQ(O111,O:O,0)</f>
        <v>118</v>
      </c>
      <c r="B111" s="12">
        <f>_xlfn.RANK.EQ(P111,P:P,0)</f>
        <v>87</v>
      </c>
      <c r="C111" t="s">
        <v>679</v>
      </c>
      <c r="D111" t="s">
        <v>84</v>
      </c>
      <c r="E111" t="s">
        <v>2</v>
      </c>
      <c r="F111" s="18">
        <v>12</v>
      </c>
      <c r="G111" s="2">
        <v>0.90000000000000013</v>
      </c>
      <c r="H111" s="2">
        <v>58.5</v>
      </c>
      <c r="I111" s="2">
        <v>9</v>
      </c>
      <c r="J111" s="2">
        <v>132</v>
      </c>
      <c r="K111" s="2">
        <v>554.40000000000009</v>
      </c>
      <c r="L111" s="2">
        <v>9</v>
      </c>
      <c r="M111" s="2">
        <v>1.8975706351129999</v>
      </c>
      <c r="N111" s="2">
        <f>IF(VLOOKUP($E111,Configuration!$A$21:$C$31,3,FALSE),IFERROR((Configuration!$C$13*G111+Configuration!$C$12*I111+Configuration!$C$14*H111+Configuration!$C$16*K111+Configuration!$C$15*L111+Configuration!$C$17*M111),""),0)+(IF(VLOOKUP($E111,Configuration!$A$21:$C$31,3,FALSE),IFERROR((Configuration!$C$13*G111+Configuration!$C$12*I111+Configuration!$C$14*H111+Configuration!$C$16*K111+Configuration!$C$15*L111+Configuration!$C$17*M111),""),0)/$F111)*IFERROR(VLOOKUP($D111,'11_GAME_TEAMS (DO NOT MODIFY)'!$A:$C,3,FALSE),0)</f>
        <v>121.39485872977401</v>
      </c>
      <c r="O111" s="2">
        <f>MAX(IFERROR(IF(Configuration!$F$10&gt;0,$N111-LARGE($N:$N,Configuration!$F$10*Configuration!$F$16),-1000000),0),IFERROR(IF(Configuration!$F$14&gt;0,$N111-LARGE('FLEX Settings (DO NOT MODIFY)'!$J:$J,Configuration!$F$14*Configuration!$F$16),-1000000),0),IFERROR(IF(Configuration!$F$13&gt;0,$N111-LARGE('FLEX Settings (DO NOT MODIFY)'!$K:$K,Configuration!$F$13*Configuration!$F$16),-1000000),0))+IF(N111=0,0,COUNTIFS($N$2:N110,N110)*0.000001)</f>
        <v>-38.969255624584733</v>
      </c>
      <c r="P111" s="42">
        <f>IF(VLOOKUP($E111,Configuration!$A$21:$C$31,3,FALSE),IFERROR((Configuration!$C$13*G111*3+Configuration!$C$12*I111+Configuration!$C$14*H111+Configuration!$C$16*K111+Configuration!$C$15*L111*3+Configuration!$C$17*M111),""),0)/F111*IF(F111&gt;=10,1,(1-(12-F111)/12))</f>
        <v>20.016238227481168</v>
      </c>
    </row>
    <row r="112" spans="1:16" x14ac:dyDescent="0.25">
      <c r="A112" s="12">
        <f>_xlfn.RANK.EQ(O112,O:O,0)</f>
        <v>105</v>
      </c>
      <c r="B112" s="12">
        <f>_xlfn.RANK.EQ(P112,P:P,0)</f>
        <v>78</v>
      </c>
      <c r="C112" t="s">
        <v>706</v>
      </c>
      <c r="D112" t="s">
        <v>71</v>
      </c>
      <c r="E112" t="s">
        <v>355</v>
      </c>
      <c r="F112" s="18">
        <v>10</v>
      </c>
      <c r="G112" s="2">
        <v>1.0227272727272727</v>
      </c>
      <c r="H112" s="2">
        <v>157.5</v>
      </c>
      <c r="I112" s="2">
        <v>22.5</v>
      </c>
      <c r="J112" s="2">
        <v>150</v>
      </c>
      <c r="K112" s="2">
        <v>600</v>
      </c>
      <c r="L112" s="2">
        <v>6.5789473684210522</v>
      </c>
      <c r="M112" s="2">
        <v>2.2566448608472589</v>
      </c>
      <c r="N112" s="2">
        <f>IF(VLOOKUP($E112,Configuration!$A$21:$C$31,3,FALSE),IFERROR((Configuration!$C$13*G112+Configuration!$C$12*I112+Configuration!$C$14*H112+Configuration!$C$16*K112+Configuration!$C$15*L112+Configuration!$C$17*M112),""),0)+(IF(VLOOKUP($E112,Configuration!$A$21:$C$31,3,FALSE),IFERROR((Configuration!$C$13*G112+Configuration!$C$12*I112+Configuration!$C$14*H112+Configuration!$C$16*K112+Configuration!$C$15*L112+Configuration!$C$17*M112),""),0)/$F112)*IFERROR(VLOOKUP($D112,'11_GAME_TEAMS (DO NOT MODIFY)'!$A:$C,3,FALSE),0)</f>
        <v>128.09675812519544</v>
      </c>
      <c r="O112" s="2">
        <f>MAX(IFERROR(IF(Configuration!$F$10&gt;0,$N112-LARGE($N:$N,Configuration!$F$10*Configuration!$F$16),-1000000),0),IFERROR(IF(Configuration!$F$14&gt;0,$N112-LARGE('FLEX Settings (DO NOT MODIFY)'!$J:$J,Configuration!$F$14*Configuration!$F$16),-1000000),0),IFERROR(IF(Configuration!$F$13&gt;0,$N112-LARGE('FLEX Settings (DO NOT MODIFY)'!$K:$K,Configuration!$F$13*Configuration!$F$16),-1000000),0))+IF(N112=0,0,COUNTIFS($N$2:N111,N111)*0.000001)</f>
        <v>-32.267356229163312</v>
      </c>
      <c r="P112" s="42">
        <f>IF(VLOOKUP($E112,Configuration!$A$21:$C$31,3,FALSE),IFERROR((Configuration!$C$13*G112*3+Configuration!$C$12*I112+Configuration!$C$14*H112+Configuration!$C$16*K112+Configuration!$C$15*L112*3+Configuration!$C$17*M112),""),0)/F112*IF(F112&gt;=10,1,(1-(12-F112)/12))</f>
        <v>21.93168538189753</v>
      </c>
    </row>
    <row r="113" spans="1:16" x14ac:dyDescent="0.25">
      <c r="A113" s="12">
        <f>_xlfn.RANK.EQ(O113,O:O,0)</f>
        <v>106</v>
      </c>
      <c r="B113" s="12">
        <f>_xlfn.RANK.EQ(P113,P:P,0)</f>
        <v>82</v>
      </c>
      <c r="C113" t="s">
        <v>443</v>
      </c>
      <c r="D113" t="s">
        <v>131</v>
      </c>
      <c r="E113" t="s">
        <v>3</v>
      </c>
      <c r="F113" s="18">
        <v>11</v>
      </c>
      <c r="G113" s="2">
        <v>0.72641509433962281</v>
      </c>
      <c r="H113" s="2">
        <v>119.85849056603776</v>
      </c>
      <c r="I113" s="2">
        <v>21.792452830188683</v>
      </c>
      <c r="J113" s="2">
        <v>115.5</v>
      </c>
      <c r="K113" s="2">
        <v>554.4</v>
      </c>
      <c r="L113" s="2">
        <v>7.9589827727645623</v>
      </c>
      <c r="M113" s="2">
        <v>1.7741325270714254</v>
      </c>
      <c r="N113" s="2">
        <f>IF(VLOOKUP($E113,Configuration!$A$21:$C$31,3,FALSE),IFERROR((Configuration!$C$13*G113+Configuration!$C$12*I113+Configuration!$C$14*H113+Configuration!$C$16*K113+Configuration!$C$15*L113+Configuration!$C$17*M113),""),0)+(IF(VLOOKUP($E113,Configuration!$A$21:$C$31,3,FALSE),IFERROR((Configuration!$C$13*G113+Configuration!$C$12*I113+Configuration!$C$14*H113+Configuration!$C$16*K113+Configuration!$C$15*L113+Configuration!$C$17*M113),""),0)/$F113)*IFERROR(VLOOKUP($D113,'11_GAME_TEAMS (DO NOT MODIFY)'!$A:$C,3,FALSE),0)</f>
        <v>126.88619762018037</v>
      </c>
      <c r="O113" s="2">
        <f>MAX(IFERROR(IF(Configuration!$F$10&gt;0,$N113-LARGE($N:$N,Configuration!$F$10*Configuration!$F$16),-1000000),0),IFERROR(IF(Configuration!$F$14&gt;0,$N113-LARGE('FLEX Settings (DO NOT MODIFY)'!$J:$J,Configuration!$F$14*Configuration!$F$16),-1000000),0),IFERROR(IF(Configuration!$F$13&gt;0,$N113-LARGE('FLEX Settings (DO NOT MODIFY)'!$K:$K,Configuration!$F$13*Configuration!$F$16),-1000000),0))+IF(N113=0,0,COUNTIFS($N$2:N112,N112)*0.000001)</f>
        <v>-33.477916734178379</v>
      </c>
      <c r="P113" s="42">
        <f>IF(VLOOKUP($E113,Configuration!$A$21:$C$31,3,FALSE),IFERROR((Configuration!$C$13*G113*3+Configuration!$C$12*I113+Configuration!$C$14*H113+Configuration!$C$16*K113+Configuration!$C$15*L113*3+Configuration!$C$17*M113),""),0)/F113*IF(F113&gt;=10,1,(1-(12-F113)/12))</f>
        <v>21.010088365948235</v>
      </c>
    </row>
    <row r="114" spans="1:16" x14ac:dyDescent="0.25">
      <c r="A114" s="12">
        <f>_xlfn.RANK.EQ(O114,O:O,0)</f>
        <v>102</v>
      </c>
      <c r="B114" s="12">
        <f>_xlfn.RANK.EQ(P114,P:P,0)</f>
        <v>121</v>
      </c>
      <c r="C114" t="s">
        <v>334</v>
      </c>
      <c r="D114" t="s">
        <v>97</v>
      </c>
      <c r="E114" t="s">
        <v>138</v>
      </c>
      <c r="F114" s="18">
        <v>12</v>
      </c>
      <c r="G114" s="2">
        <v>0.60000000000000009</v>
      </c>
      <c r="H114" s="2">
        <v>231</v>
      </c>
      <c r="I114" s="2">
        <v>30</v>
      </c>
      <c r="J114" s="2">
        <v>144</v>
      </c>
      <c r="K114" s="2">
        <v>590.4</v>
      </c>
      <c r="L114" s="2">
        <v>5.76</v>
      </c>
      <c r="M114" s="2">
        <v>2.2350388327498267</v>
      </c>
      <c r="N114" s="2">
        <f>IF(VLOOKUP($E114,Configuration!$A$21:$C$31,3,FALSE),IFERROR((Configuration!$C$13*G114+Configuration!$C$12*I114+Configuration!$C$14*H114+Configuration!$C$16*K114+Configuration!$C$15*L114+Configuration!$C$17*M114),""),0)+(IF(VLOOKUP($E114,Configuration!$A$21:$C$31,3,FALSE),IFERROR((Configuration!$C$13*G114+Configuration!$C$12*I114+Configuration!$C$14*H114+Configuration!$C$16*K114+Configuration!$C$15*L114+Configuration!$C$17*M114),""),0)/$F114)*IFERROR(VLOOKUP($D114,'11_GAME_TEAMS (DO NOT MODIFY)'!$A:$C,3,FALSE),0)</f>
        <v>130.82992233450037</v>
      </c>
      <c r="O114" s="2">
        <f>MAX(IFERROR(IF(Configuration!$F$10&gt;0,$N114-LARGE($N:$N,Configuration!$F$10*Configuration!$F$16),-1000000),0),IFERROR(IF(Configuration!$F$14&gt;0,$N114-LARGE('FLEX Settings (DO NOT MODIFY)'!$J:$J,Configuration!$F$14*Configuration!$F$16),-1000000),0),IFERROR(IF(Configuration!$F$13&gt;0,$N114-LARGE('FLEX Settings (DO NOT MODIFY)'!$K:$K,Configuration!$F$13*Configuration!$F$16),-1000000),0))+IF(N114=0,0,COUNTIFS($N$2:N113,N113)*0.000001)</f>
        <v>-29.534192019858377</v>
      </c>
      <c r="P114" s="42">
        <f>IF(VLOOKUP($E114,Configuration!$A$21:$C$31,3,FALSE),IFERROR((Configuration!$C$13*G114*3+Configuration!$C$12*I114+Configuration!$C$14*H114+Configuration!$C$16*K114+Configuration!$C$15*L114*3+Configuration!$C$17*M114),""),0)/F114*IF(F114&gt;=10,1,(1-(12-F114)/12))</f>
        <v>17.26249352787503</v>
      </c>
    </row>
    <row r="115" spans="1:16" x14ac:dyDescent="0.25">
      <c r="A115" s="12">
        <f>_xlfn.RANK.EQ(O115,O:O,0)</f>
        <v>111</v>
      </c>
      <c r="B115" s="12">
        <f>_xlfn.RANK.EQ(P115,P:P,0)</f>
        <v>113</v>
      </c>
      <c r="C115" t="s">
        <v>721</v>
      </c>
      <c r="D115" t="s">
        <v>104</v>
      </c>
      <c r="E115" t="s">
        <v>4</v>
      </c>
      <c r="F115" s="18">
        <v>11</v>
      </c>
      <c r="G115" s="2">
        <v>0.86428571428571432</v>
      </c>
      <c r="H115" s="2">
        <v>172.85714285714286</v>
      </c>
      <c r="I115" s="2">
        <v>17.285714285714285</v>
      </c>
      <c r="J115" s="2">
        <v>121</v>
      </c>
      <c r="K115" s="2">
        <v>605</v>
      </c>
      <c r="L115" s="2">
        <v>5.6018518518518512</v>
      </c>
      <c r="M115" s="2">
        <v>1.8132957049893137</v>
      </c>
      <c r="N115" s="2">
        <f>IF(VLOOKUP($E115,Configuration!$A$21:$C$31,3,FALSE),IFERROR((Configuration!$C$13*G115+Configuration!$C$12*I115+Configuration!$C$14*H115+Configuration!$C$16*K115+Configuration!$C$15*L115+Configuration!$C$17*M115),""),0)+(IF(VLOOKUP($E115,Configuration!$A$21:$C$31,3,FALSE),IFERROR((Configuration!$C$13*G115+Configuration!$C$12*I115+Configuration!$C$14*H115+Configuration!$C$16*K115+Configuration!$C$15*L115+Configuration!$C$17*M115),""),0)/$F115)*IFERROR(VLOOKUP($D115,'11_GAME_TEAMS (DO NOT MODIFY)'!$A:$C,3,FALSE),0)</f>
        <v>124.36241462940497</v>
      </c>
      <c r="O115" s="2">
        <f>MAX(IFERROR(IF(Configuration!$F$10&gt;0,$N115-LARGE($N:$N,Configuration!$F$10*Configuration!$F$16),-1000000),0),IFERROR(IF(Configuration!$F$14&gt;0,$N115-LARGE('FLEX Settings (DO NOT MODIFY)'!$J:$J,Configuration!$F$14*Configuration!$F$16),-1000000),0),IFERROR(IF(Configuration!$F$13&gt;0,$N115-LARGE('FLEX Settings (DO NOT MODIFY)'!$K:$K,Configuration!$F$13*Configuration!$F$16),-1000000),0))+IF(N115=0,0,COUNTIFS($N$2:N114,N114)*0.000001)</f>
        <v>-36.001699724953781</v>
      </c>
      <c r="P115" s="42">
        <f>IF(VLOOKUP($E115,Configuration!$A$21:$C$31,3,FALSE),IFERROR((Configuration!$C$13*G115*3+Configuration!$C$12*I115+Configuration!$C$14*H115+Configuration!$C$16*K115+Configuration!$C$15*L115*3+Configuration!$C$17*M115),""),0)/F115*IF(F115&gt;=10,1,(1-(12-F115)/12))</f>
        <v>18.108405109915363</v>
      </c>
    </row>
    <row r="116" spans="1:16" x14ac:dyDescent="0.25">
      <c r="A116" s="12">
        <f>_xlfn.RANK.EQ(O116,O:O,0)</f>
        <v>122</v>
      </c>
      <c r="B116" s="12">
        <f>_xlfn.RANK.EQ(P116,P:P,0)</f>
        <v>96</v>
      </c>
      <c r="C116" t="s">
        <v>733</v>
      </c>
      <c r="D116" t="s">
        <v>662</v>
      </c>
      <c r="E116" t="s">
        <v>362</v>
      </c>
      <c r="F116" s="18">
        <v>12</v>
      </c>
      <c r="G116" s="2">
        <v>0.15714285714285714</v>
      </c>
      <c r="H116" s="2">
        <v>33</v>
      </c>
      <c r="I116" s="2">
        <v>4.7142857142857144</v>
      </c>
      <c r="J116" s="2">
        <v>132</v>
      </c>
      <c r="K116" s="2">
        <v>580.80000000000007</v>
      </c>
      <c r="L116" s="2">
        <v>9.4285714285714288</v>
      </c>
      <c r="M116" s="2">
        <v>1.8625401420841949</v>
      </c>
      <c r="N116" s="2">
        <f>IF(VLOOKUP($E116,Configuration!$A$21:$C$31,3,FALSE),IFERROR((Configuration!$C$13*G116+Configuration!$C$12*I116+Configuration!$C$14*H116+Configuration!$C$16*K116+Configuration!$C$15*L116+Configuration!$C$17*M116),""),0)+(IF(VLOOKUP($E116,Configuration!$A$21:$C$31,3,FALSE),IFERROR((Configuration!$C$13*G116+Configuration!$C$12*I116+Configuration!$C$14*H116+Configuration!$C$16*K116+Configuration!$C$15*L116+Configuration!$C$17*M116),""),0)/$F116)*IFERROR(VLOOKUP($D116,'11_GAME_TEAMS (DO NOT MODIFY)'!$A:$C,3,FALSE),0)</f>
        <v>117.52634828726019</v>
      </c>
      <c r="O116" s="2">
        <f>MAX(IFERROR(IF(Configuration!$F$10&gt;0,$N116-LARGE($N:$N,Configuration!$F$10*Configuration!$F$16),-1000000),0),IFERROR(IF(Configuration!$F$14&gt;0,$N116-LARGE('FLEX Settings (DO NOT MODIFY)'!$J:$J,Configuration!$F$14*Configuration!$F$16),-1000000),0),IFERROR(IF(Configuration!$F$13&gt;0,$N116-LARGE('FLEX Settings (DO NOT MODIFY)'!$K:$K,Configuration!$F$13*Configuration!$F$16),-1000000),0))+IF(N116=0,0,COUNTIFS($N$2:N115,N115)*0.000001)</f>
        <v>-42.837766067098556</v>
      </c>
      <c r="P116" s="42">
        <f>IF(VLOOKUP($E116,Configuration!$A$21:$C$31,3,FALSE),IFERROR((Configuration!$C$13*G116*3+Configuration!$C$12*I116+Configuration!$C$14*H116+Configuration!$C$16*K116+Configuration!$C$15*L116*3+Configuration!$C$17*M116),""),0)/F116*IF(F116&gt;=10,1,(1-(12-F116)/12))</f>
        <v>19.37957664298597</v>
      </c>
    </row>
    <row r="117" spans="1:16" x14ac:dyDescent="0.25">
      <c r="A117" s="12">
        <f>_xlfn.RANK.EQ(O117,O:O,0)</f>
        <v>116</v>
      </c>
      <c r="B117" s="12">
        <f>_xlfn.RANK.EQ(P117,P:P,0)</f>
        <v>116</v>
      </c>
      <c r="C117" t="s">
        <v>767</v>
      </c>
      <c r="D117" t="s">
        <v>83</v>
      </c>
      <c r="E117" t="s">
        <v>379</v>
      </c>
      <c r="F117" s="18">
        <v>12</v>
      </c>
      <c r="G117" s="2">
        <v>1.1797906235776059</v>
      </c>
      <c r="H117" s="2">
        <v>107.36094674556215</v>
      </c>
      <c r="I117" s="2">
        <v>15.337278106508876</v>
      </c>
      <c r="J117" s="2">
        <v>144</v>
      </c>
      <c r="K117" s="2">
        <v>625.16449704142019</v>
      </c>
      <c r="L117" s="2">
        <v>6.48</v>
      </c>
      <c r="M117" s="2">
        <v>2.1151889447660692</v>
      </c>
      <c r="N117" s="2">
        <f>IF(VLOOKUP($E117,Configuration!$A$21:$C$31,3,FALSE),IFERROR((Configuration!$C$13*G117+Configuration!$C$12*I117+Configuration!$C$14*H117+Configuration!$C$16*K117+Configuration!$C$15*L117+Configuration!$C$17*M117),""),0)+(IF(VLOOKUP($E117,Configuration!$A$21:$C$31,3,FALSE),IFERROR((Configuration!$C$13*G117+Configuration!$C$12*I117+Configuration!$C$14*H117+Configuration!$C$16*K117+Configuration!$C$15*L117+Configuration!$C$17*M117),""),0)/$F117)*IFERROR(VLOOKUP($D117,'11_GAME_TEAMS (DO NOT MODIFY)'!$A:$C,3,FALSE),0)</f>
        <v>122.64954928388617</v>
      </c>
      <c r="O117" s="2">
        <f>MAX(IFERROR(IF(Configuration!$F$10&gt;0,$N117-LARGE($N:$N,Configuration!$F$10*Configuration!$F$16),-1000000),0),IFERROR(IF(Configuration!$F$14&gt;0,$N117-LARGE('FLEX Settings (DO NOT MODIFY)'!$J:$J,Configuration!$F$14*Configuration!$F$16),-1000000),0),IFERROR(IF(Configuration!$F$13&gt;0,$N117-LARGE('FLEX Settings (DO NOT MODIFY)'!$K:$K,Configuration!$F$13*Configuration!$F$16),-1000000),0))+IF(N117=0,0,COUNTIFS($N$2:N116,N116)*0.000001)</f>
        <v>-37.714565070472574</v>
      </c>
      <c r="P117" s="42">
        <f>IF(VLOOKUP($E117,Configuration!$A$21:$C$31,3,FALSE),IFERROR((Configuration!$C$13*G117*3+Configuration!$C$12*I117+Configuration!$C$14*H117+Configuration!$C$16*K117+Configuration!$C$15*L117*3+Configuration!$C$17*M117),""),0)/F117*IF(F117&gt;=10,1,(1-(12-F117)/12))</f>
        <v>17.880586397234786</v>
      </c>
    </row>
    <row r="118" spans="1:16" x14ac:dyDescent="0.25">
      <c r="A118" s="12">
        <f>_xlfn.RANK.EQ(O118,O:O,0)</f>
        <v>109</v>
      </c>
      <c r="B118" s="12">
        <f>_xlfn.RANK.EQ(P118,P:P,0)</f>
        <v>132</v>
      </c>
      <c r="C118" t="s">
        <v>141</v>
      </c>
      <c r="D118" t="s">
        <v>189</v>
      </c>
      <c r="E118" t="s">
        <v>373</v>
      </c>
      <c r="F118" s="18">
        <v>11</v>
      </c>
      <c r="G118" s="2">
        <v>0.85555555555555562</v>
      </c>
      <c r="H118" s="2">
        <v>224.58333333333334</v>
      </c>
      <c r="I118" s="2">
        <v>21.388888888888889</v>
      </c>
      <c r="J118" s="2">
        <v>115.5</v>
      </c>
      <c r="K118" s="2">
        <v>612.15</v>
      </c>
      <c r="L118" s="2">
        <v>4.3600427350427342</v>
      </c>
      <c r="M118" s="2">
        <v>1.7708338835105371</v>
      </c>
      <c r="N118" s="2">
        <f>IF(VLOOKUP($E118,Configuration!$A$21:$C$31,3,FALSE),IFERROR((Configuration!$C$13*G118+Configuration!$C$12*I118+Configuration!$C$14*H118+Configuration!$C$16*K118+Configuration!$C$15*L118+Configuration!$C$17*M118),""),0)+(IF(VLOOKUP($E118,Configuration!$A$21:$C$31,3,FALSE),IFERROR((Configuration!$C$13*G118+Configuration!$C$12*I118+Configuration!$C$14*H118+Configuration!$C$16*K118+Configuration!$C$15*L118+Configuration!$C$17*M118),""),0)/$F118)*IFERROR(VLOOKUP($D118,'11_GAME_TEAMS (DO NOT MODIFY)'!$A:$C,3,FALSE),0)</f>
        <v>124.89514747603614</v>
      </c>
      <c r="O118" s="2">
        <f>MAX(IFERROR(IF(Configuration!$F$10&gt;0,$N118-LARGE($N:$N,Configuration!$F$10*Configuration!$F$16),-1000000),0),IFERROR(IF(Configuration!$F$14&gt;0,$N118-LARGE('FLEX Settings (DO NOT MODIFY)'!$J:$J,Configuration!$F$14*Configuration!$F$16),-1000000),0),IFERROR(IF(Configuration!$F$13&gt;0,$N118-LARGE('FLEX Settings (DO NOT MODIFY)'!$K:$K,Configuration!$F$13*Configuration!$F$16),-1000000),0))+IF(N118=0,0,COUNTIFS($N$2:N117,N117)*0.000001)</f>
        <v>-35.468966878322604</v>
      </c>
      <c r="P118" s="42">
        <f>IF(VLOOKUP($E118,Configuration!$A$21:$C$31,3,FALSE),IFERROR((Configuration!$C$13*G118*3+Configuration!$C$12*I118+Configuration!$C$14*H118+Configuration!$C$16*K118+Configuration!$C$15*L118*3+Configuration!$C$17*M118),""),0)/F118*IF(F118&gt;=10,1,(1-(12-F118)/12))</f>
        <v>16.79153447650236</v>
      </c>
    </row>
    <row r="119" spans="1:16" x14ac:dyDescent="0.25">
      <c r="A119" s="12">
        <f>_xlfn.RANK.EQ(O119,O:O,0)</f>
        <v>107</v>
      </c>
      <c r="B119" s="12">
        <f>_xlfn.RANK.EQ(P119,P:P,0)</f>
        <v>117</v>
      </c>
      <c r="C119" t="s">
        <v>191</v>
      </c>
      <c r="D119" t="s">
        <v>180</v>
      </c>
      <c r="E119" t="s">
        <v>2</v>
      </c>
      <c r="F119" s="18">
        <v>12</v>
      </c>
      <c r="G119" s="2">
        <v>1.1793103448275863</v>
      </c>
      <c r="H119" s="2">
        <v>165.10344827586209</v>
      </c>
      <c r="I119" s="2">
        <v>23.586206896551726</v>
      </c>
      <c r="J119" s="2">
        <v>108</v>
      </c>
      <c r="K119" s="2">
        <v>561.6</v>
      </c>
      <c r="L119" s="2">
        <v>6.2307692307692317</v>
      </c>
      <c r="M119" s="2">
        <v>1.6851575426231189</v>
      </c>
      <c r="N119" s="2">
        <f>IF(VLOOKUP($E119,Configuration!$A$21:$C$31,3,FALSE),IFERROR((Configuration!$C$13*G119+Configuration!$C$12*I119+Configuration!$C$14*H119+Configuration!$C$16*K119+Configuration!$C$15*L119+Configuration!$C$17*M119),""),0)+(IF(VLOOKUP($E119,Configuration!$A$21:$C$31,3,FALSE),IFERROR((Configuration!$C$13*G119+Configuration!$C$12*I119+Configuration!$C$14*H119+Configuration!$C$16*K119+Configuration!$C$15*L119+Configuration!$C$17*M119),""),0)/$F119)*IFERROR(VLOOKUP($D119,'11_GAME_TEAMS (DO NOT MODIFY)'!$A:$C,3,FALSE),0)</f>
        <v>125.55361064419674</v>
      </c>
      <c r="O119" s="2">
        <f>MAX(IFERROR(IF(Configuration!$F$10&gt;0,$N119-LARGE($N:$N,Configuration!$F$10*Configuration!$F$16),-1000000),0),IFERROR(IF(Configuration!$F$14&gt;0,$N119-LARGE('FLEX Settings (DO NOT MODIFY)'!$J:$J,Configuration!$F$14*Configuration!$F$16),-1000000),0),IFERROR(IF(Configuration!$F$13&gt;0,$N119-LARGE('FLEX Settings (DO NOT MODIFY)'!$K:$K,Configuration!$F$13*Configuration!$F$16),-1000000),0))+IF(N119=0,0,COUNTIFS($N$2:N118,N118)*0.000001)</f>
        <v>-34.81050371016201</v>
      </c>
      <c r="P119" s="42">
        <f>IF(VLOOKUP($E119,Configuration!$A$21:$C$31,3,FALSE),IFERROR((Configuration!$C$13*G119*3+Configuration!$C$12*I119+Configuration!$C$14*H119+Configuration!$C$16*K119+Configuration!$C$15*L119*3+Configuration!$C$17*M119),""),0)/F119*IF(F119&gt;=10,1,(1-(12-F119)/12))</f>
        <v>17.872880462613214</v>
      </c>
    </row>
    <row r="120" spans="1:16" x14ac:dyDescent="0.25">
      <c r="A120" s="12">
        <f>_xlfn.RANK.EQ(O120,O:O,0)</f>
        <v>112</v>
      </c>
      <c r="B120" s="12">
        <f>_xlfn.RANK.EQ(P120,P:P,0)</f>
        <v>145</v>
      </c>
      <c r="C120" t="s">
        <v>415</v>
      </c>
      <c r="D120" t="s">
        <v>106</v>
      </c>
      <c r="E120" t="s">
        <v>190</v>
      </c>
      <c r="F120" s="18">
        <v>12</v>
      </c>
      <c r="G120" s="2">
        <v>0.60215053763440851</v>
      </c>
      <c r="H120" s="2">
        <v>138.73548387096776</v>
      </c>
      <c r="I120" s="2">
        <v>21.677419354838708</v>
      </c>
      <c r="J120" s="2">
        <v>96</v>
      </c>
      <c r="K120" s="2">
        <v>710.40000000000009</v>
      </c>
      <c r="L120" s="2">
        <v>4.6451612903225801</v>
      </c>
      <c r="M120" s="2">
        <v>1.503736748136965</v>
      </c>
      <c r="N120" s="2">
        <f>IF(VLOOKUP($E120,Configuration!$A$21:$C$31,3,FALSE),IFERROR((Configuration!$C$13*G120+Configuration!$C$12*I120+Configuration!$C$14*H120+Configuration!$C$16*K120+Configuration!$C$15*L120+Configuration!$C$17*M120),""),0)+(IF(VLOOKUP($E120,Configuration!$A$21:$C$31,3,FALSE),IFERROR((Configuration!$C$13*G120+Configuration!$C$12*I120+Configuration!$C$14*H120+Configuration!$C$16*K120+Configuration!$C$15*L120+Configuration!$C$17*M120),""),0)/$F120)*IFERROR(VLOOKUP($D120,'11_GAME_TEAMS (DO NOT MODIFY)'!$A:$C,3,FALSE),0)</f>
        <v>124.22865553598415</v>
      </c>
      <c r="O120" s="2">
        <f>MAX(IFERROR(IF(Configuration!$F$10&gt;0,$N120-LARGE($N:$N,Configuration!$F$10*Configuration!$F$16),-1000000),0),IFERROR(IF(Configuration!$F$14&gt;0,$N120-LARGE('FLEX Settings (DO NOT MODIFY)'!$J:$J,Configuration!$F$14*Configuration!$F$16),-1000000),0),IFERROR(IF(Configuration!$F$13&gt;0,$N120-LARGE('FLEX Settings (DO NOT MODIFY)'!$K:$K,Configuration!$F$13*Configuration!$F$16),-1000000),0))+IF(N120=0,0,COUNTIFS($N$2:N119,N119)*0.000001)</f>
        <v>-36.135458818374602</v>
      </c>
      <c r="P120" s="42">
        <f>IF(VLOOKUP($E120,Configuration!$A$21:$C$31,3,FALSE),IFERROR((Configuration!$C$13*G120*3+Configuration!$C$12*I120+Configuration!$C$14*H120+Configuration!$C$16*K120+Configuration!$C$15*L120*3+Configuration!$C$17*M120),""),0)/F120*IF(F120&gt;=10,1,(1-(12-F120)/12))</f>
        <v>15.599699789289</v>
      </c>
    </row>
    <row r="121" spans="1:16" x14ac:dyDescent="0.25">
      <c r="A121" s="12">
        <f>_xlfn.RANK.EQ(O121,O:O,0)</f>
        <v>121</v>
      </c>
      <c r="B121" s="12">
        <f>_xlfn.RANK.EQ(P121,P:P,0)</f>
        <v>93</v>
      </c>
      <c r="C121" t="s">
        <v>414</v>
      </c>
      <c r="D121" t="s">
        <v>69</v>
      </c>
      <c r="E121" t="s">
        <v>190</v>
      </c>
      <c r="F121" s="18">
        <v>11</v>
      </c>
      <c r="G121" s="2">
        <v>0.94632352941176467</v>
      </c>
      <c r="H121" s="2">
        <v>113.55882352941177</v>
      </c>
      <c r="I121" s="2">
        <v>14.194852941176471</v>
      </c>
      <c r="J121" s="2">
        <v>128.70000000000002</v>
      </c>
      <c r="K121" s="2">
        <v>566.28000000000009</v>
      </c>
      <c r="L121" s="2">
        <v>7.0974264705882355</v>
      </c>
      <c r="M121" s="2">
        <v>1.8944320640588823</v>
      </c>
      <c r="N121" s="2">
        <f>IF(VLOOKUP($E121,Configuration!$A$21:$C$31,3,FALSE),IFERROR((Configuration!$C$13*G121+Configuration!$C$12*I121+Configuration!$C$14*H121+Configuration!$C$16*K121+Configuration!$C$15*L121+Configuration!$C$17*M121),""),0)+(IF(VLOOKUP($E121,Configuration!$A$21:$C$31,3,FALSE),IFERROR((Configuration!$C$13*G121+Configuration!$C$12*I121+Configuration!$C$14*H121+Configuration!$C$16*K121+Configuration!$C$15*L121+Configuration!$C$17*M121),""),0)/$F121)*IFERROR(VLOOKUP($D121,'11_GAME_TEAMS (DO NOT MODIFY)'!$A:$C,3,FALSE),0)</f>
        <v>119.55494469541166</v>
      </c>
      <c r="O121" s="2">
        <f>MAX(IFERROR(IF(Configuration!$F$10&gt;0,$N121-LARGE($N:$N,Configuration!$F$10*Configuration!$F$16),-1000000),0),IFERROR(IF(Configuration!$F$14&gt;0,$N121-LARGE('FLEX Settings (DO NOT MODIFY)'!$J:$J,Configuration!$F$14*Configuration!$F$16),-1000000),0),IFERROR(IF(Configuration!$F$13&gt;0,$N121-LARGE('FLEX Settings (DO NOT MODIFY)'!$K:$K,Configuration!$F$13*Configuration!$F$16),-1000000),0))+IF(N121=0,0,COUNTIFS($N$2:N120,N120)*0.000001)</f>
        <v>-40.809169658947084</v>
      </c>
      <c r="P121" s="42">
        <f>IF(VLOOKUP($E121,Configuration!$A$21:$C$31,3,FALSE),IFERROR((Configuration!$C$13*G121*3+Configuration!$C$12*I121+Configuration!$C$14*H121+Configuration!$C$16*K121+Configuration!$C$15*L121*3+Configuration!$C$17*M121),""),0)/F121*IF(F121&gt;=10,1,(1-(12-F121)/12))</f>
        <v>19.643631335946516</v>
      </c>
    </row>
    <row r="122" spans="1:16" x14ac:dyDescent="0.25">
      <c r="A122" s="12">
        <f>_xlfn.RANK.EQ(O122,O:O,0)</f>
        <v>132</v>
      </c>
      <c r="B122" s="12">
        <f>_xlfn.RANK.EQ(P122,P:P,0)</f>
        <v>122</v>
      </c>
      <c r="C122" t="s">
        <v>239</v>
      </c>
      <c r="D122" t="s">
        <v>68</v>
      </c>
      <c r="E122" t="s">
        <v>1</v>
      </c>
      <c r="F122" s="18">
        <v>12</v>
      </c>
      <c r="G122" s="2">
        <v>9.4931506849315089E-2</v>
      </c>
      <c r="H122" s="2">
        <v>9.493150684931507</v>
      </c>
      <c r="I122" s="2">
        <v>1.8986301369863017</v>
      </c>
      <c r="J122" s="2">
        <v>126</v>
      </c>
      <c r="K122" s="2">
        <v>667.8</v>
      </c>
      <c r="L122" s="2">
        <v>7.7671232876712333</v>
      </c>
      <c r="M122" s="2">
        <v>1.756616197136196</v>
      </c>
      <c r="N122" s="2">
        <f>IF(VLOOKUP($E122,Configuration!$A$21:$C$31,3,FALSE),IFERROR((Configuration!$C$13*G122+Configuration!$C$12*I122+Configuration!$C$14*H122+Configuration!$C$16*K122+Configuration!$C$15*L122+Configuration!$C$17*M122),""),0)+(IF(VLOOKUP($E122,Configuration!$A$21:$C$31,3,FALSE),IFERROR((Configuration!$C$13*G122+Configuration!$C$12*I122+Configuration!$C$14*H122+Configuration!$C$16*K122+Configuration!$C$15*L122+Configuration!$C$17*M122),""),0)/$F122)*IFERROR(VLOOKUP($D122,'11_GAME_TEAMS (DO NOT MODIFY)'!$A:$C,3,FALSE),0)</f>
        <v>112.33772650983721</v>
      </c>
      <c r="O122" s="2">
        <f>MAX(IFERROR(IF(Configuration!$F$10&gt;0,$N122-LARGE($N:$N,Configuration!$F$10*Configuration!$F$16),-1000000),0),IFERROR(IF(Configuration!$F$14&gt;0,$N122-LARGE('FLEX Settings (DO NOT MODIFY)'!$J:$J,Configuration!$F$14*Configuration!$F$16),-1000000),0),IFERROR(IF(Configuration!$F$13&gt;0,$N122-LARGE('FLEX Settings (DO NOT MODIFY)'!$K:$K,Configuration!$F$13*Configuration!$F$16),-1000000),0))+IF(N122=0,0,COUNTIFS($N$2:N121,N121)*0.000001)</f>
        <v>-48.026387844521537</v>
      </c>
      <c r="P122" s="42">
        <f>IF(VLOOKUP($E122,Configuration!$A$21:$C$31,3,FALSE),IFERROR((Configuration!$C$13*G122*3+Configuration!$C$12*I122+Configuration!$C$14*H122+Configuration!$C$16*K122+Configuration!$C$15*L122*3+Configuration!$C$17*M122),""),0)/F122*IF(F122&gt;=10,1,(1-(12-F122)/12))</f>
        <v>17.22353200367365</v>
      </c>
    </row>
    <row r="123" spans="1:16" x14ac:dyDescent="0.25">
      <c r="A123" s="12">
        <f>_xlfn.RANK.EQ(O123,O:O,0)</f>
        <v>123</v>
      </c>
      <c r="B123" s="12">
        <f>_xlfn.RANK.EQ(P123,P:P,0)</f>
        <v>123</v>
      </c>
      <c r="C123" t="s">
        <v>731</v>
      </c>
      <c r="D123" t="s">
        <v>186</v>
      </c>
      <c r="E123" t="s">
        <v>362</v>
      </c>
      <c r="F123" s="18">
        <v>10</v>
      </c>
      <c r="G123" s="2">
        <v>2.9018181818181814</v>
      </c>
      <c r="H123" s="2">
        <v>290.18181818181813</v>
      </c>
      <c r="I123" s="2">
        <v>12.09090909090909</v>
      </c>
      <c r="J123" s="2">
        <v>70</v>
      </c>
      <c r="K123" s="2">
        <v>567</v>
      </c>
      <c r="L123" s="2">
        <v>1.6470588235294117</v>
      </c>
      <c r="M123" s="2">
        <v>1.0661046786863837</v>
      </c>
      <c r="N123" s="2">
        <f>IF(VLOOKUP($E123,Configuration!$A$21:$C$31,3,FALSE),IFERROR((Configuration!$C$13*G123+Configuration!$C$12*I123+Configuration!$C$14*H123+Configuration!$C$16*K123+Configuration!$C$15*L123+Configuration!$C$17*M123),""),0)+(IF(VLOOKUP($E123,Configuration!$A$21:$C$31,3,FALSE),IFERROR((Configuration!$C$13*G123+Configuration!$C$12*I123+Configuration!$C$14*H123+Configuration!$C$16*K123+Configuration!$C$15*L123+Configuration!$C$17*M123),""),0)/$F123)*IFERROR(VLOOKUP($D123,'11_GAME_TEAMS (DO NOT MODIFY)'!$A:$C,3,FALSE),0)</f>
        <v>116.92468903834916</v>
      </c>
      <c r="O123" s="2">
        <f>MAX(IFERROR(IF(Configuration!$F$10&gt;0,$N123-LARGE($N:$N,Configuration!$F$10*Configuration!$F$16),-1000000),0),IFERROR(IF(Configuration!$F$14&gt;0,$N123-LARGE('FLEX Settings (DO NOT MODIFY)'!$J:$J,Configuration!$F$14*Configuration!$F$16),-1000000),0),IFERROR(IF(Configuration!$F$13&gt;0,$N123-LARGE('FLEX Settings (DO NOT MODIFY)'!$K:$K,Configuration!$F$13*Configuration!$F$16),-1000000),0))+IF(N123=0,0,COUNTIFS($N$2:N122,N122)*0.000001)</f>
        <v>-43.43942531600959</v>
      </c>
      <c r="P123" s="42">
        <f>IF(VLOOKUP($E123,Configuration!$A$21:$C$31,3,FALSE),IFERROR((Configuration!$C$13*G123*3+Configuration!$C$12*I123+Configuration!$C$14*H123+Configuration!$C$16*K123+Configuration!$C$15*L123*3+Configuration!$C$17*M123),""),0)/F123*IF(F123&gt;=10,1,(1-(12-F123)/12))</f>
        <v>17.15112131025203</v>
      </c>
    </row>
    <row r="124" spans="1:16" x14ac:dyDescent="0.25">
      <c r="A124" s="12">
        <f>_xlfn.RANK.EQ(O124,O:O,0)</f>
        <v>117</v>
      </c>
      <c r="B124" s="12">
        <f>_xlfn.RANK.EQ(P124,P:P,0)</f>
        <v>105</v>
      </c>
      <c r="C124" t="s">
        <v>397</v>
      </c>
      <c r="D124" t="s">
        <v>309</v>
      </c>
      <c r="E124" t="s">
        <v>190</v>
      </c>
      <c r="F124" s="18">
        <v>12</v>
      </c>
      <c r="G124" s="2">
        <v>0.96</v>
      </c>
      <c r="H124" s="2">
        <v>148.80000000000001</v>
      </c>
      <c r="I124" s="2">
        <v>24</v>
      </c>
      <c r="J124" s="2">
        <v>96</v>
      </c>
      <c r="K124" s="2">
        <v>470.40000000000003</v>
      </c>
      <c r="L124" s="2">
        <v>7.5789473684210522</v>
      </c>
      <c r="M124" s="2">
        <v>1.522721015326769</v>
      </c>
      <c r="N124" s="2">
        <f>IF(VLOOKUP($E124,Configuration!$A$21:$C$31,3,FALSE),IFERROR((Configuration!$C$13*G124+Configuration!$C$12*I124+Configuration!$C$14*H124+Configuration!$C$16*K124+Configuration!$C$15*L124+Configuration!$C$17*M124),""),0)+(IF(VLOOKUP($E124,Configuration!$A$21:$C$31,3,FALSE),IFERROR((Configuration!$C$13*G124+Configuration!$C$12*I124+Configuration!$C$14*H124+Configuration!$C$16*K124+Configuration!$C$15*L124+Configuration!$C$17*M124),""),0)/$F124)*IFERROR(VLOOKUP($D124,'11_GAME_TEAMS (DO NOT MODIFY)'!$A:$C,3,FALSE),0)</f>
        <v>122.10824217987279</v>
      </c>
      <c r="O124" s="2">
        <f>MAX(IFERROR(IF(Configuration!$F$10&gt;0,$N124-LARGE($N:$N,Configuration!$F$10*Configuration!$F$16),-1000000),0),IFERROR(IF(Configuration!$F$14&gt;0,$N124-LARGE('FLEX Settings (DO NOT MODIFY)'!$J:$J,Configuration!$F$14*Configuration!$F$16),-1000000),0),IFERROR(IF(Configuration!$F$13&gt;0,$N124-LARGE('FLEX Settings (DO NOT MODIFY)'!$K:$K,Configuration!$F$13*Configuration!$F$16),-1000000),0))+IF(N124=0,0,COUNTIFS($N$2:N123,N123)*0.000001)</f>
        <v>-38.255872174485958</v>
      </c>
      <c r="P124" s="42">
        <f>IF(VLOOKUP($E124,Configuration!$A$21:$C$31,3,FALSE),IFERROR((Configuration!$C$13*G124*3+Configuration!$C$12*I124+Configuration!$C$14*H124+Configuration!$C$16*K124+Configuration!$C$15*L124*3+Configuration!$C$17*M124),""),0)/F124*IF(F124&gt;=10,1,(1-(12-F124)/12))</f>
        <v>18.714634216743786</v>
      </c>
    </row>
    <row r="125" spans="1:16" x14ac:dyDescent="0.25">
      <c r="A125" s="12">
        <f>_xlfn.RANK.EQ(O125,O:O,0)</f>
        <v>114</v>
      </c>
      <c r="B125" s="12">
        <f>_xlfn.RANK.EQ(P125,P:P,0)</f>
        <v>135</v>
      </c>
      <c r="C125" t="s">
        <v>332</v>
      </c>
      <c r="D125" t="s">
        <v>659</v>
      </c>
      <c r="E125" t="s">
        <v>190</v>
      </c>
      <c r="F125" s="18">
        <v>12</v>
      </c>
      <c r="G125" s="2">
        <v>1.3090909090909091</v>
      </c>
      <c r="H125" s="2">
        <v>172.79999999999998</v>
      </c>
      <c r="I125" s="2">
        <v>28.799999999999997</v>
      </c>
      <c r="J125" s="2">
        <v>120</v>
      </c>
      <c r="K125" s="2">
        <v>576</v>
      </c>
      <c r="L125" s="2">
        <v>5.0847457627118642</v>
      </c>
      <c r="M125" s="2">
        <v>1.8935927311103959</v>
      </c>
      <c r="N125" s="2">
        <f>IF(VLOOKUP($E125,Configuration!$A$21:$C$31,3,FALSE),IFERROR((Configuration!$C$13*G125+Configuration!$C$12*I125+Configuration!$C$14*H125+Configuration!$C$16*K125+Configuration!$C$15*L125+Configuration!$C$17*M125),""),0)+(IF(VLOOKUP($E125,Configuration!$A$21:$C$31,3,FALSE),IFERROR((Configuration!$C$13*G125+Configuration!$C$12*I125+Configuration!$C$14*H125+Configuration!$C$16*K125+Configuration!$C$15*L125+Configuration!$C$17*M125),""),0)/$F125)*IFERROR(VLOOKUP($D125,'11_GAME_TEAMS (DO NOT MODIFY)'!$A:$C,3,FALSE),0)</f>
        <v>123.85583456859584</v>
      </c>
      <c r="O125" s="2">
        <f>MAX(IFERROR(IF(Configuration!$F$10&gt;0,$N125-LARGE($N:$N,Configuration!$F$10*Configuration!$F$16),-1000000),0),IFERROR(IF(Configuration!$F$14&gt;0,$N125-LARGE('FLEX Settings (DO NOT MODIFY)'!$J:$J,Configuration!$F$14*Configuration!$F$16),-1000000),0),IFERROR(IF(Configuration!$F$13&gt;0,$N125-LARGE('FLEX Settings (DO NOT MODIFY)'!$K:$K,Configuration!$F$13*Configuration!$F$16),-1000000),0))+IF(N125=0,0,COUNTIFS($N$2:N124,N124)*0.000001)</f>
        <v>-36.508279785762909</v>
      </c>
      <c r="P125" s="42">
        <f>IF(VLOOKUP($E125,Configuration!$A$21:$C$31,3,FALSE),IFERROR((Configuration!$C$13*G125*3+Configuration!$C$12*I125+Configuration!$C$14*H125+Configuration!$C$16*K125+Configuration!$C$15*L125*3+Configuration!$C$17*M125),""),0)/F125*IF(F125&gt;=10,1,(1-(12-F125)/12))</f>
        <v>16.715156219185758</v>
      </c>
    </row>
    <row r="126" spans="1:16" x14ac:dyDescent="0.25">
      <c r="A126" s="12">
        <f>_xlfn.RANK.EQ(O126,O:O,0)</f>
        <v>125</v>
      </c>
      <c r="B126" s="12">
        <f>_xlfn.RANK.EQ(P126,P:P,0)</f>
        <v>138</v>
      </c>
      <c r="C126" t="s">
        <v>772</v>
      </c>
      <c r="D126" t="s">
        <v>140</v>
      </c>
      <c r="E126" t="s">
        <v>379</v>
      </c>
      <c r="F126" s="18">
        <v>12</v>
      </c>
      <c r="G126" s="2">
        <v>0.62264150943396235</v>
      </c>
      <c r="H126" s="2">
        <v>87.169811320754718</v>
      </c>
      <c r="I126" s="2">
        <v>12.452830188679245</v>
      </c>
      <c r="J126" s="2">
        <v>132</v>
      </c>
      <c r="K126" s="2">
        <v>647.54716981132083</v>
      </c>
      <c r="L126" s="2">
        <v>5.9172413793103447</v>
      </c>
      <c r="M126" s="2">
        <v>1.9257933153456408</v>
      </c>
      <c r="N126" s="2">
        <f>IF(VLOOKUP($E126,Configuration!$A$21:$C$31,3,FALSE),IFERROR((Configuration!$C$13*G126+Configuration!$C$12*I126+Configuration!$C$14*H126+Configuration!$C$16*K126+Configuration!$C$15*L126+Configuration!$C$17*M126),""),0)+(IF(VLOOKUP($E126,Configuration!$A$21:$C$31,3,FALSE),IFERROR((Configuration!$C$13*G126+Configuration!$C$12*I126+Configuration!$C$14*H126+Configuration!$C$16*K126+Configuration!$C$15*L126+Configuration!$C$17*M126),""),0)/$F126)*IFERROR(VLOOKUP($D126,'11_GAME_TEAMS (DO NOT MODIFY)'!$A:$C,3,FALSE),0)</f>
        <v>115.08582390932175</v>
      </c>
      <c r="O126" s="2">
        <f>MAX(IFERROR(IF(Configuration!$F$10&gt;0,$N126-LARGE($N:$N,Configuration!$F$10*Configuration!$F$16),-1000000),0),IFERROR(IF(Configuration!$F$14&gt;0,$N126-LARGE('FLEX Settings (DO NOT MODIFY)'!$J:$J,Configuration!$F$14*Configuration!$F$16),-1000000),0),IFERROR(IF(Configuration!$F$13&gt;0,$N126-LARGE('FLEX Settings (DO NOT MODIFY)'!$K:$K,Configuration!$F$13*Configuration!$F$16),-1000000),0))+IF(N126=0,0,COUNTIFS($N$2:N125,N125)*0.000001)</f>
        <v>-45.278290445037001</v>
      </c>
      <c r="P126" s="42">
        <f>IF(VLOOKUP($E126,Configuration!$A$21:$C$31,3,FALSE),IFERROR((Configuration!$C$13*G126*3+Configuration!$C$12*I126+Configuration!$C$14*H126+Configuration!$C$16*K126+Configuration!$C$15*L126*3+Configuration!$C$17*M126),""),0)/F126*IF(F126&gt;=10,1,(1-(12-F126)/12))</f>
        <v>16.13036821452112</v>
      </c>
    </row>
    <row r="127" spans="1:16" x14ac:dyDescent="0.25">
      <c r="A127" s="12">
        <f>_xlfn.RANK.EQ(O127,O:O,0)</f>
        <v>127</v>
      </c>
      <c r="B127" s="12">
        <f>_xlfn.RANK.EQ(P127,P:P,0)</f>
        <v>74</v>
      </c>
      <c r="C127" t="s">
        <v>333</v>
      </c>
      <c r="D127" t="s">
        <v>40</v>
      </c>
      <c r="E127" t="s">
        <v>1</v>
      </c>
      <c r="F127" s="18">
        <v>10</v>
      </c>
      <c r="G127" s="2">
        <v>0.89285714285714279</v>
      </c>
      <c r="H127" s="2">
        <v>87.5</v>
      </c>
      <c r="I127" s="2">
        <v>12.5</v>
      </c>
      <c r="J127" s="2">
        <v>100</v>
      </c>
      <c r="K127" s="2">
        <v>480</v>
      </c>
      <c r="L127" s="2">
        <v>8.125</v>
      </c>
      <c r="M127" s="2">
        <v>1.4839954529647035</v>
      </c>
      <c r="N127" s="2">
        <f>IF(VLOOKUP($E127,Configuration!$A$21:$C$31,3,FALSE),IFERROR((Configuration!$C$13*G127+Configuration!$C$12*I127+Configuration!$C$14*H127+Configuration!$C$16*K127+Configuration!$C$15*L127+Configuration!$C$17*M127),""),0)+(IF(VLOOKUP($E127,Configuration!$A$21:$C$31,3,FALSE),IFERROR((Configuration!$C$13*G127+Configuration!$C$12*I127+Configuration!$C$14*H127+Configuration!$C$16*K127+Configuration!$C$15*L127+Configuration!$C$17*M127),""),0)/$F127)*IFERROR(VLOOKUP($D127,'11_GAME_TEAMS (DO NOT MODIFY)'!$A:$C,3,FALSE),0)</f>
        <v>114.13915195121345</v>
      </c>
      <c r="O127" s="2">
        <f>MAX(IFERROR(IF(Configuration!$F$10&gt;0,$N127-LARGE($N:$N,Configuration!$F$10*Configuration!$F$16),-1000000),0),IFERROR(IF(Configuration!$F$14&gt;0,$N127-LARGE('FLEX Settings (DO NOT MODIFY)'!$J:$J,Configuration!$F$14*Configuration!$F$16),-1000000),0),IFERROR(IF(Configuration!$F$13&gt;0,$N127-LARGE('FLEX Settings (DO NOT MODIFY)'!$K:$K,Configuration!$F$13*Configuration!$F$16),-1000000),0))+IF(N127=0,0,COUNTIFS($N$2:N126,N126)*0.000001)</f>
        <v>-46.224962403145298</v>
      </c>
      <c r="P127" s="42">
        <f>IF(VLOOKUP($E127,Configuration!$A$21:$C$31,3,FALSE),IFERROR((Configuration!$C$13*G127*3+Configuration!$C$12*I127+Configuration!$C$14*H127+Configuration!$C$16*K127+Configuration!$C$15*L127*3+Configuration!$C$17*M127),""),0)/F127*IF(F127&gt;=10,1,(1-(12-F127)/12))</f>
        <v>22.235343766549914</v>
      </c>
    </row>
    <row r="128" spans="1:16" x14ac:dyDescent="0.25">
      <c r="A128" s="12">
        <f>_xlfn.RANK.EQ(O128,O:O,0)</f>
        <v>120</v>
      </c>
      <c r="B128" s="12">
        <f>_xlfn.RANK.EQ(P128,P:P,0)</f>
        <v>157</v>
      </c>
      <c r="C128" t="s">
        <v>391</v>
      </c>
      <c r="D128" t="s">
        <v>139</v>
      </c>
      <c r="E128" t="s">
        <v>2</v>
      </c>
      <c r="F128" s="18">
        <v>12</v>
      </c>
      <c r="G128" s="2">
        <v>2.2641509433962268</v>
      </c>
      <c r="H128" s="2">
        <v>211.69811320754715</v>
      </c>
      <c r="I128" s="2">
        <v>24.90566037735849</v>
      </c>
      <c r="J128" s="2">
        <v>120</v>
      </c>
      <c r="K128" s="2">
        <v>624</v>
      </c>
      <c r="L128" s="2">
        <v>2.4000000000000004</v>
      </c>
      <c r="M128" s="2">
        <v>1.8617612491430893</v>
      </c>
      <c r="N128" s="2">
        <f>IF(VLOOKUP($E128,Configuration!$A$21:$C$31,3,FALSE),IFERROR((Configuration!$C$13*G128+Configuration!$C$12*I128+Configuration!$C$14*H128+Configuration!$C$16*K128+Configuration!$C$15*L128+Configuration!$C$17*M128),""),0)+(IF(VLOOKUP($E128,Configuration!$A$21:$C$31,3,FALSE),IFERROR((Configuration!$C$13*G128+Configuration!$C$12*I128+Configuration!$C$14*H128+Configuration!$C$16*K128+Configuration!$C$15*L128+Configuration!$C$17*M128),""),0)/$F128)*IFERROR(VLOOKUP($D128,'11_GAME_TEAMS (DO NOT MODIFY)'!$A:$C,3,FALSE),0)</f>
        <v>120.28402467152516</v>
      </c>
      <c r="O128" s="2">
        <f>MAX(IFERROR(IF(Configuration!$F$10&gt;0,$N128-LARGE($N:$N,Configuration!$F$10*Configuration!$F$16),-1000000),0),IFERROR(IF(Configuration!$F$14&gt;0,$N128-LARGE('FLEX Settings (DO NOT MODIFY)'!$J:$J,Configuration!$F$14*Configuration!$F$16),-1000000),0),IFERROR(IF(Configuration!$F$13&gt;0,$N128-LARGE('FLEX Settings (DO NOT MODIFY)'!$K:$K,Configuration!$F$13*Configuration!$F$16),-1000000),0))+IF(N128=0,0,COUNTIFS($N$2:N127,N127)*0.000001)</f>
        <v>-40.080089682833588</v>
      </c>
      <c r="P128" s="42">
        <f>IF(VLOOKUP($E128,Configuration!$A$21:$C$31,3,FALSE),IFERROR((Configuration!$C$13*G128*3+Configuration!$C$12*I128+Configuration!$C$14*H128+Configuration!$C$16*K128+Configuration!$C$15*L128*3+Configuration!$C$17*M128),""),0)/F128*IF(F128&gt;=10,1,(1-(12-F128)/12))</f>
        <v>14.687819666023325</v>
      </c>
    </row>
    <row r="129" spans="1:16" x14ac:dyDescent="0.25">
      <c r="A129" s="12">
        <f>_xlfn.RANK.EQ(O129,O:O,0)</f>
        <v>128</v>
      </c>
      <c r="B129" s="12">
        <f>_xlfn.RANK.EQ(P129,P:P,0)</f>
        <v>114</v>
      </c>
      <c r="C129" t="s">
        <v>727</v>
      </c>
      <c r="D129" t="s">
        <v>124</v>
      </c>
      <c r="E129" t="s">
        <v>4</v>
      </c>
      <c r="F129" s="18">
        <v>11</v>
      </c>
      <c r="G129" s="2">
        <v>2.05607476635514</v>
      </c>
      <c r="H129" s="2">
        <v>148.03738317757006</v>
      </c>
      <c r="I129" s="2">
        <v>12.33644859813084</v>
      </c>
      <c r="J129" s="2">
        <v>110</v>
      </c>
      <c r="K129" s="2">
        <v>506</v>
      </c>
      <c r="L129" s="2">
        <v>5.1401869158878508</v>
      </c>
      <c r="M129" s="2">
        <v>1.6208409376710655</v>
      </c>
      <c r="N129" s="2">
        <f>IF(VLOOKUP($E129,Configuration!$A$21:$C$31,3,FALSE),IFERROR((Configuration!$C$13*G129+Configuration!$C$12*I129+Configuration!$C$14*H129+Configuration!$C$16*K129+Configuration!$C$15*L129+Configuration!$C$17*M129),""),0)+(IF(VLOOKUP($E129,Configuration!$A$21:$C$31,3,FALSE),IFERROR((Configuration!$C$13*G129+Configuration!$C$12*I129+Configuration!$C$14*H129+Configuration!$C$16*K129+Configuration!$C$15*L129+Configuration!$C$17*M129),""),0)/$F129)*IFERROR(VLOOKUP($D129,'11_GAME_TEAMS (DO NOT MODIFY)'!$A:$C,3,FALSE),0)</f>
        <v>114.04212017209592</v>
      </c>
      <c r="O129" s="2">
        <f>MAX(IFERROR(IF(Configuration!$F$10&gt;0,$N129-LARGE($N:$N,Configuration!$F$10*Configuration!$F$16),-1000000),0),IFERROR(IF(Configuration!$F$14&gt;0,$N129-LARGE('FLEX Settings (DO NOT MODIFY)'!$J:$J,Configuration!$F$14*Configuration!$F$16),-1000000),0),IFERROR(IF(Configuration!$F$13&gt;0,$N129-LARGE('FLEX Settings (DO NOT MODIFY)'!$K:$K,Configuration!$F$13*Configuration!$F$16),-1000000),0))+IF(N129=0,0,COUNTIFS($N$2:N128,N128)*0.000001)</f>
        <v>-46.321994182262827</v>
      </c>
      <c r="P129" s="42">
        <f>IF(VLOOKUP($E129,Configuration!$A$21:$C$31,3,FALSE),IFERROR((Configuration!$C$13*G129*3+Configuration!$C$12*I129+Configuration!$C$14*H129+Configuration!$C$16*K129+Configuration!$C$15*L129*3+Configuration!$C$17*M129),""),0)/F129*IF(F129&gt;=10,1,(1-(12-F129)/12))</f>
        <v>17.987544638350379</v>
      </c>
    </row>
    <row r="130" spans="1:16" x14ac:dyDescent="0.25">
      <c r="A130" s="12">
        <f>_xlfn.RANK.EQ(O130,O:O,0)</f>
        <v>138</v>
      </c>
      <c r="B130" s="12">
        <f>_xlfn.RANK.EQ(P130,P:P,0)</f>
        <v>141</v>
      </c>
      <c r="C130" t="s">
        <v>348</v>
      </c>
      <c r="D130" t="s">
        <v>117</v>
      </c>
      <c r="E130" t="s">
        <v>138</v>
      </c>
      <c r="F130" s="18">
        <v>11</v>
      </c>
      <c r="G130" s="2">
        <v>0.28139534883720935</v>
      </c>
      <c r="H130" s="2">
        <v>39.395348837209305</v>
      </c>
      <c r="I130" s="2">
        <v>5.6279069767441863</v>
      </c>
      <c r="J130" s="2">
        <v>121</v>
      </c>
      <c r="K130" s="2">
        <v>750.2</v>
      </c>
      <c r="L130" s="2">
        <v>5.0416666666666661</v>
      </c>
      <c r="M130" s="2">
        <v>1.7180073328667738</v>
      </c>
      <c r="N130" s="2">
        <f>IF(VLOOKUP($E130,Configuration!$A$21:$C$31,3,FALSE),IFERROR((Configuration!$C$13*G130+Configuration!$C$12*I130+Configuration!$C$14*H130+Configuration!$C$16*K130+Configuration!$C$15*L130+Configuration!$C$17*M130),""),0)+(IF(VLOOKUP($E130,Configuration!$A$21:$C$31,3,FALSE),IFERROR((Configuration!$C$13*G130+Configuration!$C$12*I130+Configuration!$C$14*H130+Configuration!$C$16*K130+Configuration!$C$15*L130+Configuration!$C$17*M130),""),0)/$F130)*IFERROR(VLOOKUP($D130,'11_GAME_TEAMS (DO NOT MODIFY)'!$A:$C,3,FALSE),0)</f>
        <v>110.27584579938274</v>
      </c>
      <c r="O130" s="2">
        <f>MAX(IFERROR(IF(Configuration!$F$10&gt;0,$N130-LARGE($N:$N,Configuration!$F$10*Configuration!$F$16),-1000000),0),IFERROR(IF(Configuration!$F$14&gt;0,$N130-LARGE('FLEX Settings (DO NOT MODIFY)'!$J:$J,Configuration!$F$14*Configuration!$F$16),-1000000),0),IFERROR(IF(Configuration!$F$13&gt;0,$N130-LARGE('FLEX Settings (DO NOT MODIFY)'!$K:$K,Configuration!$F$13*Configuration!$F$16),-1000000),0))+IF(N130=0,0,COUNTIFS($N$2:N129,N129)*0.000001)</f>
        <v>-50.088268554976011</v>
      </c>
      <c r="P130" s="42">
        <f>IF(VLOOKUP($E130,Configuration!$A$21:$C$31,3,FALSE),IFERROR((Configuration!$C$13*G130*3+Configuration!$C$12*I130+Configuration!$C$14*H130+Configuration!$C$16*K130+Configuration!$C$15*L130*3+Configuration!$C$17*M130),""),0)/F130*IF(F130&gt;=10,1,(1-(12-F130)/12))</f>
        <v>15.832053635039019</v>
      </c>
    </row>
    <row r="131" spans="1:16" x14ac:dyDescent="0.25">
      <c r="A131" s="12">
        <f>_xlfn.RANK.EQ(O131,O:O,0)</f>
        <v>126</v>
      </c>
      <c r="B131" s="12">
        <f>_xlfn.RANK.EQ(P131,P:P,0)</f>
        <v>134</v>
      </c>
      <c r="C131" t="s">
        <v>213</v>
      </c>
      <c r="D131" t="s">
        <v>120</v>
      </c>
      <c r="E131" t="s">
        <v>355</v>
      </c>
      <c r="F131" s="18">
        <v>12</v>
      </c>
      <c r="G131" s="2">
        <v>0.66980023501762631</v>
      </c>
      <c r="H131" s="2">
        <v>115.54054054054055</v>
      </c>
      <c r="I131" s="2">
        <v>15.405405405405405</v>
      </c>
      <c r="J131" s="2">
        <v>120</v>
      </c>
      <c r="K131" s="2">
        <v>564</v>
      </c>
      <c r="L131" s="2">
        <v>6.4864864864864868</v>
      </c>
      <c r="M131" s="2">
        <v>1.7841082388441525</v>
      </c>
      <c r="N131" s="2">
        <f>IF(VLOOKUP($E131,Configuration!$A$21:$C$31,3,FALSE),IFERROR((Configuration!$C$13*G131+Configuration!$C$12*I131+Configuration!$C$14*H131+Configuration!$C$16*K131+Configuration!$C$15*L131+Configuration!$C$17*M131),""),0)+(IF(VLOOKUP($E131,Configuration!$A$21:$C$31,3,FALSE),IFERROR((Configuration!$C$13*G131+Configuration!$C$12*I131+Configuration!$C$14*H131+Configuration!$C$16*K131+Configuration!$C$15*L131+Configuration!$C$17*M131),""),0)/$F131)*IFERROR(VLOOKUP($D131,'11_GAME_TEAMS (DO NOT MODIFY)'!$A:$C,3,FALSE),0)</f>
        <v>115.02626060809312</v>
      </c>
      <c r="O131" s="2">
        <f>MAX(IFERROR(IF(Configuration!$F$10&gt;0,$N131-LARGE($N:$N,Configuration!$F$10*Configuration!$F$16),-1000000),0),IFERROR(IF(Configuration!$F$14&gt;0,$N131-LARGE('FLEX Settings (DO NOT MODIFY)'!$J:$J,Configuration!$F$14*Configuration!$F$16),-1000000),0),IFERROR(IF(Configuration!$F$13&gt;0,$N131-LARGE('FLEX Settings (DO NOT MODIFY)'!$K:$K,Configuration!$F$13*Configuration!$F$16),-1000000),0))+IF(N131=0,0,COUNTIFS($N$2:N130,N130)*0.000001)</f>
        <v>-45.337853746265623</v>
      </c>
      <c r="P131" s="42">
        <f>IF(VLOOKUP($E131,Configuration!$A$21:$C$31,3,FALSE),IFERROR((Configuration!$C$13*G131*3+Configuration!$C$12*I131+Configuration!$C$14*H131+Configuration!$C$16*K131+Configuration!$C$15*L131*3+Configuration!$C$17*M131),""),0)/F131*IF(F131&gt;=10,1,(1-(12-F131)/12))</f>
        <v>16.741808438845208</v>
      </c>
    </row>
    <row r="132" spans="1:16" x14ac:dyDescent="0.25">
      <c r="A132" s="12">
        <f>_xlfn.RANK.EQ(O132,O:O,0)</f>
        <v>136</v>
      </c>
      <c r="B132" s="12">
        <f>_xlfn.RANK.EQ(P132,P:P,0)</f>
        <v>108</v>
      </c>
      <c r="C132" t="s">
        <v>718</v>
      </c>
      <c r="D132" t="s">
        <v>58</v>
      </c>
      <c r="E132" t="s">
        <v>190</v>
      </c>
      <c r="F132" s="18">
        <v>10</v>
      </c>
      <c r="G132" s="2">
        <v>0.66666666666666663</v>
      </c>
      <c r="H132" s="2">
        <v>130</v>
      </c>
      <c r="I132" s="2">
        <v>10</v>
      </c>
      <c r="J132" s="2">
        <v>100</v>
      </c>
      <c r="K132" s="2">
        <v>600</v>
      </c>
      <c r="L132" s="2">
        <v>5.376344086021505</v>
      </c>
      <c r="M132" s="2">
        <v>1.4635609986979006</v>
      </c>
      <c r="N132" s="2">
        <f>IF(VLOOKUP($E132,Configuration!$A$21:$C$31,3,FALSE),IFERROR((Configuration!$C$13*G132+Configuration!$C$12*I132+Configuration!$C$14*H132+Configuration!$C$16*K132+Configuration!$C$15*L132+Configuration!$C$17*M132),""),0)+(IF(VLOOKUP($E132,Configuration!$A$21:$C$31,3,FALSE),IFERROR((Configuration!$C$13*G132+Configuration!$C$12*I132+Configuration!$C$14*H132+Configuration!$C$16*K132+Configuration!$C$15*L132+Configuration!$C$17*M132),""),0)/$F132)*IFERROR(VLOOKUP($D132,'11_GAME_TEAMS (DO NOT MODIFY)'!$A:$C,3,FALSE),0)</f>
        <v>111.33094251873322</v>
      </c>
      <c r="O132" s="2">
        <f>MAX(IFERROR(IF(Configuration!$F$10&gt;0,$N132-LARGE($N:$N,Configuration!$F$10*Configuration!$F$16),-1000000),0),IFERROR(IF(Configuration!$F$14&gt;0,$N132-LARGE('FLEX Settings (DO NOT MODIFY)'!$J:$J,Configuration!$F$14*Configuration!$F$16),-1000000),0),IFERROR(IF(Configuration!$F$13&gt;0,$N132-LARGE('FLEX Settings (DO NOT MODIFY)'!$K:$K,Configuration!$F$13*Configuration!$F$16),-1000000),0))+IF(N132=0,0,COUNTIFS($N$2:N131,N131)*0.000001)</f>
        <v>-49.033171835625524</v>
      </c>
      <c r="P132" s="42">
        <f>IF(VLOOKUP($E132,Configuration!$A$21:$C$31,3,FALSE),IFERROR((Configuration!$C$13*G132*3+Configuration!$C$12*I132+Configuration!$C$14*H132+Configuration!$C$16*K132+Configuration!$C$15*L132*3+Configuration!$C$17*M132),""),0)/F132*IF(F132&gt;=10,1,(1-(12-F132)/12))</f>
        <v>18.384707155099129</v>
      </c>
    </row>
    <row r="133" spans="1:16" x14ac:dyDescent="0.25">
      <c r="A133" s="12">
        <f>_xlfn.RANK.EQ(O133,O:O,0)</f>
        <v>145</v>
      </c>
      <c r="B133" s="12">
        <f>_xlfn.RANK.EQ(P133,P:P,0)</f>
        <v>109</v>
      </c>
      <c r="C133" t="s">
        <v>736</v>
      </c>
      <c r="D133" t="s">
        <v>313</v>
      </c>
      <c r="E133" t="s">
        <v>3</v>
      </c>
      <c r="F133" s="18">
        <v>11</v>
      </c>
      <c r="G133" s="2">
        <v>0.13200000000000001</v>
      </c>
      <c r="H133" s="2">
        <v>16.5</v>
      </c>
      <c r="I133" s="2">
        <v>3.3</v>
      </c>
      <c r="J133" s="2">
        <v>110</v>
      </c>
      <c r="K133" s="2">
        <v>605</v>
      </c>
      <c r="L133" s="2">
        <v>7.7102803738317762</v>
      </c>
      <c r="M133" s="2">
        <v>1.5469789794259377</v>
      </c>
      <c r="N133" s="2">
        <f>IF(VLOOKUP($E133,Configuration!$A$21:$C$31,3,FALSE),IFERROR((Configuration!$C$13*G133+Configuration!$C$12*I133+Configuration!$C$14*H133+Configuration!$C$16*K133+Configuration!$C$15*L133+Configuration!$C$17*M133),""),0)+(IF(VLOOKUP($E133,Configuration!$A$21:$C$31,3,FALSE),IFERROR((Configuration!$C$13*G133+Configuration!$C$12*I133+Configuration!$C$14*H133+Configuration!$C$16*K133+Configuration!$C$15*L133+Configuration!$C$17*M133),""),0)/$F133)*IFERROR(VLOOKUP($D133,'11_GAME_TEAMS (DO NOT MODIFY)'!$A:$C,3,FALSE),0)</f>
        <v>107.75972428413878</v>
      </c>
      <c r="O133" s="2">
        <f>MAX(IFERROR(IF(Configuration!$F$10&gt;0,$N133-LARGE($N:$N,Configuration!$F$10*Configuration!$F$16),-1000000),0),IFERROR(IF(Configuration!$F$14&gt;0,$N133-LARGE('FLEX Settings (DO NOT MODIFY)'!$J:$J,Configuration!$F$14*Configuration!$F$16),-1000000),0),IFERROR(IF(Configuration!$F$13&gt;0,$N133-LARGE('FLEX Settings (DO NOT MODIFY)'!$K:$K,Configuration!$F$13*Configuration!$F$16),-1000000),0))+IF(N133=0,0,COUNTIFS($N$2:N132,N132)*0.000001)</f>
        <v>-52.604390070219964</v>
      </c>
      <c r="P133" s="42">
        <f>IF(VLOOKUP($E133,Configuration!$A$21:$C$31,3,FALSE),IFERROR((Configuration!$C$13*G133*3+Configuration!$C$12*I133+Configuration!$C$14*H133+Configuration!$C$16*K133+Configuration!$C$15*L133*3+Configuration!$C$17*M133),""),0)/F133*IF(F133&gt;=10,1,(1-(12-F133)/12))</f>
        <v>18.351553524556369</v>
      </c>
    </row>
    <row r="134" spans="1:16" x14ac:dyDescent="0.25">
      <c r="A134" s="12">
        <f>_xlfn.RANK.EQ(O134,O:O,0)</f>
        <v>141</v>
      </c>
      <c r="B134" s="12">
        <f>_xlfn.RANK.EQ(P134,P:P,0)</f>
        <v>128</v>
      </c>
      <c r="C134" t="s">
        <v>715</v>
      </c>
      <c r="D134" t="s">
        <v>36</v>
      </c>
      <c r="E134" t="s">
        <v>190</v>
      </c>
      <c r="F134" s="18">
        <v>11</v>
      </c>
      <c r="G134" s="2">
        <v>0.35588235294117648</v>
      </c>
      <c r="H134" s="2">
        <v>56.941176470588239</v>
      </c>
      <c r="I134" s="2">
        <v>7.1176470588235299</v>
      </c>
      <c r="J134" s="2">
        <v>121</v>
      </c>
      <c r="K134" s="2">
        <v>653.40000000000009</v>
      </c>
      <c r="L134" s="2">
        <v>6.0500000000000007</v>
      </c>
      <c r="M134" s="2">
        <v>1.7301841430974432</v>
      </c>
      <c r="N134" s="2">
        <f>IF(VLOOKUP($E134,Configuration!$A$21:$C$31,3,FALSE),IFERROR((Configuration!$C$13*G134+Configuration!$C$12*I134+Configuration!$C$14*H134+Configuration!$C$16*K134+Configuration!$C$15*L134+Configuration!$C$17*M134),""),0)+(IF(VLOOKUP($E134,Configuration!$A$21:$C$31,3,FALSE),IFERROR((Configuration!$C$13*G134+Configuration!$C$12*I134+Configuration!$C$14*H134+Configuration!$C$16*K134+Configuration!$C$15*L134+Configuration!$C$17*M134),""),0)/$F134)*IFERROR(VLOOKUP($D134,'11_GAME_TEAMS (DO NOT MODIFY)'!$A:$C,3,FALSE),0)</f>
        <v>109.56786700792279</v>
      </c>
      <c r="O134" s="2">
        <f>MAX(IFERROR(IF(Configuration!$F$10&gt;0,$N134-LARGE($N:$N,Configuration!$F$10*Configuration!$F$16),-1000000),0),IFERROR(IF(Configuration!$F$14&gt;0,$N134-LARGE('FLEX Settings (DO NOT MODIFY)'!$J:$J,Configuration!$F$14*Configuration!$F$16),-1000000),0),IFERROR(IF(Configuration!$F$13&gt;0,$N134-LARGE('FLEX Settings (DO NOT MODIFY)'!$K:$K,Configuration!$F$13*Configuration!$F$16),-1000000),0))+IF(N134=0,0,COUNTIFS($N$2:N133,N133)*0.000001)</f>
        <v>-50.796247346435962</v>
      </c>
      <c r="P134" s="42">
        <f>IF(VLOOKUP($E134,Configuration!$A$21:$C$31,3,FALSE),IFERROR((Configuration!$C$13*G134*3+Configuration!$C$12*I134+Configuration!$C$14*H134+Configuration!$C$16*K134+Configuration!$C$15*L134*3+Configuration!$C$17*M134),""),0)/F134*IF(F134&gt;=10,1,(1-(12-F134)/12))</f>
        <v>16.948950476656083</v>
      </c>
    </row>
    <row r="135" spans="1:16" x14ac:dyDescent="0.25">
      <c r="A135" s="12">
        <f>_xlfn.RANK.EQ(O135,O:O,0)</f>
        <v>135</v>
      </c>
      <c r="B135" s="12">
        <f>_xlfn.RANK.EQ(P135,P:P,0)</f>
        <v>133</v>
      </c>
      <c r="C135" t="s">
        <v>694</v>
      </c>
      <c r="D135" t="s">
        <v>47</v>
      </c>
      <c r="E135" t="s">
        <v>138</v>
      </c>
      <c r="F135" s="18">
        <v>12</v>
      </c>
      <c r="G135" s="2">
        <v>0.58909090909090911</v>
      </c>
      <c r="H135" s="2">
        <v>100.14545454545456</v>
      </c>
      <c r="I135" s="2">
        <v>11.781818181818181</v>
      </c>
      <c r="J135" s="2">
        <v>108</v>
      </c>
      <c r="K135" s="2">
        <v>540</v>
      </c>
      <c r="L135" s="2">
        <v>6.8727272727272712</v>
      </c>
      <c r="M135" s="2">
        <v>1.5886710460876041</v>
      </c>
      <c r="N135" s="2">
        <f>IF(VLOOKUP($E135,Configuration!$A$21:$C$31,3,FALSE),IFERROR((Configuration!$C$13*G135+Configuration!$C$12*I135+Configuration!$C$14*H135+Configuration!$C$16*K135+Configuration!$C$15*L135+Configuration!$C$17*M135),""),0)+(IF(VLOOKUP($E135,Configuration!$A$21:$C$31,3,FALSE),IFERROR((Configuration!$C$13*G135+Configuration!$C$12*I135+Configuration!$C$14*H135+Configuration!$C$16*K135+Configuration!$C$15*L135+Configuration!$C$17*M135),""),0)/$F135)*IFERROR(VLOOKUP($D135,'11_GAME_TEAMS (DO NOT MODIFY)'!$A:$C,3,FALSE),0)</f>
        <v>111.49902154418841</v>
      </c>
      <c r="O135" s="2">
        <f>MAX(IFERROR(IF(Configuration!$F$10&gt;0,$N135-LARGE($N:$N,Configuration!$F$10*Configuration!$F$16),-1000000),0),IFERROR(IF(Configuration!$F$14&gt;0,$N135-LARGE('FLEX Settings (DO NOT MODIFY)'!$J:$J,Configuration!$F$14*Configuration!$F$16),-1000000),0),IFERROR(IF(Configuration!$F$13&gt;0,$N135-LARGE('FLEX Settings (DO NOT MODIFY)'!$K:$K,Configuration!$F$13*Configuration!$F$16),-1000000),0))+IF(N135=0,0,COUNTIFS($N$2:N134,N134)*0.000001)</f>
        <v>-48.865092810170339</v>
      </c>
      <c r="P135" s="42">
        <f>IF(VLOOKUP($E135,Configuration!$A$21:$C$31,3,FALSE),IFERROR((Configuration!$C$13*G135*3+Configuration!$C$12*I135+Configuration!$C$14*H135+Configuration!$C$16*K135+Configuration!$C$15*L135*3+Configuration!$C$17*M135),""),0)/F135*IF(F135&gt;=10,1,(1-(12-F135)/12))</f>
        <v>16.753403310500548</v>
      </c>
    </row>
    <row r="136" spans="1:16" x14ac:dyDescent="0.25">
      <c r="A136" s="12">
        <f>_xlfn.RANK.EQ(O136,O:O,0)</f>
        <v>150</v>
      </c>
      <c r="B136" s="12">
        <f>_xlfn.RANK.EQ(P136,P:P,0)</f>
        <v>146</v>
      </c>
      <c r="C136" t="s">
        <v>695</v>
      </c>
      <c r="D136" t="s">
        <v>102</v>
      </c>
      <c r="E136" t="s">
        <v>138</v>
      </c>
      <c r="F136" s="18">
        <v>11</v>
      </c>
      <c r="G136" s="2">
        <v>0</v>
      </c>
      <c r="H136" s="2">
        <v>0</v>
      </c>
      <c r="I136" s="2">
        <v>0</v>
      </c>
      <c r="J136" s="2">
        <v>176</v>
      </c>
      <c r="K136" s="2">
        <v>739.2</v>
      </c>
      <c r="L136" s="2">
        <v>5.67741935483871</v>
      </c>
      <c r="M136" s="2">
        <v>2.4320087996700126</v>
      </c>
      <c r="N136" s="2">
        <f>IF(VLOOKUP($E136,Configuration!$A$21:$C$31,3,FALSE),IFERROR((Configuration!$C$13*G136+Configuration!$C$12*I136+Configuration!$C$14*H136+Configuration!$C$16*K136+Configuration!$C$15*L136+Configuration!$C$17*M136),""),0)+(IF(VLOOKUP($E136,Configuration!$A$21:$C$31,3,FALSE),IFERROR((Configuration!$C$13*G136+Configuration!$C$12*I136+Configuration!$C$14*H136+Configuration!$C$16*K136+Configuration!$C$15*L136+Configuration!$C$17*M136),""),0)/$F136)*IFERROR(VLOOKUP($D136,'11_GAME_TEAMS (DO NOT MODIFY)'!$A:$C,3,FALSE),0)</f>
        <v>105.46414622354887</v>
      </c>
      <c r="O136" s="2">
        <f>MAX(IFERROR(IF(Configuration!$F$10&gt;0,$N136-LARGE($N:$N,Configuration!$F$10*Configuration!$F$16),-1000000),0),IFERROR(IF(Configuration!$F$14&gt;0,$N136-LARGE('FLEX Settings (DO NOT MODIFY)'!$J:$J,Configuration!$F$14*Configuration!$F$16),-1000000),0),IFERROR(IF(Configuration!$F$13&gt;0,$N136-LARGE('FLEX Settings (DO NOT MODIFY)'!$K:$K,Configuration!$F$13*Configuration!$F$16),-1000000),0))+IF(N136=0,0,COUNTIFS($N$2:N135,N135)*0.000001)</f>
        <v>-54.899968130809881</v>
      </c>
      <c r="P136" s="42">
        <f>IF(VLOOKUP($E136,Configuration!$A$21:$C$31,3,FALSE),IFERROR((Configuration!$C$13*G136*3+Configuration!$C$12*I136+Configuration!$C$14*H136+Configuration!$C$16*K136+Configuration!$C$15*L136*3+Configuration!$C$17*M136),""),0)/F136*IF(F136&gt;=10,1,(1-(12-F136)/12))</f>
        <v>15.568139162523341</v>
      </c>
    </row>
    <row r="137" spans="1:16" x14ac:dyDescent="0.25">
      <c r="A137" s="12">
        <f>_xlfn.RANK.EQ(O137,O:O,0)</f>
        <v>133</v>
      </c>
      <c r="B137" s="12">
        <f>_xlfn.RANK.EQ(P137,P:P,0)</f>
        <v>148</v>
      </c>
      <c r="C137" t="s">
        <v>756</v>
      </c>
      <c r="D137" t="s">
        <v>38</v>
      </c>
      <c r="E137" t="s">
        <v>1</v>
      </c>
      <c r="F137" s="18">
        <v>12</v>
      </c>
      <c r="G137" s="2">
        <v>0.67500000000000004</v>
      </c>
      <c r="H137" s="2">
        <v>105.30000000000001</v>
      </c>
      <c r="I137" s="2">
        <v>13.5</v>
      </c>
      <c r="J137" s="2">
        <v>108</v>
      </c>
      <c r="K137" s="2">
        <v>615.6</v>
      </c>
      <c r="L137" s="2">
        <v>5.4</v>
      </c>
      <c r="M137" s="2">
        <v>1.6027150892018796</v>
      </c>
      <c r="N137" s="2">
        <f>IF(VLOOKUP($E137,Configuration!$A$21:$C$31,3,FALSE),IFERROR((Configuration!$C$13*G137+Configuration!$C$12*I137+Configuration!$C$14*H137+Configuration!$C$16*K137+Configuration!$C$15*L137+Configuration!$C$17*M137),""),0)+(IF(VLOOKUP($E137,Configuration!$A$21:$C$31,3,FALSE),IFERROR((Configuration!$C$13*G137+Configuration!$C$12*I137+Configuration!$C$14*H137+Configuration!$C$16*K137+Configuration!$C$15*L137+Configuration!$C$17*M137),""),0)/$F137)*IFERROR(VLOOKUP($D137,'11_GAME_TEAMS (DO NOT MODIFY)'!$A:$C,3,FALSE),0)</f>
        <v>112.08456982159625</v>
      </c>
      <c r="O137" s="2">
        <f>MAX(IFERROR(IF(Configuration!$F$10&gt;0,$N137-LARGE($N:$N,Configuration!$F$10*Configuration!$F$16),-1000000),0),IFERROR(IF(Configuration!$F$14&gt;0,$N137-LARGE('FLEX Settings (DO NOT MODIFY)'!$J:$J,Configuration!$F$14*Configuration!$F$16),-1000000),0),IFERROR(IF(Configuration!$F$13&gt;0,$N137-LARGE('FLEX Settings (DO NOT MODIFY)'!$K:$K,Configuration!$F$13*Configuration!$F$16),-1000000),0))+IF(N137=0,0,COUNTIFS($N$2:N136,N136)*0.000001)</f>
        <v>-48.2795445327625</v>
      </c>
      <c r="P137" s="42">
        <f>IF(VLOOKUP($E137,Configuration!$A$21:$C$31,3,FALSE),IFERROR((Configuration!$C$13*G137*3+Configuration!$C$12*I137+Configuration!$C$14*H137+Configuration!$C$16*K137+Configuration!$C$15*L137*3+Configuration!$C$17*M137),""),0)/F137*IF(F137&gt;=10,1,(1-(12-F137)/12))</f>
        <v>15.415380818466355</v>
      </c>
    </row>
    <row r="138" spans="1:16" x14ac:dyDescent="0.25">
      <c r="A138" s="12">
        <f>_xlfn.RANK.EQ(O138,O:O,0)</f>
        <v>140</v>
      </c>
      <c r="B138" s="12">
        <f>_xlfn.RANK.EQ(P138,P:P,0)</f>
        <v>156</v>
      </c>
      <c r="C138" t="s">
        <v>431</v>
      </c>
      <c r="D138" t="s">
        <v>109</v>
      </c>
      <c r="E138" t="s">
        <v>369</v>
      </c>
      <c r="F138" s="18">
        <v>7</v>
      </c>
      <c r="G138" s="2">
        <v>0.47156177156177159</v>
      </c>
      <c r="H138" s="2">
        <v>91.954545454545453</v>
      </c>
      <c r="I138" s="2">
        <v>12.26060606060606</v>
      </c>
      <c r="J138" s="2">
        <v>119</v>
      </c>
      <c r="K138" s="2">
        <v>642.60000000000014</v>
      </c>
      <c r="L138" s="2">
        <v>5.1739130434782608</v>
      </c>
      <c r="M138" s="2">
        <v>1.7445851036720164</v>
      </c>
      <c r="N138" s="2">
        <f>IF(VLOOKUP($E138,Configuration!$A$21:$C$31,3,FALSE),IFERROR((Configuration!$C$13*G138+Configuration!$C$12*I138+Configuration!$C$14*H138+Configuration!$C$16*K138+Configuration!$C$15*L138+Configuration!$C$17*M138),""),0)+(IF(VLOOKUP($E138,Configuration!$A$21:$C$31,3,FALSE),IFERROR((Configuration!$C$13*G138+Configuration!$C$12*I138+Configuration!$C$14*H138+Configuration!$C$16*K138+Configuration!$C$15*L138+Configuration!$C$17*M138),""),0)/$F138)*IFERROR(VLOOKUP($D138,'11_GAME_TEAMS (DO NOT MODIFY)'!$A:$C,3,FALSE),0)</f>
        <v>109.96943625865376</v>
      </c>
      <c r="O138" s="2">
        <f>MAX(IFERROR(IF(Configuration!$F$10&gt;0,$N138-LARGE($N:$N,Configuration!$F$10*Configuration!$F$16),-1000000),0),IFERROR(IF(Configuration!$F$14&gt;0,$N138-LARGE('FLEX Settings (DO NOT MODIFY)'!$J:$J,Configuration!$F$14*Configuration!$F$16),-1000000),0),IFERROR(IF(Configuration!$F$13&gt;0,$N138-LARGE('FLEX Settings (DO NOT MODIFY)'!$K:$K,Configuration!$F$13*Configuration!$F$16),-1000000),0))+IF(N138=0,0,COUNTIFS($N$2:N137,N137)*0.000001)</f>
        <v>-50.39467809570499</v>
      </c>
      <c r="P138" s="42">
        <f>IF(VLOOKUP($E138,Configuration!$A$21:$C$31,3,FALSE),IFERROR((Configuration!$C$13*G138*3+Configuration!$C$12*I138+Configuration!$C$14*H138+Configuration!$C$16*K138+Configuration!$C$15*L138*3+Configuration!$C$17*M138),""),0)/F138*IF(F138&gt;=10,1,(1-(12-F138)/12))</f>
        <v>14.809594503261174</v>
      </c>
    </row>
    <row r="139" spans="1:16" x14ac:dyDescent="0.25">
      <c r="A139" s="12">
        <f>_xlfn.RANK.EQ(O139,O:O,0)</f>
        <v>124</v>
      </c>
      <c r="B139" s="12">
        <f>_xlfn.RANK.EQ(P139,P:P,0)</f>
        <v>142</v>
      </c>
      <c r="C139" t="s">
        <v>215</v>
      </c>
      <c r="D139" t="s">
        <v>113</v>
      </c>
      <c r="E139" t="s">
        <v>2</v>
      </c>
      <c r="F139" s="18">
        <v>12</v>
      </c>
      <c r="G139" s="2">
        <v>1.2000000000000002</v>
      </c>
      <c r="H139" s="2">
        <v>168</v>
      </c>
      <c r="I139" s="2">
        <v>24</v>
      </c>
      <c r="J139" s="2">
        <v>96</v>
      </c>
      <c r="K139" s="2">
        <v>537.59999999999991</v>
      </c>
      <c r="L139" s="2">
        <v>4.8484848484848486</v>
      </c>
      <c r="M139" s="2">
        <v>1.522721015326769</v>
      </c>
      <c r="N139" s="2">
        <f>IF(VLOOKUP($E139,Configuration!$A$21:$C$31,3,FALSE),IFERROR((Configuration!$C$13*G139+Configuration!$C$12*I139+Configuration!$C$14*H139+Configuration!$C$16*K139+Configuration!$C$15*L139+Configuration!$C$17*M139),""),0)+(IF(VLOOKUP($E139,Configuration!$A$21:$C$31,3,FALSE),IFERROR((Configuration!$C$13*G139+Configuration!$C$12*I139+Configuration!$C$14*H139+Configuration!$C$16*K139+Configuration!$C$15*L139+Configuration!$C$17*M139),""),0)/$F139)*IFERROR(VLOOKUP($D139,'11_GAME_TEAMS (DO NOT MODIFY)'!$A:$C,3,FALSE),0)</f>
        <v>115.80546706025555</v>
      </c>
      <c r="O139" s="2">
        <f>MAX(IFERROR(IF(Configuration!$F$10&gt;0,$N139-LARGE($N:$N,Configuration!$F$10*Configuration!$F$16),-1000000),0),IFERROR(IF(Configuration!$F$14&gt;0,$N139-LARGE('FLEX Settings (DO NOT MODIFY)'!$J:$J,Configuration!$F$14*Configuration!$F$16),-1000000),0),IFERROR(IF(Configuration!$F$13&gt;0,$N139-LARGE('FLEX Settings (DO NOT MODIFY)'!$K:$K,Configuration!$F$13*Configuration!$F$16),-1000000),0))+IF(N139=0,0,COUNTIFS($N$2:N138,N138)*0.000001)</f>
        <v>-44.558647294103196</v>
      </c>
      <c r="P139" s="42">
        <f>IF(VLOOKUP($E139,Configuration!$A$21:$C$31,3,FALSE),IFERROR((Configuration!$C$13*G139*3+Configuration!$C$12*I139+Configuration!$C$14*H139+Configuration!$C$16*K139+Configuration!$C$15*L139*3+Configuration!$C$17*M139),""),0)/F139*IF(F139&gt;=10,1,(1-(12-F139)/12))</f>
        <v>15.698940436839479</v>
      </c>
    </row>
    <row r="140" spans="1:16" x14ac:dyDescent="0.25">
      <c r="A140" s="12">
        <f>_xlfn.RANK.EQ(O140,O:O,0)</f>
        <v>130</v>
      </c>
      <c r="B140" s="12">
        <f>_xlfn.RANK.EQ(P140,P:P,0)</f>
        <v>137</v>
      </c>
      <c r="C140" t="s">
        <v>744</v>
      </c>
      <c r="D140" t="s">
        <v>306</v>
      </c>
      <c r="E140" t="s">
        <v>369</v>
      </c>
      <c r="F140" s="18">
        <v>12</v>
      </c>
      <c r="G140" s="2">
        <v>0.98630136986301364</v>
      </c>
      <c r="H140" s="2">
        <v>138.08219178082192</v>
      </c>
      <c r="I140" s="2">
        <v>19.726027397260275</v>
      </c>
      <c r="J140" s="2">
        <v>120</v>
      </c>
      <c r="K140" s="2">
        <v>516</v>
      </c>
      <c r="L140" s="2">
        <v>6</v>
      </c>
      <c r="M140" s="2">
        <v>1.8194240598428331</v>
      </c>
      <c r="N140" s="2">
        <f>IF(VLOOKUP($E140,Configuration!$A$21:$C$31,3,FALSE),IFERROR((Configuration!$C$13*G140+Configuration!$C$12*I140+Configuration!$C$14*H140+Configuration!$C$16*K140+Configuration!$C$15*L140+Configuration!$C$17*M140),""),0)+(IF(VLOOKUP($E140,Configuration!$A$21:$C$31,3,FALSE),IFERROR((Configuration!$C$13*G140+Configuration!$C$12*I140+Configuration!$C$14*H140+Configuration!$C$16*K140+Configuration!$C$15*L140+Configuration!$C$17*M140),""),0)/$F140)*IFERROR(VLOOKUP($D140,'11_GAME_TEAMS (DO NOT MODIFY)'!$A:$C,3,FALSE),0)</f>
        <v>113.55019297620476</v>
      </c>
      <c r="O140" s="2">
        <f>MAX(IFERROR(IF(Configuration!$F$10&gt;0,$N140-LARGE($N:$N,Configuration!$F$10*Configuration!$F$16),-1000000),0),IFERROR(IF(Configuration!$F$14&gt;0,$N140-LARGE('FLEX Settings (DO NOT MODIFY)'!$J:$J,Configuration!$F$14*Configuration!$F$16),-1000000),0),IFERROR(IF(Configuration!$F$13&gt;0,$N140-LARGE('FLEX Settings (DO NOT MODIFY)'!$K:$K,Configuration!$F$13*Configuration!$F$16),-1000000),0))+IF(N140=0,0,COUNTIFS($N$2:N139,N139)*0.000001)</f>
        <v>-46.813921378153992</v>
      </c>
      <c r="P140" s="42">
        <f>IF(VLOOKUP($E140,Configuration!$A$21:$C$31,3,FALSE),IFERROR((Configuration!$C$13*G140*3+Configuration!$C$12*I140+Configuration!$C$14*H140+Configuration!$C$16*K140+Configuration!$C$15*L140*3+Configuration!$C$17*M140),""),0)/F140*IF(F140&gt;=10,1,(1-(12-F140)/12))</f>
        <v>16.448817451213412</v>
      </c>
    </row>
    <row r="141" spans="1:16" x14ac:dyDescent="0.25">
      <c r="A141" s="12">
        <f>_xlfn.RANK.EQ(O141,O:O,0)</f>
        <v>144</v>
      </c>
      <c r="B141" s="12">
        <f>_xlfn.RANK.EQ(P141,P:P,0)</f>
        <v>172</v>
      </c>
      <c r="C141" t="s">
        <v>435</v>
      </c>
      <c r="D141" t="s">
        <v>59</v>
      </c>
      <c r="E141" t="s">
        <v>3</v>
      </c>
      <c r="F141" s="18">
        <v>12</v>
      </c>
      <c r="G141" s="2">
        <v>0.44776119402985071</v>
      </c>
      <c r="H141" s="2">
        <v>59.104477611940297</v>
      </c>
      <c r="I141" s="2">
        <v>9.8507462686567155</v>
      </c>
      <c r="J141" s="2">
        <v>132</v>
      </c>
      <c r="K141" s="2">
        <v>752.40000000000009</v>
      </c>
      <c r="L141" s="2">
        <v>3.9402985074626864</v>
      </c>
      <c r="M141" s="2">
        <v>1.9045244494008073</v>
      </c>
      <c r="N141" s="2">
        <f>IF(VLOOKUP($E141,Configuration!$A$21:$C$31,3,FALSE),IFERROR((Configuration!$C$13*G141+Configuration!$C$12*I141+Configuration!$C$14*H141+Configuration!$C$16*K141+Configuration!$C$15*L141+Configuration!$C$17*M141),""),0)+(IF(VLOOKUP($E141,Configuration!$A$21:$C$31,3,FALSE),IFERROR((Configuration!$C$13*G141+Configuration!$C$12*I141+Configuration!$C$14*H141+Configuration!$C$16*K141+Configuration!$C$15*L141+Configuration!$C$17*M141),""),0)/$F141)*IFERROR(VLOOKUP($D141,'11_GAME_TEAMS (DO NOT MODIFY)'!$A:$C,3,FALSE),0)</f>
        <v>108.59513020567599</v>
      </c>
      <c r="O141" s="2">
        <f>MAX(IFERROR(IF(Configuration!$F$10&gt;0,$N141-LARGE($N:$N,Configuration!$F$10*Configuration!$F$16),-1000000),0),IFERROR(IF(Configuration!$F$14&gt;0,$N141-LARGE('FLEX Settings (DO NOT MODIFY)'!$J:$J,Configuration!$F$14*Configuration!$F$16),-1000000),0),IFERROR(IF(Configuration!$F$13&gt;0,$N141-LARGE('FLEX Settings (DO NOT MODIFY)'!$K:$K,Configuration!$F$13*Configuration!$F$16),-1000000),0))+IF(N141=0,0,COUNTIFS($N$2:N140,N140)*0.000001)</f>
        <v>-51.768984148682762</v>
      </c>
      <c r="P141" s="42">
        <f>IF(VLOOKUP($E141,Configuration!$A$21:$C$31,3,FALSE),IFERROR((Configuration!$C$13*G141*3+Configuration!$C$12*I141+Configuration!$C$14*H141+Configuration!$C$16*K141+Configuration!$C$15*L141*3+Configuration!$C$17*M141),""),0)/F141*IF(F141&gt;=10,1,(1-(12-F141)/12))</f>
        <v>13.437653885298872</v>
      </c>
    </row>
    <row r="142" spans="1:16" x14ac:dyDescent="0.25">
      <c r="A142" s="12">
        <f>_xlfn.RANK.EQ(O142,O:O,0)</f>
        <v>131</v>
      </c>
      <c r="B142" s="12">
        <f>_xlfn.RANK.EQ(P142,P:P,0)</f>
        <v>149</v>
      </c>
      <c r="C142" t="s">
        <v>689</v>
      </c>
      <c r="D142" t="s">
        <v>70</v>
      </c>
      <c r="E142" t="s">
        <v>2</v>
      </c>
      <c r="F142" s="18">
        <v>9</v>
      </c>
      <c r="G142" s="2">
        <v>1.56</v>
      </c>
      <c r="H142" s="2">
        <v>182.52</v>
      </c>
      <c r="I142" s="2">
        <v>20.28</v>
      </c>
      <c r="J142" s="2">
        <v>117</v>
      </c>
      <c r="K142" s="2">
        <v>526.5</v>
      </c>
      <c r="L142" s="2">
        <v>4.3875000000000002</v>
      </c>
      <c r="M142" s="2">
        <v>1.7824974155202111</v>
      </c>
      <c r="N142" s="2">
        <f>IF(VLOOKUP($E142,Configuration!$A$21:$C$31,3,FALSE),IFERROR((Configuration!$C$13*G142+Configuration!$C$12*I142+Configuration!$C$14*H142+Configuration!$C$16*K142+Configuration!$C$15*L142+Configuration!$C$17*M142),""),0)+(IF(VLOOKUP($E142,Configuration!$A$21:$C$31,3,FALSE),IFERROR((Configuration!$C$13*G142+Configuration!$C$12*I142+Configuration!$C$14*H142+Configuration!$C$16*K142+Configuration!$C$15*L142+Configuration!$C$17*M142),""),0)/$F142)*IFERROR(VLOOKUP($D142,'11_GAME_TEAMS (DO NOT MODIFY)'!$A:$C,3,FALSE),0)</f>
        <v>113.1620051689596</v>
      </c>
      <c r="O142" s="2">
        <f>MAX(IFERROR(IF(Configuration!$F$10&gt;0,$N142-LARGE($N:$N,Configuration!$F$10*Configuration!$F$16),-1000000),0),IFERROR(IF(Configuration!$F$14&gt;0,$N142-LARGE('FLEX Settings (DO NOT MODIFY)'!$J:$J,Configuration!$F$14*Configuration!$F$16),-1000000),0),IFERROR(IF(Configuration!$F$13&gt;0,$N142-LARGE('FLEX Settings (DO NOT MODIFY)'!$K:$K,Configuration!$F$13*Configuration!$F$16),-1000000),0))+IF(N142=0,0,COUNTIFS($N$2:N141,N141)*0.000001)</f>
        <v>-47.202109185399152</v>
      </c>
      <c r="P142" s="42">
        <f>IF(VLOOKUP($E142,Configuration!$A$21:$C$31,3,FALSE),IFERROR((Configuration!$C$13*G142*3+Configuration!$C$12*I142+Configuration!$C$14*H142+Configuration!$C$16*K142+Configuration!$C$15*L142*3+Configuration!$C$17*M142),""),0)/F142*IF(F142&gt;=10,1,(1-(12-F142)/12))</f>
        <v>15.377667097413301</v>
      </c>
    </row>
    <row r="143" spans="1:16" x14ac:dyDescent="0.25">
      <c r="A143" s="12">
        <f>_xlfn.RANK.EQ(O143,O:O,0)</f>
        <v>147</v>
      </c>
      <c r="B143" s="12">
        <f>_xlfn.RANK.EQ(P143,P:P,0)</f>
        <v>147</v>
      </c>
      <c r="C143" t="s">
        <v>228</v>
      </c>
      <c r="D143" t="s">
        <v>95</v>
      </c>
      <c r="E143" t="s">
        <v>190</v>
      </c>
      <c r="F143" s="18">
        <v>12</v>
      </c>
      <c r="G143" s="2">
        <v>0.27936507936507937</v>
      </c>
      <c r="H143" s="2">
        <v>50.285714285714278</v>
      </c>
      <c r="I143" s="2">
        <v>8.3809523809523796</v>
      </c>
      <c r="J143" s="2">
        <v>132</v>
      </c>
      <c r="K143" s="2">
        <v>620.40000000000009</v>
      </c>
      <c r="L143" s="2">
        <v>6.3287671232876708</v>
      </c>
      <c r="M143" s="2">
        <v>1.8925106750088392</v>
      </c>
      <c r="N143" s="2">
        <f>IF(VLOOKUP($E143,Configuration!$A$21:$C$31,3,FALSE),IFERROR((Configuration!$C$13*G143+Configuration!$C$12*I143+Configuration!$C$14*H143+Configuration!$C$16*K143+Configuration!$C$15*L143+Configuration!$C$17*M143),""),0)+(IF(VLOOKUP($E143,Configuration!$A$21:$C$31,3,FALSE),IFERROR((Configuration!$C$13*G143+Configuration!$C$12*I143+Configuration!$C$14*H143+Configuration!$C$16*K143+Configuration!$C$15*L143+Configuration!$C$17*M143),""),0)/$F143)*IFERROR(VLOOKUP($D143,'11_GAME_TEAMS (DO NOT MODIFY)'!$A:$C,3,FALSE),0)</f>
        <v>107.12281948494646</v>
      </c>
      <c r="O143" s="2">
        <f>MAX(IFERROR(IF(Configuration!$F$10&gt;0,$N143-LARGE($N:$N,Configuration!$F$10*Configuration!$F$16),-1000000),0),IFERROR(IF(Configuration!$F$14&gt;0,$N143-LARGE('FLEX Settings (DO NOT MODIFY)'!$J:$J,Configuration!$F$14*Configuration!$F$16),-1000000),0),IFERROR(IF(Configuration!$F$13&gt;0,$N143-LARGE('FLEX Settings (DO NOT MODIFY)'!$K:$K,Configuration!$F$13*Configuration!$F$16),-1000000),0))+IF(N143=0,0,COUNTIFS($N$2:N142,N142)*0.000001)</f>
        <v>-53.241294869412286</v>
      </c>
      <c r="P143" s="42">
        <f>IF(VLOOKUP($E143,Configuration!$A$21:$C$31,3,FALSE),IFERROR((Configuration!$C$13*G143*3+Configuration!$C$12*I143+Configuration!$C$14*H143+Configuration!$C$16*K143+Configuration!$C$15*L143*3+Configuration!$C$17*M143),""),0)/F143*IF(F143&gt;=10,1,(1-(12-F143)/12))</f>
        <v>15.535033826398289</v>
      </c>
    </row>
    <row r="144" spans="1:16" x14ac:dyDescent="0.25">
      <c r="A144" s="12">
        <f>_xlfn.RANK.EQ(O144,O:O,0)</f>
        <v>146</v>
      </c>
      <c r="B144" s="12">
        <f>_xlfn.RANK.EQ(P144,P:P,0)</f>
        <v>143</v>
      </c>
      <c r="C144" t="s">
        <v>419</v>
      </c>
      <c r="D144" t="s">
        <v>90</v>
      </c>
      <c r="E144" t="s">
        <v>138</v>
      </c>
      <c r="F144" s="18">
        <v>12</v>
      </c>
      <c r="G144" s="2">
        <v>1.3388429752066116</v>
      </c>
      <c r="H144" s="2">
        <v>69.798347107438019</v>
      </c>
      <c r="I144" s="2">
        <v>10.264462809917356</v>
      </c>
      <c r="J144" s="2">
        <v>108</v>
      </c>
      <c r="K144" s="2">
        <v>583.20000000000005</v>
      </c>
      <c r="L144" s="2">
        <v>5.3553719008264462</v>
      </c>
      <c r="M144" s="2">
        <v>1.5762685145061661</v>
      </c>
      <c r="N144" s="2">
        <f>IF(VLOOKUP($E144,Configuration!$A$21:$C$31,3,FALSE),IFERROR((Configuration!$C$13*G144+Configuration!$C$12*I144+Configuration!$C$14*H144+Configuration!$C$16*K144+Configuration!$C$15*L144+Configuration!$C$17*M144),""),0)+(IF(VLOOKUP($E144,Configuration!$A$21:$C$31,3,FALSE),IFERROR((Configuration!$C$13*G144+Configuration!$C$12*I144+Configuration!$C$14*H144+Configuration!$C$16*K144+Configuration!$C$15*L144+Configuration!$C$17*M144),""),0)/$F144)*IFERROR(VLOOKUP($D144,'11_GAME_TEAMS (DO NOT MODIFY)'!$A:$C,3,FALSE),0)</f>
        <v>107.4448183428885</v>
      </c>
      <c r="O144" s="2">
        <f>MAX(IFERROR(IF(Configuration!$F$10&gt;0,$N144-LARGE($N:$N,Configuration!$F$10*Configuration!$F$16),-1000000),0),IFERROR(IF(Configuration!$F$14&gt;0,$N144-LARGE('FLEX Settings (DO NOT MODIFY)'!$J:$J,Configuration!$F$14*Configuration!$F$16),-1000000),0),IFERROR(IF(Configuration!$F$13&gt;0,$N144-LARGE('FLEX Settings (DO NOT MODIFY)'!$K:$K,Configuration!$F$13*Configuration!$F$16),-1000000),0))+IF(N144=0,0,COUNTIFS($N$2:N143,N143)*0.000001)</f>
        <v>-52.919296011470252</v>
      </c>
      <c r="P144" s="42">
        <f>IF(VLOOKUP($E144,Configuration!$A$21:$C$31,3,FALSE),IFERROR((Configuration!$C$13*G144*3+Configuration!$C$12*I144+Configuration!$C$14*H144+Configuration!$C$16*K144+Configuration!$C$15*L144*3+Configuration!$C$17*M144),""),0)/F144*IF(F144&gt;=10,1,(1-(12-F144)/12))</f>
        <v>15.647949737940431</v>
      </c>
    </row>
    <row r="145" spans="1:16" x14ac:dyDescent="0.25">
      <c r="A145" s="12">
        <f>_xlfn.RANK.EQ(O145,O:O,0)</f>
        <v>149</v>
      </c>
      <c r="B145" s="12">
        <f>_xlfn.RANK.EQ(P145,P:P,0)</f>
        <v>106</v>
      </c>
      <c r="C145" t="s">
        <v>216</v>
      </c>
      <c r="D145" t="s">
        <v>60</v>
      </c>
      <c r="E145" t="s">
        <v>1</v>
      </c>
      <c r="F145" s="18">
        <v>12</v>
      </c>
      <c r="G145" s="2">
        <v>0.32793522267206476</v>
      </c>
      <c r="H145" s="2">
        <v>68.21052631578948</v>
      </c>
      <c r="I145" s="2">
        <v>8.526315789473685</v>
      </c>
      <c r="J145" s="2">
        <v>72</v>
      </c>
      <c r="K145" s="2">
        <v>381.59999999999997</v>
      </c>
      <c r="L145" s="2">
        <v>9.473684210526315</v>
      </c>
      <c r="M145" s="2">
        <v>1.0646049347998237</v>
      </c>
      <c r="N145" s="2">
        <f>IF(VLOOKUP($E145,Configuration!$A$21:$C$31,3,FALSE),IFERROR((Configuration!$C$13*G145+Configuration!$C$12*I145+Configuration!$C$14*H145+Configuration!$C$16*K145+Configuration!$C$15*L145+Configuration!$C$17*M145),""),0)+(IF(VLOOKUP($E145,Configuration!$A$21:$C$31,3,FALSE),IFERROR((Configuration!$C$13*G145+Configuration!$C$12*I145+Configuration!$C$14*H145+Configuration!$C$16*K145+Configuration!$C$15*L145+Configuration!$C$17*M145),""),0)/$F145)*IFERROR(VLOOKUP($D145,'11_GAME_TEAMS (DO NOT MODIFY)'!$A:$C,3,FALSE),0)</f>
        <v>105.92471725590642</v>
      </c>
      <c r="O145" s="2">
        <f>MAX(IFERROR(IF(Configuration!$F$10&gt;0,$N145-LARGE($N:$N,Configuration!$F$10*Configuration!$F$16),-1000000),0),IFERROR(IF(Configuration!$F$14&gt;0,$N145-LARGE('FLEX Settings (DO NOT MODIFY)'!$J:$J,Configuration!$F$14*Configuration!$F$16),-1000000),0),IFERROR(IF(Configuration!$F$13&gt;0,$N145-LARGE('FLEX Settings (DO NOT MODIFY)'!$K:$K,Configuration!$F$13*Configuration!$F$16),-1000000),0))+IF(N145=0,0,COUNTIFS($N$2:N144,N144)*0.000001)</f>
        <v>-54.439397098452332</v>
      </c>
      <c r="P145" s="42">
        <f>IF(VLOOKUP($E145,Configuration!$A$21:$C$31,3,FALSE),IFERROR((Configuration!$C$13*G145*3+Configuration!$C$12*I145+Configuration!$C$14*H145+Configuration!$C$16*K145+Configuration!$C$15*L145*3+Configuration!$C$17*M145),""),0)/F145*IF(F145&gt;=10,1,(1-(12-F145)/12))</f>
        <v>18.628679204523916</v>
      </c>
    </row>
    <row r="146" spans="1:16" x14ac:dyDescent="0.25">
      <c r="A146" s="12">
        <f>_xlfn.RANK.EQ(O146,O:O,0)</f>
        <v>139</v>
      </c>
      <c r="B146" s="12">
        <f>_xlfn.RANK.EQ(P146,P:P,0)</f>
        <v>150</v>
      </c>
      <c r="C146" t="s">
        <v>426</v>
      </c>
      <c r="D146" t="s">
        <v>75</v>
      </c>
      <c r="E146" t="s">
        <v>3</v>
      </c>
      <c r="F146" s="18">
        <v>12</v>
      </c>
      <c r="G146" s="2">
        <v>0.76521739130434785</v>
      </c>
      <c r="H146" s="2">
        <v>114.4</v>
      </c>
      <c r="I146" s="2">
        <v>17.599999999999998</v>
      </c>
      <c r="J146" s="2">
        <v>132</v>
      </c>
      <c r="K146" s="2">
        <v>567.59999999999991</v>
      </c>
      <c r="L146" s="2">
        <v>5.4057142857142848</v>
      </c>
      <c r="M146" s="2">
        <v>1.967865157790802</v>
      </c>
      <c r="N146" s="2">
        <f>IF(VLOOKUP($E146,Configuration!$A$21:$C$31,3,FALSE),IFERROR((Configuration!$C$13*G146+Configuration!$C$12*I146+Configuration!$C$14*H146+Configuration!$C$16*K146+Configuration!$C$15*L146+Configuration!$C$17*M146),""),0)+(IF(VLOOKUP($E146,Configuration!$A$21:$C$31,3,FALSE),IFERROR((Configuration!$C$13*G146+Configuration!$C$12*I146+Configuration!$C$14*H146+Configuration!$C$16*K146+Configuration!$C$15*L146+Configuration!$C$17*M146),""),0)/$F146)*IFERROR(VLOOKUP($D146,'11_GAME_TEAMS (DO NOT MODIFY)'!$A:$C,3,FALSE),0)</f>
        <v>110.08985974653018</v>
      </c>
      <c r="O146" s="2">
        <f>MAX(IFERROR(IF(Configuration!$F$10&gt;0,$N146-LARGE($N:$N,Configuration!$F$10*Configuration!$F$16),-1000000),0),IFERROR(IF(Configuration!$F$14&gt;0,$N146-LARGE('FLEX Settings (DO NOT MODIFY)'!$J:$J,Configuration!$F$14*Configuration!$F$16),-1000000),0),IFERROR(IF(Configuration!$F$13&gt;0,$N146-LARGE('FLEX Settings (DO NOT MODIFY)'!$K:$K,Configuration!$F$13*Configuration!$F$16),-1000000),0))+IF(N146=0,0,COUNTIFS($N$2:N145,N145)*0.000001)</f>
        <v>-50.274254607828567</v>
      </c>
      <c r="P146" s="42">
        <f>IF(VLOOKUP($E146,Configuration!$A$21:$C$31,3,FALSE),IFERROR((Configuration!$C$13*G146*3+Configuration!$C$12*I146+Configuration!$C$14*H146+Configuration!$C$16*K146+Configuration!$C$15*L146*3+Configuration!$C$17*M146),""),0)/F146*IF(F146&gt;=10,1,(1-(12-F146)/12))</f>
        <v>15.345086655896147</v>
      </c>
    </row>
    <row r="147" spans="1:16" x14ac:dyDescent="0.25">
      <c r="A147" s="12">
        <f>_xlfn.RANK.EQ(O147,O:O,0)</f>
        <v>137</v>
      </c>
      <c r="B147" s="12">
        <f>_xlfn.RANK.EQ(P147,P:P,0)</f>
        <v>140</v>
      </c>
      <c r="C147" t="s">
        <v>1000</v>
      </c>
      <c r="D147" t="s">
        <v>55</v>
      </c>
      <c r="E147" t="s">
        <v>1</v>
      </c>
      <c r="F147" s="18">
        <v>11</v>
      </c>
      <c r="G147" s="2">
        <v>1.4387633769322237</v>
      </c>
      <c r="H147" s="2">
        <v>121</v>
      </c>
      <c r="I147" s="2">
        <v>22</v>
      </c>
      <c r="J147" s="2">
        <v>154</v>
      </c>
      <c r="K147" s="2">
        <v>569.80000000000007</v>
      </c>
      <c r="L147" s="2">
        <v>4.125</v>
      </c>
      <c r="M147" s="2">
        <v>2.3078308972591266</v>
      </c>
      <c r="N147" s="2">
        <f>IF(VLOOKUP($E147,Configuration!$A$21:$C$31,3,FALSE),IFERROR((Configuration!$C$13*G147+Configuration!$C$12*I147+Configuration!$C$14*H147+Configuration!$C$16*K147+Configuration!$C$15*L147+Configuration!$C$17*M147),""),0)+(IF(VLOOKUP($E147,Configuration!$A$21:$C$31,3,FALSE),IFERROR((Configuration!$C$13*G147+Configuration!$C$12*I147+Configuration!$C$14*H147+Configuration!$C$16*K147+Configuration!$C$15*L147+Configuration!$C$17*M147),""),0)/$F147)*IFERROR(VLOOKUP($D147,'11_GAME_TEAMS (DO NOT MODIFY)'!$A:$C,3,FALSE),0)</f>
        <v>111.32071206859955</v>
      </c>
      <c r="O147" s="2">
        <f>MAX(IFERROR(IF(Configuration!$F$10&gt;0,$N147-LARGE($N:$N,Configuration!$F$10*Configuration!$F$16),-1000000),0),IFERROR(IF(Configuration!$F$14&gt;0,$N147-LARGE('FLEX Settings (DO NOT MODIFY)'!$J:$J,Configuration!$F$14*Configuration!$F$16),-1000000),0),IFERROR(IF(Configuration!$F$13&gt;0,$N147-LARGE('FLEX Settings (DO NOT MODIFY)'!$K:$K,Configuration!$F$13*Configuration!$F$16),-1000000),0))+IF(N147=0,0,COUNTIFS($N$2:N146,N146)*0.000001)</f>
        <v>-49.0434022857592</v>
      </c>
      <c r="P147" s="42">
        <f>IF(VLOOKUP($E147,Configuration!$A$21:$C$31,3,FALSE),IFERROR((Configuration!$C$13*G147*3+Configuration!$C$12*I147+Configuration!$C$14*H147+Configuration!$C$16*K147+Configuration!$C$15*L147*3+Configuration!$C$17*M147),""),0)/F147*IF(F147&gt;=10,1,(1-(12-F147)/12))</f>
        <v>15.964734453660164</v>
      </c>
    </row>
    <row r="148" spans="1:16" x14ac:dyDescent="0.25">
      <c r="A148" s="12">
        <f>_xlfn.RANK.EQ(O148,O:O,0)</f>
        <v>134</v>
      </c>
      <c r="B148" s="12">
        <f>_xlfn.RANK.EQ(P148,P:P,0)</f>
        <v>154</v>
      </c>
      <c r="C148" t="s">
        <v>399</v>
      </c>
      <c r="D148" t="s">
        <v>81</v>
      </c>
      <c r="E148" t="s">
        <v>355</v>
      </c>
      <c r="F148" s="18">
        <v>12</v>
      </c>
      <c r="G148" s="2">
        <v>1.2489795918367348</v>
      </c>
      <c r="H148" s="2">
        <v>149.87755102040816</v>
      </c>
      <c r="I148" s="2">
        <v>24.979591836734695</v>
      </c>
      <c r="J148" s="2">
        <v>102</v>
      </c>
      <c r="K148" s="2">
        <v>540.59999999999991</v>
      </c>
      <c r="L148" s="2">
        <v>4.371428571428571</v>
      </c>
      <c r="M148" s="2">
        <v>1.613637376059766</v>
      </c>
      <c r="N148" s="2">
        <f>IF(VLOOKUP($E148,Configuration!$A$21:$C$31,3,FALSE),IFERROR((Configuration!$C$13*G148+Configuration!$C$12*I148+Configuration!$C$14*H148+Configuration!$C$16*K148+Configuration!$C$15*L148+Configuration!$C$17*M148),""),0)+(IF(VLOOKUP($E148,Configuration!$A$21:$C$31,3,FALSE),IFERROR((Configuration!$C$13*G148+Configuration!$C$12*I148+Configuration!$C$14*H148+Configuration!$C$16*K148+Configuration!$C$15*L148+Configuration!$C$17*M148),""),0)/$F148)*IFERROR(VLOOKUP($D148,'11_GAME_TEAMS (DO NOT MODIFY)'!$A:$C,3,FALSE),0)</f>
        <v>112.03272524788046</v>
      </c>
      <c r="O148" s="2">
        <f>MAX(IFERROR(IF(Configuration!$F$10&gt;0,$N148-LARGE($N:$N,Configuration!$F$10*Configuration!$F$16),-1000000),0),IFERROR(IF(Configuration!$F$14&gt;0,$N148-LARGE('FLEX Settings (DO NOT MODIFY)'!$J:$J,Configuration!$F$14*Configuration!$F$16),-1000000),0),IFERROR(IF(Configuration!$F$13&gt;0,$N148-LARGE('FLEX Settings (DO NOT MODIFY)'!$K:$K,Configuration!$F$13*Configuration!$F$16),-1000000),0))+IF(N148=0,0,COUNTIFS($N$2:N147,N147)*0.000001)</f>
        <v>-48.331389106478284</v>
      </c>
      <c r="P148" s="42">
        <f>IF(VLOOKUP($E148,Configuration!$A$21:$C$31,3,FALSE),IFERROR((Configuration!$C$13*G148*3+Configuration!$C$12*I148+Configuration!$C$14*H148+Configuration!$C$16*K148+Configuration!$C$15*L148*3+Configuration!$C$17*M148),""),0)/F148*IF(F148&gt;=10,1,(1-(12-F148)/12))</f>
        <v>14.956468600588677</v>
      </c>
    </row>
    <row r="149" spans="1:16" x14ac:dyDescent="0.25">
      <c r="A149" s="12">
        <f>_xlfn.RANK.EQ(O149,O:O,0)</f>
        <v>155</v>
      </c>
      <c r="B149" s="12">
        <f>_xlfn.RANK.EQ(P149,P:P,0)</f>
        <v>120</v>
      </c>
      <c r="C149" t="s">
        <v>338</v>
      </c>
      <c r="D149" t="s">
        <v>98</v>
      </c>
      <c r="E149" t="s">
        <v>379</v>
      </c>
      <c r="F149" s="18">
        <v>11</v>
      </c>
      <c r="G149" s="2">
        <v>1.1932203389830509</v>
      </c>
      <c r="H149" s="2">
        <v>68.013559322033899</v>
      </c>
      <c r="I149" s="2">
        <v>5.667796610169491</v>
      </c>
      <c r="J149" s="2">
        <v>88</v>
      </c>
      <c r="K149" s="2">
        <v>501.6</v>
      </c>
      <c r="L149" s="2">
        <v>6.2644067796610168</v>
      </c>
      <c r="M149" s="2">
        <v>1.2623317320846259</v>
      </c>
      <c r="N149" s="2">
        <f>IF(VLOOKUP($E149,Configuration!$A$21:$C$31,3,FALSE),IFERROR((Configuration!$C$13*G149+Configuration!$C$12*I149+Configuration!$C$14*H149+Configuration!$C$16*K149+Configuration!$C$15*L149+Configuration!$C$17*M149),""),0)+(IF(VLOOKUP($E149,Configuration!$A$21:$C$31,3,FALSE),IFERROR((Configuration!$C$13*G149+Configuration!$C$12*I149+Configuration!$C$14*H149+Configuration!$C$16*K149+Configuration!$C$15*L149+Configuration!$C$17*M149),""),0)/$F149)*IFERROR(VLOOKUP($D149,'11_GAME_TEAMS (DO NOT MODIFY)'!$A:$C,3,FALSE),0)</f>
        <v>102.0163534849833</v>
      </c>
      <c r="O149" s="2">
        <f>MAX(IFERROR(IF(Configuration!$F$10&gt;0,$N149-LARGE($N:$N,Configuration!$F$10*Configuration!$F$16),-1000000),0),IFERROR(IF(Configuration!$F$14&gt;0,$N149-LARGE('FLEX Settings (DO NOT MODIFY)'!$J:$J,Configuration!$F$14*Configuration!$F$16),-1000000),0),IFERROR(IF(Configuration!$F$13&gt;0,$N149-LARGE('FLEX Settings (DO NOT MODIFY)'!$K:$K,Configuration!$F$13*Configuration!$F$16),-1000000),0))+IF(N149=0,0,COUNTIFS($N$2:N148,N148)*0.000001)</f>
        <v>-58.347760869375449</v>
      </c>
      <c r="P149" s="42">
        <f>IF(VLOOKUP($E149,Configuration!$A$21:$C$31,3,FALSE),IFERROR((Configuration!$C$13*G149*3+Configuration!$C$12*I149+Configuration!$C$14*H149+Configuration!$C$16*K149+Configuration!$C$15*L149*3+Configuration!$C$17*M149),""),0)/F149*IF(F149&gt;=10,1,(1-(12-F149)/12))</f>
        <v>17.409807173519283</v>
      </c>
    </row>
    <row r="150" spans="1:16" x14ac:dyDescent="0.25">
      <c r="A150" s="12">
        <f>_xlfn.RANK.EQ(O150,O:O,0)</f>
        <v>142</v>
      </c>
      <c r="B150" s="12">
        <f>_xlfn.RANK.EQ(P150,P:P,0)</f>
        <v>125</v>
      </c>
      <c r="C150" t="s">
        <v>757</v>
      </c>
      <c r="D150" t="s">
        <v>60</v>
      </c>
      <c r="E150" t="s">
        <v>1</v>
      </c>
      <c r="F150" s="18">
        <v>11</v>
      </c>
      <c r="G150" s="2">
        <v>0.77854877081681217</v>
      </c>
      <c r="H150" s="2">
        <v>131.57474226804123</v>
      </c>
      <c r="I150" s="2">
        <v>20.242268041237114</v>
      </c>
      <c r="J150" s="2">
        <v>93.5</v>
      </c>
      <c r="K150" s="2">
        <v>495.54999999999995</v>
      </c>
      <c r="L150" s="2">
        <v>5.7835051546391751</v>
      </c>
      <c r="M150" s="2">
        <v>1.4574605550427044</v>
      </c>
      <c r="N150" s="2">
        <f>IF(VLOOKUP($E150,Configuration!$A$21:$C$31,3,FALSE),IFERROR((Configuration!$C$13*G150+Configuration!$C$12*I150+Configuration!$C$14*H150+Configuration!$C$16*K150+Configuration!$C$15*L150+Configuration!$C$17*M150),""),0)+(IF(VLOOKUP($E150,Configuration!$A$21:$C$31,3,FALSE),IFERROR((Configuration!$C$13*G150+Configuration!$C$12*I150+Configuration!$C$14*H150+Configuration!$C$16*K150+Configuration!$C$15*L150+Configuration!$C$17*M150),""),0)/$F150)*IFERROR(VLOOKUP($D150,'11_GAME_TEAMS (DO NOT MODIFY)'!$A:$C,3,FALSE),0)</f>
        <v>109.29101069007319</v>
      </c>
      <c r="O150" s="2">
        <f>MAX(IFERROR(IF(Configuration!$F$10&gt;0,$N150-LARGE($N:$N,Configuration!$F$10*Configuration!$F$16),-1000000),0),IFERROR(IF(Configuration!$F$14&gt;0,$N150-LARGE('FLEX Settings (DO NOT MODIFY)'!$J:$J,Configuration!$F$14*Configuration!$F$16),-1000000),0),IFERROR(IF(Configuration!$F$13&gt;0,$N150-LARGE('FLEX Settings (DO NOT MODIFY)'!$K:$K,Configuration!$F$13*Configuration!$F$16),-1000000),0))+IF(N150=0,0,COUNTIFS($N$2:N149,N149)*0.000001)</f>
        <v>-51.073103664285554</v>
      </c>
      <c r="P150" s="42">
        <f>IF(VLOOKUP($E150,Configuration!$A$21:$C$31,3,FALSE),IFERROR((Configuration!$C$13*G150*3+Configuration!$C$12*I150+Configuration!$C$14*H150+Configuration!$C$16*K150+Configuration!$C$15*L150*3+Configuration!$C$17*M150),""),0)/F150*IF(F150&gt;=10,1,(1-(12-F150)/12))</f>
        <v>17.094150708685913</v>
      </c>
    </row>
    <row r="151" spans="1:16" x14ac:dyDescent="0.25">
      <c r="A151" s="12">
        <f>_xlfn.RANK.EQ(O151,O:O,0)</f>
        <v>152</v>
      </c>
      <c r="B151" s="12">
        <f>_xlfn.RANK.EQ(P151,P:P,0)</f>
        <v>118</v>
      </c>
      <c r="C151" t="s">
        <v>722</v>
      </c>
      <c r="D151" t="s">
        <v>660</v>
      </c>
      <c r="E151" t="s">
        <v>4</v>
      </c>
      <c r="F151" s="18">
        <v>10</v>
      </c>
      <c r="G151" s="2">
        <v>0.5</v>
      </c>
      <c r="H151" s="2">
        <v>80</v>
      </c>
      <c r="I151" s="2">
        <v>10</v>
      </c>
      <c r="J151" s="2">
        <v>100</v>
      </c>
      <c r="K151" s="2">
        <v>530</v>
      </c>
      <c r="L151" s="2">
        <v>5.8333333333333339</v>
      </c>
      <c r="M151" s="2">
        <v>1.4635609986979006</v>
      </c>
      <c r="N151" s="2">
        <f>IF(VLOOKUP($E151,Configuration!$A$21:$C$31,3,FALSE),IFERROR((Configuration!$C$13*G151+Configuration!$C$12*I151+Configuration!$C$14*H151+Configuration!$C$16*K151+Configuration!$C$15*L151+Configuration!$C$17*M151),""),0)+(IF(VLOOKUP($E151,Configuration!$A$21:$C$31,3,FALSE),IFERROR((Configuration!$C$13*G151+Configuration!$C$12*I151+Configuration!$C$14*H151+Configuration!$C$16*K151+Configuration!$C$15*L151+Configuration!$C$17*M151),""),0)/$F151)*IFERROR(VLOOKUP($D151,'11_GAME_TEAMS (DO NOT MODIFY)'!$A:$C,3,FALSE),0)</f>
        <v>103.5996999526693</v>
      </c>
      <c r="O151" s="2">
        <f>MAX(IFERROR(IF(Configuration!$F$10&gt;0,$N151-LARGE($N:$N,Configuration!$F$10*Configuration!$F$16),-1000000),0),IFERROR(IF(Configuration!$F$14&gt;0,$N151-LARGE('FLEX Settings (DO NOT MODIFY)'!$J:$J,Configuration!$F$14*Configuration!$F$16),-1000000),0),IFERROR(IF(Configuration!$F$13&gt;0,$N151-LARGE('FLEX Settings (DO NOT MODIFY)'!$K:$K,Configuration!$F$13*Configuration!$F$16),-1000000),0))+IF(N151=0,0,COUNTIFS($N$2:N150,N150)*0.000001)</f>
        <v>-56.76441440168945</v>
      </c>
      <c r="P151" s="42">
        <f>IF(VLOOKUP($E151,Configuration!$A$21:$C$31,3,FALSE),IFERROR((Configuration!$C$13*G151*3+Configuration!$C$12*I151+Configuration!$C$14*H151+Configuration!$C$16*K151+Configuration!$C$15*L151*3+Configuration!$C$17*M151),""),0)/F151*IF(F151&gt;=10,1,(1-(12-F151)/12))</f>
        <v>17.707287800260421</v>
      </c>
    </row>
    <row r="152" spans="1:16" x14ac:dyDescent="0.25">
      <c r="A152" s="12">
        <f>_xlfn.RANK.EQ(O152,O:O,0)</f>
        <v>151</v>
      </c>
      <c r="B152" s="12">
        <f>_xlfn.RANK.EQ(P152,P:P,0)</f>
        <v>164</v>
      </c>
      <c r="C152" t="s">
        <v>207</v>
      </c>
      <c r="D152" t="s">
        <v>96</v>
      </c>
      <c r="E152" t="s">
        <v>355</v>
      </c>
      <c r="F152" s="18">
        <v>12</v>
      </c>
      <c r="G152" s="2">
        <v>0.28875000000000001</v>
      </c>
      <c r="H152" s="2">
        <v>69.3</v>
      </c>
      <c r="I152" s="2">
        <v>11.549999999999999</v>
      </c>
      <c r="J152" s="2">
        <v>132</v>
      </c>
      <c r="K152" s="2">
        <v>620.40000000000009</v>
      </c>
      <c r="L152" s="2">
        <v>5.2450331125827816</v>
      </c>
      <c r="M152" s="2">
        <v>1.9184137784651387</v>
      </c>
      <c r="N152" s="2">
        <f>IF(VLOOKUP($E152,Configuration!$A$21:$C$31,3,FALSE),IFERROR((Configuration!$C$13*G152+Configuration!$C$12*I152+Configuration!$C$14*H152+Configuration!$C$16*K152+Configuration!$C$15*L152+Configuration!$C$17*M152),""),0)+(IF(VLOOKUP($E152,Configuration!$A$21:$C$31,3,FALSE),IFERROR((Configuration!$C$13*G152+Configuration!$C$12*I152+Configuration!$C$14*H152+Configuration!$C$16*K152+Configuration!$C$15*L152+Configuration!$C$17*M152),""),0)/$F152)*IFERROR(VLOOKUP($D152,'11_GAME_TEAMS (DO NOT MODIFY)'!$A:$C,3,FALSE),0)</f>
        <v>104.11087111856644</v>
      </c>
      <c r="O152" s="2">
        <f>MAX(IFERROR(IF(Configuration!$F$10&gt;0,$N152-LARGE($N:$N,Configuration!$F$10*Configuration!$F$16),-1000000),0),IFERROR(IF(Configuration!$F$14&gt;0,$N152-LARGE('FLEX Settings (DO NOT MODIFY)'!$J:$J,Configuration!$F$14*Configuration!$F$16),-1000000),0),IFERROR(IF(Configuration!$F$13&gt;0,$N152-LARGE('FLEX Settings (DO NOT MODIFY)'!$K:$K,Configuration!$F$13*Configuration!$F$16),-1000000),0))+IF(N152=0,0,COUNTIFS($N$2:N151,N151)*0.000001)</f>
        <v>-56.253243235792311</v>
      </c>
      <c r="P152" s="42">
        <f>IF(VLOOKUP($E152,Configuration!$A$21:$C$31,3,FALSE),IFERROR((Configuration!$C$13*G152*3+Configuration!$C$12*I152+Configuration!$C$14*H152+Configuration!$C$16*K152+Configuration!$C$15*L152*3+Configuration!$C$17*M152),""),0)/F152*IF(F152&gt;=10,1,(1-(12-F152)/12))</f>
        <v>14.209689039129984</v>
      </c>
    </row>
    <row r="153" spans="1:16" x14ac:dyDescent="0.25">
      <c r="A153" s="12">
        <f>_xlfn.RANK.EQ(O153,O:O,0)</f>
        <v>143</v>
      </c>
      <c r="B153" s="12">
        <f>_xlfn.RANK.EQ(P153,P:P,0)</f>
        <v>170</v>
      </c>
      <c r="C153" t="s">
        <v>667</v>
      </c>
      <c r="D153" t="s">
        <v>181</v>
      </c>
      <c r="E153" t="s">
        <v>2</v>
      </c>
      <c r="F153" s="18">
        <v>12</v>
      </c>
      <c r="G153" s="2">
        <v>0.72</v>
      </c>
      <c r="H153" s="2">
        <v>172.8</v>
      </c>
      <c r="I153" s="2">
        <v>21.6</v>
      </c>
      <c r="J153" s="2">
        <v>144</v>
      </c>
      <c r="K153" s="2">
        <v>576</v>
      </c>
      <c r="L153" s="2">
        <v>3.8456973293768542</v>
      </c>
      <c r="M153" s="2">
        <v>2.1663790664133691</v>
      </c>
      <c r="N153" s="2">
        <f>IF(VLOOKUP($E153,Configuration!$A$21:$C$31,3,FALSE),IFERROR((Configuration!$C$13*G153+Configuration!$C$12*I153+Configuration!$C$14*H153+Configuration!$C$16*K153+Configuration!$C$15*L153+Configuration!$C$17*M153),""),0)+(IF(VLOOKUP($E153,Configuration!$A$21:$C$31,3,FALSE),IFERROR((Configuration!$C$13*G153+Configuration!$C$12*I153+Configuration!$C$14*H153+Configuration!$C$16*K153+Configuration!$C$15*L153+Configuration!$C$17*M153),""),0)/$F153)*IFERROR(VLOOKUP($D153,'11_GAME_TEAMS (DO NOT MODIFY)'!$A:$C,3,FALSE),0)</f>
        <v>108.74142584343439</v>
      </c>
      <c r="O153" s="2">
        <f>MAX(IFERROR(IF(Configuration!$F$10&gt;0,$N153-LARGE($N:$N,Configuration!$F$10*Configuration!$F$16),-1000000),0),IFERROR(IF(Configuration!$F$14&gt;0,$N153-LARGE('FLEX Settings (DO NOT MODIFY)'!$J:$J,Configuration!$F$14*Configuration!$F$16),-1000000),0),IFERROR(IF(Configuration!$F$13&gt;0,$N153-LARGE('FLEX Settings (DO NOT MODIFY)'!$K:$K,Configuration!$F$13*Configuration!$F$16),-1000000),0))+IF(N153=0,0,COUNTIFS($N$2:N152,N152)*0.000001)</f>
        <v>-51.622688510924363</v>
      </c>
      <c r="P153" s="42">
        <f>IF(VLOOKUP($E153,Configuration!$A$21:$C$31,3,FALSE),IFERROR((Configuration!$C$13*G153*3+Configuration!$C$12*I153+Configuration!$C$14*H153+Configuration!$C$16*K153+Configuration!$C$15*L153*3+Configuration!$C$17*M153),""),0)/F153*IF(F153&gt;=10,1,(1-(12-F153)/12))</f>
        <v>13.627482816329719</v>
      </c>
    </row>
    <row r="154" spans="1:16" x14ac:dyDescent="0.25">
      <c r="A154" s="12">
        <f>_xlfn.RANK.EQ(O154,O:O,0)</f>
        <v>148</v>
      </c>
      <c r="B154" s="12">
        <f>_xlfn.RANK.EQ(P154,P:P,0)</f>
        <v>153</v>
      </c>
      <c r="C154" t="s">
        <v>670</v>
      </c>
      <c r="D154" t="s">
        <v>110</v>
      </c>
      <c r="E154" t="s">
        <v>2</v>
      </c>
      <c r="F154" s="18">
        <v>12</v>
      </c>
      <c r="G154" s="2">
        <v>1.7136</v>
      </c>
      <c r="H154" s="2">
        <v>209.74464000000003</v>
      </c>
      <c r="I154" s="2">
        <v>19.4208</v>
      </c>
      <c r="J154" s="2">
        <v>84</v>
      </c>
      <c r="K154" s="2">
        <v>420</v>
      </c>
      <c r="L154" s="2">
        <v>4.3826086956521735</v>
      </c>
      <c r="M154" s="2">
        <v>1.3194728523396688</v>
      </c>
      <c r="N154" s="2">
        <f>IF(VLOOKUP($E154,Configuration!$A$21:$C$31,3,FALSE),IFERROR((Configuration!$C$13*G154+Configuration!$C$12*I154+Configuration!$C$14*H154+Configuration!$C$16*K154+Configuration!$C$15*L154+Configuration!$C$17*M154),""),0)+(IF(VLOOKUP($E154,Configuration!$A$21:$C$31,3,FALSE),IFERROR((Configuration!$C$13*G154+Configuration!$C$12*I154+Configuration!$C$14*H154+Configuration!$C$16*K154+Configuration!$C$15*L154+Configuration!$C$17*M154),""),0)/$F154)*IFERROR(VLOOKUP($D154,'11_GAME_TEAMS (DO NOT MODIFY)'!$A:$C,3,FALSE),0)</f>
        <v>106.6231704692337</v>
      </c>
      <c r="O154" s="2">
        <f>MAX(IFERROR(IF(Configuration!$F$10&gt;0,$N154-LARGE($N:$N,Configuration!$F$10*Configuration!$F$16),-1000000),0),IFERROR(IF(Configuration!$F$14&gt;0,$N154-LARGE('FLEX Settings (DO NOT MODIFY)'!$J:$J,Configuration!$F$14*Configuration!$F$16),-1000000),0),IFERROR(IF(Configuration!$F$13&gt;0,$N154-LARGE('FLEX Settings (DO NOT MODIFY)'!$K:$K,Configuration!$F$13*Configuration!$F$16),-1000000),0))+IF(N154=0,0,COUNTIFS($N$2:N153,N153)*0.000001)</f>
        <v>-53.740943885125048</v>
      </c>
      <c r="P154" s="42">
        <f>IF(VLOOKUP($E154,Configuration!$A$21:$C$31,3,FALSE),IFERROR((Configuration!$C$13*G154*3+Configuration!$C$12*I154+Configuration!$C$14*H154+Configuration!$C$16*K154+Configuration!$C$15*L154*3+Configuration!$C$17*M154),""),0)/F154*IF(F154&gt;=10,1,(1-(12-F154)/12))</f>
        <v>14.981472901421647</v>
      </c>
    </row>
    <row r="155" spans="1:16" x14ac:dyDescent="0.25">
      <c r="A155" s="12">
        <f>_xlfn.RANK.EQ(O155,O:O,0)</f>
        <v>154</v>
      </c>
      <c r="B155" s="12">
        <f>_xlfn.RANK.EQ(P155,P:P,0)</f>
        <v>151</v>
      </c>
      <c r="C155" t="s">
        <v>768</v>
      </c>
      <c r="D155" t="s">
        <v>99</v>
      </c>
      <c r="E155" t="s">
        <v>379</v>
      </c>
      <c r="F155" s="18">
        <v>12</v>
      </c>
      <c r="G155" s="2">
        <v>1.0338461538461541</v>
      </c>
      <c r="H155" s="2">
        <v>94.080000000000013</v>
      </c>
      <c r="I155" s="2">
        <v>13.440000000000001</v>
      </c>
      <c r="J155" s="2">
        <v>84</v>
      </c>
      <c r="K155" s="2">
        <v>487.20000000000005</v>
      </c>
      <c r="L155" s="2">
        <v>5.6629213483146064</v>
      </c>
      <c r="M155" s="2">
        <v>1.2705870987081109</v>
      </c>
      <c r="N155" s="2">
        <f>IF(VLOOKUP($E155,Configuration!$A$21:$C$31,3,FALSE),IFERROR((Configuration!$C$13*G155+Configuration!$C$12*I155+Configuration!$C$14*H155+Configuration!$C$16*K155+Configuration!$C$15*L155+Configuration!$C$17*M155),""),0)+(IF(VLOOKUP($E155,Configuration!$A$21:$C$31,3,FALSE),IFERROR((Configuration!$C$13*G155+Configuration!$C$12*I155+Configuration!$C$14*H155+Configuration!$C$16*K155+Configuration!$C$15*L155+Configuration!$C$17*M155),""),0)/$F155)*IFERROR(VLOOKUP($D155,'11_GAME_TEAMS (DO NOT MODIFY)'!$A:$C,3,FALSE),0)</f>
        <v>102.48743081554835</v>
      </c>
      <c r="O155" s="2">
        <f>MAX(IFERROR(IF(Configuration!$F$10&gt;0,$N155-LARGE($N:$N,Configuration!$F$10*Configuration!$F$16),-1000000),0),IFERROR(IF(Configuration!$F$14&gt;0,$N155-LARGE('FLEX Settings (DO NOT MODIFY)'!$J:$J,Configuration!$F$14*Configuration!$F$16),-1000000),0),IFERROR(IF(Configuration!$F$13&gt;0,$N155-LARGE('FLEX Settings (DO NOT MODIFY)'!$K:$K,Configuration!$F$13*Configuration!$F$16),-1000000),0))+IF(N155=0,0,COUNTIFS($N$2:N154,N154)*0.000001)</f>
        <v>-57.876683538810397</v>
      </c>
      <c r="P155" s="42">
        <f>IF(VLOOKUP($E155,Configuration!$A$21:$C$31,3,FALSE),IFERROR((Configuration!$C$13*G155*3+Configuration!$C$12*I155+Configuration!$C$14*H155+Configuration!$C$16*K155+Configuration!$C$15*L155*3+Configuration!$C$17*M155),""),0)/F155*IF(F155&gt;=10,1,(1-(12-F155)/12))</f>
        <v>15.237386736789793</v>
      </c>
    </row>
    <row r="156" spans="1:16" x14ac:dyDescent="0.25">
      <c r="A156" s="12">
        <f>_xlfn.RANK.EQ(O156,O:O,0)</f>
        <v>163</v>
      </c>
      <c r="B156" s="12">
        <f>_xlfn.RANK.EQ(P156,P:P,0)</f>
        <v>162</v>
      </c>
      <c r="C156" t="s">
        <v>418</v>
      </c>
      <c r="D156" t="s">
        <v>90</v>
      </c>
      <c r="E156" t="s">
        <v>138</v>
      </c>
      <c r="F156" s="18">
        <v>11</v>
      </c>
      <c r="G156" s="2">
        <v>0.2787330316742081</v>
      </c>
      <c r="H156" s="2">
        <v>22.159276018099547</v>
      </c>
      <c r="I156" s="2">
        <v>4.1809954751131215</v>
      </c>
      <c r="J156" s="2">
        <v>132</v>
      </c>
      <c r="K156" s="2">
        <v>660</v>
      </c>
      <c r="L156" s="2">
        <v>4.7782805429864252</v>
      </c>
      <c r="M156" s="2">
        <v>1.8581811440828728</v>
      </c>
      <c r="N156" s="2">
        <f>IF(VLOOKUP($E156,Configuration!$A$21:$C$31,3,FALSE),IFERROR((Configuration!$C$13*G156+Configuration!$C$12*I156+Configuration!$C$14*H156+Configuration!$C$16*K156+Configuration!$C$15*L156+Configuration!$C$17*M156),""),0)+(IF(VLOOKUP($E156,Configuration!$A$21:$C$31,3,FALSE),IFERROR((Configuration!$C$13*G156+Configuration!$C$12*I156+Configuration!$C$14*H156+Configuration!$C$16*K156+Configuration!$C$15*L156+Configuration!$C$17*M156),""),0)/$F156)*IFERROR(VLOOKUP($D156,'11_GAME_TEAMS (DO NOT MODIFY)'!$A:$C,3,FALSE),0)</f>
        <v>96.932144499164579</v>
      </c>
      <c r="O156" s="2">
        <f>MAX(IFERROR(IF(Configuration!$F$10&gt;0,$N156-LARGE($N:$N,Configuration!$F$10*Configuration!$F$16),-1000000),0),IFERROR(IF(Configuration!$F$14&gt;0,$N156-LARGE('FLEX Settings (DO NOT MODIFY)'!$J:$J,Configuration!$F$14*Configuration!$F$16),-1000000),0),IFERROR(IF(Configuration!$F$13&gt;0,$N156-LARGE('FLEX Settings (DO NOT MODIFY)'!$K:$K,Configuration!$F$13*Configuration!$F$16),-1000000),0))+IF(N156=0,0,COUNTIFS($N$2:N155,N155)*0.000001)</f>
        <v>-63.431969855194168</v>
      </c>
      <c r="P156" s="42">
        <f>IF(VLOOKUP($E156,Configuration!$A$21:$C$31,3,FALSE),IFERROR((Configuration!$C$13*G156*3+Configuration!$C$12*I156+Configuration!$C$14*H156+Configuration!$C$16*K156+Configuration!$C$15*L156*3+Configuration!$C$17*M156),""),0)/F156*IF(F156&gt;=10,1,(1-(12-F156)/12))</f>
        <v>14.328755217735649</v>
      </c>
    </row>
    <row r="157" spans="1:16" x14ac:dyDescent="0.25">
      <c r="A157" s="12">
        <f>_xlfn.RANK.EQ(O157,O:O,0)</f>
        <v>156</v>
      </c>
      <c r="B157" s="12">
        <f>_xlfn.RANK.EQ(P157,P:P,0)</f>
        <v>168</v>
      </c>
      <c r="C157" t="s">
        <v>730</v>
      </c>
      <c r="D157" t="s">
        <v>302</v>
      </c>
      <c r="E157" t="s">
        <v>4</v>
      </c>
      <c r="F157" s="18">
        <v>12</v>
      </c>
      <c r="G157" s="2">
        <v>1.0532915360501567</v>
      </c>
      <c r="H157" s="2">
        <v>94.7962382445141</v>
      </c>
      <c r="I157" s="2">
        <v>15.79937304075235</v>
      </c>
      <c r="J157" s="2">
        <v>122.18181818181819</v>
      </c>
      <c r="K157" s="2">
        <v>562.0363636363636</v>
      </c>
      <c r="L157" s="2">
        <v>4.2131661442006267</v>
      </c>
      <c r="M157" s="2">
        <v>1.8174773137123883</v>
      </c>
      <c r="N157" s="2">
        <f>IF(VLOOKUP($E157,Configuration!$A$21:$C$31,3,FALSE),IFERROR((Configuration!$C$13*G157+Configuration!$C$12*I157+Configuration!$C$14*H157+Configuration!$C$16*K157+Configuration!$C$15*L157+Configuration!$C$17*M157),""),0)+(IF(VLOOKUP($E157,Configuration!$A$21:$C$31,3,FALSE),IFERROR((Configuration!$C$13*G157+Configuration!$C$12*I157+Configuration!$C$14*H157+Configuration!$C$16*K157+Configuration!$C$15*L157+Configuration!$C$17*M157),""),0)/$F157)*IFERROR(VLOOKUP($D157,'11_GAME_TEAMS (DO NOT MODIFY)'!$A:$C,3,FALSE),0)</f>
        <v>101.54673816254387</v>
      </c>
      <c r="O157" s="2">
        <f>MAX(IFERROR(IF(Configuration!$F$10&gt;0,$N157-LARGE($N:$N,Configuration!$F$10*Configuration!$F$16),-1000000),0),IFERROR(IF(Configuration!$F$14&gt;0,$N157-LARGE('FLEX Settings (DO NOT MODIFY)'!$J:$J,Configuration!$F$14*Configuration!$F$16),-1000000),0),IFERROR(IF(Configuration!$F$13&gt;0,$N157-LARGE('FLEX Settings (DO NOT MODIFY)'!$K:$K,Configuration!$F$13*Configuration!$F$16),-1000000),0))+IF(N157=0,0,COUNTIFS($N$2:N156,N156)*0.000001)</f>
        <v>-58.817376191814873</v>
      </c>
      <c r="P157" s="42">
        <f>IF(VLOOKUP($E157,Configuration!$A$21:$C$31,3,FALSE),IFERROR((Configuration!$C$13*G157*3+Configuration!$C$12*I157+Configuration!$C$14*H157+Configuration!$C$16*K157+Configuration!$C$15*L157*3+Configuration!$C$17*M157),""),0)/F157*IF(F157&gt;=10,1,(1-(12-F157)/12))</f>
        <v>13.728685860462774</v>
      </c>
    </row>
    <row r="158" spans="1:16" x14ac:dyDescent="0.25">
      <c r="A158" s="12">
        <f>_xlfn.RANK.EQ(O158,O:O,0)</f>
        <v>160</v>
      </c>
      <c r="B158" s="12">
        <f>_xlfn.RANK.EQ(P158,P:P,0)</f>
        <v>124</v>
      </c>
      <c r="C158" t="s">
        <v>224</v>
      </c>
      <c r="D158" t="s">
        <v>67</v>
      </c>
      <c r="E158" t="s">
        <v>369</v>
      </c>
      <c r="F158" s="18">
        <v>10</v>
      </c>
      <c r="G158" s="2">
        <v>0.61750000000000005</v>
      </c>
      <c r="H158" s="2">
        <v>92.625000000000014</v>
      </c>
      <c r="I158" s="2">
        <v>12.350000000000001</v>
      </c>
      <c r="J158" s="2">
        <v>95</v>
      </c>
      <c r="K158" s="2">
        <v>494</v>
      </c>
      <c r="L158" s="2">
        <v>5.4597701149425282</v>
      </c>
      <c r="M158" s="2">
        <v>1.4136782266271608</v>
      </c>
      <c r="N158" s="2">
        <f>IF(VLOOKUP($E158,Configuration!$A$21:$C$31,3,FALSE),IFERROR((Configuration!$C$13*G158+Configuration!$C$12*I158+Configuration!$C$14*H158+Configuration!$C$16*K158+Configuration!$C$15*L158+Configuration!$C$17*M158),""),0)+(IF(VLOOKUP($E158,Configuration!$A$21:$C$31,3,FALSE),IFERROR((Configuration!$C$13*G158+Configuration!$C$12*I158+Configuration!$C$14*H158+Configuration!$C$16*K158+Configuration!$C$15*L158+Configuration!$C$17*M158),""),0)/$F158)*IFERROR(VLOOKUP($D158,'11_GAME_TEAMS (DO NOT MODIFY)'!$A:$C,3,FALSE),0)</f>
        <v>98.473764236400839</v>
      </c>
      <c r="O158" s="2">
        <f>MAX(IFERROR(IF(Configuration!$F$10&gt;0,$N158-LARGE($N:$N,Configuration!$F$10*Configuration!$F$16),-1000000),0),IFERROR(IF(Configuration!$F$14&gt;0,$N158-LARGE('FLEX Settings (DO NOT MODIFY)'!$J:$J,Configuration!$F$14*Configuration!$F$16),-1000000),0),IFERROR(IF(Configuration!$F$13&gt;0,$N158-LARGE('FLEX Settings (DO NOT MODIFY)'!$K:$K,Configuration!$F$13*Configuration!$F$16),-1000000),0))+IF(N158=0,0,COUNTIFS($N$2:N157,N157)*0.000001)</f>
        <v>-61.890350117957908</v>
      </c>
      <c r="P158" s="42">
        <f>IF(VLOOKUP($E158,Configuration!$A$21:$C$31,3,FALSE),IFERROR((Configuration!$C$13*G158*3+Configuration!$C$12*I158+Configuration!$C$14*H158+Configuration!$C$16*K158+Configuration!$C$15*L158*3+Configuration!$C$17*M158),""),0)/F158*IF(F158&gt;=10,1,(1-(12-F158)/12))</f>
        <v>17.140100561571121</v>
      </c>
    </row>
    <row r="159" spans="1:16" x14ac:dyDescent="0.25">
      <c r="A159" s="12">
        <f>_xlfn.RANK.EQ(O159,O:O,0)</f>
        <v>166</v>
      </c>
      <c r="B159" s="12">
        <f>_xlfn.RANK.EQ(P159,P:P,0)</f>
        <v>159</v>
      </c>
      <c r="C159" t="s">
        <v>193</v>
      </c>
      <c r="D159" t="s">
        <v>79</v>
      </c>
      <c r="E159" t="s">
        <v>2</v>
      </c>
      <c r="F159" s="18">
        <v>11</v>
      </c>
      <c r="G159" s="2">
        <v>0.59296875000000004</v>
      </c>
      <c r="H159" s="2">
        <v>49.216406250000006</v>
      </c>
      <c r="I159" s="2">
        <v>5.9296875</v>
      </c>
      <c r="J159" s="2">
        <v>126.5</v>
      </c>
      <c r="K159" s="2">
        <v>569.25</v>
      </c>
      <c r="L159" s="2">
        <v>4.9607843137254903</v>
      </c>
      <c r="M159" s="2">
        <v>1.7964742959768947</v>
      </c>
      <c r="N159" s="2">
        <f>IF(VLOOKUP($E159,Configuration!$A$21:$C$31,3,FALSE),IFERROR((Configuration!$C$13*G159+Configuration!$C$12*I159+Configuration!$C$14*H159+Configuration!$C$16*K159+Configuration!$C$15*L159+Configuration!$C$17*M159),""),0)+(IF(VLOOKUP($E159,Configuration!$A$21:$C$31,3,FALSE),IFERROR((Configuration!$C$13*G159+Configuration!$C$12*I159+Configuration!$C$14*H159+Configuration!$C$16*K159+Configuration!$C$15*L159+Configuration!$C$17*M159),""),0)/$F159)*IFERROR(VLOOKUP($D159,'11_GAME_TEAMS (DO NOT MODIFY)'!$A:$C,3,FALSE),0)</f>
        <v>94.54105416539916</v>
      </c>
      <c r="O159" s="2">
        <f>MAX(IFERROR(IF(Configuration!$F$10&gt;0,$N159-LARGE($N:$N,Configuration!$F$10*Configuration!$F$16),-1000000),0),IFERROR(IF(Configuration!$F$14&gt;0,$N159-LARGE('FLEX Settings (DO NOT MODIFY)'!$J:$J,Configuration!$F$14*Configuration!$F$16),-1000000),0),IFERROR(IF(Configuration!$F$13&gt;0,$N159-LARGE('FLEX Settings (DO NOT MODIFY)'!$K:$K,Configuration!$F$13*Configuration!$F$16),-1000000),0))+IF(N159=0,0,COUNTIFS($N$2:N158,N158)*0.000001)</f>
        <v>-65.823060188959587</v>
      </c>
      <c r="P159" s="42">
        <f>IF(VLOOKUP($E159,Configuration!$A$21:$C$31,3,FALSE),IFERROR((Configuration!$C$13*G159*3+Configuration!$C$12*I159+Configuration!$C$14*H159+Configuration!$C$16*K159+Configuration!$C$15*L159*3+Configuration!$C$17*M159),""),0)/F159*IF(F159&gt;=10,1,(1-(12-F159)/12))</f>
        <v>14.653280993645915</v>
      </c>
    </row>
    <row r="160" spans="1:16" x14ac:dyDescent="0.25">
      <c r="A160" s="12">
        <f>_xlfn.RANK.EQ(O160,O:O,0)</f>
        <v>161</v>
      </c>
      <c r="B160" s="12">
        <f>_xlfn.RANK.EQ(P160,P:P,0)</f>
        <v>190</v>
      </c>
      <c r="C160" t="s">
        <v>991</v>
      </c>
      <c r="D160" t="s">
        <v>101</v>
      </c>
      <c r="E160" t="s">
        <v>369</v>
      </c>
      <c r="F160" s="18">
        <v>12</v>
      </c>
      <c r="G160" s="2">
        <v>0.68670520231213872</v>
      </c>
      <c r="H160" s="2">
        <v>82.404624277456634</v>
      </c>
      <c r="I160" s="2">
        <v>13.734104046242773</v>
      </c>
      <c r="J160" s="2">
        <v>132</v>
      </c>
      <c r="K160" s="2">
        <v>646.80000000000007</v>
      </c>
      <c r="L160" s="2">
        <v>3.052023121387283</v>
      </c>
      <c r="M160" s="2">
        <v>1.9362661681638937</v>
      </c>
      <c r="N160" s="2">
        <f>IF(VLOOKUP($E160,Configuration!$A$21:$C$31,3,FALSE),IFERROR((Configuration!$C$13*G160+Configuration!$C$12*I160+Configuration!$C$14*H160+Configuration!$C$16*K160+Configuration!$C$15*L160+Configuration!$C$17*M160),""),0)+(IF(VLOOKUP($E160,Configuration!$A$21:$C$31,3,FALSE),IFERROR((Configuration!$C$13*G160+Configuration!$C$12*I160+Configuration!$C$14*H160+Configuration!$C$16*K160+Configuration!$C$15*L160+Configuration!$C$17*M160),""),0)/$F160)*IFERROR(VLOOKUP($D160,'11_GAME_TEAMS (DO NOT MODIFY)'!$A:$C,3,FALSE),0)</f>
        <v>98.347352056735801</v>
      </c>
      <c r="O160" s="2">
        <f>MAX(IFERROR(IF(Configuration!$F$10&gt;0,$N160-LARGE($N:$N,Configuration!$F$10*Configuration!$F$16),-1000000),0),IFERROR(IF(Configuration!$F$14&gt;0,$N160-LARGE('FLEX Settings (DO NOT MODIFY)'!$J:$J,Configuration!$F$14*Configuration!$F$16),-1000000),0),IFERROR(IF(Configuration!$F$13&gt;0,$N160-LARGE('FLEX Settings (DO NOT MODIFY)'!$K:$K,Configuration!$F$13*Configuration!$F$16),-1000000),0))+IF(N160=0,0,COUNTIFS($N$2:N159,N159)*0.000001)</f>
        <v>-62.016762297622947</v>
      </c>
      <c r="P160" s="42">
        <f>IF(VLOOKUP($E160,Configuration!$A$21:$C$31,3,FALSE),IFERROR((Configuration!$C$13*G160*3+Configuration!$C$12*I160+Configuration!$C$14*H160+Configuration!$C$16*K160+Configuration!$C$15*L160*3+Configuration!$C$17*M160),""),0)/F160*IF(F160&gt;=10,1,(1-(12-F160)/12))</f>
        <v>11.934340995094074</v>
      </c>
    </row>
    <row r="161" spans="1:16" x14ac:dyDescent="0.25">
      <c r="A161" s="12">
        <f>_xlfn.RANK.EQ(O161,O:O,0)</f>
        <v>129</v>
      </c>
      <c r="B161" s="12">
        <f>_xlfn.RANK.EQ(P161,P:P,0)</f>
        <v>161</v>
      </c>
      <c r="C161" t="s">
        <v>288</v>
      </c>
      <c r="D161" t="s">
        <v>44</v>
      </c>
      <c r="E161" t="s">
        <v>1</v>
      </c>
      <c r="F161" s="18">
        <v>12</v>
      </c>
      <c r="G161" s="2">
        <v>4.503052503052503</v>
      </c>
      <c r="H161" s="2">
        <v>584.82315789473682</v>
      </c>
      <c r="I161" s="2">
        <v>45.423157894736846</v>
      </c>
      <c r="J161" s="2">
        <v>7.1999999999999993</v>
      </c>
      <c r="K161" s="2">
        <v>36</v>
      </c>
      <c r="L161" s="2">
        <v>0.48</v>
      </c>
      <c r="M161" s="2">
        <v>0.47077024613891638</v>
      </c>
      <c r="N161" s="2">
        <f>IF(VLOOKUP($E161,Configuration!$A$21:$C$31,3,FALSE),IFERROR((Configuration!$C$13*G161+Configuration!$C$12*I161+Configuration!$C$14*H161+Configuration!$C$16*K161+Configuration!$C$15*L161+Configuration!$C$17*M161),""),0)+(IF(VLOOKUP($E161,Configuration!$A$21:$C$31,3,FALSE),IFERROR((Configuration!$C$13*G161+Configuration!$C$12*I161+Configuration!$C$14*H161+Configuration!$C$16*K161+Configuration!$C$15*L161+Configuration!$C$17*M161),""),0)/$F161)*IFERROR(VLOOKUP($D161,'11_GAME_TEAMS (DO NOT MODIFY)'!$A:$C,3,FALSE),0)</f>
        <v>113.75066926287928</v>
      </c>
      <c r="O161" s="2">
        <f>MAX(IFERROR(IF(Configuration!$F$10&gt;0,$N161-LARGE($N:$N,Configuration!$F$10*Configuration!$F$16),-1000000),0),IFERROR(IF(Configuration!$F$14&gt;0,$N161-LARGE('FLEX Settings (DO NOT MODIFY)'!$J:$J,Configuration!$F$14*Configuration!$F$16),-1000000),0),IFERROR(IF(Configuration!$F$13&gt;0,$N161-LARGE('FLEX Settings (DO NOT MODIFY)'!$K:$K,Configuration!$F$13*Configuration!$F$16),-1000000),0))+IF(N161=0,0,COUNTIFS($N$2:N160,N160)*0.000001)</f>
        <v>-46.613445091479463</v>
      </c>
      <c r="P161" s="42">
        <f>IF(VLOOKUP($E161,Configuration!$A$21:$C$31,3,FALSE),IFERROR((Configuration!$C$13*G161*3+Configuration!$C$12*I161+Configuration!$C$14*H161+Configuration!$C$16*K161+Configuration!$C$15*L161*3+Configuration!$C$17*M161),""),0)/F161*IF(F161&gt;=10,1,(1-(12-F161)/12))</f>
        <v>14.462274941625777</v>
      </c>
    </row>
    <row r="162" spans="1:16" x14ac:dyDescent="0.25">
      <c r="A162" s="12">
        <f>_xlfn.RANK.EQ(O162,O:O,0)</f>
        <v>158</v>
      </c>
      <c r="B162" s="12">
        <f>_xlfn.RANK.EQ(P162,P:P,0)</f>
        <v>139</v>
      </c>
      <c r="C162" t="s">
        <v>702</v>
      </c>
      <c r="D162" t="s">
        <v>114</v>
      </c>
      <c r="E162" t="s">
        <v>138</v>
      </c>
      <c r="F162" s="18">
        <v>10</v>
      </c>
      <c r="G162" s="2">
        <v>0.95744680851063824</v>
      </c>
      <c r="H162" s="2">
        <v>162.7659574468085</v>
      </c>
      <c r="I162" s="2">
        <v>19.148936170212764</v>
      </c>
      <c r="J162" s="2">
        <v>100</v>
      </c>
      <c r="K162" s="2">
        <v>480</v>
      </c>
      <c r="L162" s="2">
        <v>4</v>
      </c>
      <c r="M162" s="2">
        <v>1.5383424058019453</v>
      </c>
      <c r="N162" s="2">
        <f>IF(VLOOKUP($E162,Configuration!$A$21:$C$31,3,FALSE),IFERROR((Configuration!$C$13*G162+Configuration!$C$12*I162+Configuration!$C$14*H162+Configuration!$C$16*K162+Configuration!$C$15*L162+Configuration!$C$17*M162),""),0)+(IF(VLOOKUP($E162,Configuration!$A$21:$C$31,3,FALSE),IFERROR((Configuration!$C$13*G162+Configuration!$C$12*I162+Configuration!$C$14*H162+Configuration!$C$16*K162+Configuration!$C$15*L162+Configuration!$C$17*M162),""),0)/$F162)*IFERROR(VLOOKUP($D162,'11_GAME_TEAMS (DO NOT MODIFY)'!$A:$C,3,FALSE),0)</f>
        <v>100.51905986924716</v>
      </c>
      <c r="O162" s="2">
        <f>MAX(IFERROR(IF(Configuration!$F$10&gt;0,$N162-LARGE($N:$N,Configuration!$F$10*Configuration!$F$16),-1000000),0),IFERROR(IF(Configuration!$F$14&gt;0,$N162-LARGE('FLEX Settings (DO NOT MODIFY)'!$J:$J,Configuration!$F$14*Configuration!$F$16),-1000000),0),IFERROR(IF(Configuration!$F$13&gt;0,$N162-LARGE('FLEX Settings (DO NOT MODIFY)'!$K:$K,Configuration!$F$13*Configuration!$F$16),-1000000),0))+IF(N162=0,0,COUNTIFS($N$2:N161,N161)*0.000001)</f>
        <v>-59.845054485111589</v>
      </c>
      <c r="P162" s="42">
        <f>IF(VLOOKUP($E162,Configuration!$A$21:$C$31,3,FALSE),IFERROR((Configuration!$C$13*G162*3+Configuration!$C$12*I162+Configuration!$C$14*H162+Configuration!$C$16*K162+Configuration!$C$15*L162*3+Configuration!$C$17*M162),""),0)/F162*IF(F162&gt;=10,1,(1-(12-F162)/12))</f>
        <v>16.000842157137484</v>
      </c>
    </row>
    <row r="163" spans="1:16" x14ac:dyDescent="0.25">
      <c r="A163" s="12">
        <f>_xlfn.RANK.EQ(O163,O:O,0)</f>
        <v>153</v>
      </c>
      <c r="B163" s="12">
        <f>_xlfn.RANK.EQ(P163,P:P,0)</f>
        <v>178</v>
      </c>
      <c r="C163" t="s">
        <v>775</v>
      </c>
      <c r="D163" t="s">
        <v>112</v>
      </c>
      <c r="E163" t="s">
        <v>379</v>
      </c>
      <c r="F163" s="18">
        <v>12</v>
      </c>
      <c r="G163" s="2">
        <v>1.2203389830508473</v>
      </c>
      <c r="H163" s="2">
        <v>269.08474576271186</v>
      </c>
      <c r="I163" s="2">
        <v>25.627118644067799</v>
      </c>
      <c r="J163" s="2">
        <v>72</v>
      </c>
      <c r="K163" s="2">
        <v>403.19999999999993</v>
      </c>
      <c r="L163" s="2">
        <v>3.0857142857142854</v>
      </c>
      <c r="M163" s="2">
        <v>1.2043831643429501</v>
      </c>
      <c r="N163" s="2">
        <f>IF(VLOOKUP($E163,Configuration!$A$21:$C$31,3,FALSE),IFERROR((Configuration!$C$13*G163+Configuration!$C$12*I163+Configuration!$C$14*H163+Configuration!$C$16*K163+Configuration!$C$15*L163+Configuration!$C$17*M163),""),0)+(IF(VLOOKUP($E163,Configuration!$A$21:$C$31,3,FALSE),IFERROR((Configuration!$C$13*G163+Configuration!$C$12*I163+Configuration!$C$14*H163+Configuration!$C$16*K163+Configuration!$C$15*L163+Configuration!$C$17*M163),""),0)/$F163)*IFERROR(VLOOKUP($D163,'11_GAME_TEAMS (DO NOT MODIFY)'!$A:$C,3,FALSE),0)</f>
        <v>103.46958718220996</v>
      </c>
      <c r="O163" s="2">
        <f>MAX(IFERROR(IF(Configuration!$F$10&gt;0,$N163-LARGE($N:$N,Configuration!$F$10*Configuration!$F$16),-1000000),0),IFERROR(IF(Configuration!$F$14&gt;0,$N163-LARGE('FLEX Settings (DO NOT MODIFY)'!$J:$J,Configuration!$F$14*Configuration!$F$16),-1000000),0),IFERROR(IF(Configuration!$F$13&gt;0,$N163-LARGE('FLEX Settings (DO NOT MODIFY)'!$K:$K,Configuration!$F$13*Configuration!$F$16),-1000000),0))+IF(N163=0,0,COUNTIFS($N$2:N162,N162)*0.000001)</f>
        <v>-56.894527172148784</v>
      </c>
      <c r="P163" s="42">
        <f>IF(VLOOKUP($E163,Configuration!$A$21:$C$31,3,FALSE),IFERROR((Configuration!$C$13*G163*3+Configuration!$C$12*I163+Configuration!$C$14*H163+Configuration!$C$16*K163+Configuration!$C$15*L163*3+Configuration!$C$17*M163),""),0)/F163*IF(F163&gt;=10,1,(1-(12-F163)/12))</f>
        <v>12.928518867282628</v>
      </c>
    </row>
    <row r="164" spans="1:16" x14ac:dyDescent="0.25">
      <c r="A164" s="12">
        <f>_xlfn.RANK.EQ(O164,O:O,0)</f>
        <v>173</v>
      </c>
      <c r="B164" s="12">
        <f>_xlfn.RANK.EQ(P164,P:P,0)</f>
        <v>181</v>
      </c>
      <c r="C164" t="s">
        <v>724</v>
      </c>
      <c r="D164" t="s">
        <v>119</v>
      </c>
      <c r="E164" t="s">
        <v>4</v>
      </c>
      <c r="F164" s="18">
        <v>8</v>
      </c>
      <c r="G164" s="2">
        <v>0.21420765027322408</v>
      </c>
      <c r="H164" s="2">
        <v>32.131147540983612</v>
      </c>
      <c r="I164" s="2">
        <v>4.2841530054644812</v>
      </c>
      <c r="J164" s="2">
        <v>112</v>
      </c>
      <c r="K164" s="2">
        <v>571.19999999999993</v>
      </c>
      <c r="L164" s="2">
        <v>4.8961748633879782</v>
      </c>
      <c r="M164" s="2">
        <v>1.5826596948912317</v>
      </c>
      <c r="N164" s="2">
        <f>IF(VLOOKUP($E164,Configuration!$A$21:$C$31,3,FALSE),IFERROR((Configuration!$C$13*G164+Configuration!$C$12*I164+Configuration!$C$14*H164+Configuration!$C$16*K164+Configuration!$C$15*L164+Configuration!$C$17*M164),""),0)+(IF(VLOOKUP($E164,Configuration!$A$21:$C$31,3,FALSE),IFERROR((Configuration!$C$13*G164+Configuration!$C$12*I164+Configuration!$C$14*H164+Configuration!$C$16*K164+Configuration!$C$15*L164+Configuration!$C$17*M164),""),0)/$F164)*IFERROR(VLOOKUP($D164,'11_GAME_TEAMS (DO NOT MODIFY)'!$A:$C,3,FALSE),0)</f>
        <v>92.783797166172079</v>
      </c>
      <c r="O164" s="2">
        <f>MAX(IFERROR(IF(Configuration!$F$10&gt;0,$N164-LARGE($N:$N,Configuration!$F$10*Configuration!$F$16),-1000000),0),IFERROR(IF(Configuration!$F$14&gt;0,$N164-LARGE('FLEX Settings (DO NOT MODIFY)'!$J:$J,Configuration!$F$14*Configuration!$F$16),-1000000),0),IFERROR(IF(Configuration!$F$13&gt;0,$N164-LARGE('FLEX Settings (DO NOT MODIFY)'!$K:$K,Configuration!$F$13*Configuration!$F$16),-1000000),0))+IF(N164=0,0,COUNTIFS($N$2:N163,N163)*0.000001)</f>
        <v>-67.580317188186669</v>
      </c>
      <c r="P164" s="42">
        <f>IF(VLOOKUP($E164,Configuration!$A$21:$C$31,3,FALSE),IFERROR((Configuration!$C$13*G164*3+Configuration!$C$12*I164+Configuration!$C$14*H164+Configuration!$C$16*K164+Configuration!$C$15*L164*3+Configuration!$C$17*M164),""),0)/F164*IF(F164&gt;=10,1,(1-(12-F164)/12))</f>
        <v>12.608063092745818</v>
      </c>
    </row>
    <row r="165" spans="1:16" x14ac:dyDescent="0.25">
      <c r="A165" s="12">
        <f>_xlfn.RANK.EQ(O165,O:O,0)</f>
        <v>174</v>
      </c>
      <c r="B165" s="12">
        <f>_xlfn.RANK.EQ(P165,P:P,0)</f>
        <v>81</v>
      </c>
      <c r="C165" t="s">
        <v>420</v>
      </c>
      <c r="D165" t="s">
        <v>308</v>
      </c>
      <c r="E165" t="s">
        <v>138</v>
      </c>
      <c r="F165" s="18">
        <v>10</v>
      </c>
      <c r="G165" s="2">
        <v>9.4191522762951327E-2</v>
      </c>
      <c r="H165" s="2">
        <v>32.967032967032964</v>
      </c>
      <c r="I165" s="2">
        <v>3.2967032967032965</v>
      </c>
      <c r="J165" s="2">
        <v>100</v>
      </c>
      <c r="K165" s="2">
        <v>300</v>
      </c>
      <c r="L165" s="2">
        <v>9.8901098901098887</v>
      </c>
      <c r="M165" s="2">
        <v>1.4087697147297698</v>
      </c>
      <c r="N165" s="2">
        <f>IF(VLOOKUP($E165,Configuration!$A$21:$C$31,3,FALSE),IFERROR((Configuration!$C$13*G165+Configuration!$C$12*I165+Configuration!$C$14*H165+Configuration!$C$16*K165+Configuration!$C$15*L165+Configuration!$C$17*M165),""),0)+(IF(VLOOKUP($E165,Configuration!$A$21:$C$31,3,FALSE),IFERROR((Configuration!$C$13*G165+Configuration!$C$12*I165+Configuration!$C$14*H165+Configuration!$C$16*K165+Configuration!$C$15*L165+Configuration!$C$17*M165),""),0)/$F165)*IFERROR(VLOOKUP($D165,'11_GAME_TEAMS (DO NOT MODIFY)'!$A:$C,3,FALSE),0)</f>
        <v>92.033323992832436</v>
      </c>
      <c r="O165" s="2">
        <f>MAX(IFERROR(IF(Configuration!$F$10&gt;0,$N165-LARGE($N:$N,Configuration!$F$10*Configuration!$F$16),-1000000),0),IFERROR(IF(Configuration!$F$14&gt;0,$N165-LARGE('FLEX Settings (DO NOT MODIFY)'!$J:$J,Configuration!$F$14*Configuration!$F$16),-1000000),0),IFERROR(IF(Configuration!$F$13&gt;0,$N165-LARGE('FLEX Settings (DO NOT MODIFY)'!$K:$K,Configuration!$F$13*Configuration!$F$16),-1000000),0))+IF(N165=0,0,COUNTIFS($N$2:N164,N164)*0.000001)</f>
        <v>-68.330790361526311</v>
      </c>
      <c r="P165" s="42">
        <f>IF(VLOOKUP($E165,Configuration!$A$21:$C$31,3,FALSE),IFERROR((Configuration!$C$13*G165*3+Configuration!$C$12*I165+Configuration!$C$14*H165+Configuration!$C$16*K165+Configuration!$C$15*L165*3+Configuration!$C$17*M165),""),0)/F165*IF(F165&gt;=10,1,(1-(12-F165)/12))</f>
        <v>21.184494094730649</v>
      </c>
    </row>
    <row r="166" spans="1:16" x14ac:dyDescent="0.25">
      <c r="A166" s="12">
        <f>_xlfn.RANK.EQ(O166,O:O,0)</f>
        <v>165</v>
      </c>
      <c r="B166" s="12">
        <f>_xlfn.RANK.EQ(P166,P:P,0)</f>
        <v>155</v>
      </c>
      <c r="C166" t="s">
        <v>752</v>
      </c>
      <c r="D166" t="s">
        <v>78</v>
      </c>
      <c r="E166" t="s">
        <v>373</v>
      </c>
      <c r="F166" s="18">
        <v>10</v>
      </c>
      <c r="G166" s="2">
        <v>0.30681818181818177</v>
      </c>
      <c r="H166" s="2">
        <v>73.636363636363626</v>
      </c>
      <c r="I166" s="2">
        <v>12.27272727272727</v>
      </c>
      <c r="J166" s="2">
        <v>90</v>
      </c>
      <c r="K166" s="2">
        <v>585</v>
      </c>
      <c r="L166" s="2">
        <v>4.0909090909090908</v>
      </c>
      <c r="M166" s="2">
        <v>1.3439554571410159</v>
      </c>
      <c r="N166" s="2">
        <f>IF(VLOOKUP($E166,Configuration!$A$21:$C$31,3,FALSE),IFERROR((Configuration!$C$13*G166+Configuration!$C$12*I166+Configuration!$C$14*H166+Configuration!$C$16*K166+Configuration!$C$15*L166+Configuration!$C$17*M166),""),0)+(IF(VLOOKUP($E166,Configuration!$A$21:$C$31,3,FALSE),IFERROR((Configuration!$C$13*G166+Configuration!$C$12*I166+Configuration!$C$14*H166+Configuration!$C$16*K166+Configuration!$C$15*L166+Configuration!$C$17*M166),""),0)/$F166)*IFERROR(VLOOKUP($D166,'11_GAME_TEAMS (DO NOT MODIFY)'!$A:$C,3,FALSE),0)</f>
        <v>95.698452722081612</v>
      </c>
      <c r="O166" s="2">
        <f>MAX(IFERROR(IF(Configuration!$F$10&gt;0,$N166-LARGE($N:$N,Configuration!$F$10*Configuration!$F$16),-1000000),0),IFERROR(IF(Configuration!$F$14&gt;0,$N166-LARGE('FLEX Settings (DO NOT MODIFY)'!$J:$J,Configuration!$F$14*Configuration!$F$16),-1000000),0),IFERROR(IF(Configuration!$F$13&gt;0,$N166-LARGE('FLEX Settings (DO NOT MODIFY)'!$K:$K,Configuration!$F$13*Configuration!$F$16),-1000000),0))+IF(N166=0,0,COUNTIFS($N$2:N165,N165)*0.000001)</f>
        <v>-64.665661632277136</v>
      </c>
      <c r="P166" s="42">
        <f>IF(VLOOKUP($E166,Configuration!$A$21:$C$31,3,FALSE),IFERROR((Configuration!$C$13*G166*3+Configuration!$C$12*I166+Configuration!$C$14*H166+Configuration!$C$16*K166+Configuration!$C$15*L166*3+Configuration!$C$17*M166),""),0)/F166*IF(F166&gt;=10,1,(1-(12-F166)/12))</f>
        <v>14.847117999480886</v>
      </c>
    </row>
    <row r="167" spans="1:16" x14ac:dyDescent="0.25">
      <c r="A167" s="12">
        <f>_xlfn.RANK.EQ(O167,O:O,0)</f>
        <v>169</v>
      </c>
      <c r="B167" s="12">
        <f>_xlfn.RANK.EQ(P167,P:P,0)</f>
        <v>166</v>
      </c>
      <c r="C167" t="s">
        <v>447</v>
      </c>
      <c r="D167" t="s">
        <v>44</v>
      </c>
      <c r="E167" t="s">
        <v>1</v>
      </c>
      <c r="F167" s="18">
        <v>11</v>
      </c>
      <c r="G167" s="2">
        <v>0.98009999999999997</v>
      </c>
      <c r="H167" s="2">
        <v>78.408000000000001</v>
      </c>
      <c r="I167" s="2">
        <v>13.068</v>
      </c>
      <c r="J167" s="2">
        <v>99</v>
      </c>
      <c r="K167" s="2">
        <v>524.69999999999993</v>
      </c>
      <c r="L167" s="2">
        <v>4.0408163265306118</v>
      </c>
      <c r="M167" s="2">
        <v>1.4748199291578139</v>
      </c>
      <c r="N167" s="2">
        <f>IF(VLOOKUP($E167,Configuration!$A$21:$C$31,3,FALSE),IFERROR((Configuration!$C$13*G167+Configuration!$C$12*I167+Configuration!$C$14*H167+Configuration!$C$16*K167+Configuration!$C$15*L167+Configuration!$C$17*M167),""),0)+(IF(VLOOKUP($E167,Configuration!$A$21:$C$31,3,FALSE),IFERROR((Configuration!$C$13*G167+Configuration!$C$12*I167+Configuration!$C$14*H167+Configuration!$C$16*K167+Configuration!$C$15*L167+Configuration!$C$17*M167),""),0)/$F167)*IFERROR(VLOOKUP($D167,'11_GAME_TEAMS (DO NOT MODIFY)'!$A:$C,3,FALSE),0)</f>
        <v>94.020658100868047</v>
      </c>
      <c r="O167" s="2">
        <f>MAX(IFERROR(IF(Configuration!$F$10&gt;0,$N167-LARGE($N:$N,Configuration!$F$10*Configuration!$F$16),-1000000),0),IFERROR(IF(Configuration!$F$14&gt;0,$N167-LARGE('FLEX Settings (DO NOT MODIFY)'!$J:$J,Configuration!$F$14*Configuration!$F$16),-1000000),0),IFERROR(IF(Configuration!$F$13&gt;0,$N167-LARGE('FLEX Settings (DO NOT MODIFY)'!$K:$K,Configuration!$F$13*Configuration!$F$16),-1000000),0))+IF(N167=0,0,COUNTIFS($N$2:N166,N166)*0.000001)</f>
        <v>-66.3434562534907</v>
      </c>
      <c r="P167" s="42">
        <f>IF(VLOOKUP($E167,Configuration!$A$21:$C$31,3,FALSE),IFERROR((Configuration!$C$13*G167*3+Configuration!$C$12*I167+Configuration!$C$14*H167+Configuration!$C$16*K167+Configuration!$C$15*L167*3+Configuration!$C$17*M167),""),0)/F167*IF(F167&gt;=10,1,(1-(12-F167)/12))</f>
        <v>14.024695819930487</v>
      </c>
    </row>
    <row r="168" spans="1:16" x14ac:dyDescent="0.25">
      <c r="A168" s="12">
        <f>_xlfn.RANK.EQ(O168,O:O,0)</f>
        <v>172</v>
      </c>
      <c r="B168" s="12">
        <f>_xlfn.RANK.EQ(P168,P:P,0)</f>
        <v>112</v>
      </c>
      <c r="C168" t="s">
        <v>758</v>
      </c>
      <c r="D168" t="s">
        <v>60</v>
      </c>
      <c r="E168" t="s">
        <v>1</v>
      </c>
      <c r="F168" s="18">
        <v>10</v>
      </c>
      <c r="G168" s="2">
        <v>1.8421052631578949</v>
      </c>
      <c r="H168" s="2">
        <v>101.77631578947368</v>
      </c>
      <c r="I168" s="2">
        <v>11.973684210526317</v>
      </c>
      <c r="J168" s="2">
        <v>70</v>
      </c>
      <c r="K168" s="2">
        <v>350</v>
      </c>
      <c r="L168" s="2">
        <v>5.5263157894736832</v>
      </c>
      <c r="M168" s="2">
        <v>1.0651465081035383</v>
      </c>
      <c r="N168" s="2">
        <f>IF(VLOOKUP($E168,Configuration!$A$21:$C$31,3,FALSE),IFERROR((Configuration!$C$13*G168+Configuration!$C$12*I168+Configuration!$C$14*H168+Configuration!$C$16*K168+Configuration!$C$15*L168+Configuration!$C$17*M168),""),0)+(IF(VLOOKUP($E168,Configuration!$A$21:$C$31,3,FALSE),IFERROR((Configuration!$C$13*G168+Configuration!$C$12*I168+Configuration!$C$14*H168+Configuration!$C$16*K168+Configuration!$C$15*L168+Configuration!$C$17*M168),""),0)/$F168)*IFERROR(VLOOKUP($D168,'11_GAME_TEAMS (DO NOT MODIFY)'!$A:$C,3,FALSE),0)</f>
        <v>93.244706983792923</v>
      </c>
      <c r="O168" s="2">
        <f>MAX(IFERROR(IF(Configuration!$F$10&gt;0,$N168-LARGE($N:$N,Configuration!$F$10*Configuration!$F$16),-1000000),0),IFERROR(IF(Configuration!$F$14&gt;0,$N168-LARGE('FLEX Settings (DO NOT MODIFY)'!$J:$J,Configuration!$F$14*Configuration!$F$16),-1000000),0),IFERROR(IF(Configuration!$F$13&gt;0,$N168-LARGE('FLEX Settings (DO NOT MODIFY)'!$K:$K,Configuration!$F$13*Configuration!$F$16),-1000000),0))+IF(N168=0,0,COUNTIFS($N$2:N167,N167)*0.000001)</f>
        <v>-67.119407370565824</v>
      </c>
      <c r="P168" s="42">
        <f>IF(VLOOKUP($E168,Configuration!$A$21:$C$31,3,FALSE),IFERROR((Configuration!$C$13*G168*3+Configuration!$C$12*I168+Configuration!$C$14*H168+Configuration!$C$16*K168+Configuration!$C$15*L168*3+Configuration!$C$17*M168),""),0)/F168*IF(F168&gt;=10,1,(1-(12-F168)/12))</f>
        <v>18.166575961537184</v>
      </c>
    </row>
    <row r="169" spans="1:16" x14ac:dyDescent="0.25">
      <c r="A169" s="12">
        <f>_xlfn.RANK.EQ(O169,O:O,0)</f>
        <v>162</v>
      </c>
      <c r="B169" s="12">
        <f>_xlfn.RANK.EQ(P169,P:P,0)</f>
        <v>182</v>
      </c>
      <c r="C169" t="s">
        <v>403</v>
      </c>
      <c r="D169" t="s">
        <v>96</v>
      </c>
      <c r="E169" t="s">
        <v>355</v>
      </c>
      <c r="F169" s="18">
        <v>12</v>
      </c>
      <c r="G169" s="2">
        <v>0.59159663865546219</v>
      </c>
      <c r="H169" s="2">
        <v>176</v>
      </c>
      <c r="I169" s="2">
        <v>20.705882352941178</v>
      </c>
      <c r="J169" s="2">
        <v>96</v>
      </c>
      <c r="K169" s="2">
        <v>460.79999999999995</v>
      </c>
      <c r="L169" s="2">
        <v>3.814569536423841</v>
      </c>
      <c r="M169" s="2">
        <v>1.4957956167634523</v>
      </c>
      <c r="N169" s="2">
        <f>IF(VLOOKUP($E169,Configuration!$A$21:$C$31,3,FALSE),IFERROR((Configuration!$C$13*G169+Configuration!$C$12*I169+Configuration!$C$14*H169+Configuration!$C$16*K169+Configuration!$C$15*L169+Configuration!$C$17*M169),""),0)+(IF(VLOOKUP($E169,Configuration!$A$21:$C$31,3,FALSE),IFERROR((Configuration!$C$13*G169+Configuration!$C$12*I169+Configuration!$C$14*H169+Configuration!$C$16*K169+Configuration!$C$15*L169+Configuration!$C$17*M169),""),0)/$F169)*IFERROR(VLOOKUP($D169,'11_GAME_TEAMS (DO NOT MODIFY)'!$A:$C,3,FALSE),0)</f>
        <v>97.478346993419507</v>
      </c>
      <c r="O169" s="2">
        <f>MAX(IFERROR(IF(Configuration!$F$10&gt;0,$N169-LARGE($N:$N,Configuration!$F$10*Configuration!$F$16),-1000000),0),IFERROR(IF(Configuration!$F$14&gt;0,$N169-LARGE('FLEX Settings (DO NOT MODIFY)'!$J:$J,Configuration!$F$14*Configuration!$F$16),-1000000),0),IFERROR(IF(Configuration!$F$13&gt;0,$N169-LARGE('FLEX Settings (DO NOT MODIFY)'!$K:$K,Configuration!$F$13*Configuration!$F$16),-1000000),0))+IF(N169=0,0,COUNTIFS($N$2:N168,N168)*0.000001)</f>
        <v>-62.885767360939241</v>
      </c>
      <c r="P169" s="42">
        <f>IF(VLOOKUP($E169,Configuration!$A$21:$C$31,3,FALSE),IFERROR((Configuration!$C$13*G169*3+Configuration!$C$12*I169+Configuration!$C$14*H169+Configuration!$C$16*K169+Configuration!$C$15*L169*3+Configuration!$C$17*M169),""),0)/F169*IF(F169&gt;=10,1,(1-(12-F169)/12))</f>
        <v>12.52936175786426</v>
      </c>
    </row>
    <row r="170" spans="1:16" x14ac:dyDescent="0.25">
      <c r="A170" s="12">
        <f>_xlfn.RANK.EQ(O170,O:O,0)</f>
        <v>157</v>
      </c>
      <c r="B170" s="12">
        <f>_xlfn.RANK.EQ(P170,P:P,0)</f>
        <v>152</v>
      </c>
      <c r="C170" t="s">
        <v>735</v>
      </c>
      <c r="D170" t="s">
        <v>131</v>
      </c>
      <c r="E170" t="s">
        <v>3</v>
      </c>
      <c r="F170" s="18">
        <v>11</v>
      </c>
      <c r="G170" s="2">
        <v>0.91034482758620694</v>
      </c>
      <c r="H170" s="2">
        <v>163.86206896551727</v>
      </c>
      <c r="I170" s="2">
        <v>27.310344827586206</v>
      </c>
      <c r="J170" s="2">
        <v>88</v>
      </c>
      <c r="K170" s="2">
        <v>413.6</v>
      </c>
      <c r="L170" s="2">
        <v>4.4444444444444446</v>
      </c>
      <c r="M170" s="2">
        <v>1.4392331967909773</v>
      </c>
      <c r="N170" s="2">
        <f>IF(VLOOKUP($E170,Configuration!$A$21:$C$31,3,FALSE),IFERROR((Configuration!$C$13*G170+Configuration!$C$12*I170+Configuration!$C$14*H170+Configuration!$C$16*K170+Configuration!$C$15*L170+Configuration!$C$17*M170),""),0)+(IF(VLOOKUP($E170,Configuration!$A$21:$C$31,3,FALSE),IFERROR((Configuration!$C$13*G170+Configuration!$C$12*I170+Configuration!$C$14*H170+Configuration!$C$16*K170+Configuration!$C$15*L170+Configuration!$C$17*M170),""),0)/$F170)*IFERROR(VLOOKUP($D170,'11_GAME_TEAMS (DO NOT MODIFY)'!$A:$C,3,FALSE),0)</f>
        <v>100.6516485489468</v>
      </c>
      <c r="O170" s="2">
        <f>MAX(IFERROR(IF(Configuration!$F$10&gt;0,$N170-LARGE($N:$N,Configuration!$F$10*Configuration!$F$16),-1000000),0),IFERROR(IF(Configuration!$F$14&gt;0,$N170-LARGE('FLEX Settings (DO NOT MODIFY)'!$J:$J,Configuration!$F$14*Configuration!$F$16),-1000000),0),IFERROR(IF(Configuration!$F$13&gt;0,$N170-LARGE('FLEX Settings (DO NOT MODIFY)'!$K:$K,Configuration!$F$13*Configuration!$F$16),-1000000),0))+IF(N170=0,0,COUNTIFS($N$2:N169,N169)*0.000001)</f>
        <v>-59.712465805411952</v>
      </c>
      <c r="P170" s="42">
        <f>IF(VLOOKUP($E170,Configuration!$A$21:$C$31,3,FALSE),IFERROR((Configuration!$C$13*G170*3+Configuration!$C$12*I170+Configuration!$C$14*H170+Configuration!$C$16*K170+Configuration!$C$15*L170*3+Configuration!$C$17*M170),""),0)/F170*IF(F170&gt;=10,1,(1-(12-F170)/12))</f>
        <v>14.991738164846781</v>
      </c>
    </row>
    <row r="171" spans="1:16" x14ac:dyDescent="0.25">
      <c r="A171" s="12">
        <f>_xlfn.RANK.EQ(O171,O:O,0)</f>
        <v>167</v>
      </c>
      <c r="B171" s="12">
        <f>_xlfn.RANK.EQ(P171,P:P,0)</f>
        <v>163</v>
      </c>
      <c r="C171" t="s">
        <v>699</v>
      </c>
      <c r="D171" t="s">
        <v>117</v>
      </c>
      <c r="E171" t="s">
        <v>138</v>
      </c>
      <c r="F171" s="18">
        <v>10</v>
      </c>
      <c r="G171" s="2">
        <v>1</v>
      </c>
      <c r="H171" s="2">
        <v>135</v>
      </c>
      <c r="I171" s="2">
        <v>15</v>
      </c>
      <c r="J171" s="2">
        <v>90</v>
      </c>
      <c r="K171" s="2">
        <v>522</v>
      </c>
      <c r="L171" s="2">
        <v>3</v>
      </c>
      <c r="M171" s="2">
        <v>1.3662475890684374</v>
      </c>
      <c r="N171" s="2">
        <f>IF(VLOOKUP($E171,Configuration!$A$21:$C$31,3,FALSE),IFERROR((Configuration!$C$13*G171+Configuration!$C$12*I171+Configuration!$C$14*H171+Configuration!$C$16*K171+Configuration!$C$15*L171+Configuration!$C$17*M171),""),0)+(IF(VLOOKUP($E171,Configuration!$A$21:$C$31,3,FALSE),IFERROR((Configuration!$C$13*G171+Configuration!$C$12*I171+Configuration!$C$14*H171+Configuration!$C$16*K171+Configuration!$C$15*L171+Configuration!$C$17*M171),""),0)/$F171)*IFERROR(VLOOKUP($D171,'11_GAME_TEAMS (DO NOT MODIFY)'!$A:$C,3,FALSE),0)</f>
        <v>94.46750482186313</v>
      </c>
      <c r="O171" s="2">
        <f>MAX(IFERROR(IF(Configuration!$F$10&gt;0,$N171-LARGE($N:$N,Configuration!$F$10*Configuration!$F$16),-1000000),0),IFERROR(IF(Configuration!$F$14&gt;0,$N171-LARGE('FLEX Settings (DO NOT MODIFY)'!$J:$J,Configuration!$F$14*Configuration!$F$16),-1000000),0),IFERROR(IF(Configuration!$F$13&gt;0,$N171-LARGE('FLEX Settings (DO NOT MODIFY)'!$K:$K,Configuration!$F$13*Configuration!$F$16),-1000000),0))+IF(N171=0,0,COUNTIFS($N$2:N170,N170)*0.000001)</f>
        <v>-65.896609532495617</v>
      </c>
      <c r="P171" s="42">
        <f>IF(VLOOKUP($E171,Configuration!$A$21:$C$31,3,FALSE),IFERROR((Configuration!$C$13*G171*3+Configuration!$C$12*I171+Configuration!$C$14*H171+Configuration!$C$16*K171+Configuration!$C$15*L171*3+Configuration!$C$17*M171),""),0)/F171*IF(F171&gt;=10,1,(1-(12-F171)/12))</f>
        <v>14.246750482186311</v>
      </c>
    </row>
    <row r="172" spans="1:16" x14ac:dyDescent="0.25">
      <c r="A172" s="12">
        <f>_xlfn.RANK.EQ(O172,O:O,0)</f>
        <v>170</v>
      </c>
      <c r="B172" s="12">
        <f>_xlfn.RANK.EQ(P172,P:P,0)</f>
        <v>171</v>
      </c>
      <c r="C172" t="s">
        <v>331</v>
      </c>
      <c r="D172" t="s">
        <v>105</v>
      </c>
      <c r="E172" t="s">
        <v>379</v>
      </c>
      <c r="F172" s="18">
        <v>12</v>
      </c>
      <c r="G172" s="2">
        <v>0.67500000000000004</v>
      </c>
      <c r="H172" s="2">
        <v>101.25</v>
      </c>
      <c r="I172" s="2">
        <v>13.5</v>
      </c>
      <c r="J172" s="2">
        <v>90</v>
      </c>
      <c r="K172" s="2">
        <v>450</v>
      </c>
      <c r="L172" s="2">
        <v>5.070422535211268</v>
      </c>
      <c r="M172" s="2">
        <v>1.3539869165083556</v>
      </c>
      <c r="N172" s="2">
        <f>IF(VLOOKUP($E172,Configuration!$A$21:$C$31,3,FALSE),IFERROR((Configuration!$C$13*G172+Configuration!$C$12*I172+Configuration!$C$14*H172+Configuration!$C$16*K172+Configuration!$C$15*L172+Configuration!$C$17*M172),""),0)+(IF(VLOOKUP($E172,Configuration!$A$21:$C$31,3,FALSE),IFERROR((Configuration!$C$13*G172+Configuration!$C$12*I172+Configuration!$C$14*H172+Configuration!$C$16*K172+Configuration!$C$15*L172+Configuration!$C$17*M172),""),0)/$F172)*IFERROR(VLOOKUP($D172,'11_GAME_TEAMS (DO NOT MODIFY)'!$A:$C,3,FALSE),0)</f>
        <v>93.639561378250889</v>
      </c>
      <c r="O172" s="2">
        <f>MAX(IFERROR(IF(Configuration!$F$10&gt;0,$N172-LARGE($N:$N,Configuration!$F$10*Configuration!$F$16),-1000000),0),IFERROR(IF(Configuration!$F$14&gt;0,$N172-LARGE('FLEX Settings (DO NOT MODIFY)'!$J:$J,Configuration!$F$14*Configuration!$F$16),-1000000),0),IFERROR(IF(Configuration!$F$13&gt;0,$N172-LARGE('FLEX Settings (DO NOT MODIFY)'!$K:$K,Configuration!$F$13*Configuration!$F$16),-1000000),0))+IF(N172=0,0,COUNTIFS($N$2:N171,N171)*0.000001)</f>
        <v>-66.724552976107859</v>
      </c>
      <c r="P172" s="42">
        <f>IF(VLOOKUP($E172,Configuration!$A$21:$C$31,3,FALSE),IFERROR((Configuration!$C$13*G172*3+Configuration!$C$12*I172+Configuration!$C$14*H172+Configuration!$C$16*K172+Configuration!$C$15*L172*3+Configuration!$C$17*M172),""),0)/F172*IF(F172&gt;=10,1,(1-(12-F172)/12))</f>
        <v>13.548719316732175</v>
      </c>
    </row>
    <row r="173" spans="1:16" x14ac:dyDescent="0.25">
      <c r="A173" s="12">
        <f>_xlfn.RANK.EQ(O173,O:O,0)</f>
        <v>175</v>
      </c>
      <c r="B173" s="12">
        <f>_xlfn.RANK.EQ(P173,P:P,0)</f>
        <v>183</v>
      </c>
      <c r="C173" t="s">
        <v>387</v>
      </c>
      <c r="D173" t="s">
        <v>39</v>
      </c>
      <c r="E173" t="s">
        <v>2</v>
      </c>
      <c r="F173" s="18">
        <v>12</v>
      </c>
      <c r="G173" s="2">
        <v>0.32</v>
      </c>
      <c r="H173" s="2">
        <v>57.600000000000009</v>
      </c>
      <c r="I173" s="2">
        <v>9.6000000000000014</v>
      </c>
      <c r="J173" s="2">
        <v>102</v>
      </c>
      <c r="K173" s="2">
        <v>550.80000000000007</v>
      </c>
      <c r="L173" s="2">
        <v>4.4624999999999995</v>
      </c>
      <c r="M173" s="2">
        <v>1.4879279496478259</v>
      </c>
      <c r="N173" s="2">
        <f>IF(VLOOKUP($E173,Configuration!$A$21:$C$31,3,FALSE),IFERROR((Configuration!$C$13*G173+Configuration!$C$12*I173+Configuration!$C$14*H173+Configuration!$C$16*K173+Configuration!$C$15*L173+Configuration!$C$17*M173),""),0)+(IF(VLOOKUP($E173,Configuration!$A$21:$C$31,3,FALSE),IFERROR((Configuration!$C$13*G173+Configuration!$C$12*I173+Configuration!$C$14*H173+Configuration!$C$16*K173+Configuration!$C$15*L173+Configuration!$C$17*M173),""),0)/$F173)*IFERROR(VLOOKUP($D173,'11_GAME_TEAMS (DO NOT MODIFY)'!$A:$C,3,FALSE),0)</f>
        <v>91.359144100704356</v>
      </c>
      <c r="O173" s="2">
        <f>MAX(IFERROR(IF(Configuration!$F$10&gt;0,$N173-LARGE($N:$N,Configuration!$F$10*Configuration!$F$16),-1000000),0),IFERROR(IF(Configuration!$F$14&gt;0,$N173-LARGE('FLEX Settings (DO NOT MODIFY)'!$J:$J,Configuration!$F$14*Configuration!$F$16),-1000000),0),IFERROR(IF(Configuration!$F$13&gt;0,$N173-LARGE('FLEX Settings (DO NOT MODIFY)'!$K:$K,Configuration!$F$13*Configuration!$F$16),-1000000),0))+IF(N173=0,0,COUNTIFS($N$2:N172,N172)*0.000001)</f>
        <v>-69.004970253654392</v>
      </c>
      <c r="P173" s="42">
        <f>IF(VLOOKUP($E173,Configuration!$A$21:$C$31,3,FALSE),IFERROR((Configuration!$C$13*G173*3+Configuration!$C$12*I173+Configuration!$C$14*H173+Configuration!$C$16*K173+Configuration!$C$15*L173*3+Configuration!$C$17*M173),""),0)/F173*IF(F173&gt;=10,1,(1-(12-F173)/12))</f>
        <v>12.395762008392028</v>
      </c>
    </row>
    <row r="174" spans="1:16" x14ac:dyDescent="0.25">
      <c r="A174" s="12">
        <f>_xlfn.RANK.EQ(O174,O:O,0)</f>
        <v>179</v>
      </c>
      <c r="B174" s="12">
        <f>_xlfn.RANK.EQ(P174,P:P,0)</f>
        <v>180</v>
      </c>
      <c r="C174" t="s">
        <v>740</v>
      </c>
      <c r="D174" t="s">
        <v>101</v>
      </c>
      <c r="E174" t="s">
        <v>369</v>
      </c>
      <c r="F174" s="18">
        <v>12</v>
      </c>
      <c r="G174" s="2">
        <v>0.37674418604651166</v>
      </c>
      <c r="H174" s="2">
        <v>52.744186046511629</v>
      </c>
      <c r="I174" s="2">
        <v>7.5348837209302326</v>
      </c>
      <c r="J174" s="2">
        <v>108</v>
      </c>
      <c r="K174" s="2">
        <v>522.96279069767456</v>
      </c>
      <c r="L174" s="2">
        <v>4.8976744186046517</v>
      </c>
      <c r="M174" s="2">
        <v>1.5539575308815545</v>
      </c>
      <c r="N174" s="2">
        <f>IF(VLOOKUP($E174,Configuration!$A$21:$C$31,3,FALSE),IFERROR((Configuration!$C$13*G174+Configuration!$C$12*I174+Configuration!$C$14*H174+Configuration!$C$16*K174+Configuration!$C$15*L174+Configuration!$C$17*M174),""),0)+(IF(VLOOKUP($E174,Configuration!$A$21:$C$31,3,FALSE),IFERROR((Configuration!$C$13*G174+Configuration!$C$12*I174+Configuration!$C$14*H174+Configuration!$C$16*K174+Configuration!$C$15*L174+Configuration!$C$17*M174),""),0)/$F174)*IFERROR(VLOOKUP($D174,'11_GAME_TEAMS (DO NOT MODIFY)'!$A:$C,3,FALSE),0)</f>
        <v>89.876736101027618</v>
      </c>
      <c r="O174" s="2">
        <f>MAX(IFERROR(IF(Configuration!$F$10&gt;0,$N174-LARGE($N:$N,Configuration!$F$10*Configuration!$F$16),-1000000),0),IFERROR(IF(Configuration!$F$14&gt;0,$N174-LARGE('FLEX Settings (DO NOT MODIFY)'!$J:$J,Configuration!$F$14*Configuration!$F$16),-1000000),0),IFERROR(IF(Configuration!$F$13&gt;0,$N174-LARGE('FLEX Settings (DO NOT MODIFY)'!$K:$K,Configuration!$F$13*Configuration!$F$16),-1000000),0))+IF(N174=0,0,COUNTIFS($N$2:N173,N173)*0.000001)</f>
        <v>-70.48737825333113</v>
      </c>
      <c r="P174" s="42">
        <f>IF(VLOOKUP($E174,Configuration!$A$21:$C$31,3,FALSE),IFERROR((Configuration!$C$13*G174*3+Configuration!$C$12*I174+Configuration!$C$14*H174+Configuration!$C$16*K174+Configuration!$C$15*L174*3+Configuration!$C$17*M174),""),0)/F174*IF(F174&gt;=10,1,(1-(12-F174)/12))</f>
        <v>12.76414661307013</v>
      </c>
    </row>
    <row r="175" spans="1:16" x14ac:dyDescent="0.25">
      <c r="A175" s="12">
        <f>_xlfn.RANK.EQ(O175,O:O,0)</f>
        <v>171</v>
      </c>
      <c r="B175" s="12">
        <f>_xlfn.RANK.EQ(P175,P:P,0)</f>
        <v>144</v>
      </c>
      <c r="C175" t="s">
        <v>676</v>
      </c>
      <c r="D175" t="s">
        <v>657</v>
      </c>
      <c r="E175" t="s">
        <v>2</v>
      </c>
      <c r="F175" s="18">
        <v>10</v>
      </c>
      <c r="G175" s="2">
        <v>0.75000000000000011</v>
      </c>
      <c r="H175" s="2">
        <v>120</v>
      </c>
      <c r="I175" s="2">
        <v>15</v>
      </c>
      <c r="J175" s="2">
        <v>90</v>
      </c>
      <c r="K175" s="2">
        <v>450</v>
      </c>
      <c r="L175" s="2">
        <v>4.5</v>
      </c>
      <c r="M175" s="2">
        <v>1.3662475890684374</v>
      </c>
      <c r="N175" s="2">
        <f>IF(VLOOKUP($E175,Configuration!$A$21:$C$31,3,FALSE),IFERROR((Configuration!$C$13*G175+Configuration!$C$12*I175+Configuration!$C$14*H175+Configuration!$C$16*K175+Configuration!$C$15*L175+Configuration!$C$17*M175),""),0)+(IF(VLOOKUP($E175,Configuration!$A$21:$C$31,3,FALSE),IFERROR((Configuration!$C$13*G175+Configuration!$C$12*I175+Configuration!$C$14*H175+Configuration!$C$16*K175+Configuration!$C$15*L175+Configuration!$C$17*M175),""),0)/$F175)*IFERROR(VLOOKUP($D175,'11_GAME_TEAMS (DO NOT MODIFY)'!$A:$C,3,FALSE),0)</f>
        <v>93.267504821863128</v>
      </c>
      <c r="O175" s="2">
        <f>MAX(IFERROR(IF(Configuration!$F$10&gt;0,$N175-LARGE($N:$N,Configuration!$F$10*Configuration!$F$16),-1000000),0),IFERROR(IF(Configuration!$F$14&gt;0,$N175-LARGE('FLEX Settings (DO NOT MODIFY)'!$J:$J,Configuration!$F$14*Configuration!$F$16),-1000000),0),IFERROR(IF(Configuration!$F$13&gt;0,$N175-LARGE('FLEX Settings (DO NOT MODIFY)'!$K:$K,Configuration!$F$13*Configuration!$F$16),-1000000),0))+IF(N175=0,0,COUNTIFS($N$2:N174,N174)*0.000001)</f>
        <v>-67.09660953249562</v>
      </c>
      <c r="P175" s="42">
        <f>IF(VLOOKUP($E175,Configuration!$A$21:$C$31,3,FALSE),IFERROR((Configuration!$C$13*G175*3+Configuration!$C$12*I175+Configuration!$C$14*H175+Configuration!$C$16*K175+Configuration!$C$15*L175*3+Configuration!$C$17*M175),""),0)/F175*IF(F175&gt;=10,1,(1-(12-F175)/12))</f>
        <v>15.626750482186313</v>
      </c>
    </row>
    <row r="176" spans="1:16" x14ac:dyDescent="0.25">
      <c r="A176" s="12">
        <f>_xlfn.RANK.EQ(O176,O:O,0)</f>
        <v>164</v>
      </c>
      <c r="B176" s="12">
        <f>_xlfn.RANK.EQ(P176,P:P,0)</f>
        <v>179</v>
      </c>
      <c r="C176" t="s">
        <v>708</v>
      </c>
      <c r="D176" t="s">
        <v>49</v>
      </c>
      <c r="E176" t="s">
        <v>355</v>
      </c>
      <c r="F176" s="18">
        <v>12</v>
      </c>
      <c r="G176" s="2">
        <v>0.74864721485411145</v>
      </c>
      <c r="H176" s="2">
        <v>160.65969230769232</v>
      </c>
      <c r="I176" s="2">
        <v>21.71076923076923</v>
      </c>
      <c r="J176" s="2">
        <v>72</v>
      </c>
      <c r="K176" s="2">
        <v>425.73913043478262</v>
      </c>
      <c r="L176" s="2">
        <v>4.1142857142857139</v>
      </c>
      <c r="M176" s="2">
        <v>1.1723717791514021</v>
      </c>
      <c r="N176" s="2">
        <f>IF(VLOOKUP($E176,Configuration!$A$21:$C$31,3,FALSE),IFERROR((Configuration!$C$13*G176+Configuration!$C$12*I176+Configuration!$C$14*H176+Configuration!$C$16*K176+Configuration!$C$15*L176+Configuration!$C$17*M176),""),0)+(IF(VLOOKUP($E176,Configuration!$A$21:$C$31,3,FALSE),IFERROR((Configuration!$C$13*G176+Configuration!$C$12*I176+Configuration!$C$14*H176+Configuration!$C$16*K176+Configuration!$C$15*L176+Configuration!$C$17*M176),""),0)/$F176)*IFERROR(VLOOKUP($D176,'11_GAME_TEAMS (DO NOT MODIFY)'!$A:$C,3,FALSE),0)</f>
        <v>96.328120906168252</v>
      </c>
      <c r="O176" s="2">
        <f>MAX(IFERROR(IF(Configuration!$F$10&gt;0,$N176-LARGE($N:$N,Configuration!$F$10*Configuration!$F$16),-1000000),0),IFERROR(IF(Configuration!$F$14&gt;0,$N176-LARGE('FLEX Settings (DO NOT MODIFY)'!$J:$J,Configuration!$F$14*Configuration!$F$16),-1000000),0),IFERROR(IF(Configuration!$F$13&gt;0,$N176-LARGE('FLEX Settings (DO NOT MODIFY)'!$K:$K,Configuration!$F$13*Configuration!$F$16),-1000000),0))+IF(N176=0,0,COUNTIFS($N$2:N175,N175)*0.000001)</f>
        <v>-64.035993448190496</v>
      </c>
      <c r="P176" s="42">
        <f>IF(VLOOKUP($E176,Configuration!$A$21:$C$31,3,FALSE),IFERROR((Configuration!$C$13*G176*3+Configuration!$C$12*I176+Configuration!$C$14*H176+Configuration!$C$16*K176+Configuration!$C$15*L176*3+Configuration!$C$17*M176),""),0)/F176*IF(F176&gt;=10,1,(1-(12-F176)/12))</f>
        <v>12.89027633798718</v>
      </c>
    </row>
    <row r="177" spans="1:16" x14ac:dyDescent="0.25">
      <c r="A177" s="12">
        <f>_xlfn.RANK.EQ(O177,O:O,0)</f>
        <v>168</v>
      </c>
      <c r="B177" s="12">
        <f>_xlfn.RANK.EQ(P177,P:P,0)</f>
        <v>158</v>
      </c>
      <c r="C177" t="s">
        <v>398</v>
      </c>
      <c r="D177" t="s">
        <v>93</v>
      </c>
      <c r="E177" t="s">
        <v>355</v>
      </c>
      <c r="F177" s="18">
        <v>10</v>
      </c>
      <c r="G177" s="2">
        <v>1.3333333333333333</v>
      </c>
      <c r="H177" s="2">
        <v>160</v>
      </c>
      <c r="I177" s="2">
        <v>20</v>
      </c>
      <c r="J177" s="2">
        <v>100</v>
      </c>
      <c r="K177" s="2">
        <v>450</v>
      </c>
      <c r="L177" s="2">
        <v>3.053435114503817</v>
      </c>
      <c r="M177" s="2">
        <v>1.5452988157651122</v>
      </c>
      <c r="N177" s="2">
        <f>IF(VLOOKUP($E177,Configuration!$A$21:$C$31,3,FALSE),IFERROR((Configuration!$C$13*G177+Configuration!$C$12*I177+Configuration!$C$14*H177+Configuration!$C$16*K177+Configuration!$C$15*L177+Configuration!$C$17*M177),""),0)+(IF(VLOOKUP($E177,Configuration!$A$21:$C$31,3,FALSE),IFERROR((Configuration!$C$13*G177+Configuration!$C$12*I177+Configuration!$C$14*H177+Configuration!$C$16*K177+Configuration!$C$15*L177+Configuration!$C$17*M177),""),0)/$F177)*IFERROR(VLOOKUP($D177,'11_GAME_TEAMS (DO NOT MODIFY)'!$A:$C,3,FALSE),0)</f>
        <v>94.230013055492677</v>
      </c>
      <c r="O177" s="2">
        <f>MAX(IFERROR(IF(Configuration!$F$10&gt;0,$N177-LARGE($N:$N,Configuration!$F$10*Configuration!$F$16),-1000000),0),IFERROR(IF(Configuration!$F$14&gt;0,$N177-LARGE('FLEX Settings (DO NOT MODIFY)'!$J:$J,Configuration!$F$14*Configuration!$F$16),-1000000),0),IFERROR(IF(Configuration!$F$13&gt;0,$N177-LARGE('FLEX Settings (DO NOT MODIFY)'!$K:$K,Configuration!$F$13*Configuration!$F$16),-1000000),0))+IF(N177=0,0,COUNTIFS($N$2:N176,N176)*0.000001)</f>
        <v>-66.134101298866071</v>
      </c>
      <c r="P177" s="42">
        <f>IF(VLOOKUP($E177,Configuration!$A$21:$C$31,3,FALSE),IFERROR((Configuration!$C$13*G177*3+Configuration!$C$12*I177+Configuration!$C$14*H177+Configuration!$C$16*K177+Configuration!$C$15*L177*3+Configuration!$C$17*M177),""),0)/F177*IF(F177&gt;=10,1,(1-(12-F177)/12))</f>
        <v>14.687123442953851</v>
      </c>
    </row>
    <row r="178" spans="1:16" x14ac:dyDescent="0.25">
      <c r="A178" s="12">
        <f>_xlfn.RANK.EQ(O178,O:O,0)</f>
        <v>178</v>
      </c>
      <c r="B178" s="12">
        <f>_xlfn.RANK.EQ(P178,P:P,0)</f>
        <v>165</v>
      </c>
      <c r="C178" t="s">
        <v>205</v>
      </c>
      <c r="D178" t="s">
        <v>84</v>
      </c>
      <c r="E178" t="s">
        <v>2</v>
      </c>
      <c r="F178" s="18">
        <v>12</v>
      </c>
      <c r="G178" s="2">
        <v>0.73282442748091603</v>
      </c>
      <c r="H178" s="2">
        <v>78.485496183206095</v>
      </c>
      <c r="I178" s="2">
        <v>12.458015267175572</v>
      </c>
      <c r="J178" s="2">
        <v>96</v>
      </c>
      <c r="K178" s="2">
        <v>393.59999999999997</v>
      </c>
      <c r="L178" s="2">
        <v>5.8625954198473282</v>
      </c>
      <c r="M178" s="2">
        <v>1.4283793516583538</v>
      </c>
      <c r="N178" s="2">
        <f>IF(VLOOKUP($E178,Configuration!$A$21:$C$31,3,FALSE),IFERROR((Configuration!$C$13*G178+Configuration!$C$12*I178+Configuration!$C$14*H178+Configuration!$C$16*K178+Configuration!$C$15*L178+Configuration!$C$17*M178),""),0)+(IF(VLOOKUP($E178,Configuration!$A$21:$C$31,3,FALSE),IFERROR((Configuration!$C$13*G178+Configuration!$C$12*I178+Configuration!$C$14*H178+Configuration!$C$16*K178+Configuration!$C$15*L178+Configuration!$C$17*M178),""),0)/$F178)*IFERROR(VLOOKUP($D178,'11_GAME_TEAMS (DO NOT MODIFY)'!$A:$C,3,FALSE),0)</f>
        <v>90.153317632561155</v>
      </c>
      <c r="O178" s="2">
        <f>MAX(IFERROR(IF(Configuration!$F$10&gt;0,$N178-LARGE($N:$N,Configuration!$F$10*Configuration!$F$16),-1000000),0),IFERROR(IF(Configuration!$F$14&gt;0,$N178-LARGE('FLEX Settings (DO NOT MODIFY)'!$J:$J,Configuration!$F$14*Configuration!$F$16),-1000000),0),IFERROR(IF(Configuration!$F$13&gt;0,$N178-LARGE('FLEX Settings (DO NOT MODIFY)'!$K:$K,Configuration!$F$13*Configuration!$F$16),-1000000),0))+IF(N178=0,0,COUNTIFS($N$2:N177,N177)*0.000001)</f>
        <v>-70.210796721797593</v>
      </c>
      <c r="P178" s="42">
        <f>IF(VLOOKUP($E178,Configuration!$A$21:$C$31,3,FALSE),IFERROR((Configuration!$C$13*G178*3+Configuration!$C$12*I178+Configuration!$C$14*H178+Configuration!$C$16*K178+Configuration!$C$15*L178*3+Configuration!$C$17*M178),""),0)/F178*IF(F178&gt;=10,1,(1-(12-F178)/12))</f>
        <v>14.108196316708343</v>
      </c>
    </row>
    <row r="179" spans="1:16" x14ac:dyDescent="0.25">
      <c r="A179" s="12">
        <f>_xlfn.RANK.EQ(O179,O:O,0)</f>
        <v>176</v>
      </c>
      <c r="B179" s="12">
        <f>_xlfn.RANK.EQ(P179,P:P,0)</f>
        <v>186</v>
      </c>
      <c r="C179" t="s">
        <v>421</v>
      </c>
      <c r="D179" t="s">
        <v>181</v>
      </c>
      <c r="E179" t="s">
        <v>2</v>
      </c>
      <c r="F179" s="18">
        <v>12</v>
      </c>
      <c r="G179" s="2">
        <v>0.75</v>
      </c>
      <c r="H179" s="2">
        <v>105</v>
      </c>
      <c r="I179" s="2">
        <v>15</v>
      </c>
      <c r="J179" s="2">
        <v>108</v>
      </c>
      <c r="K179" s="2">
        <v>486</v>
      </c>
      <c r="L179" s="2">
        <v>3.8571428571428568</v>
      </c>
      <c r="M179" s="2">
        <v>1.6149757617619613</v>
      </c>
      <c r="N179" s="2">
        <f>IF(VLOOKUP($E179,Configuration!$A$21:$C$31,3,FALSE),IFERROR((Configuration!$C$13*G179+Configuration!$C$12*I179+Configuration!$C$14*H179+Configuration!$C$16*K179+Configuration!$C$15*L179+Configuration!$C$17*M179),""),0)+(IF(VLOOKUP($E179,Configuration!$A$21:$C$31,3,FALSE),IFERROR((Configuration!$C$13*G179+Configuration!$C$12*I179+Configuration!$C$14*H179+Configuration!$C$16*K179+Configuration!$C$15*L179+Configuration!$C$17*M179),""),0)/$F179)*IFERROR(VLOOKUP($D179,'11_GAME_TEAMS (DO NOT MODIFY)'!$A:$C,3,FALSE),0)</f>
        <v>91.01290561933321</v>
      </c>
      <c r="O179" s="2">
        <f>MAX(IFERROR(IF(Configuration!$F$10&gt;0,$N179-LARGE($N:$N,Configuration!$F$10*Configuration!$F$16),-1000000),0),IFERROR(IF(Configuration!$F$14&gt;0,$N179-LARGE('FLEX Settings (DO NOT MODIFY)'!$J:$J,Configuration!$F$14*Configuration!$F$16),-1000000),0),IFERROR(IF(Configuration!$F$13&gt;0,$N179-LARGE('FLEX Settings (DO NOT MODIFY)'!$K:$K,Configuration!$F$13*Configuration!$F$16),-1000000),0))+IF(N179=0,0,COUNTIFS($N$2:N178,N178)*0.000001)</f>
        <v>-69.351208735025537</v>
      </c>
      <c r="P179" s="42">
        <f>IF(VLOOKUP($E179,Configuration!$A$21:$C$31,3,FALSE),IFERROR((Configuration!$C$13*G179*3+Configuration!$C$12*I179+Configuration!$C$14*H179+Configuration!$C$16*K179+Configuration!$C$15*L179*3+Configuration!$C$17*M179),""),0)/F179*IF(F179&gt;=10,1,(1-(12-F179)/12))</f>
        <v>12.191551658753957</v>
      </c>
    </row>
    <row r="180" spans="1:16" x14ac:dyDescent="0.25">
      <c r="A180" s="12">
        <f>_xlfn.RANK.EQ(O180,O:O,0)</f>
        <v>185</v>
      </c>
      <c r="B180" s="12">
        <f>_xlfn.RANK.EQ(P180,P:P,0)</f>
        <v>198</v>
      </c>
      <c r="C180" t="s">
        <v>701</v>
      </c>
      <c r="D180" t="s">
        <v>114</v>
      </c>
      <c r="E180" t="s">
        <v>138</v>
      </c>
      <c r="F180" s="18">
        <v>12</v>
      </c>
      <c r="G180" s="2">
        <v>0.27631578947368424</v>
      </c>
      <c r="H180" s="2">
        <v>49.73684210526315</v>
      </c>
      <c r="I180" s="2">
        <v>5.5263157894736841</v>
      </c>
      <c r="J180" s="2">
        <v>120</v>
      </c>
      <c r="K180" s="2">
        <v>564</v>
      </c>
      <c r="L180" s="2">
        <v>3.947368421052631</v>
      </c>
      <c r="M180" s="2">
        <v>1.7033587168623909</v>
      </c>
      <c r="N180" s="2">
        <f>IF(VLOOKUP($E180,Configuration!$A$21:$C$31,3,FALSE),IFERROR((Configuration!$C$13*G180+Configuration!$C$12*I180+Configuration!$C$14*H180+Configuration!$C$16*K180+Configuration!$C$15*L180+Configuration!$C$17*M180),""),0)+(IF(VLOOKUP($E180,Configuration!$A$21:$C$31,3,FALSE),IFERROR((Configuration!$C$13*G180+Configuration!$C$12*I180+Configuration!$C$14*H180+Configuration!$C$16*K180+Configuration!$C$15*L180+Configuration!$C$17*M180),""),0)/$F180)*IFERROR(VLOOKUP($D180,'11_GAME_TEAMS (DO NOT MODIFY)'!$A:$C,3,FALSE),0)</f>
        <v>86.072229934696267</v>
      </c>
      <c r="O180" s="2">
        <f>MAX(IFERROR(IF(Configuration!$F$10&gt;0,$N180-LARGE($N:$N,Configuration!$F$10*Configuration!$F$16),-1000000),0),IFERROR(IF(Configuration!$F$14&gt;0,$N180-LARGE('FLEX Settings (DO NOT MODIFY)'!$J:$J,Configuration!$F$14*Configuration!$F$16),-1000000),0),IFERROR(IF(Configuration!$F$13&gt;0,$N180-LARGE('FLEX Settings (DO NOT MODIFY)'!$K:$K,Configuration!$F$13*Configuration!$F$16),-1000000),0))+IF(N180=0,0,COUNTIFS($N$2:N179,N179)*0.000001)</f>
        <v>-74.29188441966248</v>
      </c>
      <c r="P180" s="42">
        <f>IF(VLOOKUP($E180,Configuration!$A$21:$C$31,3,FALSE),IFERROR((Configuration!$C$13*G180*3+Configuration!$C$12*I180+Configuration!$C$14*H180+Configuration!$C$16*K180+Configuration!$C$15*L180*3+Configuration!$C$17*M180),""),0)/F180*IF(F180&gt;=10,1,(1-(12-F180)/12))</f>
        <v>11.396370038417672</v>
      </c>
    </row>
    <row r="181" spans="1:16" x14ac:dyDescent="0.25">
      <c r="A181" s="12">
        <f>_xlfn.RANK.EQ(O181,O:O,0)</f>
        <v>177</v>
      </c>
      <c r="B181" s="12">
        <f>_xlfn.RANK.EQ(P181,P:P,0)</f>
        <v>205</v>
      </c>
      <c r="C181" t="s">
        <v>438</v>
      </c>
      <c r="D181" t="s">
        <v>65</v>
      </c>
      <c r="E181" t="s">
        <v>373</v>
      </c>
      <c r="F181" s="18">
        <v>12</v>
      </c>
      <c r="G181" s="2">
        <v>0.6508474576271186</v>
      </c>
      <c r="H181" s="2">
        <v>89.491525423728802</v>
      </c>
      <c r="I181" s="2">
        <v>16.271186440677965</v>
      </c>
      <c r="J181" s="2">
        <v>120</v>
      </c>
      <c r="K181" s="2">
        <v>552</v>
      </c>
      <c r="L181" s="2">
        <v>3</v>
      </c>
      <c r="M181" s="2">
        <v>1.7911849440322896</v>
      </c>
      <c r="N181" s="2">
        <f>IF(VLOOKUP($E181,Configuration!$A$21:$C$31,3,FALSE),IFERROR((Configuration!$C$13*G181+Configuration!$C$12*I181+Configuration!$C$14*H181+Configuration!$C$16*K181+Configuration!$C$15*L181+Configuration!$C$17*M181),""),0)+(IF(VLOOKUP($E181,Configuration!$A$21:$C$31,3,FALSE),IFERROR((Configuration!$C$13*G181+Configuration!$C$12*I181+Configuration!$C$14*H181+Configuration!$C$16*K181+Configuration!$C$15*L181+Configuration!$C$17*M181),""),0)/$F181)*IFERROR(VLOOKUP($D181,'11_GAME_TEAMS (DO NOT MODIFY)'!$A:$C,3,FALSE),0)</f>
        <v>90.607460620410009</v>
      </c>
      <c r="O181" s="2">
        <f>MAX(IFERROR(IF(Configuration!$F$10&gt;0,$N181-LARGE($N:$N,Configuration!$F$10*Configuration!$F$16),-1000000),0),IFERROR(IF(Configuration!$F$14&gt;0,$N181-LARGE('FLEX Settings (DO NOT MODIFY)'!$J:$J,Configuration!$F$14*Configuration!$F$16),-1000000),0),IFERROR(IF(Configuration!$F$13&gt;0,$N181-LARGE('FLEX Settings (DO NOT MODIFY)'!$K:$K,Configuration!$F$13*Configuration!$F$16),-1000000),0))+IF(N181=0,0,COUNTIFS($N$2:N180,N180)*0.000001)</f>
        <v>-69.756653733948738</v>
      </c>
      <c r="P181" s="42">
        <f>IF(VLOOKUP($E181,Configuration!$A$21:$C$31,3,FALSE),IFERROR((Configuration!$C$13*G181*3+Configuration!$C$12*I181+Configuration!$C$14*H181+Configuration!$C$16*K181+Configuration!$C$15*L181*3+Configuration!$C$17*M181),""),0)/F181*IF(F181&gt;=10,1,(1-(12-F181)/12))</f>
        <v>11.201469175994617</v>
      </c>
    </row>
    <row r="182" spans="1:16" x14ac:dyDescent="0.25">
      <c r="A182" s="12">
        <f>_xlfn.RANK.EQ(O182,O:O,0)</f>
        <v>180</v>
      </c>
      <c r="B182" s="12">
        <f>_xlfn.RANK.EQ(P182,P:P,0)</f>
        <v>175</v>
      </c>
      <c r="C182" t="s">
        <v>456</v>
      </c>
      <c r="D182" t="s">
        <v>660</v>
      </c>
      <c r="E182" t="s">
        <v>4</v>
      </c>
      <c r="F182" s="18">
        <v>11</v>
      </c>
      <c r="G182" s="2">
        <v>0.75428571428571423</v>
      </c>
      <c r="H182" s="2">
        <v>79.199999999999989</v>
      </c>
      <c r="I182" s="2">
        <v>11.314285714285713</v>
      </c>
      <c r="J182" s="2">
        <v>99</v>
      </c>
      <c r="K182" s="2">
        <v>465.30000000000007</v>
      </c>
      <c r="L182" s="2">
        <v>4.05</v>
      </c>
      <c r="M182" s="2">
        <v>1.4604854514104268</v>
      </c>
      <c r="N182" s="2">
        <f>IF(VLOOKUP($E182,Configuration!$A$21:$C$31,3,FALSE),IFERROR((Configuration!$C$13*G182+Configuration!$C$12*I182+Configuration!$C$14*H182+Configuration!$C$16*K182+Configuration!$C$15*L182+Configuration!$C$17*M182),""),0)+(IF(VLOOKUP($E182,Configuration!$A$21:$C$31,3,FALSE),IFERROR((Configuration!$C$13*G182+Configuration!$C$12*I182+Configuration!$C$14*H182+Configuration!$C$16*K182+Configuration!$C$15*L182+Configuration!$C$17*M182),""),0)/$F182)*IFERROR(VLOOKUP($D182,'11_GAME_TEAMS (DO NOT MODIFY)'!$A:$C,3,FALSE),0)</f>
        <v>87.966701836400745</v>
      </c>
      <c r="O182" s="2">
        <f>MAX(IFERROR(IF(Configuration!$F$10&gt;0,$N182-LARGE($N:$N,Configuration!$F$10*Configuration!$F$16),-1000000),0),IFERROR(IF(Configuration!$F$14&gt;0,$N182-LARGE('FLEX Settings (DO NOT MODIFY)'!$J:$J,Configuration!$F$14*Configuration!$F$16),-1000000),0),IFERROR(IF(Configuration!$F$13&gt;0,$N182-LARGE('FLEX Settings (DO NOT MODIFY)'!$K:$K,Configuration!$F$13*Configuration!$F$16),-1000000),0))+IF(N182=0,0,COUNTIFS($N$2:N181,N181)*0.000001)</f>
        <v>-72.397412517958003</v>
      </c>
      <c r="P182" s="42">
        <f>IF(VLOOKUP($E182,Configuration!$A$21:$C$31,3,FALSE),IFERROR((Configuration!$C$13*G182*3+Configuration!$C$12*I182+Configuration!$C$14*H182+Configuration!$C$16*K182+Configuration!$C$15*L182*3+Configuration!$C$17*M182),""),0)/F182*IF(F182&gt;=10,1,(1-(12-F182)/12))</f>
        <v>13.060301346496807</v>
      </c>
    </row>
    <row r="183" spans="1:16" x14ac:dyDescent="0.25">
      <c r="A183" s="12">
        <f>_xlfn.RANK.EQ(O183,O:O,0)</f>
        <v>182</v>
      </c>
      <c r="B183" s="12">
        <f>_xlfn.RANK.EQ(P183,P:P,0)</f>
        <v>174</v>
      </c>
      <c r="C183" t="s">
        <v>192</v>
      </c>
      <c r="D183" t="s">
        <v>79</v>
      </c>
      <c r="E183" t="s">
        <v>2</v>
      </c>
      <c r="F183" s="18">
        <v>12</v>
      </c>
      <c r="G183" s="2">
        <v>0.47507953340402975</v>
      </c>
      <c r="H183" s="2">
        <v>81.951219512195138</v>
      </c>
      <c r="I183" s="2">
        <v>10.926829268292684</v>
      </c>
      <c r="J183" s="2">
        <v>84</v>
      </c>
      <c r="K183" s="2">
        <v>403.20000000000005</v>
      </c>
      <c r="L183" s="2">
        <v>5.4634146341463419</v>
      </c>
      <c r="M183" s="2">
        <v>1.2500449897554147</v>
      </c>
      <c r="N183" s="2">
        <f>IF(VLOOKUP($E183,Configuration!$A$21:$C$31,3,FALSE),IFERROR((Configuration!$C$13*G183+Configuration!$C$12*I183+Configuration!$C$14*H183+Configuration!$C$16*K183+Configuration!$C$15*L183+Configuration!$C$17*M183),""),0)+(IF(VLOOKUP($E183,Configuration!$A$21:$C$31,3,FALSE),IFERROR((Configuration!$C$13*G183+Configuration!$C$12*I183+Configuration!$C$14*H183+Configuration!$C$16*K183+Configuration!$C$15*L183+Configuration!$C$17*M183),""),0)/$F183)*IFERROR(VLOOKUP($D183,'11_GAME_TEAMS (DO NOT MODIFY)'!$A:$C,3,FALSE),0)</f>
        <v>87.109411611157256</v>
      </c>
      <c r="O183" s="2">
        <f>MAX(IFERROR(IF(Configuration!$F$10&gt;0,$N183-LARGE($N:$N,Configuration!$F$10*Configuration!$F$16),-1000000),0),IFERROR(IF(Configuration!$F$14&gt;0,$N183-LARGE('FLEX Settings (DO NOT MODIFY)'!$J:$J,Configuration!$F$14*Configuration!$F$16),-1000000),0),IFERROR(IF(Configuration!$F$13&gt;0,$N183-LARGE('FLEX Settings (DO NOT MODIFY)'!$K:$K,Configuration!$F$13*Configuration!$F$16),-1000000),0))+IF(N183=0,0,COUNTIFS($N$2:N182,N182)*0.000001)</f>
        <v>-73.254702743201491</v>
      </c>
      <c r="P183" s="42">
        <f>IF(VLOOKUP($E183,Configuration!$A$21:$C$31,3,FALSE),IFERROR((Configuration!$C$13*G183*3+Configuration!$C$12*I183+Configuration!$C$14*H183+Configuration!$C$16*K183+Configuration!$C$15*L183*3+Configuration!$C$17*M183),""),0)/F183*IF(F183&gt;=10,1,(1-(12-F183)/12))</f>
        <v>13.197611801813478</v>
      </c>
    </row>
    <row r="184" spans="1:16" x14ac:dyDescent="0.25">
      <c r="A184" s="12">
        <f>_xlfn.RANK.EQ(O184,O:O,0)</f>
        <v>181</v>
      </c>
      <c r="B184" s="12">
        <f>_xlfn.RANK.EQ(P184,P:P,0)</f>
        <v>160</v>
      </c>
      <c r="C184" t="s">
        <v>764</v>
      </c>
      <c r="D184" t="s">
        <v>44</v>
      </c>
      <c r="E184" t="s">
        <v>1</v>
      </c>
      <c r="F184" s="18">
        <v>10</v>
      </c>
      <c r="G184" s="2">
        <v>0.89999999999999991</v>
      </c>
      <c r="H184" s="2">
        <v>84</v>
      </c>
      <c r="I184" s="2">
        <v>12</v>
      </c>
      <c r="J184" s="2">
        <v>90</v>
      </c>
      <c r="K184" s="2">
        <v>468.00000000000006</v>
      </c>
      <c r="L184" s="2">
        <v>3.9130434782608692</v>
      </c>
      <c r="M184" s="2">
        <v>1.3417262439482738</v>
      </c>
      <c r="N184" s="2">
        <f>IF(VLOOKUP($E184,Configuration!$A$21:$C$31,3,FALSE),IFERROR((Configuration!$C$13*G184+Configuration!$C$12*I184+Configuration!$C$14*H184+Configuration!$C$16*K184+Configuration!$C$15*L184+Configuration!$C$17*M184),""),0)+(IF(VLOOKUP($E184,Configuration!$A$21:$C$31,3,FALSE),IFERROR((Configuration!$C$13*G184+Configuration!$C$12*I184+Configuration!$C$14*H184+Configuration!$C$16*K184+Configuration!$C$15*L184+Configuration!$C$17*M184),""),0)/$F184)*IFERROR(VLOOKUP($D184,'11_GAME_TEAMS (DO NOT MODIFY)'!$A:$C,3,FALSE),0)</f>
        <v>87.394808381668682</v>
      </c>
      <c r="O184" s="2">
        <f>MAX(IFERROR(IF(Configuration!$F$10&gt;0,$N184-LARGE($N:$N,Configuration!$F$10*Configuration!$F$16),-1000000),0),IFERROR(IF(Configuration!$F$14&gt;0,$N184-LARGE('FLEX Settings (DO NOT MODIFY)'!$J:$J,Configuration!$F$14*Configuration!$F$16),-1000000),0),IFERROR(IF(Configuration!$F$13&gt;0,$N184-LARGE('FLEX Settings (DO NOT MODIFY)'!$K:$K,Configuration!$F$13*Configuration!$F$16),-1000000),0))+IF(N184=0,0,COUNTIFS($N$2:N183,N183)*0.000001)</f>
        <v>-72.969305972690066</v>
      </c>
      <c r="P184" s="42">
        <f>IF(VLOOKUP($E184,Configuration!$A$21:$C$31,3,FALSE),IFERROR((Configuration!$C$13*G184*3+Configuration!$C$12*I184+Configuration!$C$14*H184+Configuration!$C$16*K184+Configuration!$C$15*L184*3+Configuration!$C$17*M184),""),0)/F184*IF(F184&gt;=10,1,(1-(12-F184)/12))</f>
        <v>14.515133012079911</v>
      </c>
    </row>
    <row r="185" spans="1:16" x14ac:dyDescent="0.25">
      <c r="A185" s="12">
        <f>_xlfn.RANK.EQ(O185,O:O,0)</f>
        <v>190</v>
      </c>
      <c r="B185" s="12">
        <f>_xlfn.RANK.EQ(P185,P:P,0)</f>
        <v>176</v>
      </c>
      <c r="C185" t="s">
        <v>453</v>
      </c>
      <c r="D185" t="s">
        <v>381</v>
      </c>
      <c r="E185" t="s">
        <v>379</v>
      </c>
      <c r="F185" s="18">
        <v>12</v>
      </c>
      <c r="G185" s="2">
        <v>0.28514851485148518</v>
      </c>
      <c r="H185" s="2">
        <v>45.623762376237622</v>
      </c>
      <c r="I185" s="2">
        <v>5.7029702970297027</v>
      </c>
      <c r="J185" s="2">
        <v>96</v>
      </c>
      <c r="K185" s="2">
        <v>412.09756097560978</v>
      </c>
      <c r="L185" s="2">
        <v>5.8536585365853657</v>
      </c>
      <c r="M185" s="2">
        <v>1.3731650886532967</v>
      </c>
      <c r="N185" s="2">
        <f>IF(VLOOKUP($E185,Configuration!$A$21:$C$31,3,FALSE),IFERROR((Configuration!$C$13*G185+Configuration!$C$12*I185+Configuration!$C$14*H185+Configuration!$C$16*K185+Configuration!$C$15*L185+Configuration!$C$17*M185),""),0)+(IF(VLOOKUP($E185,Configuration!$A$21:$C$31,3,FALSE),IFERROR((Configuration!$C$13*G185+Configuration!$C$12*I185+Configuration!$C$14*H185+Configuration!$C$16*K185+Configuration!$C$15*L185+Configuration!$C$17*M185),""),0)/$F185)*IFERROR(VLOOKUP($D185,'11_GAME_TEAMS (DO NOT MODIFY)'!$A:$C,3,FALSE),0)</f>
        <v>82.710129615014125</v>
      </c>
      <c r="O185" s="2">
        <f>MAX(IFERROR(IF(Configuration!$F$10&gt;0,$N185-LARGE($N:$N,Configuration!$F$10*Configuration!$F$16),-1000000),0),IFERROR(IF(Configuration!$F$14&gt;0,$N185-LARGE('FLEX Settings (DO NOT MODIFY)'!$J:$J,Configuration!$F$14*Configuration!$F$16),-1000000),0),IFERROR(IF(Configuration!$F$13&gt;0,$N185-LARGE('FLEX Settings (DO NOT MODIFY)'!$K:$K,Configuration!$F$13*Configuration!$F$16),-1000000),0))+IF(N185=0,0,COUNTIFS($N$2:N184,N184)*0.000001)</f>
        <v>-77.653984739344622</v>
      </c>
      <c r="P185" s="42">
        <f>IF(VLOOKUP($E185,Configuration!$A$21:$C$31,3,FALSE),IFERROR((Configuration!$C$13*G185*3+Configuration!$C$12*I185+Configuration!$C$14*H185+Configuration!$C$16*K185+Configuration!$C$15*L185*3+Configuration!$C$17*M185),""),0)/F185*IF(F185&gt;=10,1,(1-(12-F185)/12))</f>
        <v>13.031317852688026</v>
      </c>
    </row>
    <row r="186" spans="1:16" x14ac:dyDescent="0.25">
      <c r="A186" s="12">
        <f>_xlfn.RANK.EQ(O186,O:O,0)</f>
        <v>187</v>
      </c>
      <c r="B186" s="12">
        <f>_xlfn.RANK.EQ(P186,P:P,0)</f>
        <v>197</v>
      </c>
      <c r="C186" t="s">
        <v>218</v>
      </c>
      <c r="D186" t="s">
        <v>125</v>
      </c>
      <c r="E186" t="s">
        <v>3</v>
      </c>
      <c r="F186" s="18">
        <v>11</v>
      </c>
      <c r="G186" s="2">
        <v>0.70833333333333315</v>
      </c>
      <c r="H186" s="2">
        <v>95.624999999999986</v>
      </c>
      <c r="I186" s="2">
        <v>12.749999999999998</v>
      </c>
      <c r="J186" s="2">
        <v>93.5</v>
      </c>
      <c r="K186" s="2">
        <v>495.54999999999995</v>
      </c>
      <c r="L186" s="2">
        <v>2.833333333333333</v>
      </c>
      <c r="M186" s="2">
        <v>1.3962203915853888</v>
      </c>
      <c r="N186" s="2">
        <f>IF(VLOOKUP($E186,Configuration!$A$21:$C$31,3,FALSE),IFERROR((Configuration!$C$13*G186+Configuration!$C$12*I186+Configuration!$C$14*H186+Configuration!$C$16*K186+Configuration!$C$15*L186+Configuration!$C$17*M186),""),0)+(IF(VLOOKUP($E186,Configuration!$A$21:$C$31,3,FALSE),IFERROR((Configuration!$C$13*G186+Configuration!$C$12*I186+Configuration!$C$14*H186+Configuration!$C$16*K186+Configuration!$C$15*L186+Configuration!$C$17*M186),""),0)/$F186)*IFERROR(VLOOKUP($D186,'11_GAME_TEAMS (DO NOT MODIFY)'!$A:$C,3,FALSE),0)</f>
        <v>83.950059216829217</v>
      </c>
      <c r="O186" s="2">
        <f>MAX(IFERROR(IF(Configuration!$F$10&gt;0,$N186-LARGE($N:$N,Configuration!$F$10*Configuration!$F$16),-1000000),0),IFERROR(IF(Configuration!$F$14&gt;0,$N186-LARGE('FLEX Settings (DO NOT MODIFY)'!$J:$J,Configuration!$F$14*Configuration!$F$16),-1000000),0),IFERROR(IF(Configuration!$F$13&gt;0,$N186-LARGE('FLEX Settings (DO NOT MODIFY)'!$K:$K,Configuration!$F$13*Configuration!$F$16),-1000000),0))+IF(N186=0,0,COUNTIFS($N$2:N185,N185)*0.000001)</f>
        <v>-76.41405513752953</v>
      </c>
      <c r="P186" s="42">
        <f>IF(VLOOKUP($E186,Configuration!$A$21:$C$31,3,FALSE),IFERROR((Configuration!$C$13*G186*3+Configuration!$C$12*I186+Configuration!$C$14*H186+Configuration!$C$16*K186+Configuration!$C$15*L186*3+Configuration!$C$17*M186),""),0)/F186*IF(F186&gt;=10,1,(1-(12-F186)/12))</f>
        <v>11.495459928802658</v>
      </c>
    </row>
    <row r="187" spans="1:16" x14ac:dyDescent="0.25">
      <c r="A187" s="12">
        <f>_xlfn.RANK.EQ(O187,O:O,0)</f>
        <v>188</v>
      </c>
      <c r="B187" s="12">
        <f>_xlfn.RANK.EQ(P187,P:P,0)</f>
        <v>184</v>
      </c>
      <c r="C187" t="s">
        <v>390</v>
      </c>
      <c r="D187" t="s">
        <v>180</v>
      </c>
      <c r="E187" t="s">
        <v>2</v>
      </c>
      <c r="F187" s="18">
        <v>11</v>
      </c>
      <c r="G187" s="2">
        <v>1.2744827586206899</v>
      </c>
      <c r="H187" s="2">
        <v>121.07586206896553</v>
      </c>
      <c r="I187" s="2">
        <v>12.744827586206897</v>
      </c>
      <c r="J187" s="2">
        <v>88</v>
      </c>
      <c r="K187" s="2">
        <v>422.4</v>
      </c>
      <c r="L187" s="2">
        <v>3.0344827586206895</v>
      </c>
      <c r="M187" s="2">
        <v>1.3201778384144593</v>
      </c>
      <c r="N187" s="2">
        <f>IF(VLOOKUP($E187,Configuration!$A$21:$C$31,3,FALSE),IFERROR((Configuration!$C$13*G187+Configuration!$C$12*I187+Configuration!$C$14*H187+Configuration!$C$16*K187+Configuration!$C$15*L187+Configuration!$C$17*M187),""),0)+(IF(VLOOKUP($E187,Configuration!$A$21:$C$31,3,FALSE),IFERROR((Configuration!$C$13*G187+Configuration!$C$12*I187+Configuration!$C$14*H187+Configuration!$C$16*K187+Configuration!$C$15*L187+Configuration!$C$17*M187),""),0)/$F187)*IFERROR(VLOOKUP($D187,'11_GAME_TEAMS (DO NOT MODIFY)'!$A:$C,3,FALSE),0)</f>
        <v>83.933437426619363</v>
      </c>
      <c r="O187" s="2">
        <f>MAX(IFERROR(IF(Configuration!$F$10&gt;0,$N187-LARGE($N:$N,Configuration!$F$10*Configuration!$F$16),-1000000),0),IFERROR(IF(Configuration!$F$14&gt;0,$N187-LARGE('FLEX Settings (DO NOT MODIFY)'!$J:$J,Configuration!$F$14*Configuration!$F$16),-1000000),0),IFERROR(IF(Configuration!$F$13&gt;0,$N187-LARGE('FLEX Settings (DO NOT MODIFY)'!$K:$K,Configuration!$F$13*Configuration!$F$16),-1000000),0))+IF(N187=0,0,COUNTIFS($N$2:N186,N186)*0.000001)</f>
        <v>-76.430676927739384</v>
      </c>
      <c r="P187" s="42">
        <f>IF(VLOOKUP($E187,Configuration!$A$21:$C$31,3,FALSE),IFERROR((Configuration!$C$13*G187*3+Configuration!$C$12*I187+Configuration!$C$14*H187+Configuration!$C$16*K187+Configuration!$C$15*L187*3+Configuration!$C$17*M187),""),0)/F187*IF(F187&gt;=10,1,(1-(12-F187)/12))</f>
        <v>12.331002148501447</v>
      </c>
    </row>
    <row r="188" spans="1:16" x14ac:dyDescent="0.25">
      <c r="A188" s="12">
        <f>_xlfn.RANK.EQ(O188,O:O,0)</f>
        <v>191</v>
      </c>
      <c r="B188" s="12">
        <f>_xlfn.RANK.EQ(P188,P:P,0)</f>
        <v>167</v>
      </c>
      <c r="C188" t="s">
        <v>728</v>
      </c>
      <c r="D188" t="s">
        <v>661</v>
      </c>
      <c r="E188" t="s">
        <v>4</v>
      </c>
      <c r="F188" s="18">
        <v>10</v>
      </c>
      <c r="G188" s="2">
        <v>0.62857142857142856</v>
      </c>
      <c r="H188" s="2">
        <v>75.428571428571431</v>
      </c>
      <c r="I188" s="2">
        <v>9.4285714285714288</v>
      </c>
      <c r="J188" s="2">
        <v>100</v>
      </c>
      <c r="K188" s="2">
        <v>450</v>
      </c>
      <c r="L188" s="2">
        <v>4</v>
      </c>
      <c r="M188" s="2">
        <v>1.4588902662940599</v>
      </c>
      <c r="N188" s="2">
        <f>IF(VLOOKUP($E188,Configuration!$A$21:$C$31,3,FALSE),IFERROR((Configuration!$C$13*G188+Configuration!$C$12*I188+Configuration!$C$14*H188+Configuration!$C$16*K188+Configuration!$C$15*L188+Configuration!$C$17*M188),""),0)+(IF(VLOOKUP($E188,Configuration!$A$21:$C$31,3,FALSE),IFERROR((Configuration!$C$13*G188+Configuration!$C$12*I188+Configuration!$C$14*H188+Configuration!$C$16*K188+Configuration!$C$15*L188+Configuration!$C$17*M188),""),0)/$F188)*IFERROR(VLOOKUP($D188,'11_GAME_TEAMS (DO NOT MODIFY)'!$A:$C,3,FALSE),0)</f>
        <v>82.1107908959833</v>
      </c>
      <c r="O188" s="2">
        <f>MAX(IFERROR(IF(Configuration!$F$10&gt;0,$N188-LARGE($N:$N,Configuration!$F$10*Configuration!$F$16),-1000000),0),IFERROR(IF(Configuration!$F$14&gt;0,$N188-LARGE('FLEX Settings (DO NOT MODIFY)'!$J:$J,Configuration!$F$14*Configuration!$F$16),-1000000),0),IFERROR(IF(Configuration!$F$13&gt;0,$N188-LARGE('FLEX Settings (DO NOT MODIFY)'!$K:$K,Configuration!$F$13*Configuration!$F$16),-1000000),0))+IF(N188=0,0,COUNTIFS($N$2:N187,N187)*0.000001)</f>
        <v>-78.253323458375448</v>
      </c>
      <c r="P188" s="42">
        <f>IF(VLOOKUP($E188,Configuration!$A$21:$C$31,3,FALSE),IFERROR((Configuration!$C$13*G188*3+Configuration!$C$12*I188+Configuration!$C$14*H188+Configuration!$C$16*K188+Configuration!$C$15*L188*3+Configuration!$C$17*M188),""),0)/F188*IF(F188&gt;=10,1,(1-(12-F188)/12))</f>
        <v>13.765364803884044</v>
      </c>
    </row>
    <row r="189" spans="1:16" x14ac:dyDescent="0.25">
      <c r="A189" s="12">
        <f>_xlfn.RANK.EQ(O189,O:O,0)</f>
        <v>186</v>
      </c>
      <c r="B189" s="12">
        <f>_xlfn.RANK.EQ(P189,P:P,0)</f>
        <v>196</v>
      </c>
      <c r="C189" t="s">
        <v>759</v>
      </c>
      <c r="D189" t="s">
        <v>62</v>
      </c>
      <c r="E189" t="s">
        <v>1</v>
      </c>
      <c r="F189" s="18">
        <v>12</v>
      </c>
      <c r="G189" s="2">
        <v>1.1200000000000001</v>
      </c>
      <c r="H189" s="2">
        <v>123.76000000000002</v>
      </c>
      <c r="I189" s="2">
        <v>14.56</v>
      </c>
      <c r="J189" s="2">
        <v>84</v>
      </c>
      <c r="K189" s="2">
        <v>403.20000000000005</v>
      </c>
      <c r="L189" s="2">
        <v>3.3600000000000003</v>
      </c>
      <c r="M189" s="2">
        <v>1.2797417342196387</v>
      </c>
      <c r="N189" s="2">
        <f>IF(VLOOKUP($E189,Configuration!$A$21:$C$31,3,FALSE),IFERROR((Configuration!$C$13*G189+Configuration!$C$12*I189+Configuration!$C$14*H189+Configuration!$C$16*K189+Configuration!$C$15*L189+Configuration!$C$17*M189),""),0)+(IF(VLOOKUP($E189,Configuration!$A$21:$C$31,3,FALSE),IFERROR((Configuration!$C$13*G189+Configuration!$C$12*I189+Configuration!$C$14*H189+Configuration!$C$16*K189+Configuration!$C$15*L189+Configuration!$C$17*M189),""),0)/$F189)*IFERROR(VLOOKUP($D189,'11_GAME_TEAMS (DO NOT MODIFY)'!$A:$C,3,FALSE),0)</f>
        <v>84.296516531560741</v>
      </c>
      <c r="O189" s="2">
        <f>MAX(IFERROR(IF(Configuration!$F$10&gt;0,$N189-LARGE($N:$N,Configuration!$F$10*Configuration!$F$16),-1000000),0),IFERROR(IF(Configuration!$F$14&gt;0,$N189-LARGE('FLEX Settings (DO NOT MODIFY)'!$J:$J,Configuration!$F$14*Configuration!$F$16),-1000000),0),IFERROR(IF(Configuration!$F$13&gt;0,$N189-LARGE('FLEX Settings (DO NOT MODIFY)'!$K:$K,Configuration!$F$13*Configuration!$F$16),-1000000),0))+IF(N189=0,0,COUNTIFS($N$2:N188,N188)*0.000001)</f>
        <v>-76.067597822798007</v>
      </c>
      <c r="P189" s="42">
        <f>IF(VLOOKUP($E189,Configuration!$A$21:$C$31,3,FALSE),IFERROR((Configuration!$C$13*G189*3+Configuration!$C$12*I189+Configuration!$C$14*H189+Configuration!$C$16*K189+Configuration!$C$15*L189*3+Configuration!$C$17*M189),""),0)/F189*IF(F189&gt;=10,1,(1-(12-F189)/12))</f>
        <v>11.504709710963397</v>
      </c>
    </row>
    <row r="190" spans="1:16" x14ac:dyDescent="0.25">
      <c r="A190" s="12">
        <f>_xlfn.RANK.EQ(O190,O:O,0)</f>
        <v>193</v>
      </c>
      <c r="B190" s="12">
        <f>_xlfn.RANK.EQ(P190,P:P,0)</f>
        <v>173</v>
      </c>
      <c r="C190" t="s">
        <v>422</v>
      </c>
      <c r="D190" t="s">
        <v>124</v>
      </c>
      <c r="E190" t="s">
        <v>4</v>
      </c>
      <c r="F190" s="18">
        <v>11</v>
      </c>
      <c r="G190" s="2">
        <v>0.84234234234234229</v>
      </c>
      <c r="H190" s="2">
        <v>58.121621621621628</v>
      </c>
      <c r="I190" s="2">
        <v>5.0540540540540544</v>
      </c>
      <c r="J190" s="2">
        <v>93.5</v>
      </c>
      <c r="K190" s="2">
        <v>355.29999999999995</v>
      </c>
      <c r="L190" s="2">
        <v>5.0540540540540544</v>
      </c>
      <c r="M190" s="2">
        <v>1.333315409396501</v>
      </c>
      <c r="N190" s="2">
        <f>IF(VLOOKUP($E190,Configuration!$A$21:$C$31,3,FALSE),IFERROR((Configuration!$C$13*G190+Configuration!$C$12*I190+Configuration!$C$14*H190+Configuration!$C$16*K190+Configuration!$C$15*L190+Configuration!$C$17*M190),""),0)+(IF(VLOOKUP($E190,Configuration!$A$21:$C$31,3,FALSE),IFERROR((Configuration!$C$13*G190+Configuration!$C$12*I190+Configuration!$C$14*H190+Configuration!$C$16*K190+Configuration!$C$15*L190+Configuration!$C$17*M190),""),0)/$F190)*IFERROR(VLOOKUP($D190,'11_GAME_TEAMS (DO NOT MODIFY)'!$A:$C,3,FALSE),0)</f>
        <v>78.321412583973981</v>
      </c>
      <c r="O190" s="2">
        <f>MAX(IFERROR(IF(Configuration!$F$10&gt;0,$N190-LARGE($N:$N,Configuration!$F$10*Configuration!$F$16),-1000000),0),IFERROR(IF(Configuration!$F$14&gt;0,$N190-LARGE('FLEX Settings (DO NOT MODIFY)'!$J:$J,Configuration!$F$14*Configuration!$F$16),-1000000),0),IFERROR(IF(Configuration!$F$13&gt;0,$N190-LARGE('FLEX Settings (DO NOT MODIFY)'!$K:$K,Configuration!$F$13*Configuration!$F$16),-1000000),0))+IF(N190=0,0,COUNTIFS($N$2:N189,N189)*0.000001)</f>
        <v>-82.042701770384767</v>
      </c>
      <c r="P190" s="42">
        <f>IF(VLOOKUP($E190,Configuration!$A$21:$C$31,3,FALSE),IFERROR((Configuration!$C$13*G190*3+Configuration!$C$12*I190+Configuration!$C$14*H190+Configuration!$C$16*K190+Configuration!$C$15*L190*3+Configuration!$C$17*M190),""),0)/F190*IF(F190&gt;=10,1,(1-(12-F190)/12))</f>
        <v>13.39433577323012</v>
      </c>
    </row>
    <row r="191" spans="1:16" x14ac:dyDescent="0.25">
      <c r="A191" s="12">
        <f>_xlfn.RANK.EQ(O191,O:O,0)</f>
        <v>184</v>
      </c>
      <c r="B191" s="12">
        <f>_xlfn.RANK.EQ(P191,P:P,0)</f>
        <v>216</v>
      </c>
      <c r="C191" t="s">
        <v>195</v>
      </c>
      <c r="D191" t="s">
        <v>139</v>
      </c>
      <c r="E191" t="s">
        <v>2</v>
      </c>
      <c r="F191" s="18">
        <v>12</v>
      </c>
      <c r="G191" s="2">
        <v>0.38699690402476783</v>
      </c>
      <c r="H191" s="2">
        <v>165.44117647058823</v>
      </c>
      <c r="I191" s="2">
        <v>22.058823529411768</v>
      </c>
      <c r="J191" s="2">
        <v>120</v>
      </c>
      <c r="K191" s="2">
        <v>492</v>
      </c>
      <c r="L191" s="2">
        <v>1.8461538461538463</v>
      </c>
      <c r="M191" s="2">
        <v>1.8384918261933227</v>
      </c>
      <c r="N191" s="2">
        <f>IF(VLOOKUP($E191,Configuration!$A$21:$C$31,3,FALSE),IFERROR((Configuration!$C$13*G191+Configuration!$C$12*I191+Configuration!$C$14*H191+Configuration!$C$16*K191+Configuration!$C$15*L191+Configuration!$C$17*M191),""),0)+(IF(VLOOKUP($E191,Configuration!$A$21:$C$31,3,FALSE),IFERROR((Configuration!$C$13*G191+Configuration!$C$12*I191+Configuration!$C$14*H191+Configuration!$C$16*K191+Configuration!$C$15*L191+Configuration!$C$17*M191),""),0)/$F191)*IFERROR(VLOOKUP($D191,'11_GAME_TEAMS (DO NOT MODIFY)'!$A:$C,3,FALSE),0)</f>
        <v>86.495450260449758</v>
      </c>
      <c r="O191" s="2">
        <f>MAX(IFERROR(IF(Configuration!$F$10&gt;0,$N191-LARGE($N:$N,Configuration!$F$10*Configuration!$F$16),-1000000),0),IFERROR(IF(Configuration!$F$14&gt;0,$N191-LARGE('FLEX Settings (DO NOT MODIFY)'!$J:$J,Configuration!$F$14*Configuration!$F$16),-1000000),0),IFERROR(IF(Configuration!$F$13&gt;0,$N191-LARGE('FLEX Settings (DO NOT MODIFY)'!$K:$K,Configuration!$F$13*Configuration!$F$16),-1000000),0))+IF(N191=0,0,COUNTIFS($N$2:N190,N190)*0.000001)</f>
        <v>-73.86866409390899</v>
      </c>
      <c r="P191" s="42">
        <f>IF(VLOOKUP($E191,Configuration!$A$21:$C$31,3,FALSE),IFERROR((Configuration!$C$13*G191*3+Configuration!$C$12*I191+Configuration!$C$14*H191+Configuration!$C$16*K191+Configuration!$C$15*L191*3+Configuration!$C$17*M191),""),0)/F191*IF(F191&gt;=10,1,(1-(12-F191)/12))</f>
        <v>9.4411049385494277</v>
      </c>
    </row>
    <row r="192" spans="1:16" x14ac:dyDescent="0.25">
      <c r="A192" s="12">
        <f>_xlfn.RANK.EQ(O192,O:O,0)</f>
        <v>189</v>
      </c>
      <c r="B192" s="12">
        <f>_xlfn.RANK.EQ(P192,P:P,0)</f>
        <v>211</v>
      </c>
      <c r="C192" t="s">
        <v>454</v>
      </c>
      <c r="D192" t="s">
        <v>140</v>
      </c>
      <c r="E192" t="s">
        <v>379</v>
      </c>
      <c r="F192" s="18">
        <v>12</v>
      </c>
      <c r="G192" s="2">
        <v>1.0666666666666664</v>
      </c>
      <c r="H192" s="2">
        <v>96</v>
      </c>
      <c r="I192" s="2">
        <v>16</v>
      </c>
      <c r="J192" s="2">
        <v>120</v>
      </c>
      <c r="K192" s="2">
        <v>471.99999999999994</v>
      </c>
      <c r="L192" s="2">
        <v>2.6</v>
      </c>
      <c r="M192" s="2">
        <v>1.7889683252643651</v>
      </c>
      <c r="N192" s="2">
        <f>IF(VLOOKUP($E192,Configuration!$A$21:$C$31,3,FALSE),IFERROR((Configuration!$C$13*G192+Configuration!$C$12*I192+Configuration!$C$14*H192+Configuration!$C$16*K192+Configuration!$C$15*L192+Configuration!$C$17*M192),""),0)+(IF(VLOOKUP($E192,Configuration!$A$21:$C$31,3,FALSE),IFERROR((Configuration!$C$13*G192+Configuration!$C$12*I192+Configuration!$C$14*H192+Configuration!$C$16*K192+Configuration!$C$15*L192+Configuration!$C$17*M192),""),0)/$F192)*IFERROR(VLOOKUP($D192,'11_GAME_TEAMS (DO NOT MODIFY)'!$A:$C,3,FALSE),0)</f>
        <v>83.222063349471256</v>
      </c>
      <c r="O192" s="2">
        <f>MAX(IFERROR(IF(Configuration!$F$10&gt;0,$N192-LARGE($N:$N,Configuration!$F$10*Configuration!$F$16),-1000000),0),IFERROR(IF(Configuration!$F$14&gt;0,$N192-LARGE('FLEX Settings (DO NOT MODIFY)'!$J:$J,Configuration!$F$14*Configuration!$F$16),-1000000),0),IFERROR(IF(Configuration!$F$13&gt;0,$N192-LARGE('FLEX Settings (DO NOT MODIFY)'!$K:$K,Configuration!$F$13*Configuration!$F$16),-1000000),0))+IF(N192=0,0,COUNTIFS($N$2:N191,N191)*0.000001)</f>
        <v>-77.142051004887492</v>
      </c>
      <c r="P192" s="42">
        <f>IF(VLOOKUP($E192,Configuration!$A$21:$C$31,3,FALSE),IFERROR((Configuration!$C$13*G192*3+Configuration!$C$12*I192+Configuration!$C$14*H192+Configuration!$C$16*K192+Configuration!$C$15*L192*3+Configuration!$C$17*M192),""),0)/F192*IF(F192&gt;=10,1,(1-(12-F192)/12))</f>
        <v>10.601838612455941</v>
      </c>
    </row>
    <row r="193" spans="1:16" x14ac:dyDescent="0.25">
      <c r="A193" s="12">
        <f>_xlfn.RANK.EQ(O193,O:O,0)</f>
        <v>198</v>
      </c>
      <c r="B193" s="12">
        <f>_xlfn.RANK.EQ(P193,P:P,0)</f>
        <v>185</v>
      </c>
      <c r="C193" t="s">
        <v>762</v>
      </c>
      <c r="D193" t="s">
        <v>40</v>
      </c>
      <c r="E193" t="s">
        <v>1</v>
      </c>
      <c r="F193" s="18">
        <v>11</v>
      </c>
      <c r="G193" s="2">
        <v>0.14617940199335547</v>
      </c>
      <c r="H193" s="2">
        <v>28.651162790697676</v>
      </c>
      <c r="I193" s="2">
        <v>4.0930232558139537</v>
      </c>
      <c r="J193" s="2">
        <v>88</v>
      </c>
      <c r="K193" s="2">
        <v>457.6</v>
      </c>
      <c r="L193" s="2">
        <v>4.6933333333333334</v>
      </c>
      <c r="M193" s="2">
        <v>1.2494598784485627</v>
      </c>
      <c r="N193" s="2">
        <f>IF(VLOOKUP($E193,Configuration!$A$21:$C$31,3,FALSE),IFERROR((Configuration!$C$13*G193+Configuration!$C$12*I193+Configuration!$C$14*H193+Configuration!$C$16*K193+Configuration!$C$15*L193+Configuration!$C$17*M193),""),0)+(IF(VLOOKUP($E193,Configuration!$A$21:$C$31,3,FALSE),IFERROR((Configuration!$C$13*G193+Configuration!$C$12*I193+Configuration!$C$14*H193+Configuration!$C$16*K193+Configuration!$C$15*L193+Configuration!$C$17*M193),""),0)/$F193)*IFERROR(VLOOKUP($D193,'11_GAME_TEAMS (DO NOT MODIFY)'!$A:$C,3,FALSE),0)</f>
        <v>77.209784562039758</v>
      </c>
      <c r="O193" s="2">
        <f>MAX(IFERROR(IF(Configuration!$F$10&gt;0,$N193-LARGE($N:$N,Configuration!$F$10*Configuration!$F$16),-1000000),0),IFERROR(IF(Configuration!$F$14&gt;0,$N193-LARGE('FLEX Settings (DO NOT MODIFY)'!$J:$J,Configuration!$F$14*Configuration!$F$16),-1000000),0),IFERROR(IF(Configuration!$F$13&gt;0,$N193-LARGE('FLEX Settings (DO NOT MODIFY)'!$K:$K,Configuration!$F$13*Configuration!$F$16),-1000000),0))+IF(N193=0,0,COUNTIFS($N$2:N192,N192)*0.000001)</f>
        <v>-83.15432979231899</v>
      </c>
      <c r="P193" s="42">
        <f>IF(VLOOKUP($E193,Configuration!$A$21:$C$31,3,FALSE),IFERROR((Configuration!$C$13*G193*3+Configuration!$C$12*I193+Configuration!$C$14*H193+Configuration!$C$16*K193+Configuration!$C$15*L193*3+Configuration!$C$17*M193),""),0)/F193*IF(F193&gt;=10,1,(1-(12-F193)/12))</f>
        <v>12.298539762360003</v>
      </c>
    </row>
    <row r="194" spans="1:16" x14ac:dyDescent="0.25">
      <c r="A194" s="12">
        <f>_xlfn.RANK.EQ(O194,O:O,0)</f>
        <v>183</v>
      </c>
      <c r="B194" s="12">
        <f>_xlfn.RANK.EQ(P194,P:P,0)</f>
        <v>204</v>
      </c>
      <c r="C194" t="s">
        <v>446</v>
      </c>
      <c r="D194" t="s">
        <v>52</v>
      </c>
      <c r="E194" t="s">
        <v>1</v>
      </c>
      <c r="F194" s="18">
        <v>12</v>
      </c>
      <c r="G194" s="2">
        <v>1.0499999999999998</v>
      </c>
      <c r="H194" s="2">
        <v>198.02999999999997</v>
      </c>
      <c r="I194" s="2">
        <v>24.15</v>
      </c>
      <c r="J194" s="2">
        <v>84</v>
      </c>
      <c r="K194" s="2">
        <v>336</v>
      </c>
      <c r="L194" s="2">
        <v>2.9473684210526314</v>
      </c>
      <c r="M194" s="2">
        <v>1.3581283007870946</v>
      </c>
      <c r="N194" s="2">
        <f>IF(VLOOKUP($E194,Configuration!$A$21:$C$31,3,FALSE),IFERROR((Configuration!$C$13*G194+Configuration!$C$12*I194+Configuration!$C$14*H194+Configuration!$C$16*K194+Configuration!$C$15*L194+Configuration!$C$17*M194),""),0)+(IF(VLOOKUP($E194,Configuration!$A$21:$C$31,3,FALSE),IFERROR((Configuration!$C$13*G194+Configuration!$C$12*I194+Configuration!$C$14*H194+Configuration!$C$16*K194+Configuration!$C$15*L194+Configuration!$C$17*M194),""),0)/$F194)*IFERROR(VLOOKUP($D194,'11_GAME_TEAMS (DO NOT MODIFY)'!$A:$C,3,FALSE),0)</f>
        <v>86.745953924741585</v>
      </c>
      <c r="O194" s="2">
        <f>MAX(IFERROR(IF(Configuration!$F$10&gt;0,$N194-LARGE($N:$N,Configuration!$F$10*Configuration!$F$16),-1000000),0),IFERROR(IF(Configuration!$F$14&gt;0,$N194-LARGE('FLEX Settings (DO NOT MODIFY)'!$J:$J,Configuration!$F$14*Configuration!$F$16),-1000000),0),IFERROR(IF(Configuration!$F$13&gt;0,$N194-LARGE('FLEX Settings (DO NOT MODIFY)'!$K:$K,Configuration!$F$13*Configuration!$F$16),-1000000),0))+IF(N194=0,0,COUNTIFS($N$2:N193,N193)*0.000001)</f>
        <v>-73.618160429617163</v>
      </c>
      <c r="P194" s="42">
        <f>IF(VLOOKUP($E194,Configuration!$A$21:$C$31,3,FALSE),IFERROR((Configuration!$C$13*G194*3+Configuration!$C$12*I194+Configuration!$C$14*H194+Configuration!$C$16*K194+Configuration!$C$15*L194*3+Configuration!$C$17*M194),""),0)/F194*IF(F194&gt;=10,1,(1-(12-F194)/12))</f>
        <v>11.226197914781096</v>
      </c>
    </row>
    <row r="195" spans="1:16" x14ac:dyDescent="0.25">
      <c r="A195" s="12">
        <f>_xlfn.RANK.EQ(O195,O:O,0)</f>
        <v>197</v>
      </c>
      <c r="B195" s="12">
        <f>_xlfn.RANK.EQ(P195,P:P,0)</f>
        <v>169</v>
      </c>
      <c r="C195" t="s">
        <v>685</v>
      </c>
      <c r="D195" t="s">
        <v>658</v>
      </c>
      <c r="E195" t="s">
        <v>2</v>
      </c>
      <c r="F195" s="18">
        <v>11</v>
      </c>
      <c r="G195" s="2">
        <v>0.6</v>
      </c>
      <c r="H195" s="2">
        <v>42</v>
      </c>
      <c r="I195" s="2">
        <v>6</v>
      </c>
      <c r="J195" s="2">
        <v>66</v>
      </c>
      <c r="K195" s="2">
        <v>356.40000000000009</v>
      </c>
      <c r="L195" s="2">
        <v>5.5</v>
      </c>
      <c r="M195" s="2">
        <v>0.96104599011658154</v>
      </c>
      <c r="N195" s="2">
        <f>IF(VLOOKUP($E195,Configuration!$A$21:$C$31,3,FALSE),IFERROR((Configuration!$C$13*G195+Configuration!$C$12*I195+Configuration!$C$14*H195+Configuration!$C$16*K195+Configuration!$C$15*L195+Configuration!$C$17*M195),""),0)+(IF(VLOOKUP($E195,Configuration!$A$21:$C$31,3,FALSE),IFERROR((Configuration!$C$13*G195+Configuration!$C$12*I195+Configuration!$C$14*H195+Configuration!$C$16*K195+Configuration!$C$15*L195+Configuration!$C$17*M195),""),0)/$F195)*IFERROR(VLOOKUP($D195,'11_GAME_TEAMS (DO NOT MODIFY)'!$A:$C,3,FALSE),0)</f>
        <v>77.51790801976685</v>
      </c>
      <c r="O195" s="2">
        <f>MAX(IFERROR(IF(Configuration!$F$10&gt;0,$N195-LARGE($N:$N,Configuration!$F$10*Configuration!$F$16),-1000000),0),IFERROR(IF(Configuration!$F$14&gt;0,$N195-LARGE('FLEX Settings (DO NOT MODIFY)'!$J:$J,Configuration!$F$14*Configuration!$F$16),-1000000),0),IFERROR(IF(Configuration!$F$13&gt;0,$N195-LARGE('FLEX Settings (DO NOT MODIFY)'!$K:$K,Configuration!$F$13*Configuration!$F$16),-1000000),0))+IF(N195=0,0,COUNTIFS($N$2:N194,N194)*0.000001)</f>
        <v>-82.846206334591898</v>
      </c>
      <c r="P195" s="42">
        <f>IF(VLOOKUP($E195,Configuration!$A$21:$C$31,3,FALSE),IFERROR((Configuration!$C$13*G195*3+Configuration!$C$12*I195+Configuration!$C$14*H195+Configuration!$C$16*K195+Configuration!$C$15*L195*3+Configuration!$C$17*M195),""),0)/F195*IF(F195&gt;=10,1,(1-(12-F195)/12))</f>
        <v>13.701628001796985</v>
      </c>
    </row>
    <row r="196" spans="1:16" x14ac:dyDescent="0.25">
      <c r="A196" s="12">
        <f>_xlfn.RANK.EQ(O196,O:O,0)</f>
        <v>195</v>
      </c>
      <c r="B196" s="12">
        <f>_xlfn.RANK.EQ(P196,P:P,0)</f>
        <v>202</v>
      </c>
      <c r="C196" t="s">
        <v>946</v>
      </c>
      <c r="D196" t="s">
        <v>37</v>
      </c>
      <c r="E196" t="s">
        <v>1</v>
      </c>
      <c r="F196" s="18">
        <v>12</v>
      </c>
      <c r="G196" s="2">
        <v>0.68292682926829273</v>
      </c>
      <c r="H196" s="2">
        <v>61.463414634146346</v>
      </c>
      <c r="I196" s="2">
        <v>6.8292682926829267</v>
      </c>
      <c r="J196" s="2">
        <v>84</v>
      </c>
      <c r="K196" s="2">
        <v>420</v>
      </c>
      <c r="L196" s="2">
        <v>4.0975609756097562</v>
      </c>
      <c r="M196" s="2">
        <v>1.2165524208108012</v>
      </c>
      <c r="N196" s="2">
        <f>IF(VLOOKUP($E196,Configuration!$A$21:$C$31,3,FALSE),IFERROR((Configuration!$C$13*G196+Configuration!$C$12*I196+Configuration!$C$14*H196+Configuration!$C$16*K196+Configuration!$C$15*L196+Configuration!$C$17*M196),""),0)+(IF(VLOOKUP($E196,Configuration!$A$21:$C$31,3,FALSE),IFERROR((Configuration!$C$13*G196+Configuration!$C$12*I196+Configuration!$C$14*H196+Configuration!$C$16*K196+Configuration!$C$15*L196+Configuration!$C$17*M196),""),0)/$F196)*IFERROR(VLOOKUP($D196,'11_GAME_TEAMS (DO NOT MODIFY)'!$A:$C,3,FALSE),0)</f>
        <v>77.810797597402797</v>
      </c>
      <c r="O196" s="2">
        <f>MAX(IFERROR(IF(Configuration!$F$10&gt;0,$N196-LARGE($N:$N,Configuration!$F$10*Configuration!$F$16),-1000000),0),IFERROR(IF(Configuration!$F$14&gt;0,$N196-LARGE('FLEX Settings (DO NOT MODIFY)'!$J:$J,Configuration!$F$14*Configuration!$F$16),-1000000),0),IFERROR(IF(Configuration!$F$13&gt;0,$N196-LARGE('FLEX Settings (DO NOT MODIFY)'!$K:$K,Configuration!$F$13*Configuration!$F$16),-1000000),0))+IF(N196=0,0,COUNTIFS($N$2:N195,N195)*0.000001)</f>
        <v>-82.553316756955951</v>
      </c>
      <c r="P196" s="42">
        <f>IF(VLOOKUP($E196,Configuration!$A$21:$C$31,3,FALSE),IFERROR((Configuration!$C$13*G196*3+Configuration!$C$12*I196+Configuration!$C$14*H196+Configuration!$C$16*K196+Configuration!$C$15*L196*3+Configuration!$C$17*M196),""),0)/F196*IF(F196&gt;=10,1,(1-(12-F196)/12))</f>
        <v>11.26472093799495</v>
      </c>
    </row>
    <row r="197" spans="1:16" x14ac:dyDescent="0.25">
      <c r="A197" s="12">
        <f>_xlfn.RANK.EQ(O197,O:O,0)</f>
        <v>202</v>
      </c>
      <c r="B197" s="12">
        <f>_xlfn.RANK.EQ(P197,P:P,0)</f>
        <v>208</v>
      </c>
      <c r="C197" t="s">
        <v>696</v>
      </c>
      <c r="D197" t="s">
        <v>102</v>
      </c>
      <c r="E197" t="s">
        <v>138</v>
      </c>
      <c r="F197" s="18">
        <v>11</v>
      </c>
      <c r="G197" s="2">
        <v>8.2795698924731181E-2</v>
      </c>
      <c r="H197" s="2">
        <v>12.419354838709678</v>
      </c>
      <c r="I197" s="2">
        <v>1.241935483870968</v>
      </c>
      <c r="J197" s="2">
        <v>115.5</v>
      </c>
      <c r="K197" s="2">
        <v>508.20000000000005</v>
      </c>
      <c r="L197" s="2">
        <v>3.725806451612903</v>
      </c>
      <c r="M197" s="2">
        <v>1.606157084322438</v>
      </c>
      <c r="N197" s="2">
        <f>IF(VLOOKUP($E197,Configuration!$A$21:$C$31,3,FALSE),IFERROR((Configuration!$C$13*G197+Configuration!$C$12*I197+Configuration!$C$14*H197+Configuration!$C$16*K197+Configuration!$C$15*L197+Configuration!$C$17*M197),""),0)+(IF(VLOOKUP($E197,Configuration!$A$21:$C$31,3,FALSE),IFERROR((Configuration!$C$13*G197+Configuration!$C$12*I197+Configuration!$C$14*H197+Configuration!$C$16*K197+Configuration!$C$15*L197+Configuration!$C$17*M197),""),0)/$F197)*IFERROR(VLOOKUP($D197,'11_GAME_TEAMS (DO NOT MODIFY)'!$A:$C,3,FALSE),0)</f>
        <v>73.965888368577993</v>
      </c>
      <c r="O197" s="2">
        <f>MAX(IFERROR(IF(Configuration!$F$10&gt;0,$N197-LARGE($N:$N,Configuration!$F$10*Configuration!$F$16),-1000000),0),IFERROR(IF(Configuration!$F$14&gt;0,$N197-LARGE('FLEX Settings (DO NOT MODIFY)'!$J:$J,Configuration!$F$14*Configuration!$F$16),-1000000),0),IFERROR(IF(Configuration!$F$13&gt;0,$N197-LARGE('FLEX Settings (DO NOT MODIFY)'!$K:$K,Configuration!$F$13*Configuration!$F$16),-1000000),0))+IF(N197=0,0,COUNTIFS($N$2:N196,N196)*0.000001)</f>
        <v>-86.398225985780755</v>
      </c>
      <c r="P197" s="42">
        <f>IF(VLOOKUP($E197,Configuration!$A$21:$C$31,3,FALSE),IFERROR((Configuration!$C$13*G197*3+Configuration!$C$12*I197+Configuration!$C$14*H197+Configuration!$C$16*K197+Configuration!$C$15*L197*3+Configuration!$C$17*M197),""),0)/F197*IF(F197&gt;=10,1,(1-(12-F197)/12))</f>
        <v>10.729584342439908</v>
      </c>
    </row>
    <row r="198" spans="1:16" x14ac:dyDescent="0.25">
      <c r="A198" s="12">
        <f>_xlfn.RANK.EQ(O198,O:O,0)</f>
        <v>196</v>
      </c>
      <c r="B198" s="12">
        <f>_xlfn.RANK.EQ(P198,P:P,0)</f>
        <v>188</v>
      </c>
      <c r="C198" t="s">
        <v>408</v>
      </c>
      <c r="D198" t="s">
        <v>77</v>
      </c>
      <c r="E198" t="s">
        <v>138</v>
      </c>
      <c r="F198" s="18">
        <v>11</v>
      </c>
      <c r="G198" s="2">
        <v>0.22647058823529415</v>
      </c>
      <c r="H198" s="2">
        <v>85.152941176470591</v>
      </c>
      <c r="I198" s="2">
        <v>10.644117647058824</v>
      </c>
      <c r="J198" s="2">
        <v>77</v>
      </c>
      <c r="K198" s="2">
        <v>385</v>
      </c>
      <c r="L198" s="2">
        <v>4.3999999999999995</v>
      </c>
      <c r="M198" s="2">
        <v>1.1510065439633479</v>
      </c>
      <c r="N198" s="2">
        <f>IF(VLOOKUP($E198,Configuration!$A$21:$C$31,3,FALSE),IFERROR((Configuration!$C$13*G198+Configuration!$C$12*I198+Configuration!$C$14*H198+Configuration!$C$16*K198+Configuration!$C$15*L198+Configuration!$C$17*M198),""),0)+(IF(VLOOKUP($E198,Configuration!$A$21:$C$31,3,FALSE),IFERROR((Configuration!$C$13*G198+Configuration!$C$12*I198+Configuration!$C$14*H198+Configuration!$C$16*K198+Configuration!$C$15*L198+Configuration!$C$17*M198),""),0)/$F198)*IFERROR(VLOOKUP($D198,'11_GAME_TEAMS (DO NOT MODIFY)'!$A:$C,3,FALSE),0)</f>
        <v>77.794163382661537</v>
      </c>
      <c r="O198" s="2">
        <f>MAX(IFERROR(IF(Configuration!$F$10&gt;0,$N198-LARGE($N:$N,Configuration!$F$10*Configuration!$F$16),-1000000),0),IFERROR(IF(Configuration!$F$14&gt;0,$N198-LARGE('FLEX Settings (DO NOT MODIFY)'!$J:$J,Configuration!$F$14*Configuration!$F$16),-1000000),0),IFERROR(IF(Configuration!$F$13&gt;0,$N198-LARGE('FLEX Settings (DO NOT MODIFY)'!$K:$K,Configuration!$F$13*Configuration!$F$16),-1000000),0))+IF(N198=0,0,COUNTIFS($N$2:N197,N197)*0.000001)</f>
        <v>-82.56995097169721</v>
      </c>
      <c r="P198" s="42">
        <f>IF(VLOOKUP($E198,Configuration!$A$21:$C$31,3,FALSE),IFERROR((Configuration!$C$13*G198*3+Configuration!$C$12*I198+Configuration!$C$14*H198+Configuration!$C$16*K198+Configuration!$C$15*L198*3+Configuration!$C$17*M198),""),0)/F198*IF(F198&gt;=10,1,(1-(12-F198)/12))</f>
        <v>12.119255494680459</v>
      </c>
    </row>
    <row r="199" spans="1:16" x14ac:dyDescent="0.25">
      <c r="A199" s="12">
        <f>_xlfn.RANK.EQ(O199,O:O,0)</f>
        <v>201</v>
      </c>
      <c r="B199" s="12">
        <f>_xlfn.RANK.EQ(P199,P:P,0)</f>
        <v>191</v>
      </c>
      <c r="C199" t="s">
        <v>388</v>
      </c>
      <c r="D199" t="s">
        <v>79</v>
      </c>
      <c r="E199" t="s">
        <v>2</v>
      </c>
      <c r="F199" s="18">
        <v>11</v>
      </c>
      <c r="G199" s="2">
        <v>0.38987341772151896</v>
      </c>
      <c r="H199" s="2">
        <v>58.481012658227847</v>
      </c>
      <c r="I199" s="2">
        <v>5.848101265822784</v>
      </c>
      <c r="J199" s="2">
        <v>66</v>
      </c>
      <c r="K199" s="2">
        <v>409.20000000000005</v>
      </c>
      <c r="L199" s="2">
        <v>4.1772151898734178</v>
      </c>
      <c r="M199" s="2">
        <v>0.95980440302188974</v>
      </c>
      <c r="N199" s="2">
        <f>IF(VLOOKUP($E199,Configuration!$A$21:$C$31,3,FALSE),IFERROR((Configuration!$C$13*G199+Configuration!$C$12*I199+Configuration!$C$14*H199+Configuration!$C$16*K199+Configuration!$C$15*L199+Configuration!$C$17*M199),""),0)+(IF(VLOOKUP($E199,Configuration!$A$21:$C$31,3,FALSE),IFERROR((Configuration!$C$13*G199+Configuration!$C$12*I199+Configuration!$C$14*H199+Configuration!$C$16*K199+Configuration!$C$15*L199+Configuration!$C$17*M199),""),0)/$F199)*IFERROR(VLOOKUP($D199,'11_GAME_TEAMS (DO NOT MODIFY)'!$A:$C,3,FALSE),0)</f>
        <v>75.175074738260022</v>
      </c>
      <c r="O199" s="2">
        <f>MAX(IFERROR(IF(Configuration!$F$10&gt;0,$N199-LARGE($N:$N,Configuration!$F$10*Configuration!$F$16),-1000000),0),IFERROR(IF(Configuration!$F$14&gt;0,$N199-LARGE('FLEX Settings (DO NOT MODIFY)'!$J:$J,Configuration!$F$14*Configuration!$F$16),-1000000),0),IFERROR(IF(Configuration!$F$13&gt;0,$N199-LARGE('FLEX Settings (DO NOT MODIFY)'!$K:$K,Configuration!$F$13*Configuration!$F$16),-1000000),0))+IF(N199=0,0,COUNTIFS($N$2:N198,N198)*0.000001)</f>
        <v>-85.189039616098725</v>
      </c>
      <c r="P199" s="42">
        <f>IF(VLOOKUP($E199,Configuration!$A$21:$C$31,3,FALSE),IFERROR((Configuration!$C$13*G199*3+Configuration!$C$12*I199+Configuration!$C$14*H199+Configuration!$C$16*K199+Configuration!$C$15*L199*3+Configuration!$C$17*M199),""),0)/F199*IF(F199&gt;=10,1,(1-(12-F199)/12))</f>
        <v>11.816376184490842</v>
      </c>
    </row>
    <row r="200" spans="1:16" x14ac:dyDescent="0.25">
      <c r="A200" s="12">
        <f>_xlfn.RANK.EQ(O200,O:O,0)</f>
        <v>159</v>
      </c>
      <c r="B200" s="12">
        <f>_xlfn.RANK.EQ(P200,P:P,0)</f>
        <v>177</v>
      </c>
      <c r="C200" t="s">
        <v>247</v>
      </c>
      <c r="D200" t="s">
        <v>71</v>
      </c>
      <c r="E200" t="s">
        <v>355</v>
      </c>
      <c r="F200" s="18">
        <v>10</v>
      </c>
      <c r="G200" s="2">
        <v>2.6222910216718267</v>
      </c>
      <c r="H200" s="2">
        <v>572.67423580786021</v>
      </c>
      <c r="I200" s="2">
        <v>52.848908296943229</v>
      </c>
      <c r="J200" s="2">
        <v>0</v>
      </c>
      <c r="K200" s="2">
        <v>0</v>
      </c>
      <c r="L200" s="2">
        <v>0</v>
      </c>
      <c r="M200" s="2">
        <v>0.43197543985773862</v>
      </c>
      <c r="N200" s="2">
        <f>IF(VLOOKUP($E200,Configuration!$A$21:$C$31,3,FALSE),IFERROR((Configuration!$C$13*G200+Configuration!$C$12*I200+Configuration!$C$14*H200+Configuration!$C$16*K200+Configuration!$C$15*L200+Configuration!$C$17*M200),""),0)+(IF(VLOOKUP($E200,Configuration!$A$21:$C$31,3,FALSE),IFERROR((Configuration!$C$13*G200+Configuration!$C$12*I200+Configuration!$C$14*H200+Configuration!$C$16*K200+Configuration!$C$15*L200+Configuration!$C$17*M200),""),0)/$F200)*IFERROR(VLOOKUP($D200,'11_GAME_TEAMS (DO NOT MODIFY)'!$A:$C,3,FALSE),0)</f>
        <v>98.561672979573132</v>
      </c>
      <c r="O200" s="2">
        <f>MAX(IFERROR(IF(Configuration!$F$10&gt;0,$N200-LARGE($N:$N,Configuration!$F$10*Configuration!$F$16),-1000000),0),IFERROR(IF(Configuration!$F$14&gt;0,$N200-LARGE('FLEX Settings (DO NOT MODIFY)'!$J:$J,Configuration!$F$14*Configuration!$F$16),-1000000),0),IFERROR(IF(Configuration!$F$13&gt;0,$N200-LARGE('FLEX Settings (DO NOT MODIFY)'!$K:$K,Configuration!$F$13*Configuration!$F$16),-1000000),0))+IF(N200=0,0,COUNTIFS($N$2:N199,N199)*0.000001)</f>
        <v>-61.802441374785616</v>
      </c>
      <c r="P200" s="42">
        <f>IF(VLOOKUP($E200,Configuration!$A$21:$C$31,3,FALSE),IFERROR((Configuration!$C$13*G200*3+Configuration!$C$12*I200+Configuration!$C$14*H200+Configuration!$C$16*K200+Configuration!$C$15*L200*3+Configuration!$C$17*M200),""),0)/F200*IF(F200&gt;=10,1,(1-(12-F200)/12))</f>
        <v>13.002916523963503</v>
      </c>
    </row>
    <row r="201" spans="1:16" x14ac:dyDescent="0.25">
      <c r="A201" s="12">
        <f>_xlfn.RANK.EQ(O201,O:O,0)</f>
        <v>194</v>
      </c>
      <c r="B201" s="12">
        <f>_xlfn.RANK.EQ(P201,P:P,0)</f>
        <v>200</v>
      </c>
      <c r="C201" t="s">
        <v>226</v>
      </c>
      <c r="D201" t="s">
        <v>107</v>
      </c>
      <c r="E201" t="s">
        <v>369</v>
      </c>
      <c r="F201" s="18">
        <v>11</v>
      </c>
      <c r="G201" s="2">
        <v>1.1852112676056337</v>
      </c>
      <c r="H201" s="2">
        <v>118.52112676056336</v>
      </c>
      <c r="I201" s="2">
        <v>11.852112676056336</v>
      </c>
      <c r="J201" s="2">
        <v>93.5</v>
      </c>
      <c r="K201" s="2">
        <v>374</v>
      </c>
      <c r="L201" s="2">
        <v>2.8050000000000002</v>
      </c>
      <c r="M201" s="2">
        <v>1.3888812566022413</v>
      </c>
      <c r="N201" s="2">
        <f>IF(VLOOKUP($E201,Configuration!$A$21:$C$31,3,FALSE),IFERROR((Configuration!$C$13*G201+Configuration!$C$12*I201+Configuration!$C$14*H201+Configuration!$C$16*K201+Configuration!$C$15*L201+Configuration!$C$17*M201),""),0)+(IF(VLOOKUP($E201,Configuration!$A$21:$C$31,3,FALSE),IFERROR((Configuration!$C$13*G201+Configuration!$C$12*I201+Configuration!$C$14*H201+Configuration!$C$16*K201+Configuration!$C$15*L201+Configuration!$C$17*M201),""),0)/$F201)*IFERROR(VLOOKUP($D201,'11_GAME_TEAMS (DO NOT MODIFY)'!$A:$C,3,FALSE),0)</f>
        <v>78.076712154389142</v>
      </c>
      <c r="O201" s="2">
        <f>MAX(IFERROR(IF(Configuration!$F$10&gt;0,$N201-LARGE($N:$N,Configuration!$F$10*Configuration!$F$16),-1000000),0),IFERROR(IF(Configuration!$F$14&gt;0,$N201-LARGE('FLEX Settings (DO NOT MODIFY)'!$J:$J,Configuration!$F$14*Configuration!$F$16),-1000000),0),IFERROR(IF(Configuration!$F$13&gt;0,$N201-LARGE('FLEX Settings (DO NOT MODIFY)'!$K:$K,Configuration!$F$13*Configuration!$F$16),-1000000),0))+IF(N201=0,0,COUNTIFS($N$2:N200,N200)*0.000001)</f>
        <v>-82.287402199969605</v>
      </c>
      <c r="P201" s="42">
        <f>IF(VLOOKUP($E201,Configuration!$A$21:$C$31,3,FALSE),IFERROR((Configuration!$C$13*G201*3+Configuration!$C$12*I201+Configuration!$C$14*H201+Configuration!$C$16*K201+Configuration!$C$15*L201*3+Configuration!$C$17*M201),""),0)/F201*IF(F201&gt;=10,1,(1-(12-F201)/12))</f>
        <v>11.293109937980132</v>
      </c>
    </row>
    <row r="202" spans="1:16" x14ac:dyDescent="0.25">
      <c r="A202" s="12">
        <f>_xlfn.RANK.EQ(O202,O:O,0)</f>
        <v>200</v>
      </c>
      <c r="B202" s="12">
        <f>_xlfn.RANK.EQ(P202,P:P,0)</f>
        <v>213</v>
      </c>
      <c r="C202" t="s">
        <v>452</v>
      </c>
      <c r="D202" t="s">
        <v>127</v>
      </c>
      <c r="E202" t="s">
        <v>138</v>
      </c>
      <c r="F202" s="18">
        <v>12</v>
      </c>
      <c r="G202" s="2">
        <v>0.25600000000000001</v>
      </c>
      <c r="H202" s="2">
        <v>53.760000000000005</v>
      </c>
      <c r="I202" s="2">
        <v>7.68</v>
      </c>
      <c r="J202" s="2">
        <v>96</v>
      </c>
      <c r="K202" s="2">
        <v>451.20000000000005</v>
      </c>
      <c r="L202" s="2">
        <v>3.75</v>
      </c>
      <c r="M202" s="2">
        <v>1.3893248978730797</v>
      </c>
      <c r="N202" s="2">
        <f>IF(VLOOKUP($E202,Configuration!$A$21:$C$31,3,FALSE),IFERROR((Configuration!$C$13*G202+Configuration!$C$12*I202+Configuration!$C$14*H202+Configuration!$C$16*K202+Configuration!$C$15*L202+Configuration!$C$17*M202),""),0)+(IF(VLOOKUP($E202,Configuration!$A$21:$C$31,3,FALSE),IFERROR((Configuration!$C$13*G202+Configuration!$C$12*I202+Configuration!$C$14*H202+Configuration!$C$16*K202+Configuration!$C$15*L202+Configuration!$C$17*M202),""),0)/$F202)*IFERROR(VLOOKUP($D202,'11_GAME_TEAMS (DO NOT MODIFY)'!$A:$C,3,FALSE),0)</f>
        <v>75.593350204253852</v>
      </c>
      <c r="O202" s="2">
        <f>MAX(IFERROR(IF(Configuration!$F$10&gt;0,$N202-LARGE($N:$N,Configuration!$F$10*Configuration!$F$16),-1000000),0),IFERROR(IF(Configuration!$F$14&gt;0,$N202-LARGE('FLEX Settings (DO NOT MODIFY)'!$J:$J,Configuration!$F$14*Configuration!$F$16),-1000000),0),IFERROR(IF(Configuration!$F$13&gt;0,$N202-LARGE('FLEX Settings (DO NOT MODIFY)'!$K:$K,Configuration!$F$13*Configuration!$F$16),-1000000),0))+IF(N202=0,0,COUNTIFS($N$2:N201,N201)*0.000001)</f>
        <v>-84.770764150104895</v>
      </c>
      <c r="P202" s="42">
        <f>IF(VLOOKUP($E202,Configuration!$A$21:$C$31,3,FALSE),IFERROR((Configuration!$C$13*G202*3+Configuration!$C$12*I202+Configuration!$C$14*H202+Configuration!$C$16*K202+Configuration!$C$15*L202*3+Configuration!$C$17*M202),""),0)/F202*IF(F202&gt;=10,1,(1-(12-F202)/12))</f>
        <v>10.305445850354486</v>
      </c>
    </row>
    <row r="203" spans="1:16" x14ac:dyDescent="0.25">
      <c r="A203" s="12">
        <f>_xlfn.RANK.EQ(O203,O:O,0)</f>
        <v>199</v>
      </c>
      <c r="B203" s="12">
        <f>_xlfn.RANK.EQ(P203,P:P,0)</f>
        <v>210</v>
      </c>
      <c r="C203" t="s">
        <v>455</v>
      </c>
      <c r="D203" t="s">
        <v>306</v>
      </c>
      <c r="E203" t="s">
        <v>369</v>
      </c>
      <c r="F203" s="18">
        <v>12</v>
      </c>
      <c r="G203" s="2">
        <v>0.46601941747572817</v>
      </c>
      <c r="H203" s="2">
        <v>87.378640776699029</v>
      </c>
      <c r="I203" s="2">
        <v>11.650485436893204</v>
      </c>
      <c r="J203" s="2">
        <v>96</v>
      </c>
      <c r="K203" s="2">
        <v>403.20000000000005</v>
      </c>
      <c r="L203" s="2">
        <v>3.7281553398058249</v>
      </c>
      <c r="M203" s="2">
        <v>1.4217787791039602</v>
      </c>
      <c r="N203" s="2">
        <f>IF(VLOOKUP($E203,Configuration!$A$21:$C$31,3,FALSE),IFERROR((Configuration!$C$13*G203+Configuration!$C$12*I203+Configuration!$C$14*H203+Configuration!$C$16*K203+Configuration!$C$15*L203+Configuration!$C$17*M203),""),0)+(IF(VLOOKUP($E203,Configuration!$A$21:$C$31,3,FALSE),IFERROR((Configuration!$C$13*G203+Configuration!$C$12*I203+Configuration!$C$14*H203+Configuration!$C$16*K203+Configuration!$C$15*L203+Configuration!$C$17*M203),""),0)/$F203)*IFERROR(VLOOKUP($D203,'11_GAME_TEAMS (DO NOT MODIFY)'!$A:$C,3,FALSE),0)</f>
        <v>77.204597781597911</v>
      </c>
      <c r="O203" s="2">
        <f>MAX(IFERROR(IF(Configuration!$F$10&gt;0,$N203-LARGE($N:$N,Configuration!$F$10*Configuration!$F$16),-1000000),0),IFERROR(IF(Configuration!$F$14&gt;0,$N203-LARGE('FLEX Settings (DO NOT MODIFY)'!$J:$J,Configuration!$F$14*Configuration!$F$16),-1000000),0),IFERROR(IF(Configuration!$F$13&gt;0,$N203-LARGE('FLEX Settings (DO NOT MODIFY)'!$K:$K,Configuration!$F$13*Configuration!$F$16),-1000000),0))+IF(N203=0,0,COUNTIFS($N$2:N202,N202)*0.000001)</f>
        <v>-83.159516572760836</v>
      </c>
      <c r="P203" s="42">
        <f>IF(VLOOKUP($E203,Configuration!$A$21:$C$31,3,FALSE),IFERROR((Configuration!$C$13*G203*3+Configuration!$C$12*I203+Configuration!$C$14*H203+Configuration!$C$16*K203+Configuration!$C$15*L203*3+Configuration!$C$17*M203),""),0)/F203*IF(F203&gt;=10,1,(1-(12-F203)/12))</f>
        <v>10.627891239081379</v>
      </c>
    </row>
    <row r="204" spans="1:16" x14ac:dyDescent="0.25">
      <c r="A204" s="12">
        <f>_xlfn.RANK.EQ(O204,O:O,0)</f>
        <v>203</v>
      </c>
      <c r="B204" s="12">
        <f>_xlfn.RANK.EQ(P204,P:P,0)</f>
        <v>193</v>
      </c>
      <c r="C204" t="s">
        <v>763</v>
      </c>
      <c r="D204" t="s">
        <v>52</v>
      </c>
      <c r="E204" t="s">
        <v>1</v>
      </c>
      <c r="F204" s="18">
        <v>11</v>
      </c>
      <c r="G204" s="2">
        <v>0.2095238095238095</v>
      </c>
      <c r="H204" s="2">
        <v>52.8</v>
      </c>
      <c r="I204" s="2">
        <v>5.8666666666666663</v>
      </c>
      <c r="J204" s="2">
        <v>88</v>
      </c>
      <c r="K204" s="2">
        <v>404.79999999999995</v>
      </c>
      <c r="L204" s="2">
        <v>4.4000000000000004</v>
      </c>
      <c r="M204" s="2">
        <v>1.2639572525144371</v>
      </c>
      <c r="N204" s="2">
        <f>IF(VLOOKUP($E204,Configuration!$A$21:$C$31,3,FALSE),IFERROR((Configuration!$C$13*G204+Configuration!$C$12*I204+Configuration!$C$14*H204+Configuration!$C$16*K204+Configuration!$C$15*L204+Configuration!$C$17*M204),""),0)+(IF(VLOOKUP($E204,Configuration!$A$21:$C$31,3,FALSE),IFERROR((Configuration!$C$13*G204+Configuration!$C$12*I204+Configuration!$C$14*H204+Configuration!$C$16*K204+Configuration!$C$15*L204+Configuration!$C$17*M204),""),0)/$F204)*IFERROR(VLOOKUP($D204,'11_GAME_TEAMS (DO NOT MODIFY)'!$A:$C,3,FALSE),0)</f>
        <v>73.822561685447312</v>
      </c>
      <c r="O204" s="2">
        <f>MAX(IFERROR(IF(Configuration!$F$10&gt;0,$N204-LARGE($N:$N,Configuration!$F$10*Configuration!$F$16),-1000000),0),IFERROR(IF(Configuration!$F$14&gt;0,$N204-LARGE('FLEX Settings (DO NOT MODIFY)'!$J:$J,Configuration!$F$14*Configuration!$F$16),-1000000),0),IFERROR(IF(Configuration!$F$13&gt;0,$N204-LARGE('FLEX Settings (DO NOT MODIFY)'!$K:$K,Configuration!$F$13*Configuration!$F$16),-1000000),0))+IF(N204=0,0,COUNTIFS($N$2:N203,N203)*0.000001)</f>
        <v>-86.541552668911436</v>
      </c>
      <c r="P204" s="42">
        <f>IF(VLOOKUP($E204,Configuration!$A$21:$C$31,3,FALSE),IFERROR((Configuration!$C$13*G204*3+Configuration!$C$12*I204+Configuration!$C$14*H204+Configuration!$C$16*K204+Configuration!$C$15*L204*3+Configuration!$C$17*M204),""),0)/F204*IF(F204&gt;=10,1,(1-(12-F204)/12))</f>
        <v>11.739713399975733</v>
      </c>
    </row>
    <row r="205" spans="1:16" x14ac:dyDescent="0.25">
      <c r="A205" s="12">
        <f>_xlfn.RANK.EQ(O205,O:O,0)</f>
        <v>211</v>
      </c>
      <c r="B205" s="12">
        <f>_xlfn.RANK.EQ(P205,P:P,0)</f>
        <v>207</v>
      </c>
      <c r="C205" t="s">
        <v>684</v>
      </c>
      <c r="D205" t="s">
        <v>658</v>
      </c>
      <c r="E205" t="s">
        <v>2</v>
      </c>
      <c r="F205" s="18">
        <v>12</v>
      </c>
      <c r="G205" s="2">
        <v>0</v>
      </c>
      <c r="H205" s="2">
        <v>0</v>
      </c>
      <c r="I205" s="2">
        <v>0</v>
      </c>
      <c r="J205" s="2">
        <v>78</v>
      </c>
      <c r="K205" s="2">
        <v>405.6</v>
      </c>
      <c r="L205" s="2">
        <v>5.2</v>
      </c>
      <c r="M205" s="2">
        <v>1.0778220816719373</v>
      </c>
      <c r="N205" s="2">
        <f>IF(VLOOKUP($E205,Configuration!$A$21:$C$31,3,FALSE),IFERROR((Configuration!$C$13*G205+Configuration!$C$12*I205+Configuration!$C$14*H205+Configuration!$C$16*K205+Configuration!$C$15*L205+Configuration!$C$17*M205),""),0)+(IF(VLOOKUP($E205,Configuration!$A$21:$C$31,3,FALSE),IFERROR((Configuration!$C$13*G205+Configuration!$C$12*I205+Configuration!$C$14*H205+Configuration!$C$16*K205+Configuration!$C$15*L205+Configuration!$C$17*M205),""),0)/$F205)*IFERROR(VLOOKUP($D205,'11_GAME_TEAMS (DO NOT MODIFY)'!$A:$C,3,FALSE),0)</f>
        <v>69.604355836656126</v>
      </c>
      <c r="O205" s="2">
        <f>MAX(IFERROR(IF(Configuration!$F$10&gt;0,$N205-LARGE($N:$N,Configuration!$F$10*Configuration!$F$16),-1000000),0),IFERROR(IF(Configuration!$F$14&gt;0,$N205-LARGE('FLEX Settings (DO NOT MODIFY)'!$J:$J,Configuration!$F$14*Configuration!$F$16),-1000000),0),IFERROR(IF(Configuration!$F$13&gt;0,$N205-LARGE('FLEX Settings (DO NOT MODIFY)'!$K:$K,Configuration!$F$13*Configuration!$F$16),-1000000),0))+IF(N205=0,0,COUNTIFS($N$2:N204,N204)*0.000001)</f>
        <v>-90.759758517702622</v>
      </c>
      <c r="P205" s="42">
        <f>IF(VLOOKUP($E205,Configuration!$A$21:$C$31,3,FALSE),IFERROR((Configuration!$C$13*G205*3+Configuration!$C$12*I205+Configuration!$C$14*H205+Configuration!$C$16*K205+Configuration!$C$15*L205*3+Configuration!$C$17*M205),""),0)/F205*IF(F205&gt;=10,1,(1-(12-F205)/12))</f>
        <v>11.000362986388012</v>
      </c>
    </row>
    <row r="206" spans="1:16" x14ac:dyDescent="0.25">
      <c r="A206" s="12">
        <f>_xlfn.RANK.EQ(O206,O:O,0)</f>
        <v>208</v>
      </c>
      <c r="B206" s="12">
        <f>_xlfn.RANK.EQ(P206,P:P,0)</f>
        <v>206</v>
      </c>
      <c r="C206" t="s">
        <v>754</v>
      </c>
      <c r="D206" t="s">
        <v>37</v>
      </c>
      <c r="E206" t="s">
        <v>1</v>
      </c>
      <c r="F206" s="18">
        <v>8</v>
      </c>
      <c r="G206" s="2">
        <v>0.54421768707482987</v>
      </c>
      <c r="H206" s="2">
        <v>45.714285714285715</v>
      </c>
      <c r="I206" s="2">
        <v>5.7142857142857144</v>
      </c>
      <c r="J206" s="2">
        <v>64</v>
      </c>
      <c r="K206" s="2">
        <v>364.8</v>
      </c>
      <c r="L206" s="2">
        <v>4.4912280701754383</v>
      </c>
      <c r="M206" s="2">
        <v>0.93107416028204748</v>
      </c>
      <c r="N206" s="2">
        <f>IF(VLOOKUP($E206,Configuration!$A$21:$C$31,3,FALSE),IFERROR((Configuration!$C$13*G206+Configuration!$C$12*I206+Configuration!$C$14*H206+Configuration!$C$16*K206+Configuration!$C$15*L206+Configuration!$C$17*M206),""),0)+(IF(VLOOKUP($E206,Configuration!$A$21:$C$31,3,FALSE),IFERROR((Configuration!$C$13*G206+Configuration!$C$12*I206+Configuration!$C$14*H206+Configuration!$C$16*K206+Configuration!$C$15*L206+Configuration!$C$17*M206),""),0)/$F206)*IFERROR(VLOOKUP($D206,'11_GAME_TEAMS (DO NOT MODIFY)'!$A:$C,3,FALSE),0)</f>
        <v>72.259097651508952</v>
      </c>
      <c r="O206" s="2">
        <f>MAX(IFERROR(IF(Configuration!$F$10&gt;0,$N206-LARGE($N:$N,Configuration!$F$10*Configuration!$F$16),-1000000),0),IFERROR(IF(Configuration!$F$14&gt;0,$N206-LARGE('FLEX Settings (DO NOT MODIFY)'!$J:$J,Configuration!$F$14*Configuration!$F$16),-1000000),0),IFERROR(IF(Configuration!$F$13&gt;0,$N206-LARGE('FLEX Settings (DO NOT MODIFY)'!$K:$K,Configuration!$F$13*Configuration!$F$16),-1000000),0))+IF(N206=0,0,COUNTIFS($N$2:N205,N205)*0.000001)</f>
        <v>-88.105016702849795</v>
      </c>
      <c r="P206" s="42">
        <f>IF(VLOOKUP($E206,Configuration!$A$21:$C$31,3,FALSE),IFERROR((Configuration!$C$13*G206*3+Configuration!$C$12*I206+Configuration!$C$14*H206+Configuration!$C$16*K206+Configuration!$C$15*L206*3+Configuration!$C$17*M206),""),0)/F206*IF(F206&gt;=10,1,(1-(12-F206)/12))</f>
        <v>11.057037228209348</v>
      </c>
    </row>
    <row r="207" spans="1:16" x14ac:dyDescent="0.25">
      <c r="A207" s="12">
        <f>_xlfn.RANK.EQ(O207,O:O,0)</f>
        <v>205</v>
      </c>
      <c r="B207" s="12">
        <f>_xlfn.RANK.EQ(P207,P:P,0)</f>
        <v>195</v>
      </c>
      <c r="C207" t="s">
        <v>738</v>
      </c>
      <c r="D207" t="s">
        <v>133</v>
      </c>
      <c r="E207" t="s">
        <v>3</v>
      </c>
      <c r="F207" s="18">
        <v>10</v>
      </c>
      <c r="G207" s="2">
        <v>0.80000000000000016</v>
      </c>
      <c r="H207" s="2">
        <v>80</v>
      </c>
      <c r="I207" s="2">
        <v>8</v>
      </c>
      <c r="J207" s="2">
        <v>100</v>
      </c>
      <c r="K207" s="2">
        <v>430</v>
      </c>
      <c r="L207" s="2">
        <v>2.7272727272727271</v>
      </c>
      <c r="M207" s="2">
        <v>1.4472134352844583</v>
      </c>
      <c r="N207" s="2">
        <f>IF(VLOOKUP($E207,Configuration!$A$21:$C$31,3,FALSE),IFERROR((Configuration!$C$13*G207+Configuration!$C$12*I207+Configuration!$C$14*H207+Configuration!$C$16*K207+Configuration!$C$15*L207+Configuration!$C$17*M207),""),0)+(IF(VLOOKUP($E207,Configuration!$A$21:$C$31,3,FALSE),IFERROR((Configuration!$C$13*G207+Configuration!$C$12*I207+Configuration!$C$14*H207+Configuration!$C$16*K207+Configuration!$C$15*L207+Configuration!$C$17*M207),""),0)/$F207)*IFERROR(VLOOKUP($D207,'11_GAME_TEAMS (DO NOT MODIFY)'!$A:$C,3,FALSE),0)</f>
        <v>73.269209493067436</v>
      </c>
      <c r="O207" s="2">
        <f>MAX(IFERROR(IF(Configuration!$F$10&gt;0,$N207-LARGE($N:$N,Configuration!$F$10*Configuration!$F$16),-1000000),0),IFERROR(IF(Configuration!$F$14&gt;0,$N207-LARGE('FLEX Settings (DO NOT MODIFY)'!$J:$J,Configuration!$F$14*Configuration!$F$16),-1000000),0),IFERROR(IF(Configuration!$F$13&gt;0,$N207-LARGE('FLEX Settings (DO NOT MODIFY)'!$K:$K,Configuration!$F$13*Configuration!$F$16),-1000000),0))+IF(N207=0,0,COUNTIFS($N$2:N206,N206)*0.000001)</f>
        <v>-87.094904861291312</v>
      </c>
      <c r="P207" s="42">
        <f>IF(VLOOKUP($E207,Configuration!$A$21:$C$31,3,FALSE),IFERROR((Configuration!$C$13*G207*3+Configuration!$C$12*I207+Configuration!$C$14*H207+Configuration!$C$16*K207+Configuration!$C$15*L207*3+Configuration!$C$17*M207),""),0)/F207*IF(F207&gt;=10,1,(1-(12-F207)/12))</f>
        <v>11.559648222034017</v>
      </c>
    </row>
    <row r="208" spans="1:16" x14ac:dyDescent="0.25">
      <c r="A208" s="12">
        <f>_xlfn.RANK.EQ(O208,O:O,0)</f>
        <v>207</v>
      </c>
      <c r="B208" s="12">
        <f>_xlfn.RANK.EQ(P208,P:P,0)</f>
        <v>212</v>
      </c>
      <c r="C208" t="s">
        <v>575</v>
      </c>
      <c r="D208" t="s">
        <v>88</v>
      </c>
      <c r="E208" t="s">
        <v>2</v>
      </c>
      <c r="F208" s="18">
        <v>12</v>
      </c>
      <c r="G208" s="2">
        <v>1.0714285714285712</v>
      </c>
      <c r="H208" s="2">
        <v>51.428571428571416</v>
      </c>
      <c r="I208" s="2">
        <v>8.5714285714285694</v>
      </c>
      <c r="J208" s="2">
        <v>90</v>
      </c>
      <c r="K208" s="2">
        <v>405</v>
      </c>
      <c r="L208" s="2">
        <v>3.2142857142857144</v>
      </c>
      <c r="M208" s="2">
        <v>1.3137018495252299</v>
      </c>
      <c r="N208" s="2">
        <f>IF(VLOOKUP($E208,Configuration!$A$21:$C$31,3,FALSE),IFERROR((Configuration!$C$13*G208+Configuration!$C$12*I208+Configuration!$C$14*H208+Configuration!$C$16*K208+Configuration!$C$15*L208+Configuration!$C$17*M208),""),0)+(IF(VLOOKUP($E208,Configuration!$A$21:$C$31,3,FALSE),IFERROR((Configuration!$C$13*G208+Configuration!$C$12*I208+Configuration!$C$14*H208+Configuration!$C$16*K208+Configuration!$C$15*L208+Configuration!$C$17*M208),""),0)/$F208)*IFERROR(VLOOKUP($D208,'11_GAME_TEAMS (DO NOT MODIFY)'!$A:$C,3,FALSE),0)</f>
        <v>73.015453443806678</v>
      </c>
      <c r="O208" s="2">
        <f>MAX(IFERROR(IF(Configuration!$F$10&gt;0,$N208-LARGE($N:$N,Configuration!$F$10*Configuration!$F$16),-1000000),0),IFERROR(IF(Configuration!$F$14&gt;0,$N208-LARGE('FLEX Settings (DO NOT MODIFY)'!$J:$J,Configuration!$F$14*Configuration!$F$16),-1000000),0),IFERROR(IF(Configuration!$F$13&gt;0,$N208-LARGE('FLEX Settings (DO NOT MODIFY)'!$K:$K,Configuration!$F$13*Configuration!$F$16),-1000000),0))+IF(N208=0,0,COUNTIFS($N$2:N207,N207)*0.000001)</f>
        <v>-87.34866091055207</v>
      </c>
      <c r="P208" s="42">
        <f>IF(VLOOKUP($E208,Configuration!$A$21:$C$31,3,FALSE),IFERROR((Configuration!$C$13*G208*3+Configuration!$C$12*I208+Configuration!$C$14*H208+Configuration!$C$16*K208+Configuration!$C$15*L208*3+Configuration!$C$17*M208),""),0)/F208*IF(F208&gt;=10,1,(1-(12-F208)/12))</f>
        <v>10.370335406031508</v>
      </c>
    </row>
    <row r="209" spans="1:16" x14ac:dyDescent="0.25">
      <c r="A209" s="12">
        <f>_xlfn.RANK.EQ(O209,O:O,0)</f>
        <v>204</v>
      </c>
      <c r="B209" s="12">
        <f>_xlfn.RANK.EQ(P209,P:P,0)</f>
        <v>194</v>
      </c>
      <c r="C209" t="s">
        <v>711</v>
      </c>
      <c r="D209" t="s">
        <v>363</v>
      </c>
      <c r="E209" t="s">
        <v>190</v>
      </c>
      <c r="F209" s="18">
        <v>10</v>
      </c>
      <c r="G209" s="2">
        <v>0.53012048192771088</v>
      </c>
      <c r="H209" s="2">
        <v>79.518072289156635</v>
      </c>
      <c r="I209" s="2">
        <v>10.602409638554217</v>
      </c>
      <c r="J209" s="2">
        <v>80</v>
      </c>
      <c r="K209" s="2">
        <v>416</v>
      </c>
      <c r="L209" s="2">
        <v>3.0188679245283017</v>
      </c>
      <c r="M209" s="2">
        <v>1.1921203272553296</v>
      </c>
      <c r="N209" s="2">
        <f>IF(VLOOKUP($E209,Configuration!$A$21:$C$31,3,FALSE),IFERROR((Configuration!$C$13*G209+Configuration!$C$12*I209+Configuration!$C$14*H209+Configuration!$C$16*K209+Configuration!$C$15*L209+Configuration!$C$17*M209),""),0)+(IF(VLOOKUP($E209,Configuration!$A$21:$C$31,3,FALSE),IFERROR((Configuration!$C$13*G209+Configuration!$C$12*I209+Configuration!$C$14*H209+Configuration!$C$16*K209+Configuration!$C$15*L209+Configuration!$C$17*M209),""),0)/$F209)*IFERROR(VLOOKUP($D209,'11_GAME_TEAMS (DO NOT MODIFY)'!$A:$C,3,FALSE),0)</f>
        <v>73.762701832418188</v>
      </c>
      <c r="O209" s="2">
        <f>MAX(IFERROR(IF(Configuration!$F$10&gt;0,$N209-LARGE($N:$N,Configuration!$F$10*Configuration!$F$16),-1000000),0),IFERROR(IF(Configuration!$F$14&gt;0,$N209-LARGE('FLEX Settings (DO NOT MODIFY)'!$J:$J,Configuration!$F$14*Configuration!$F$16),-1000000),0),IFERROR(IF(Configuration!$F$13&gt;0,$N209-LARGE('FLEX Settings (DO NOT MODIFY)'!$K:$K,Configuration!$F$13*Configuration!$F$16),-1000000),0))+IF(N209=0,0,COUNTIFS($N$2:N208,N208)*0.000001)</f>
        <v>-86.60141252194056</v>
      </c>
      <c r="P209" s="42">
        <f>IF(VLOOKUP($E209,Configuration!$A$21:$C$31,3,FALSE),IFERROR((Configuration!$C$13*G209*3+Configuration!$C$12*I209+Configuration!$C$14*H209+Configuration!$C$16*K209+Configuration!$C$15*L209*3+Configuration!$C$17*M209),""),0)/F209*IF(F209&gt;=10,1,(1-(12-F209)/12))</f>
        <v>11.635056270989034</v>
      </c>
    </row>
    <row r="210" spans="1:16" x14ac:dyDescent="0.25">
      <c r="A210" s="12">
        <f>_xlfn.RANK.EQ(O210,O:O,0)</f>
        <v>206</v>
      </c>
      <c r="B210" s="12">
        <f>_xlfn.RANK.EQ(P210,P:P,0)</f>
        <v>192</v>
      </c>
      <c r="C210" t="s">
        <v>393</v>
      </c>
      <c r="D210" t="s">
        <v>70</v>
      </c>
      <c r="E210" t="s">
        <v>2</v>
      </c>
      <c r="F210" s="18">
        <v>10</v>
      </c>
      <c r="G210" s="2">
        <v>0.64615384615384619</v>
      </c>
      <c r="H210" s="2">
        <v>77.538461538461547</v>
      </c>
      <c r="I210" s="2">
        <v>9.6923076923076934</v>
      </c>
      <c r="J210" s="2">
        <v>90</v>
      </c>
      <c r="K210" s="2">
        <v>405</v>
      </c>
      <c r="L210" s="2">
        <v>3.1153846153846154</v>
      </c>
      <c r="M210" s="2">
        <v>1.3228636707789172</v>
      </c>
      <c r="N210" s="2">
        <f>IF(VLOOKUP($E210,Configuration!$A$21:$C$31,3,FALSE),IFERROR((Configuration!$C$13*G210+Configuration!$C$12*I210+Configuration!$C$14*H210+Configuration!$C$16*K210+Configuration!$C$15*L210+Configuration!$C$17*M210),""),0)+(IF(VLOOKUP($E210,Configuration!$A$21:$C$31,3,FALSE),IFERROR((Configuration!$C$13*G210+Configuration!$C$12*I210+Configuration!$C$14*H210+Configuration!$C$16*K210+Configuration!$C$15*L210+Configuration!$C$17*M210),""),0)/$F210)*IFERROR(VLOOKUP($D210,'11_GAME_TEAMS (DO NOT MODIFY)'!$A:$C,3,FALSE),0)</f>
        <v>73.023503427672949</v>
      </c>
      <c r="O210" s="2">
        <f>MAX(IFERROR(IF(Configuration!$F$10&gt;0,$N210-LARGE($N:$N,Configuration!$F$10*Configuration!$F$16),-1000000),0),IFERROR(IF(Configuration!$F$14&gt;0,$N210-LARGE('FLEX Settings (DO NOT MODIFY)'!$J:$J,Configuration!$F$14*Configuration!$F$16),-1000000),0),IFERROR(IF(Configuration!$F$13&gt;0,$N210-LARGE('FLEX Settings (DO NOT MODIFY)'!$K:$K,Configuration!$F$13*Configuration!$F$16),-1000000),0))+IF(N210=0,0,COUNTIFS($N$2:N209,N209)*0.000001)</f>
        <v>-87.340610926685798</v>
      </c>
      <c r="P210" s="42">
        <f>IF(VLOOKUP($E210,Configuration!$A$21:$C$31,3,FALSE),IFERROR((Configuration!$C$13*G210*3+Configuration!$C$12*I210+Configuration!$C$14*H210+Configuration!$C$16*K210+Configuration!$C$15*L210*3+Configuration!$C$17*M210),""),0)/F210*IF(F210&gt;=10,1,(1-(12-F210)/12))</f>
        <v>11.816196496613447</v>
      </c>
    </row>
    <row r="211" spans="1:16" x14ac:dyDescent="0.25">
      <c r="A211" s="12">
        <f>_xlfn.RANK.EQ(O211,O:O,0)</f>
        <v>210</v>
      </c>
      <c r="B211" s="12">
        <f>_xlfn.RANK.EQ(P211,P:P,0)</f>
        <v>187</v>
      </c>
      <c r="C211" t="s">
        <v>423</v>
      </c>
      <c r="D211" t="s">
        <v>60</v>
      </c>
      <c r="E211" t="s">
        <v>1</v>
      </c>
      <c r="F211" s="18">
        <v>11</v>
      </c>
      <c r="G211" s="2">
        <v>0.35199999999999998</v>
      </c>
      <c r="H211" s="2">
        <v>44</v>
      </c>
      <c r="I211" s="2">
        <v>4.4000000000000004</v>
      </c>
      <c r="J211" s="2">
        <v>66</v>
      </c>
      <c r="K211" s="2">
        <v>336.59999999999997</v>
      </c>
      <c r="L211" s="2">
        <v>4.9499999999999993</v>
      </c>
      <c r="M211" s="2">
        <v>0.94796793938582768</v>
      </c>
      <c r="N211" s="2">
        <f>IF(VLOOKUP($E211,Configuration!$A$21:$C$31,3,FALSE),IFERROR((Configuration!$C$13*G211+Configuration!$C$12*I211+Configuration!$C$14*H211+Configuration!$C$16*K211+Configuration!$C$15*L211+Configuration!$C$17*M211),""),0)+(IF(VLOOKUP($E211,Configuration!$A$21:$C$31,3,FALSE),IFERROR((Configuration!$C$13*G211+Configuration!$C$12*I211+Configuration!$C$14*H211+Configuration!$C$16*K211+Configuration!$C$15*L211+Configuration!$C$17*M211),""),0)/$F211)*IFERROR(VLOOKUP($D211,'11_GAME_TEAMS (DO NOT MODIFY)'!$A:$C,3,FALSE),0)</f>
        <v>70.17606412122835</v>
      </c>
      <c r="O211" s="2">
        <f>MAX(IFERROR(IF(Configuration!$F$10&gt;0,$N211-LARGE($N:$N,Configuration!$F$10*Configuration!$F$16),-1000000),0),IFERROR(IF(Configuration!$F$14&gt;0,$N211-LARGE('FLEX Settings (DO NOT MODIFY)'!$J:$J,Configuration!$F$14*Configuration!$F$16),-1000000),0),IFERROR(IF(Configuration!$F$13&gt;0,$N211-LARGE('FLEX Settings (DO NOT MODIFY)'!$K:$K,Configuration!$F$13*Configuration!$F$16),-1000000),0))+IF(N211=0,0,COUNTIFS($N$2:N210,N210)*0.000001)</f>
        <v>-90.188050233130397</v>
      </c>
      <c r="P211" s="42">
        <f>IF(VLOOKUP($E211,Configuration!$A$21:$C$31,3,FALSE),IFERROR((Configuration!$C$13*G211*3+Configuration!$C$12*I211+Configuration!$C$14*H211+Configuration!$C$16*K211+Configuration!$C$15*L211*3+Configuration!$C$17*M211),""),0)/F211*IF(F211&gt;=10,1,(1-(12-F211)/12))</f>
        <v>12.163642192838939</v>
      </c>
    </row>
    <row r="212" spans="1:16" x14ac:dyDescent="0.25">
      <c r="A212" s="12">
        <f>_xlfn.RANK.EQ(O212,O:O,0)</f>
        <v>209</v>
      </c>
      <c r="B212" s="12">
        <f>_xlfn.RANK.EQ(P212,P:P,0)</f>
        <v>220</v>
      </c>
      <c r="C212" t="s">
        <v>404</v>
      </c>
      <c r="D212" t="s">
        <v>71</v>
      </c>
      <c r="E212" t="s">
        <v>355</v>
      </c>
      <c r="F212" s="18">
        <v>12</v>
      </c>
      <c r="G212" s="2">
        <v>0.44587155963302755</v>
      </c>
      <c r="H212" s="2">
        <v>57.963302752293572</v>
      </c>
      <c r="I212" s="2">
        <v>8.9174311926605512</v>
      </c>
      <c r="J212" s="2">
        <v>108</v>
      </c>
      <c r="K212" s="2">
        <v>432</v>
      </c>
      <c r="L212" s="2">
        <v>2.905829596412556</v>
      </c>
      <c r="M212" s="2">
        <v>1.5652581721146575</v>
      </c>
      <c r="N212" s="2">
        <f>IF(VLOOKUP($E212,Configuration!$A$21:$C$31,3,FALSE),IFERROR((Configuration!$C$13*G212+Configuration!$C$12*I212+Configuration!$C$14*H212+Configuration!$C$16*K212+Configuration!$C$15*L212+Configuration!$C$17*M212),""),0)+(IF(VLOOKUP($E212,Configuration!$A$21:$C$31,3,FALSE),IFERROR((Configuration!$C$13*G212+Configuration!$C$12*I212+Configuration!$C$14*H212+Configuration!$C$16*K212+Configuration!$C$15*L212+Configuration!$C$17*M212),""),0)/$F212)*IFERROR(VLOOKUP($D212,'11_GAME_TEAMS (DO NOT MODIFY)'!$A:$C,3,FALSE),0)</f>
        <v>70.434736463603812</v>
      </c>
      <c r="O212" s="2">
        <f>MAX(IFERROR(IF(Configuration!$F$10&gt;0,$N212-LARGE($N:$N,Configuration!$F$10*Configuration!$F$16),-1000000),0),IFERROR(IF(Configuration!$F$14&gt;0,$N212-LARGE('FLEX Settings (DO NOT MODIFY)'!$J:$J,Configuration!$F$14*Configuration!$F$16),-1000000),0),IFERROR(IF(Configuration!$F$13&gt;0,$N212-LARGE('FLEX Settings (DO NOT MODIFY)'!$K:$K,Configuration!$F$13*Configuration!$F$16),-1000000),0))+IF(N212=0,0,COUNTIFS($N$2:N211,N211)*0.000001)</f>
        <v>-89.929377890754935</v>
      </c>
      <c r="P212" s="42">
        <f>IF(VLOOKUP($E212,Configuration!$A$21:$C$31,3,FALSE),IFERROR((Configuration!$C$13*G212*3+Configuration!$C$12*I212+Configuration!$C$14*H212+Configuration!$C$16*K212+Configuration!$C$15*L212*3+Configuration!$C$17*M212),""),0)/F212*IF(F212&gt;=10,1,(1-(12-F212)/12))</f>
        <v>9.2212625280125682</v>
      </c>
    </row>
    <row r="213" spans="1:16" x14ac:dyDescent="0.25">
      <c r="A213" s="12">
        <f>_xlfn.RANK.EQ(O213,O:O,0)</f>
        <v>213</v>
      </c>
      <c r="B213" s="12">
        <f>_xlfn.RANK.EQ(P213,P:P,0)</f>
        <v>224</v>
      </c>
      <c r="C213" t="s">
        <v>429</v>
      </c>
      <c r="D213" t="s">
        <v>664</v>
      </c>
      <c r="E213" t="s">
        <v>3</v>
      </c>
      <c r="F213" s="18">
        <v>12</v>
      </c>
      <c r="G213" s="2">
        <v>0.16513761467889909</v>
      </c>
      <c r="H213" s="2">
        <v>24.770642201834868</v>
      </c>
      <c r="I213" s="2">
        <v>4.954128440366973</v>
      </c>
      <c r="J213" s="2">
        <v>108</v>
      </c>
      <c r="K213" s="2">
        <v>475.20000000000005</v>
      </c>
      <c r="L213" s="2">
        <v>2.9724770642201834</v>
      </c>
      <c r="M213" s="2">
        <v>1.5328630005797625</v>
      </c>
      <c r="N213" s="2">
        <f>IF(VLOOKUP($E213,Configuration!$A$21:$C$31,3,FALSE),IFERROR((Configuration!$C$13*G213+Configuration!$C$12*I213+Configuration!$C$14*H213+Configuration!$C$16*K213+Configuration!$C$15*L213+Configuration!$C$17*M213),""),0)+(IF(VLOOKUP($E213,Configuration!$A$21:$C$31,3,FALSE),IFERROR((Configuration!$C$13*G213+Configuration!$C$12*I213+Configuration!$C$14*H213+Configuration!$C$16*K213+Configuration!$C$15*L213+Configuration!$C$17*M213),""),0)/$F213)*IFERROR(VLOOKUP($D213,'11_GAME_TEAMS (DO NOT MODIFY)'!$A:$C,3,FALSE),0)</f>
        <v>68.234090512601952</v>
      </c>
      <c r="O213" s="2">
        <f>MAX(IFERROR(IF(Configuration!$F$10&gt;0,$N213-LARGE($N:$N,Configuration!$F$10*Configuration!$F$16),-1000000),0),IFERROR(IF(Configuration!$F$14&gt;0,$N213-LARGE('FLEX Settings (DO NOT MODIFY)'!$J:$J,Configuration!$F$14*Configuration!$F$16),-1000000),0),IFERROR(IF(Configuration!$F$13&gt;0,$N213-LARGE('FLEX Settings (DO NOT MODIFY)'!$K:$K,Configuration!$F$13*Configuration!$F$16),-1000000),0))+IF(N213=0,0,COUNTIFS($N$2:N212,N212)*0.000001)</f>
        <v>-92.130023841756795</v>
      </c>
      <c r="P213" s="42">
        <f>IF(VLOOKUP($E213,Configuration!$A$21:$C$31,3,FALSE),IFERROR((Configuration!$C$13*G213*3+Configuration!$C$12*I213+Configuration!$C$14*H213+Configuration!$C$16*K213+Configuration!$C$15*L213*3+Configuration!$C$17*M213),""),0)/F213*IF(F213&gt;=10,1,(1-(12-F213)/12))</f>
        <v>8.8237888882825803</v>
      </c>
    </row>
    <row r="214" spans="1:16" x14ac:dyDescent="0.25">
      <c r="A214" s="12">
        <f>_xlfn.RANK.EQ(O214,O:O,0)</f>
        <v>214</v>
      </c>
      <c r="B214" s="12">
        <f>_xlfn.RANK.EQ(P214,P:P,0)</f>
        <v>203</v>
      </c>
      <c r="C214" t="s">
        <v>237</v>
      </c>
      <c r="D214" t="s">
        <v>132</v>
      </c>
      <c r="E214" t="s">
        <v>138</v>
      </c>
      <c r="F214" s="18">
        <v>10</v>
      </c>
      <c r="G214" s="2">
        <v>0.44502617801047117</v>
      </c>
      <c r="H214" s="2">
        <v>39.162303664921467</v>
      </c>
      <c r="I214" s="2">
        <v>4.8952879581151834</v>
      </c>
      <c r="J214" s="2">
        <v>85</v>
      </c>
      <c r="K214" s="2">
        <v>416.50000000000006</v>
      </c>
      <c r="L214" s="2">
        <v>3.2692307692307692</v>
      </c>
      <c r="M214" s="2">
        <v>1.2145627195472597</v>
      </c>
      <c r="N214" s="2">
        <f>IF(VLOOKUP($E214,Configuration!$A$21:$C$31,3,FALSE),IFERROR((Configuration!$C$13*G214+Configuration!$C$12*I214+Configuration!$C$14*H214+Configuration!$C$16*K214+Configuration!$C$15*L214+Configuration!$C$17*M214),""),0)+(IF(VLOOKUP($E214,Configuration!$A$21:$C$31,3,FALSE),IFERROR((Configuration!$C$13*G214+Configuration!$C$12*I214+Configuration!$C$14*H214+Configuration!$C$16*K214+Configuration!$C$15*L214+Configuration!$C$17*M214),""),0)/$F214)*IFERROR(VLOOKUP($D214,'11_GAME_TEAMS (DO NOT MODIFY)'!$A:$C,3,FALSE),0)</f>
        <v>67.870290589902666</v>
      </c>
      <c r="O214" s="2">
        <f>MAX(IFERROR(IF(Configuration!$F$10&gt;0,$N214-LARGE($N:$N,Configuration!$F$10*Configuration!$F$16),-1000000),0),IFERROR(IF(Configuration!$F$14&gt;0,$N214-LARGE('FLEX Settings (DO NOT MODIFY)'!$J:$J,Configuration!$F$14*Configuration!$F$16),-1000000),0),IFERROR(IF(Configuration!$F$13&gt;0,$N214-LARGE('FLEX Settings (DO NOT MODIFY)'!$K:$K,Configuration!$F$13*Configuration!$F$16),-1000000),0))+IF(N214=0,0,COUNTIFS($N$2:N213,N213)*0.000001)</f>
        <v>-92.493823764456081</v>
      </c>
      <c r="P214" s="42">
        <f>IF(VLOOKUP($E214,Configuration!$A$21:$C$31,3,FALSE),IFERROR((Configuration!$C$13*G214*3+Configuration!$C$12*I214+Configuration!$C$14*H214+Configuration!$C$16*K214+Configuration!$C$15*L214*3+Configuration!$C$17*M214),""),0)/F214*IF(F214&gt;=10,1,(1-(12-F214)/12))</f>
        <v>11.244137395679754</v>
      </c>
    </row>
    <row r="215" spans="1:16" x14ac:dyDescent="0.25">
      <c r="A215" s="12">
        <f>_xlfn.RANK.EQ(O215,O:O,0)</f>
        <v>218</v>
      </c>
      <c r="B215" s="12">
        <f>_xlfn.RANK.EQ(P215,P:P,0)</f>
        <v>189</v>
      </c>
      <c r="C215" t="s">
        <v>219</v>
      </c>
      <c r="D215" t="s">
        <v>186</v>
      </c>
      <c r="E215" t="s">
        <v>362</v>
      </c>
      <c r="F215" s="18">
        <v>11</v>
      </c>
      <c r="G215" s="2">
        <v>0</v>
      </c>
      <c r="H215" s="2">
        <v>0</v>
      </c>
      <c r="I215" s="2">
        <v>0</v>
      </c>
      <c r="J215" s="2">
        <v>82.5</v>
      </c>
      <c r="K215" s="2">
        <v>330</v>
      </c>
      <c r="L215" s="2">
        <v>5.6896551724137936</v>
      </c>
      <c r="M215" s="2">
        <v>1.1400041248453183</v>
      </c>
      <c r="N215" s="2">
        <f>IF(VLOOKUP($E215,Configuration!$A$21:$C$31,3,FALSE),IFERROR((Configuration!$C$13*G215+Configuration!$C$12*I215+Configuration!$C$14*H215+Configuration!$C$16*K215+Configuration!$C$15*L215+Configuration!$C$17*M215),""),0)+(IF(VLOOKUP($E215,Configuration!$A$21:$C$31,3,FALSE),IFERROR((Configuration!$C$13*G215+Configuration!$C$12*I215+Configuration!$C$14*H215+Configuration!$C$16*K215+Configuration!$C$15*L215+Configuration!$C$17*M215),""),0)/$F215)*IFERROR(VLOOKUP($D215,'11_GAME_TEAMS (DO NOT MODIFY)'!$A:$C,3,FALSE),0)</f>
        <v>64.857922784792123</v>
      </c>
      <c r="O215" s="2">
        <f>MAX(IFERROR(IF(Configuration!$F$10&gt;0,$N215-LARGE($N:$N,Configuration!$F$10*Configuration!$F$16),-1000000),0),IFERROR(IF(Configuration!$F$14&gt;0,$N215-LARGE('FLEX Settings (DO NOT MODIFY)'!$J:$J,Configuration!$F$14*Configuration!$F$16),-1000000),0),IFERROR(IF(Configuration!$F$13&gt;0,$N215-LARGE('FLEX Settings (DO NOT MODIFY)'!$K:$K,Configuration!$F$13*Configuration!$F$16),-1000000),0))+IF(N215=0,0,COUNTIFS($N$2:N214,N214)*0.000001)</f>
        <v>-95.506191569566624</v>
      </c>
      <c r="P215" s="42">
        <f>IF(VLOOKUP($E215,Configuration!$A$21:$C$31,3,FALSE),IFERROR((Configuration!$C$13*G215*3+Configuration!$C$12*I215+Configuration!$C$14*H215+Configuration!$C$16*K215+Configuration!$C$15*L215*3+Configuration!$C$17*M215),""),0)/F215*IF(F215&gt;=10,1,(1-(12-F215)/12))</f>
        <v>12.103071350341605</v>
      </c>
    </row>
    <row r="216" spans="1:16" x14ac:dyDescent="0.25">
      <c r="A216" s="12">
        <f>_xlfn.RANK.EQ(O216,O:O,0)</f>
        <v>216</v>
      </c>
      <c r="B216" s="12">
        <f>_xlfn.RANK.EQ(P216,P:P,0)</f>
        <v>215</v>
      </c>
      <c r="C216" t="s">
        <v>712</v>
      </c>
      <c r="D216" t="s">
        <v>309</v>
      </c>
      <c r="E216" t="s">
        <v>190</v>
      </c>
      <c r="F216" s="18">
        <v>12</v>
      </c>
      <c r="G216" s="2">
        <v>0.16800000000000001</v>
      </c>
      <c r="H216" s="2">
        <v>35.28</v>
      </c>
      <c r="I216" s="2">
        <v>5.8800000000000008</v>
      </c>
      <c r="J216" s="2">
        <v>84</v>
      </c>
      <c r="K216" s="2">
        <v>361.2</v>
      </c>
      <c r="L216" s="2">
        <v>4.2</v>
      </c>
      <c r="M216" s="2">
        <v>1.2087933090052991</v>
      </c>
      <c r="N216" s="2">
        <f>IF(VLOOKUP($E216,Configuration!$A$21:$C$31,3,FALSE),IFERROR((Configuration!$C$13*G216+Configuration!$C$12*I216+Configuration!$C$14*H216+Configuration!$C$16*K216+Configuration!$C$15*L216+Configuration!$C$17*M216),""),0)+(IF(VLOOKUP($E216,Configuration!$A$21:$C$31,3,FALSE),IFERROR((Configuration!$C$13*G216+Configuration!$C$12*I216+Configuration!$C$14*H216+Configuration!$C$16*K216+Configuration!$C$15*L216+Configuration!$C$17*M216),""),0)/$F216)*IFERROR(VLOOKUP($D216,'11_GAME_TEAMS (DO NOT MODIFY)'!$A:$C,3,FALSE),0)</f>
        <v>66.37841338198939</v>
      </c>
      <c r="O216" s="2">
        <f>MAX(IFERROR(IF(Configuration!$F$10&gt;0,$N216-LARGE($N:$N,Configuration!$F$10*Configuration!$F$16),-1000000),0),IFERROR(IF(Configuration!$F$14&gt;0,$N216-LARGE('FLEX Settings (DO NOT MODIFY)'!$J:$J,Configuration!$F$14*Configuration!$F$16),-1000000),0),IFERROR(IF(Configuration!$F$13&gt;0,$N216-LARGE('FLEX Settings (DO NOT MODIFY)'!$K:$K,Configuration!$F$13*Configuration!$F$16),-1000000),0))+IF(N216=0,0,COUNTIFS($N$2:N215,N215)*0.000001)</f>
        <v>-93.985700972369358</v>
      </c>
      <c r="P216" s="42">
        <f>IF(VLOOKUP($E216,Configuration!$A$21:$C$31,3,FALSE),IFERROR((Configuration!$C$13*G216*3+Configuration!$C$12*I216+Configuration!$C$14*H216+Configuration!$C$16*K216+Configuration!$C$15*L216*3+Configuration!$C$17*M216),""),0)/F216*IF(F216&gt;=10,1,(1-(12-F216)/12))</f>
        <v>9.8995344484991161</v>
      </c>
    </row>
    <row r="217" spans="1:16" x14ac:dyDescent="0.25">
      <c r="A217" s="12">
        <f>_xlfn.RANK.EQ(O217,O:O,0)</f>
        <v>217</v>
      </c>
      <c r="B217" s="12">
        <f>_xlfn.RANK.EQ(P217,P:P,0)</f>
        <v>209</v>
      </c>
      <c r="C217" t="s">
        <v>734</v>
      </c>
      <c r="D217" t="s">
        <v>663</v>
      </c>
      <c r="E217" t="s">
        <v>362</v>
      </c>
      <c r="F217" s="18">
        <v>10</v>
      </c>
      <c r="G217" s="2">
        <v>0.3666666666666667</v>
      </c>
      <c r="H217" s="2">
        <v>33</v>
      </c>
      <c r="I217" s="2">
        <v>5.5</v>
      </c>
      <c r="J217" s="2">
        <v>110</v>
      </c>
      <c r="K217" s="2">
        <v>396</v>
      </c>
      <c r="L217" s="2">
        <v>3.2038834951456314</v>
      </c>
      <c r="M217" s="2">
        <v>1.5649612991807242</v>
      </c>
      <c r="N217" s="2">
        <f>IF(VLOOKUP($E217,Configuration!$A$21:$C$31,3,FALSE),IFERROR((Configuration!$C$13*G217+Configuration!$C$12*I217+Configuration!$C$14*H217+Configuration!$C$16*K217+Configuration!$C$15*L217+Configuration!$C$17*M217),""),0)+(IF(VLOOKUP($E217,Configuration!$A$21:$C$31,3,FALSE),IFERROR((Configuration!$C$13*G217+Configuration!$C$12*I217+Configuration!$C$14*H217+Configuration!$C$16*K217+Configuration!$C$15*L217+Configuration!$C$17*M217),""),0)/$F217)*IFERROR(VLOOKUP($D217,'11_GAME_TEAMS (DO NOT MODIFY)'!$A:$C,3,FALSE),0)</f>
        <v>65.541962831825145</v>
      </c>
      <c r="O217" s="2">
        <f>MAX(IFERROR(IF(Configuration!$F$10&gt;0,$N217-LARGE($N:$N,Configuration!$F$10*Configuration!$F$16),-1000000),0),IFERROR(IF(Configuration!$F$14&gt;0,$N217-LARGE('FLEX Settings (DO NOT MODIFY)'!$J:$J,Configuration!$F$14*Configuration!$F$16),-1000000),0),IFERROR(IF(Configuration!$F$13&gt;0,$N217-LARGE('FLEX Settings (DO NOT MODIFY)'!$K:$K,Configuration!$F$13*Configuration!$F$16),-1000000),0))+IF(N217=0,0,COUNTIFS($N$2:N216,N216)*0.000001)</f>
        <v>-94.822151522533602</v>
      </c>
      <c r="P217" s="42">
        <f>IF(VLOOKUP($E217,Configuration!$A$21:$C$31,3,FALSE),IFERROR((Configuration!$C$13*G217*3+Configuration!$C$12*I217+Configuration!$C$14*H217+Configuration!$C$16*K217+Configuration!$C$15*L217*3+Configuration!$C$17*M217),""),0)/F217*IF(F217&gt;=10,1,(1-(12-F217)/12))</f>
        <v>10.678998031425991</v>
      </c>
    </row>
    <row r="218" spans="1:16" x14ac:dyDescent="0.25">
      <c r="A218" s="12">
        <f>_xlfn.RANK.EQ(O218,O:O,0)</f>
        <v>192</v>
      </c>
      <c r="B218" s="12">
        <f>_xlfn.RANK.EQ(P218,P:P,0)</f>
        <v>223</v>
      </c>
      <c r="C218" t="s">
        <v>947</v>
      </c>
      <c r="D218" t="s">
        <v>58</v>
      </c>
      <c r="E218" t="s">
        <v>190</v>
      </c>
      <c r="F218" s="18">
        <v>12</v>
      </c>
      <c r="G218" s="2">
        <v>2.0526315789473681</v>
      </c>
      <c r="H218" s="2">
        <v>507</v>
      </c>
      <c r="I218" s="2">
        <v>39</v>
      </c>
      <c r="J218" s="2">
        <v>0</v>
      </c>
      <c r="K218" s="2">
        <v>0</v>
      </c>
      <c r="L218" s="2">
        <v>0</v>
      </c>
      <c r="M218" s="2">
        <v>0.31877748656212518</v>
      </c>
      <c r="N218" s="2">
        <f>IF(VLOOKUP($E218,Configuration!$A$21:$C$31,3,FALSE),IFERROR((Configuration!$C$13*G218+Configuration!$C$12*I218+Configuration!$C$14*H218+Configuration!$C$16*K218+Configuration!$C$15*L218+Configuration!$C$17*M218),""),0)+(IF(VLOOKUP($E218,Configuration!$A$21:$C$31,3,FALSE),IFERROR((Configuration!$C$13*G218+Configuration!$C$12*I218+Configuration!$C$14*H218+Configuration!$C$16*K218+Configuration!$C$15*L218+Configuration!$C$17*M218),""),0)/$F218)*IFERROR(VLOOKUP($D218,'11_GAME_TEAMS (DO NOT MODIFY)'!$A:$C,3,FALSE),0)</f>
        <v>81.878234500559955</v>
      </c>
      <c r="O218" s="2">
        <f>MAX(IFERROR(IF(Configuration!$F$10&gt;0,$N218-LARGE($N:$N,Configuration!$F$10*Configuration!$F$16),-1000000),0),IFERROR(IF(Configuration!$F$14&gt;0,$N218-LARGE('FLEX Settings (DO NOT MODIFY)'!$J:$J,Configuration!$F$14*Configuration!$F$16),-1000000),0),IFERROR(IF(Configuration!$F$13&gt;0,$N218-LARGE('FLEX Settings (DO NOT MODIFY)'!$K:$K,Configuration!$F$13*Configuration!$F$16),-1000000),0))+IF(N218=0,0,COUNTIFS($N$2:N217,N217)*0.000001)</f>
        <v>-78.485879853798792</v>
      </c>
      <c r="P218" s="42">
        <f>IF(VLOOKUP($E218,Configuration!$A$21:$C$31,3,FALSE),IFERROR((Configuration!$C$13*G218*3+Configuration!$C$12*I218+Configuration!$C$14*H218+Configuration!$C$16*K218+Configuration!$C$15*L218*3+Configuration!$C$17*M218),""),0)/F218*IF(F218&gt;=10,1,(1-(12-F218)/12))</f>
        <v>8.8758177873273656</v>
      </c>
    </row>
    <row r="219" spans="1:16" x14ac:dyDescent="0.25">
      <c r="A219" s="12">
        <f>_xlfn.RANK.EQ(O219,O:O,0)</f>
        <v>221</v>
      </c>
      <c r="B219" s="12">
        <f>_xlfn.RANK.EQ(P219,P:P,0)</f>
        <v>229</v>
      </c>
      <c r="C219" t="s">
        <v>214</v>
      </c>
      <c r="D219" t="s">
        <v>45</v>
      </c>
      <c r="E219" t="s">
        <v>355</v>
      </c>
      <c r="F219" s="18">
        <v>9</v>
      </c>
      <c r="G219" s="2">
        <v>0.23571428571428571</v>
      </c>
      <c r="H219" s="2">
        <v>35.357142857142854</v>
      </c>
      <c r="I219" s="2">
        <v>3.5357142857142856</v>
      </c>
      <c r="J219" s="2">
        <v>99</v>
      </c>
      <c r="K219" s="2">
        <v>435.6</v>
      </c>
      <c r="L219" s="2">
        <v>2.6517857142857144</v>
      </c>
      <c r="M219" s="2">
        <v>1.3969051065631461</v>
      </c>
      <c r="N219" s="2">
        <f>IF(VLOOKUP($E219,Configuration!$A$21:$C$31,3,FALSE),IFERROR((Configuration!$C$13*G219+Configuration!$C$12*I219+Configuration!$C$14*H219+Configuration!$C$16*K219+Configuration!$C$15*L219+Configuration!$C$17*M219),""),0)+(IF(VLOOKUP($E219,Configuration!$A$21:$C$31,3,FALSE),IFERROR((Configuration!$C$13*G219+Configuration!$C$12*I219+Configuration!$C$14*H219+Configuration!$C$16*K219+Configuration!$C$15*L219+Configuration!$C$17*M219),""),0)/$F219)*IFERROR(VLOOKUP($D219,'11_GAME_TEAMS (DO NOT MODIFY)'!$A:$C,3,FALSE),0)</f>
        <v>63.394761215445143</v>
      </c>
      <c r="O219" s="2">
        <f>MAX(IFERROR(IF(Configuration!$F$10&gt;0,$N219-LARGE($N:$N,Configuration!$F$10*Configuration!$F$16),-1000000),0),IFERROR(IF(Configuration!$F$14&gt;0,$N219-LARGE('FLEX Settings (DO NOT MODIFY)'!$J:$J,Configuration!$F$14*Configuration!$F$16),-1000000),0),IFERROR(IF(Configuration!$F$13&gt;0,$N219-LARGE('FLEX Settings (DO NOT MODIFY)'!$K:$K,Configuration!$F$13*Configuration!$F$16),-1000000),0))+IF(N219=0,0,COUNTIFS($N$2:N218,N218)*0.000001)</f>
        <v>-96.969353138913604</v>
      </c>
      <c r="P219" s="42">
        <f>IF(VLOOKUP($E219,Configuration!$A$21:$C$31,3,FALSE),IFERROR((Configuration!$C$13*G219*3+Configuration!$C$12*I219+Configuration!$C$14*H219+Configuration!$C$16*K219+Configuration!$C$15*L219*3+Configuration!$C$17*M219),""),0)/F219*IF(F219&gt;=10,1,(1-(12-F219)/12))</f>
        <v>8.1703967679537612</v>
      </c>
    </row>
    <row r="220" spans="1:16" x14ac:dyDescent="0.25">
      <c r="A220" s="12">
        <f>_xlfn.RANK.EQ(O220,O:O,0)</f>
        <v>212</v>
      </c>
      <c r="B220" s="12">
        <f>_xlfn.RANK.EQ(P220,P:P,0)</f>
        <v>217</v>
      </c>
      <c r="C220" t="s">
        <v>208</v>
      </c>
      <c r="D220" t="s">
        <v>126</v>
      </c>
      <c r="E220" t="s">
        <v>373</v>
      </c>
      <c r="F220" s="18">
        <v>9</v>
      </c>
      <c r="G220" s="2">
        <v>1.0212765957446808</v>
      </c>
      <c r="H220" s="2">
        <v>128</v>
      </c>
      <c r="I220" s="2">
        <v>16</v>
      </c>
      <c r="J220" s="2">
        <v>72</v>
      </c>
      <c r="K220" s="2">
        <v>288</v>
      </c>
      <c r="L220" s="2">
        <v>2.64</v>
      </c>
      <c r="M220" s="2">
        <v>1.1256931980816345</v>
      </c>
      <c r="N220" s="2">
        <f>IF(VLOOKUP($E220,Configuration!$A$21:$C$31,3,FALSE),IFERROR((Configuration!$C$13*G220+Configuration!$C$12*I220+Configuration!$C$14*H220+Configuration!$C$16*K220+Configuration!$C$15*L220+Configuration!$C$17*M220),""),0)+(IF(VLOOKUP($E220,Configuration!$A$21:$C$31,3,FALSE),IFERROR((Configuration!$C$13*G220+Configuration!$C$12*I220+Configuration!$C$14*H220+Configuration!$C$16*K220+Configuration!$C$15*L220+Configuration!$C$17*M220),""),0)/$F220)*IFERROR(VLOOKUP($D220,'11_GAME_TEAMS (DO NOT MODIFY)'!$A:$C,3,FALSE),0)</f>
        <v>69.316273178304826</v>
      </c>
      <c r="O220" s="2">
        <f>MAX(IFERROR(IF(Configuration!$F$10&gt;0,$N220-LARGE($N:$N,Configuration!$F$10*Configuration!$F$16),-1000000),0),IFERROR(IF(Configuration!$F$14&gt;0,$N220-LARGE('FLEX Settings (DO NOT MODIFY)'!$J:$J,Configuration!$F$14*Configuration!$F$16),-1000000),0),IFERROR(IF(Configuration!$F$13&gt;0,$N220-LARGE('FLEX Settings (DO NOT MODIFY)'!$K:$K,Configuration!$F$13*Configuration!$F$16),-1000000),0))+IF(N220=0,0,COUNTIFS($N$2:N219,N219)*0.000001)</f>
        <v>-91.047841176053922</v>
      </c>
      <c r="P220" s="42">
        <f>IF(VLOOKUP($E220,Configuration!$A$21:$C$31,3,FALSE),IFERROR((Configuration!$C$13*G220*3+Configuration!$C$12*I220+Configuration!$C$14*H220+Configuration!$C$16*K220+Configuration!$C$15*L220*3+Configuration!$C$17*M220),""),0)/F220*IF(F220&gt;=10,1,(1-(12-F220)/12))</f>
        <v>9.4376326939367488</v>
      </c>
    </row>
    <row r="221" spans="1:16" x14ac:dyDescent="0.25">
      <c r="A221" s="12">
        <f>_xlfn.RANK.EQ(O221,O:O,0)</f>
        <v>223</v>
      </c>
      <c r="B221" s="12">
        <f>_xlfn.RANK.EQ(P221,P:P,0)</f>
        <v>201</v>
      </c>
      <c r="C221" t="s">
        <v>770</v>
      </c>
      <c r="D221" t="s">
        <v>311</v>
      </c>
      <c r="E221" t="s">
        <v>379</v>
      </c>
      <c r="F221" s="18">
        <v>10</v>
      </c>
      <c r="G221" s="2">
        <v>0.21250000000000005</v>
      </c>
      <c r="H221" s="2">
        <v>29.750000000000007</v>
      </c>
      <c r="I221" s="2">
        <v>4.25</v>
      </c>
      <c r="J221" s="2">
        <v>85</v>
      </c>
      <c r="K221" s="2">
        <v>340</v>
      </c>
      <c r="L221" s="2">
        <v>4.015748031496063</v>
      </c>
      <c r="M221" s="2">
        <v>1.2092882766396504</v>
      </c>
      <c r="N221" s="2">
        <f>IF(VLOOKUP($E221,Configuration!$A$21:$C$31,3,FALSE),IFERROR((Configuration!$C$13*G221+Configuration!$C$12*I221+Configuration!$C$14*H221+Configuration!$C$16*K221+Configuration!$C$15*L221+Configuration!$C$17*M221),""),0)+(IF(VLOOKUP($E221,Configuration!$A$21:$C$31,3,FALSE),IFERROR((Configuration!$C$13*G221+Configuration!$C$12*I221+Configuration!$C$14*H221+Configuration!$C$16*K221+Configuration!$C$15*L221+Configuration!$C$17*M221),""),0)/$F221)*IFERROR(VLOOKUP($D221,'11_GAME_TEAMS (DO NOT MODIFY)'!$A:$C,3,FALSE),0)</f>
        <v>62.050911635697084</v>
      </c>
      <c r="O221" s="2">
        <f>MAX(IFERROR(IF(Configuration!$F$10&gt;0,$N221-LARGE($N:$N,Configuration!$F$10*Configuration!$F$16),-1000000),0),IFERROR(IF(Configuration!$F$14&gt;0,$N221-LARGE('FLEX Settings (DO NOT MODIFY)'!$J:$J,Configuration!$F$14*Configuration!$F$16),-1000000),0),IFERROR(IF(Configuration!$F$13&gt;0,$N221-LARGE('FLEX Settings (DO NOT MODIFY)'!$K:$K,Configuration!$F$13*Configuration!$F$16),-1000000),0))+IF(N221=0,0,COUNTIFS($N$2:N220,N220)*0.000001)</f>
        <v>-98.313202718661671</v>
      </c>
      <c r="P221" s="42">
        <f>IF(VLOOKUP($E221,Configuration!$A$21:$C$31,3,FALSE),IFERROR((Configuration!$C$13*G221*3+Configuration!$C$12*I221+Configuration!$C$14*H221+Configuration!$C$16*K221+Configuration!$C$15*L221*3+Configuration!$C$17*M221),""),0)/F221*IF(F221&gt;=10,1,(1-(12-F221)/12))</f>
        <v>11.278988801364985</v>
      </c>
    </row>
    <row r="222" spans="1:16" x14ac:dyDescent="0.25">
      <c r="A222" s="12">
        <f>_xlfn.RANK.EQ(O222,O:O,0)</f>
        <v>219</v>
      </c>
      <c r="B222" s="12">
        <f>_xlfn.RANK.EQ(P222,P:P,0)</f>
        <v>234</v>
      </c>
      <c r="C222" t="s">
        <v>400</v>
      </c>
      <c r="D222" t="s">
        <v>80</v>
      </c>
      <c r="E222" t="s">
        <v>355</v>
      </c>
      <c r="F222" s="18">
        <v>12</v>
      </c>
      <c r="G222" s="2">
        <v>0.51206896551724146</v>
      </c>
      <c r="H222" s="2">
        <v>75.786206896551718</v>
      </c>
      <c r="I222" s="2">
        <v>10.241379310344827</v>
      </c>
      <c r="J222" s="2">
        <v>108</v>
      </c>
      <c r="K222" s="2">
        <v>410.4</v>
      </c>
      <c r="L222" s="2">
        <v>1.8620689655172415</v>
      </c>
      <c r="M222" s="2">
        <v>1.576079835019633</v>
      </c>
      <c r="N222" s="2">
        <f>IF(VLOOKUP($E222,Configuration!$A$21:$C$31,3,FALSE),IFERROR((Configuration!$C$13*G222+Configuration!$C$12*I222+Configuration!$C$14*H222+Configuration!$C$16*K222+Configuration!$C$15*L222+Configuration!$C$17*M222),""),0)+(IF(VLOOKUP($E222,Configuration!$A$21:$C$31,3,FALSE),IFERROR((Configuration!$C$13*G222+Configuration!$C$12*I222+Configuration!$C$14*H222+Configuration!$C$16*K222+Configuration!$C$15*L222+Configuration!$C$17*M222),""),0)/$F222)*IFERROR(VLOOKUP($D222,'11_GAME_TEAMS (DO NOT MODIFY)'!$A:$C,3,FALSE),0)</f>
        <v>64.831978260995214</v>
      </c>
      <c r="O222" s="2">
        <f>MAX(IFERROR(IF(Configuration!$F$10&gt;0,$N222-LARGE($N:$N,Configuration!$F$10*Configuration!$F$16),-1000000),0),IFERROR(IF(Configuration!$F$14&gt;0,$N222-LARGE('FLEX Settings (DO NOT MODIFY)'!$J:$J,Configuration!$F$14*Configuration!$F$16),-1000000),0),IFERROR(IF(Configuration!$F$13&gt;0,$N222-LARGE('FLEX Settings (DO NOT MODIFY)'!$K:$K,Configuration!$F$13*Configuration!$F$16),-1000000),0))+IF(N222=0,0,COUNTIFS($N$2:N221,N221)*0.000001)</f>
        <v>-95.532136093363533</v>
      </c>
      <c r="P222" s="42">
        <f>IF(VLOOKUP($E222,Configuration!$A$21:$C$31,3,FALSE),IFERROR((Configuration!$C$13*G222*3+Configuration!$C$12*I222+Configuration!$C$14*H222+Configuration!$C$16*K222+Configuration!$C$15*L222*3+Configuration!$C$17*M222),""),0)/F222*IF(F222&gt;=10,1,(1-(12-F222)/12))</f>
        <v>7.7768027861174183</v>
      </c>
    </row>
    <row r="223" spans="1:16" x14ac:dyDescent="0.25">
      <c r="A223" s="12">
        <f>_xlfn.RANK.EQ(O223,O:O,0)</f>
        <v>220</v>
      </c>
      <c r="B223" s="12">
        <f>_xlfn.RANK.EQ(P223,P:P,0)</f>
        <v>226</v>
      </c>
      <c r="C223" t="s">
        <v>450</v>
      </c>
      <c r="D223" t="s">
        <v>98</v>
      </c>
      <c r="E223" t="s">
        <v>379</v>
      </c>
      <c r="F223" s="18">
        <v>12</v>
      </c>
      <c r="G223" s="2">
        <v>0.44444444444444442</v>
      </c>
      <c r="H223" s="2">
        <v>84.444444444444443</v>
      </c>
      <c r="I223" s="2">
        <v>8.4444444444444446</v>
      </c>
      <c r="J223" s="2">
        <v>72</v>
      </c>
      <c r="K223" s="2">
        <v>352.8</v>
      </c>
      <c r="L223" s="2">
        <v>2.5714285714285712</v>
      </c>
      <c r="M223" s="2">
        <v>1.063935736297519</v>
      </c>
      <c r="N223" s="2">
        <f>IF(VLOOKUP($E223,Configuration!$A$21:$C$31,3,FALSE),IFERROR((Configuration!$C$13*G223+Configuration!$C$12*I223+Configuration!$C$14*H223+Configuration!$C$16*K223+Configuration!$C$15*L223+Configuration!$C$17*M223),""),0)+(IF(VLOOKUP($E223,Configuration!$A$21:$C$31,3,FALSE),IFERROR((Configuration!$C$13*G223+Configuration!$C$12*I223+Configuration!$C$14*H223+Configuration!$C$16*K223+Configuration!$C$15*L223+Configuration!$C$17*M223),""),0)/$F223)*IFERROR(VLOOKUP($D223,'11_GAME_TEAMS (DO NOT MODIFY)'!$A:$C,3,FALSE),0)</f>
        <v>63.914033289309721</v>
      </c>
      <c r="O223" s="2">
        <f>MAX(IFERROR(IF(Configuration!$F$10&gt;0,$N223-LARGE($N:$N,Configuration!$F$10*Configuration!$F$16),-1000000),0),IFERROR(IF(Configuration!$F$14&gt;0,$N223-LARGE('FLEX Settings (DO NOT MODIFY)'!$J:$J,Configuration!$F$14*Configuration!$F$16),-1000000),0),IFERROR(IF(Configuration!$F$13&gt;0,$N223-LARGE('FLEX Settings (DO NOT MODIFY)'!$K:$K,Configuration!$F$13*Configuration!$F$16),-1000000),0))+IF(N223=0,0,COUNTIFS($N$2:N222,N222)*0.000001)</f>
        <v>-96.450081065049034</v>
      </c>
      <c r="P223" s="42">
        <f>IF(VLOOKUP($E223,Configuration!$A$21:$C$31,3,FALSE),IFERROR((Configuration!$C$13*G223*3+Configuration!$C$12*I223+Configuration!$C$14*H223+Configuration!$C$16*K223+Configuration!$C$15*L223*3+Configuration!$C$17*M223),""),0)/F223*IF(F223&gt;=10,1,(1-(12-F223)/12))</f>
        <v>8.3420424566488247</v>
      </c>
    </row>
    <row r="224" spans="1:16" x14ac:dyDescent="0.25">
      <c r="A224" s="12">
        <f>_xlfn.RANK.EQ(O224,O:O,0)</f>
        <v>225</v>
      </c>
      <c r="B224" s="12">
        <f>_xlfn.RANK.EQ(P224,P:P,0)</f>
        <v>199</v>
      </c>
      <c r="C224" t="s">
        <v>683</v>
      </c>
      <c r="D224" t="s">
        <v>658</v>
      </c>
      <c r="E224" t="s">
        <v>2</v>
      </c>
      <c r="F224" s="18">
        <v>12</v>
      </c>
      <c r="G224" s="2">
        <v>1.263157894736842</v>
      </c>
      <c r="H224" s="2">
        <v>37.89473684210526</v>
      </c>
      <c r="I224" s="2">
        <v>7.5789473684210522</v>
      </c>
      <c r="J224" s="2">
        <v>48</v>
      </c>
      <c r="K224" s="2">
        <v>168</v>
      </c>
      <c r="L224" s="2">
        <v>5.0526315789473681</v>
      </c>
      <c r="M224" s="2">
        <v>0.7252237885389331</v>
      </c>
      <c r="N224" s="2">
        <f>IF(VLOOKUP($E224,Configuration!$A$21:$C$31,3,FALSE),IFERROR((Configuration!$C$13*G224+Configuration!$C$12*I224+Configuration!$C$14*H224+Configuration!$C$16*K224+Configuration!$C$15*L224+Configuration!$C$17*M224),""),0)+(IF(VLOOKUP($E224,Configuration!$A$21:$C$31,3,FALSE),IFERROR((Configuration!$C$13*G224+Configuration!$C$12*I224+Configuration!$C$14*H224+Configuration!$C$16*K224+Configuration!$C$15*L224+Configuration!$C$17*M224),""),0)/$F224)*IFERROR(VLOOKUP($D224,'11_GAME_TEAMS (DO NOT MODIFY)'!$A:$C,3,FALSE),0)</f>
        <v>60.823236633448445</v>
      </c>
      <c r="O224" s="2">
        <f>MAX(IFERROR(IF(Configuration!$F$10&gt;0,$N224-LARGE($N:$N,Configuration!$F$10*Configuration!$F$16),-1000000),0),IFERROR(IF(Configuration!$F$14&gt;0,$N224-LARGE('FLEX Settings (DO NOT MODIFY)'!$J:$J,Configuration!$F$14*Configuration!$F$16),-1000000),0),IFERROR(IF(Configuration!$F$13&gt;0,$N224-LARGE('FLEX Settings (DO NOT MODIFY)'!$K:$K,Configuration!$F$13*Configuration!$F$16),-1000000),0))+IF(N224=0,0,COUNTIFS($N$2:N223,N223)*0.000001)</f>
        <v>-99.540877720910302</v>
      </c>
      <c r="P224" s="42">
        <f>IF(VLOOKUP($E224,Configuration!$A$21:$C$31,3,FALSE),IFERROR((Configuration!$C$13*G224*3+Configuration!$C$12*I224+Configuration!$C$14*H224+Configuration!$C$16*K224+Configuration!$C$15*L224*3+Configuration!$C$17*M224),""),0)/F224*IF(F224&gt;=10,1,(1-(12-F224)/12))</f>
        <v>11.384392526471581</v>
      </c>
    </row>
    <row r="225" spans="1:16" x14ac:dyDescent="0.25">
      <c r="A225" s="12">
        <f>_xlfn.RANK.EQ(O225,O:O,0)</f>
        <v>227</v>
      </c>
      <c r="B225" s="12">
        <f>_xlfn.RANK.EQ(P225,P:P,0)</f>
        <v>214</v>
      </c>
      <c r="C225" t="s">
        <v>402</v>
      </c>
      <c r="D225" t="s">
        <v>66</v>
      </c>
      <c r="E225" t="s">
        <v>355</v>
      </c>
      <c r="F225" s="18">
        <v>10</v>
      </c>
      <c r="G225" s="2">
        <v>0.315</v>
      </c>
      <c r="H225" s="2">
        <v>42.21</v>
      </c>
      <c r="I225" s="2">
        <v>6.3</v>
      </c>
      <c r="J225" s="2">
        <v>70</v>
      </c>
      <c r="K225" s="2">
        <v>336</v>
      </c>
      <c r="L225" s="2">
        <v>3.1818181818181817</v>
      </c>
      <c r="M225" s="2">
        <v>1.0187710518938256</v>
      </c>
      <c r="N225" s="2">
        <f>IF(VLOOKUP($E225,Configuration!$A$21:$C$31,3,FALSE),IFERROR((Configuration!$C$13*G225+Configuration!$C$12*I225+Configuration!$C$14*H225+Configuration!$C$16*K225+Configuration!$C$15*L225+Configuration!$C$17*M225),""),0)+(IF(VLOOKUP($E225,Configuration!$A$21:$C$31,3,FALSE),IFERROR((Configuration!$C$13*G225+Configuration!$C$12*I225+Configuration!$C$14*H225+Configuration!$C$16*K225+Configuration!$C$15*L225+Configuration!$C$17*M225),""),0)/$F225)*IFERROR(VLOOKUP($D225,'11_GAME_TEAMS (DO NOT MODIFY)'!$A:$C,3,FALSE),0)</f>
        <v>59.914366987121447</v>
      </c>
      <c r="O225" s="2">
        <f>MAX(IFERROR(IF(Configuration!$F$10&gt;0,$N225-LARGE($N:$N,Configuration!$F$10*Configuration!$F$16),-1000000),0),IFERROR(IF(Configuration!$F$14&gt;0,$N225-LARGE('FLEX Settings (DO NOT MODIFY)'!$J:$J,Configuration!$F$14*Configuration!$F$16),-1000000),0),IFERROR(IF(Configuration!$F$13&gt;0,$N225-LARGE('FLEX Settings (DO NOT MODIFY)'!$K:$K,Configuration!$F$13*Configuration!$F$16),-1000000),0))+IF(N225=0,0,COUNTIFS($N$2:N224,N224)*0.000001)</f>
        <v>-100.44974736723731</v>
      </c>
      <c r="P225" s="42">
        <f>IF(VLOOKUP($E225,Configuration!$A$21:$C$31,3,FALSE),IFERROR((Configuration!$C$13*G225*3+Configuration!$C$12*I225+Configuration!$C$14*H225+Configuration!$C$16*K225+Configuration!$C$15*L225*3+Configuration!$C$17*M225),""),0)/F225*IF(F225&gt;=10,1,(1-(12-F225)/12))</f>
        <v>10.187618516893961</v>
      </c>
    </row>
    <row r="226" spans="1:16" x14ac:dyDescent="0.25">
      <c r="A226" s="12">
        <f>_xlfn.RANK.EQ(O226,O:O,0)</f>
        <v>222</v>
      </c>
      <c r="B226" s="12">
        <f>_xlfn.RANK.EQ(P226,P:P,0)</f>
        <v>221</v>
      </c>
      <c r="C226" t="s">
        <v>199</v>
      </c>
      <c r="D226" t="s">
        <v>88</v>
      </c>
      <c r="E226" t="s">
        <v>2</v>
      </c>
      <c r="F226" s="18">
        <v>12</v>
      </c>
      <c r="G226" s="2">
        <v>0.46829268292682924</v>
      </c>
      <c r="H226" s="2">
        <v>93.658536585365852</v>
      </c>
      <c r="I226" s="2">
        <v>11.707317073170731</v>
      </c>
      <c r="J226" s="2">
        <v>60</v>
      </c>
      <c r="K226" s="2">
        <v>258</v>
      </c>
      <c r="L226" s="2">
        <v>3.4146341463414633</v>
      </c>
      <c r="M226" s="2">
        <v>0.92478696310588049</v>
      </c>
      <c r="N226" s="2">
        <f>IF(VLOOKUP($E226,Configuration!$A$21:$C$31,3,FALSE),IFERROR((Configuration!$C$13*G226+Configuration!$C$12*I226+Configuration!$C$14*H226+Configuration!$C$16*K226+Configuration!$C$15*L226+Configuration!$C$17*M226),""),0)+(IF(VLOOKUP($E226,Configuration!$A$21:$C$31,3,FALSE),IFERROR((Configuration!$C$13*G226+Configuration!$C$12*I226+Configuration!$C$14*H226+Configuration!$C$16*K226+Configuration!$C$15*L226+Configuration!$C$17*M226),""),0)/$F226)*IFERROR(VLOOKUP($D226,'11_GAME_TEAMS (DO NOT MODIFY)'!$A:$C,3,FALSE),0)</f>
        <v>62.467499244519942</v>
      </c>
      <c r="O226" s="2">
        <f>MAX(IFERROR(IF(Configuration!$F$10&gt;0,$N226-LARGE($N:$N,Configuration!$F$10*Configuration!$F$16),-1000000),0),IFERROR(IF(Configuration!$F$14&gt;0,$N226-LARGE('FLEX Settings (DO NOT MODIFY)'!$J:$J,Configuration!$F$14*Configuration!$F$16),-1000000),0),IFERROR(IF(Configuration!$F$13&gt;0,$N226-LARGE('FLEX Settings (DO NOT MODIFY)'!$K:$K,Configuration!$F$13*Configuration!$F$16),-1000000),0))+IF(N226=0,0,COUNTIFS($N$2:N225,N225)*0.000001)</f>
        <v>-97.896615109838805</v>
      </c>
      <c r="P226" s="42">
        <f>IF(VLOOKUP($E226,Configuration!$A$21:$C$31,3,FALSE),IFERROR((Configuration!$C$13*G226*3+Configuration!$C$12*I226+Configuration!$C$14*H226+Configuration!$C$16*K226+Configuration!$C$15*L226*3+Configuration!$C$17*M226),""),0)/F226*IF(F226&gt;=10,1,(1-(12-F226)/12))</f>
        <v>9.0885517663116229</v>
      </c>
    </row>
    <row r="227" spans="1:16" x14ac:dyDescent="0.25">
      <c r="A227" s="12">
        <f>_xlfn.RANK.EQ(O227,O:O,0)</f>
        <v>230</v>
      </c>
      <c r="B227" s="12">
        <f>_xlfn.RANK.EQ(P227,P:P,0)</f>
        <v>230</v>
      </c>
      <c r="C227" t="s">
        <v>227</v>
      </c>
      <c r="D227" t="s">
        <v>188</v>
      </c>
      <c r="E227" t="s">
        <v>373</v>
      </c>
      <c r="F227" s="18">
        <v>12</v>
      </c>
      <c r="G227" s="2">
        <v>0.13561643835616438</v>
      </c>
      <c r="H227" s="2">
        <v>21.698630136986299</v>
      </c>
      <c r="I227" s="2">
        <v>2.7123287671232874</v>
      </c>
      <c r="J227" s="2">
        <v>72</v>
      </c>
      <c r="K227" s="2">
        <v>360</v>
      </c>
      <c r="L227" s="2">
        <v>3.205479452054794</v>
      </c>
      <c r="M227" s="2">
        <v>1.0170826740334218</v>
      </c>
      <c r="N227" s="2">
        <f>IF(VLOOKUP($E227,Configuration!$A$21:$C$31,3,FALSE),IFERROR((Configuration!$C$13*G227+Configuration!$C$12*I227+Configuration!$C$14*H227+Configuration!$C$16*K227+Configuration!$C$15*L227+Configuration!$C$17*M227),""),0)+(IF(VLOOKUP($E227,Configuration!$A$21:$C$31,3,FALSE),IFERROR((Configuration!$C$13*G227+Configuration!$C$12*I227+Configuration!$C$14*H227+Configuration!$C$16*K227+Configuration!$C$15*L227+Configuration!$C$17*M227),""),0)/$F227)*IFERROR(VLOOKUP($D227,'11_GAME_TEAMS (DO NOT MODIFY)'!$A:$C,3,FALSE),0)</f>
        <v>57.53843739165918</v>
      </c>
      <c r="O227" s="2">
        <f>MAX(IFERROR(IF(Configuration!$F$10&gt;0,$N227-LARGE($N:$N,Configuration!$F$10*Configuration!$F$16),-1000000),0),IFERROR(IF(Configuration!$F$14&gt;0,$N227-LARGE('FLEX Settings (DO NOT MODIFY)'!$J:$J,Configuration!$F$14*Configuration!$F$16),-1000000),0),IFERROR(IF(Configuration!$F$13&gt;0,$N227-LARGE('FLEX Settings (DO NOT MODIFY)'!$K:$K,Configuration!$F$13*Configuration!$F$16),-1000000),0))+IF(N227=0,0,COUNTIFS($N$2:N226,N226)*0.000001)</f>
        <v>-102.82567696269956</v>
      </c>
      <c r="P227" s="42">
        <f>IF(VLOOKUP($E227,Configuration!$A$21:$C$31,3,FALSE),IFERROR((Configuration!$C$13*G227*3+Configuration!$C$12*I227+Configuration!$C$14*H227+Configuration!$C$16*K227+Configuration!$C$15*L227*3+Configuration!$C$17*M227),""),0)/F227*IF(F227&gt;=10,1,(1-(12-F227)/12))</f>
        <v>8.135965673049224</v>
      </c>
    </row>
    <row r="228" spans="1:16" x14ac:dyDescent="0.25">
      <c r="A228" s="12">
        <f>_xlfn.RANK.EQ(O228,O:O,0)</f>
        <v>215</v>
      </c>
      <c r="B228" s="12">
        <f>_xlfn.RANK.EQ(P228,P:P,0)</f>
        <v>232</v>
      </c>
      <c r="C228" t="s">
        <v>668</v>
      </c>
      <c r="D228" t="s">
        <v>181</v>
      </c>
      <c r="E228" t="s">
        <v>2</v>
      </c>
      <c r="F228" s="18">
        <v>12</v>
      </c>
      <c r="G228" s="2">
        <v>0.96</v>
      </c>
      <c r="H228" s="2">
        <v>156</v>
      </c>
      <c r="I228" s="2">
        <v>24</v>
      </c>
      <c r="J228" s="2">
        <v>60</v>
      </c>
      <c r="K228" s="2">
        <v>270</v>
      </c>
      <c r="L228" s="2">
        <v>1.5</v>
      </c>
      <c r="M228" s="2">
        <v>1.025264669939721</v>
      </c>
      <c r="N228" s="2">
        <f>IF(VLOOKUP($E228,Configuration!$A$21:$C$31,3,FALSE),IFERROR((Configuration!$C$13*G228+Configuration!$C$12*I228+Configuration!$C$14*H228+Configuration!$C$16*K228+Configuration!$C$15*L228+Configuration!$C$17*M228),""),0)+(IF(VLOOKUP($E228,Configuration!$A$21:$C$31,3,FALSE),IFERROR((Configuration!$C$13*G228+Configuration!$C$12*I228+Configuration!$C$14*H228+Configuration!$C$16*K228+Configuration!$C$15*L228+Configuration!$C$17*M228),""),0)/$F228)*IFERROR(VLOOKUP($D228,'11_GAME_TEAMS (DO NOT MODIFY)'!$A:$C,3,FALSE),0)</f>
        <v>67.309470660120553</v>
      </c>
      <c r="O228" s="2">
        <f>MAX(IFERROR(IF(Configuration!$F$10&gt;0,$N228-LARGE($N:$N,Configuration!$F$10*Configuration!$F$16),-1000000),0),IFERROR(IF(Configuration!$F$14&gt;0,$N228-LARGE('FLEX Settings (DO NOT MODIFY)'!$J:$J,Configuration!$F$14*Configuration!$F$16),-1000000),0),IFERROR(IF(Configuration!$F$13&gt;0,$N228-LARGE('FLEX Settings (DO NOT MODIFY)'!$K:$K,Configuration!$F$13*Configuration!$F$16),-1000000),0))+IF(N228=0,0,COUNTIFS($N$2:N227,N227)*0.000001)</f>
        <v>-93.054643694238194</v>
      </c>
      <c r="P228" s="42">
        <f>IF(VLOOKUP($E228,Configuration!$A$21:$C$31,3,FALSE),IFERROR((Configuration!$C$13*G228*3+Configuration!$C$12*I228+Configuration!$C$14*H228+Configuration!$C$16*K228+Configuration!$C$15*L228*3+Configuration!$C$17*M228),""),0)/F228*IF(F228&gt;=10,1,(1-(12-F228)/12))</f>
        <v>8.0691225550100452</v>
      </c>
    </row>
    <row r="229" spans="1:16" x14ac:dyDescent="0.25">
      <c r="A229" s="12">
        <f>_xlfn.RANK.EQ(O229,O:O,0)</f>
        <v>228</v>
      </c>
      <c r="B229" s="12">
        <f>_xlfn.RANK.EQ(P229,P:P,0)</f>
        <v>218</v>
      </c>
      <c r="C229" t="s">
        <v>441</v>
      </c>
      <c r="D229" t="s">
        <v>57</v>
      </c>
      <c r="E229" t="s">
        <v>373</v>
      </c>
      <c r="F229" s="18">
        <v>10</v>
      </c>
      <c r="G229" s="2">
        <v>0.57377049180327866</v>
      </c>
      <c r="H229" s="2">
        <v>97.540983606557347</v>
      </c>
      <c r="I229" s="2">
        <v>9.7540983606557354</v>
      </c>
      <c r="J229" s="2">
        <v>70</v>
      </c>
      <c r="K229" s="2">
        <v>301</v>
      </c>
      <c r="L229" s="2">
        <v>2.2950819672131146</v>
      </c>
      <c r="M229" s="2">
        <v>1.0470040978873689</v>
      </c>
      <c r="N229" s="2">
        <f>IF(VLOOKUP($E229,Configuration!$A$21:$C$31,3,FALSE),IFERROR((Configuration!$C$13*G229+Configuration!$C$12*I229+Configuration!$C$14*H229+Configuration!$C$16*K229+Configuration!$C$15*L229+Configuration!$C$17*M229),""),0)+(IF(VLOOKUP($E229,Configuration!$A$21:$C$31,3,FALSE),IFERROR((Configuration!$C$13*G229+Configuration!$C$12*I229+Configuration!$C$14*H229+Configuration!$C$16*K229+Configuration!$C$15*L229+Configuration!$C$17*M229),""),0)/$F229)*IFERROR(VLOOKUP($D229,'11_GAME_TEAMS (DO NOT MODIFY)'!$A:$C,3,FALSE),0)</f>
        <v>59.850254099307222</v>
      </c>
      <c r="O229" s="2">
        <f>MAX(IFERROR(IF(Configuration!$F$10&gt;0,$N229-LARGE($N:$N,Configuration!$F$10*Configuration!$F$16),-1000000),0),IFERROR(IF(Configuration!$F$14&gt;0,$N229-LARGE('FLEX Settings (DO NOT MODIFY)'!$J:$J,Configuration!$F$14*Configuration!$F$16),-1000000),0),IFERROR(IF(Configuration!$F$13&gt;0,$N229-LARGE('FLEX Settings (DO NOT MODIFY)'!$K:$K,Configuration!$F$13*Configuration!$F$16),-1000000),0))+IF(N229=0,0,COUNTIFS($N$2:N228,N228)*0.000001)</f>
        <v>-100.51386025505153</v>
      </c>
      <c r="P229" s="42">
        <f>IF(VLOOKUP($E229,Configuration!$A$21:$C$31,3,FALSE),IFERROR((Configuration!$C$13*G229*3+Configuration!$C$12*I229+Configuration!$C$14*H229+Configuration!$C$16*K229+Configuration!$C$15*L229*3+Configuration!$C$17*M229),""),0)/F229*IF(F229&gt;=10,1,(1-(12-F229)/12))</f>
        <v>9.4276483607503945</v>
      </c>
    </row>
    <row r="230" spans="1:16" x14ac:dyDescent="0.25">
      <c r="A230" s="12">
        <f>_xlfn.RANK.EQ(O230,O:O,0)</f>
        <v>229</v>
      </c>
      <c r="B230" s="12">
        <f>_xlfn.RANK.EQ(P230,P:P,0)</f>
        <v>238</v>
      </c>
      <c r="C230" t="s">
        <v>729</v>
      </c>
      <c r="D230" t="s">
        <v>661</v>
      </c>
      <c r="E230" t="s">
        <v>4</v>
      </c>
      <c r="F230" s="18">
        <v>12</v>
      </c>
      <c r="G230" s="2">
        <v>0.52266666666666661</v>
      </c>
      <c r="H230" s="2">
        <v>47.04</v>
      </c>
      <c r="I230" s="2">
        <v>7.84</v>
      </c>
      <c r="J230" s="2">
        <v>84</v>
      </c>
      <c r="K230" s="2">
        <v>369.6</v>
      </c>
      <c r="L230" s="2">
        <v>2.0511627906976742</v>
      </c>
      <c r="M230" s="2">
        <v>1.2248139211504725</v>
      </c>
      <c r="N230" s="2">
        <f>IF(VLOOKUP($E230,Configuration!$A$21:$C$31,3,FALSE),IFERROR((Configuration!$C$13*G230+Configuration!$C$12*I230+Configuration!$C$14*H230+Configuration!$C$16*K230+Configuration!$C$15*L230+Configuration!$C$17*M230),""),0)+(IF(VLOOKUP($E230,Configuration!$A$21:$C$31,3,FALSE),IFERROR((Configuration!$C$13*G230+Configuration!$C$12*I230+Configuration!$C$14*H230+Configuration!$C$16*K230+Configuration!$C$15*L230+Configuration!$C$17*M230),""),0)/$F230)*IFERROR(VLOOKUP($D230,'11_GAME_TEAMS (DO NOT MODIFY)'!$A:$C,3,FALSE),0)</f>
        <v>58.577348901885102</v>
      </c>
      <c r="O230" s="2">
        <f>MAX(IFERROR(IF(Configuration!$F$10&gt;0,$N230-LARGE($N:$N,Configuration!$F$10*Configuration!$F$16),-1000000),0),IFERROR(IF(Configuration!$F$14&gt;0,$N230-LARGE('FLEX Settings (DO NOT MODIFY)'!$J:$J,Configuration!$F$14*Configuration!$F$16),-1000000),0),IFERROR(IF(Configuration!$F$13&gt;0,$N230-LARGE('FLEX Settings (DO NOT MODIFY)'!$K:$K,Configuration!$F$13*Configuration!$F$16),-1000000),0))+IF(N230=0,0,COUNTIFS($N$2:N229,N229)*0.000001)</f>
        <v>-101.78676545247365</v>
      </c>
      <c r="P230" s="42">
        <f>IF(VLOOKUP($E230,Configuration!$A$21:$C$31,3,FALSE),IFERROR((Configuration!$C$13*G230*3+Configuration!$C$12*I230+Configuration!$C$14*H230+Configuration!$C$16*K230+Configuration!$C$15*L230*3+Configuration!$C$17*M230),""),0)/F230*IF(F230&gt;=10,1,(1-(12-F230)/12))</f>
        <v>7.4552751991881001</v>
      </c>
    </row>
    <row r="231" spans="1:16" x14ac:dyDescent="0.25">
      <c r="A231" s="12">
        <f>_xlfn.RANK.EQ(O231,O:O,0)</f>
        <v>232</v>
      </c>
      <c r="B231" s="12">
        <f>_xlfn.RANK.EQ(P231,P:P,0)</f>
        <v>231</v>
      </c>
      <c r="C231" t="s">
        <v>765</v>
      </c>
      <c r="D231" t="s">
        <v>44</v>
      </c>
      <c r="E231" t="s">
        <v>1</v>
      </c>
      <c r="F231" s="18">
        <v>12</v>
      </c>
      <c r="G231" s="2">
        <v>0.315</v>
      </c>
      <c r="H231" s="2">
        <v>29.4</v>
      </c>
      <c r="I231" s="2">
        <v>4.1999999999999993</v>
      </c>
      <c r="J231" s="2">
        <v>72</v>
      </c>
      <c r="K231" s="2">
        <v>324</v>
      </c>
      <c r="L231" s="2">
        <v>3.1304347826086953</v>
      </c>
      <c r="M231" s="2">
        <v>1.0292425739423248</v>
      </c>
      <c r="N231" s="2">
        <f>IF(VLOOKUP($E231,Configuration!$A$21:$C$31,3,FALSE),IFERROR((Configuration!$C$13*G231+Configuration!$C$12*I231+Configuration!$C$14*H231+Configuration!$C$16*K231+Configuration!$C$15*L231+Configuration!$C$17*M231),""),0)+(IF(VLOOKUP($E231,Configuration!$A$21:$C$31,3,FALSE),IFERROR((Configuration!$C$13*G231+Configuration!$C$12*I231+Configuration!$C$14*H231+Configuration!$C$16*K231+Configuration!$C$15*L231+Configuration!$C$17*M231),""),0)/$F231)*IFERROR(VLOOKUP($D231,'11_GAME_TEAMS (DO NOT MODIFY)'!$A:$C,3,FALSE),0)</f>
        <v>56.054123547767517</v>
      </c>
      <c r="O231" s="2">
        <f>MAX(IFERROR(IF(Configuration!$F$10&gt;0,$N231-LARGE($N:$N,Configuration!$F$10*Configuration!$F$16),-1000000),0),IFERROR(IF(Configuration!$F$14&gt;0,$N231-LARGE('FLEX Settings (DO NOT MODIFY)'!$J:$J,Configuration!$F$14*Configuration!$F$16),-1000000),0),IFERROR(IF(Configuration!$F$13&gt;0,$N231-LARGE('FLEX Settings (DO NOT MODIFY)'!$K:$K,Configuration!$F$13*Configuration!$F$16),-1000000),0))+IF(N231=0,0,COUNTIFS($N$2:N230,N230)*0.000001)</f>
        <v>-104.30999080659123</v>
      </c>
      <c r="P231" s="42">
        <f>IF(VLOOKUP($E231,Configuration!$A$21:$C$31,3,FALSE),IFERROR((Configuration!$C$13*G231*3+Configuration!$C$12*I231+Configuration!$C$14*H231+Configuration!$C$16*K231+Configuration!$C$15*L231*3+Configuration!$C$17*M231),""),0)/F231*IF(F231&gt;=10,1,(1-(12-F231)/12))</f>
        <v>8.1166117449226558</v>
      </c>
    </row>
    <row r="232" spans="1:16" x14ac:dyDescent="0.25">
      <c r="A232" s="12">
        <f>_xlfn.RANK.EQ(O232,O:O,0)</f>
        <v>231</v>
      </c>
      <c r="B232" s="12">
        <f>_xlfn.RANK.EQ(P232,P:P,0)</f>
        <v>222</v>
      </c>
      <c r="C232" t="s">
        <v>726</v>
      </c>
      <c r="D232" t="s">
        <v>119</v>
      </c>
      <c r="E232" t="s">
        <v>4</v>
      </c>
      <c r="F232" s="18">
        <v>10</v>
      </c>
      <c r="G232" s="2">
        <v>0.4356435643564357</v>
      </c>
      <c r="H232" s="2">
        <v>49.532673267326729</v>
      </c>
      <c r="I232" s="2">
        <v>6.5346534653465351</v>
      </c>
      <c r="J232" s="2">
        <v>60</v>
      </c>
      <c r="K232" s="2">
        <v>318</v>
      </c>
      <c r="L232" s="2">
        <v>2.4</v>
      </c>
      <c r="M232" s="2">
        <v>0.88250673993322482</v>
      </c>
      <c r="N232" s="2">
        <f>IF(VLOOKUP($E232,Configuration!$A$21:$C$31,3,FALSE),IFERROR((Configuration!$C$13*G232+Configuration!$C$12*I232+Configuration!$C$14*H232+Configuration!$C$16*K232+Configuration!$C$15*L232+Configuration!$C$17*M232),""),0)+(IF(VLOOKUP($E232,Configuration!$A$21:$C$31,3,FALSE),IFERROR((Configuration!$C$13*G232+Configuration!$C$12*I232+Configuration!$C$14*H232+Configuration!$C$16*K232+Configuration!$C$15*L232+Configuration!$C$17*M232),""),0)/$F232)*IFERROR(VLOOKUP($D232,'11_GAME_TEAMS (DO NOT MODIFY)'!$A:$C,3,FALSE),0)</f>
        <v>56.651178014820061</v>
      </c>
      <c r="O232" s="2">
        <f>MAX(IFERROR(IF(Configuration!$F$10&gt;0,$N232-LARGE($N:$N,Configuration!$F$10*Configuration!$F$16),-1000000),0),IFERROR(IF(Configuration!$F$14&gt;0,$N232-LARGE('FLEX Settings (DO NOT MODIFY)'!$J:$J,Configuration!$F$14*Configuration!$F$16),-1000000),0),IFERROR(IF(Configuration!$F$13&gt;0,$N232-LARGE('FLEX Settings (DO NOT MODIFY)'!$K:$K,Configuration!$F$13*Configuration!$F$16),-1000000),0))+IF(N232=0,0,COUNTIFS($N$2:N231,N231)*0.000001)</f>
        <v>-103.71293633953869</v>
      </c>
      <c r="P232" s="42">
        <f>IF(VLOOKUP($E232,Configuration!$A$21:$C$31,3,FALSE),IFERROR((Configuration!$C$13*G232*3+Configuration!$C$12*I232+Configuration!$C$14*H232+Configuration!$C$16*K232+Configuration!$C$15*L232*3+Configuration!$C$17*M232),""),0)/F232*IF(F232&gt;=10,1,(1-(12-F232)/12))</f>
        <v>8.9297164737955335</v>
      </c>
    </row>
    <row r="233" spans="1:16" x14ac:dyDescent="0.25">
      <c r="A233" s="12">
        <f>_xlfn.RANK.EQ(O233,O:O,0)</f>
        <v>235</v>
      </c>
      <c r="B233" s="12">
        <f>_xlfn.RANK.EQ(P233,P:P,0)</f>
        <v>237</v>
      </c>
      <c r="C233" t="s">
        <v>732</v>
      </c>
      <c r="D233" t="s">
        <v>186</v>
      </c>
      <c r="E233" t="s">
        <v>362</v>
      </c>
      <c r="F233" s="18">
        <v>11</v>
      </c>
      <c r="G233" s="2">
        <v>0</v>
      </c>
      <c r="H233" s="2">
        <v>0</v>
      </c>
      <c r="I233" s="2">
        <v>0</v>
      </c>
      <c r="J233" s="2">
        <v>88</v>
      </c>
      <c r="K233" s="2">
        <v>404.79999999999995</v>
      </c>
      <c r="L233" s="2">
        <v>2.5142857142857142</v>
      </c>
      <c r="M233" s="2">
        <v>1.2160043998350063</v>
      </c>
      <c r="N233" s="2">
        <f>IF(VLOOKUP($E233,Configuration!$A$21:$C$31,3,FALSE),IFERROR((Configuration!$C$13*G233+Configuration!$C$12*I233+Configuration!$C$14*H233+Configuration!$C$16*K233+Configuration!$C$15*L233+Configuration!$C$17*M233),""),0)+(IF(VLOOKUP($E233,Configuration!$A$21:$C$31,3,FALSE),IFERROR((Configuration!$C$13*G233+Configuration!$C$12*I233+Configuration!$C$14*H233+Configuration!$C$16*K233+Configuration!$C$15*L233+Configuration!$C$17*M233),""),0)/$F233)*IFERROR(VLOOKUP($D233,'11_GAME_TEAMS (DO NOT MODIFY)'!$A:$C,3,FALSE),0)</f>
        <v>53.133705486044263</v>
      </c>
      <c r="O233" s="2">
        <f>MAX(IFERROR(IF(Configuration!$F$10&gt;0,$N233-LARGE($N:$N,Configuration!$F$10*Configuration!$F$16),-1000000),0),IFERROR(IF(Configuration!$F$14&gt;0,$N233-LARGE('FLEX Settings (DO NOT MODIFY)'!$J:$J,Configuration!$F$14*Configuration!$F$16),-1000000),0),IFERROR(IF(Configuration!$F$13&gt;0,$N233-LARGE('FLEX Settings (DO NOT MODIFY)'!$K:$K,Configuration!$F$13*Configuration!$F$16),-1000000),0))+IF(N233=0,0,COUNTIFS($N$2:N232,N232)*0.000001)</f>
        <v>-107.23040886831448</v>
      </c>
      <c r="P233" s="42">
        <f>IF(VLOOKUP($E233,Configuration!$A$21:$C$31,3,FALSE),IFERROR((Configuration!$C$13*G233*3+Configuration!$C$12*I233+Configuration!$C$14*H233+Configuration!$C$16*K233+Configuration!$C$15*L233*3+Configuration!$C$17*M233),""),0)/F233*IF(F233&gt;=10,1,(1-(12-F233)/12))</f>
        <v>7.5731940052248037</v>
      </c>
    </row>
    <row r="234" spans="1:16" x14ac:dyDescent="0.25">
      <c r="A234" s="12">
        <f>_xlfn.RANK.EQ(O234,O:O,0)</f>
        <v>224</v>
      </c>
      <c r="B234" s="12">
        <f>_xlfn.RANK.EQ(P234,P:P,0)</f>
        <v>233</v>
      </c>
      <c r="C234" t="s">
        <v>430</v>
      </c>
      <c r="D234" t="s">
        <v>664</v>
      </c>
      <c r="E234" t="s">
        <v>3</v>
      </c>
      <c r="F234" s="18">
        <v>12</v>
      </c>
      <c r="G234" s="2">
        <v>0.97297297297297303</v>
      </c>
      <c r="H234" s="2">
        <v>126.48648648648648</v>
      </c>
      <c r="I234" s="2">
        <v>19.45945945945946</v>
      </c>
      <c r="J234" s="2">
        <v>60</v>
      </c>
      <c r="K234" s="2">
        <v>252</v>
      </c>
      <c r="L234" s="2">
        <v>1.7142857142857142</v>
      </c>
      <c r="M234" s="2">
        <v>0.98815128273082498</v>
      </c>
      <c r="N234" s="2">
        <f>IF(VLOOKUP($E234,Configuration!$A$21:$C$31,3,FALSE),IFERROR((Configuration!$C$13*G234+Configuration!$C$12*I234+Configuration!$C$14*H234+Configuration!$C$16*K234+Configuration!$C$15*L234+Configuration!$C$17*M234),""),0)+(IF(VLOOKUP($E234,Configuration!$A$21:$C$31,3,FALSE),IFERROR((Configuration!$C$13*G234+Configuration!$C$12*I234+Configuration!$C$14*H234+Configuration!$C$16*K234+Configuration!$C$15*L234+Configuration!$C$17*M234),""),0)/$F234)*IFERROR(VLOOKUP($D234,'11_GAME_TEAMS (DO NOT MODIFY)'!$A:$C,3,FALSE),0)</f>
        <v>61.725627936468854</v>
      </c>
      <c r="O234" s="2">
        <f>MAX(IFERROR(IF(Configuration!$F$10&gt;0,$N234-LARGE($N:$N,Configuration!$F$10*Configuration!$F$16),-1000000),0),IFERROR(IF(Configuration!$F$14&gt;0,$N234-LARGE('FLEX Settings (DO NOT MODIFY)'!$J:$J,Configuration!$F$14*Configuration!$F$16),-1000000),0),IFERROR(IF(Configuration!$F$13&gt;0,$N234-LARGE('FLEX Settings (DO NOT MODIFY)'!$K:$K,Configuration!$F$13*Configuration!$F$16),-1000000),0))+IF(N234=0,0,COUNTIFS($N$2:N233,N233)*0.000001)</f>
        <v>-98.638486417889894</v>
      </c>
      <c r="P234" s="42">
        <f>IF(VLOOKUP($E234,Configuration!$A$21:$C$31,3,FALSE),IFERROR((Configuration!$C$13*G234*3+Configuration!$C$12*I234+Configuration!$C$14*H234+Configuration!$C$16*K234+Configuration!$C$15*L234*3+Configuration!$C$17*M234),""),0)/F234*IF(F234&gt;=10,1,(1-(12-F234)/12))</f>
        <v>7.8310610152977587</v>
      </c>
    </row>
    <row r="235" spans="1:16" x14ac:dyDescent="0.25">
      <c r="A235" s="12">
        <f>_xlfn.RANK.EQ(O235,O:O,0)</f>
        <v>233</v>
      </c>
      <c r="B235" s="12">
        <f>_xlfn.RANK.EQ(P235,P:P,0)</f>
        <v>235</v>
      </c>
      <c r="C235" t="s">
        <v>745</v>
      </c>
      <c r="D235" t="s">
        <v>107</v>
      </c>
      <c r="E235" t="s">
        <v>369</v>
      </c>
      <c r="F235" s="18">
        <v>11</v>
      </c>
      <c r="G235" s="2">
        <v>0.29700000000000004</v>
      </c>
      <c r="H235" s="2">
        <v>35.64</v>
      </c>
      <c r="I235" s="2">
        <v>5.94</v>
      </c>
      <c r="J235" s="2">
        <v>66</v>
      </c>
      <c r="K235" s="2">
        <v>323.40000000000003</v>
      </c>
      <c r="L235" s="2">
        <v>2.4</v>
      </c>
      <c r="M235" s="2">
        <v>0.96055556321417834</v>
      </c>
      <c r="N235" s="2">
        <f>IF(VLOOKUP($E235,Configuration!$A$21:$C$31,3,FALSE),IFERROR((Configuration!$C$13*G235+Configuration!$C$12*I235+Configuration!$C$14*H235+Configuration!$C$16*K235+Configuration!$C$15*L235+Configuration!$C$17*M235),""),0)+(IF(VLOOKUP($E235,Configuration!$A$21:$C$31,3,FALSE),IFERROR((Configuration!$C$13*G235+Configuration!$C$12*I235+Configuration!$C$14*H235+Configuration!$C$16*K235+Configuration!$C$15*L235+Configuration!$C$17*M235),""),0)/$F235)*IFERROR(VLOOKUP($D235,'11_GAME_TEAMS (DO NOT MODIFY)'!$A:$C,3,FALSE),0)</f>
        <v>54.342499984334637</v>
      </c>
      <c r="O235" s="2">
        <f>MAX(IFERROR(IF(Configuration!$F$10&gt;0,$N235-LARGE($N:$N,Configuration!$F$10*Configuration!$F$16),-1000000),0),IFERROR(IF(Configuration!$F$14&gt;0,$N235-LARGE('FLEX Settings (DO NOT MODIFY)'!$J:$J,Configuration!$F$14*Configuration!$F$16),-1000000),0),IFERROR(IF(Configuration!$F$13&gt;0,$N235-LARGE('FLEX Settings (DO NOT MODIFY)'!$K:$K,Configuration!$F$13*Configuration!$F$16),-1000000),0))+IF(N235=0,0,COUNTIFS($N$2:N234,N234)*0.000001)</f>
        <v>-106.02161437002411</v>
      </c>
      <c r="P235" s="42">
        <f>IF(VLOOKUP($E235,Configuration!$A$21:$C$31,3,FALSE),IFERROR((Configuration!$C$13*G235*3+Configuration!$C$12*I235+Configuration!$C$14*H235+Configuration!$C$16*K235+Configuration!$C$15*L235*3+Configuration!$C$17*M235),""),0)/F235*IF(F235&gt;=10,1,(1-(12-F235)/12))</f>
        <v>7.7726262612337855</v>
      </c>
    </row>
    <row r="236" spans="1:16" x14ac:dyDescent="0.25">
      <c r="A236" s="12">
        <f>_xlfn.RANK.EQ(O236,O:O,0)</f>
        <v>226</v>
      </c>
      <c r="B236" s="12">
        <f>_xlfn.RANK.EQ(P236,P:P,0)</f>
        <v>227</v>
      </c>
      <c r="C236" t="s">
        <v>460</v>
      </c>
      <c r="D236" t="s">
        <v>312</v>
      </c>
      <c r="E236" t="s">
        <v>379</v>
      </c>
      <c r="F236" s="18">
        <v>11</v>
      </c>
      <c r="G236" s="2">
        <v>0.64166666666666672</v>
      </c>
      <c r="H236" s="2">
        <v>96.25</v>
      </c>
      <c r="I236" s="2">
        <v>19.25</v>
      </c>
      <c r="J236" s="2">
        <v>77</v>
      </c>
      <c r="K236" s="2">
        <v>284.90000000000003</v>
      </c>
      <c r="L236" s="2">
        <v>1.9250000000000003</v>
      </c>
      <c r="M236" s="2">
        <v>1.2213491477100129</v>
      </c>
      <c r="N236" s="2">
        <f>IF(VLOOKUP($E236,Configuration!$A$21:$C$31,3,FALSE),IFERROR((Configuration!$C$13*G236+Configuration!$C$12*I236+Configuration!$C$14*H236+Configuration!$C$16*K236+Configuration!$C$15*L236+Configuration!$C$17*M236),""),0)+(IF(VLOOKUP($E236,Configuration!$A$21:$C$31,3,FALSE),IFERROR((Configuration!$C$13*G236+Configuration!$C$12*I236+Configuration!$C$14*H236+Configuration!$C$16*K236+Configuration!$C$15*L236+Configuration!$C$17*M236),""),0)/$F236)*IFERROR(VLOOKUP($D236,'11_GAME_TEAMS (DO NOT MODIFY)'!$A:$C,3,FALSE),0)</f>
        <v>60.697301704579978</v>
      </c>
      <c r="O236" s="2">
        <f>MAX(IFERROR(IF(Configuration!$F$10&gt;0,$N236-LARGE($N:$N,Configuration!$F$10*Configuration!$F$16),-1000000),0),IFERROR(IF(Configuration!$F$14&gt;0,$N236-LARGE('FLEX Settings (DO NOT MODIFY)'!$J:$J,Configuration!$F$14*Configuration!$F$16),-1000000),0),IFERROR(IF(Configuration!$F$13&gt;0,$N236-LARGE('FLEX Settings (DO NOT MODIFY)'!$K:$K,Configuration!$F$13*Configuration!$F$16),-1000000),0))+IF(N236=0,0,COUNTIFS($N$2:N235,N235)*0.000001)</f>
        <v>-99.666812649778763</v>
      </c>
      <c r="P236" s="42">
        <f>IF(VLOOKUP($E236,Configuration!$A$21:$C$31,3,FALSE),IFERROR((Configuration!$C$13*G236*3+Configuration!$C$12*I236+Configuration!$C$14*H236+Configuration!$C$16*K236+Configuration!$C$15*L236*3+Configuration!$C$17*M236),""),0)/F236*IF(F236&gt;=10,1,(1-(12-F236)/12))</f>
        <v>8.3179365185981808</v>
      </c>
    </row>
    <row r="237" spans="1:16" x14ac:dyDescent="0.25">
      <c r="A237" s="12">
        <f>_xlfn.RANK.EQ(O237,O:O,0)</f>
        <v>236</v>
      </c>
      <c r="B237" s="12">
        <f>_xlfn.RANK.EQ(P237,P:P,0)</f>
        <v>240</v>
      </c>
      <c r="C237" t="s">
        <v>725</v>
      </c>
      <c r="D237" t="s">
        <v>119</v>
      </c>
      <c r="E237" t="s">
        <v>4</v>
      </c>
      <c r="F237" s="18">
        <v>11</v>
      </c>
      <c r="G237" s="2">
        <v>0.16500000000000004</v>
      </c>
      <c r="H237" s="2">
        <v>19.800000000000004</v>
      </c>
      <c r="I237" s="2">
        <v>3.3000000000000007</v>
      </c>
      <c r="J237" s="2">
        <v>66</v>
      </c>
      <c r="K237" s="2">
        <v>363</v>
      </c>
      <c r="L237" s="2">
        <v>2.0625</v>
      </c>
      <c r="M237" s="2">
        <v>0.93897677950843439</v>
      </c>
      <c r="N237" s="2">
        <f>IF(VLOOKUP($E237,Configuration!$A$21:$C$31,3,FALSE),IFERROR((Configuration!$C$13*G237+Configuration!$C$12*I237+Configuration!$C$14*H237+Configuration!$C$16*K237+Configuration!$C$15*L237+Configuration!$C$17*M237),""),0)+(IF(VLOOKUP($E237,Configuration!$A$21:$C$31,3,FALSE),IFERROR((Configuration!$C$13*G237+Configuration!$C$12*I237+Configuration!$C$14*H237+Configuration!$C$16*K237+Configuration!$C$15*L237+Configuration!$C$17*M237),""),0)/$F237)*IFERROR(VLOOKUP($D237,'11_GAME_TEAMS (DO NOT MODIFY)'!$A:$C,3,FALSE),0)</f>
        <v>52.585615678278209</v>
      </c>
      <c r="O237" s="2">
        <f>MAX(IFERROR(IF(Configuration!$F$10&gt;0,$N237-LARGE($N:$N,Configuration!$F$10*Configuration!$F$16),-1000000),0),IFERROR(IF(Configuration!$F$14&gt;0,$N237-LARGE('FLEX Settings (DO NOT MODIFY)'!$J:$J,Configuration!$F$14*Configuration!$F$16),-1000000),0),IFERROR(IF(Configuration!$F$13&gt;0,$N237-LARGE('FLEX Settings (DO NOT MODIFY)'!$K:$K,Configuration!$F$13*Configuration!$F$16),-1000000),0))+IF(N237=0,0,COUNTIFS($N$2:N236,N236)*0.000001)</f>
        <v>-107.77849867608055</v>
      </c>
      <c r="P237" s="42">
        <f>IF(VLOOKUP($E237,Configuration!$A$21:$C$31,3,FALSE),IFERROR((Configuration!$C$13*G237*3+Configuration!$C$12*I237+Configuration!$C$14*H237+Configuration!$C$16*K237+Configuration!$C$15*L237*3+Configuration!$C$17*M237),""),0)/F237*IF(F237&gt;=10,1,(1-(12-F237)/12))</f>
        <v>7.1042769491802851</v>
      </c>
    </row>
    <row r="238" spans="1:16" x14ac:dyDescent="0.25">
      <c r="A238" s="12">
        <f>_xlfn.RANK.EQ(O238,O:O,0)</f>
        <v>234</v>
      </c>
      <c r="B238" s="12">
        <f>_xlfn.RANK.EQ(P238,P:P,0)</f>
        <v>239</v>
      </c>
      <c r="C238" t="s">
        <v>677</v>
      </c>
      <c r="D238" t="s">
        <v>657</v>
      </c>
      <c r="E238" t="s">
        <v>2</v>
      </c>
      <c r="F238" s="18">
        <v>9</v>
      </c>
      <c r="G238" s="2">
        <v>0.46666666666666667</v>
      </c>
      <c r="H238" s="2">
        <v>83.999999999999986</v>
      </c>
      <c r="I238" s="2">
        <v>9.3333333333333321</v>
      </c>
      <c r="J238" s="2">
        <v>63</v>
      </c>
      <c r="K238" s="2">
        <v>252</v>
      </c>
      <c r="L238" s="2">
        <v>2.333333333333333</v>
      </c>
      <c r="M238" s="2">
        <v>0.94683723369006489</v>
      </c>
      <c r="N238" s="2">
        <f>IF(VLOOKUP($E238,Configuration!$A$21:$C$31,3,FALSE),IFERROR((Configuration!$C$13*G238+Configuration!$C$12*I238+Configuration!$C$14*H238+Configuration!$C$16*K238+Configuration!$C$15*L238+Configuration!$C$17*M238),""),0)+(IF(VLOOKUP($E238,Configuration!$A$21:$C$31,3,FALSE),IFERROR((Configuration!$C$13*G238+Configuration!$C$12*I238+Configuration!$C$14*H238+Configuration!$C$16*K238+Configuration!$C$15*L238+Configuration!$C$17*M238),""),0)/$F238)*IFERROR(VLOOKUP($D238,'11_GAME_TEAMS (DO NOT MODIFY)'!$A:$C,3,FALSE),0)</f>
        <v>53.172992199286533</v>
      </c>
      <c r="O238" s="2">
        <f>MAX(IFERROR(IF(Configuration!$F$10&gt;0,$N238-LARGE($N:$N,Configuration!$F$10*Configuration!$F$16),-1000000),0),IFERROR(IF(Configuration!$F$14&gt;0,$N238-LARGE('FLEX Settings (DO NOT MODIFY)'!$J:$J,Configuration!$F$14*Configuration!$F$16),-1000000),0),IFERROR(IF(Configuration!$F$13&gt;0,$N238-LARGE('FLEX Settings (DO NOT MODIFY)'!$K:$K,Configuration!$F$13*Configuration!$F$16),-1000000),0))+IF(N238=0,0,COUNTIFS($N$2:N237,N237)*0.000001)</f>
        <v>-107.19112215507221</v>
      </c>
      <c r="P238" s="42">
        <f>IF(VLOOKUP($E238,Configuration!$A$21:$C$31,3,FALSE),IFERROR((Configuration!$C$13*G238*3+Configuration!$C$12*I238+Configuration!$C$14*H238+Configuration!$C$16*K238+Configuration!$C$15*L238*3+Configuration!$C$17*M238),""),0)/F238*IF(F238&gt;=10,1,(1-(12-F238)/12))</f>
        <v>7.2310826832738773</v>
      </c>
    </row>
    <row r="239" spans="1:16" x14ac:dyDescent="0.25">
      <c r="A239" s="12">
        <f>_xlfn.RANK.EQ(O239,O:O,0)</f>
        <v>239</v>
      </c>
      <c r="B239" s="12">
        <f>_xlfn.RANK.EQ(P239,P:P,0)</f>
        <v>219</v>
      </c>
      <c r="C239" t="s">
        <v>330</v>
      </c>
      <c r="D239" t="s">
        <v>120</v>
      </c>
      <c r="E239" t="s">
        <v>355</v>
      </c>
      <c r="F239" s="18">
        <v>10</v>
      </c>
      <c r="G239" s="2">
        <v>0.1173913043478261</v>
      </c>
      <c r="H239" s="2">
        <v>23.478260869565219</v>
      </c>
      <c r="I239" s="2">
        <v>2.9347826086956523</v>
      </c>
      <c r="J239" s="2">
        <v>60</v>
      </c>
      <c r="K239" s="2">
        <v>252.00000000000003</v>
      </c>
      <c r="L239" s="2">
        <v>3.5869565217391308</v>
      </c>
      <c r="M239" s="2">
        <v>0.85308218137857317</v>
      </c>
      <c r="N239" s="2">
        <f>IF(VLOOKUP($E239,Configuration!$A$21:$C$31,3,FALSE),IFERROR((Configuration!$C$13*G239+Configuration!$C$12*I239+Configuration!$C$14*H239+Configuration!$C$16*K239+Configuration!$C$15*L239+Configuration!$C$17*M239),""),0)+(IF(VLOOKUP($E239,Configuration!$A$21:$C$31,3,FALSE),IFERROR((Configuration!$C$13*G239+Configuration!$C$12*I239+Configuration!$C$14*H239+Configuration!$C$16*K239+Configuration!$C$15*L239+Configuration!$C$17*M239),""),0)/$F239)*IFERROR(VLOOKUP($D239,'11_GAME_TEAMS (DO NOT MODIFY)'!$A:$C,3,FALSE),0)</f>
        <v>49.535139985068938</v>
      </c>
      <c r="O239" s="2">
        <f>MAX(IFERROR(IF(Configuration!$F$10&gt;0,$N239-LARGE($N:$N,Configuration!$F$10*Configuration!$F$16),-1000000),0),IFERROR(IF(Configuration!$F$14&gt;0,$N239-LARGE('FLEX Settings (DO NOT MODIFY)'!$J:$J,Configuration!$F$14*Configuration!$F$16),-1000000),0),IFERROR(IF(Configuration!$F$13&gt;0,$N239-LARGE('FLEX Settings (DO NOT MODIFY)'!$K:$K,Configuration!$F$13*Configuration!$F$16),-1000000),0))+IF(N239=0,0,COUNTIFS($N$2:N238,N238)*0.000001)</f>
        <v>-110.82897436928981</v>
      </c>
      <c r="P239" s="42">
        <f>IF(VLOOKUP($E239,Configuration!$A$21:$C$31,3,FALSE),IFERROR((Configuration!$C$13*G239*3+Configuration!$C$12*I239+Configuration!$C$14*H239+Configuration!$C$16*K239+Configuration!$C$15*L239*3+Configuration!$C$17*M239),""),0)/F239*IF(F239&gt;=10,1,(1-(12-F239)/12))</f>
        <v>9.3987313898112426</v>
      </c>
    </row>
    <row r="240" spans="1:16" x14ac:dyDescent="0.25">
      <c r="A240" s="12">
        <f>_xlfn.RANK.EQ(O240,O:O,0)</f>
        <v>241</v>
      </c>
      <c r="B240" s="12">
        <f>_xlfn.RANK.EQ(P240,P:P,0)</f>
        <v>236</v>
      </c>
      <c r="C240" t="s">
        <v>395</v>
      </c>
      <c r="D240" t="s">
        <v>76</v>
      </c>
      <c r="E240" t="s">
        <v>2</v>
      </c>
      <c r="F240" s="18">
        <v>12</v>
      </c>
      <c r="G240" s="2">
        <v>0.12244897959183673</v>
      </c>
      <c r="H240" s="2">
        <v>25.714285714285708</v>
      </c>
      <c r="I240" s="2">
        <v>4.2857142857142847</v>
      </c>
      <c r="J240" s="2">
        <v>60</v>
      </c>
      <c r="K240" s="2">
        <v>240</v>
      </c>
      <c r="L240" s="2">
        <v>3.5294117647058822</v>
      </c>
      <c r="M240" s="2">
        <v>0.8641244020072183</v>
      </c>
      <c r="N240" s="2">
        <f>IF(VLOOKUP($E240,Configuration!$A$21:$C$31,3,FALSE),IFERROR((Configuration!$C$13*G240+Configuration!$C$12*I240+Configuration!$C$14*H240+Configuration!$C$16*K240+Configuration!$C$15*L240+Configuration!$C$17*M240),""),0)+(IF(VLOOKUP($E240,Configuration!$A$21:$C$31,3,FALSE),IFERROR((Configuration!$C$13*G240+Configuration!$C$12*I240+Configuration!$C$14*H240+Configuration!$C$16*K240+Configuration!$C$15*L240+Configuration!$C$17*M240),""),0)/$F240)*IFERROR(VLOOKUP($D240,'11_GAME_TEAMS (DO NOT MODIFY)'!$A:$C,3,FALSE),0)</f>
        <v>48.897201376057588</v>
      </c>
      <c r="O240" s="2">
        <f>MAX(IFERROR(IF(Configuration!$F$10&gt;0,$N240-LARGE($N:$N,Configuration!$F$10*Configuration!$F$16),-1000000),0),IFERROR(IF(Configuration!$F$14&gt;0,$N240-LARGE('FLEX Settings (DO NOT MODIFY)'!$J:$J,Configuration!$F$14*Configuration!$F$16),-1000000),0),IFERROR(IF(Configuration!$F$13&gt;0,$N240-LARGE('FLEX Settings (DO NOT MODIFY)'!$K:$K,Configuration!$F$13*Configuration!$F$16),-1000000),0))+IF(N240=0,0,COUNTIFS($N$2:N239,N239)*0.000001)</f>
        <v>-111.46691297830117</v>
      </c>
      <c r="P240" s="42">
        <f>IF(VLOOKUP($E240,Configuration!$A$21:$C$31,3,FALSE),IFERROR((Configuration!$C$13*G240*3+Configuration!$C$12*I240+Configuration!$C$14*H240+Configuration!$C$16*K240+Configuration!$C$15*L240*3+Configuration!$C$17*M240),""),0)/F240*IF(F240&gt;=10,1,(1-(12-F240)/12))</f>
        <v>7.726627525635851</v>
      </c>
    </row>
    <row r="241" spans="1:16" x14ac:dyDescent="0.25">
      <c r="A241" s="12">
        <f>_xlfn.RANK.EQ(O241,O:O,0)</f>
        <v>237</v>
      </c>
      <c r="B241" s="12">
        <f>_xlfn.RANK.EQ(P241,P:P,0)</f>
        <v>228</v>
      </c>
      <c r="C241" t="s">
        <v>396</v>
      </c>
      <c r="D241" t="s">
        <v>309</v>
      </c>
      <c r="E241" t="s">
        <v>190</v>
      </c>
      <c r="F241" s="18">
        <v>10</v>
      </c>
      <c r="G241" s="2">
        <v>0.625</v>
      </c>
      <c r="H241" s="2">
        <v>70</v>
      </c>
      <c r="I241" s="2">
        <v>10</v>
      </c>
      <c r="J241" s="2">
        <v>60</v>
      </c>
      <c r="K241" s="2">
        <v>245.99999999999997</v>
      </c>
      <c r="L241" s="2">
        <v>2</v>
      </c>
      <c r="M241" s="2">
        <v>0.9108317260456249</v>
      </c>
      <c r="N241" s="2">
        <f>IF(VLOOKUP($E241,Configuration!$A$21:$C$31,3,FALSE),IFERROR((Configuration!$C$13*G241+Configuration!$C$12*I241+Configuration!$C$14*H241+Configuration!$C$16*K241+Configuration!$C$15*L241+Configuration!$C$17*M241),""),0)+(IF(VLOOKUP($E241,Configuration!$A$21:$C$31,3,FALSE),IFERROR((Configuration!$C$13*G241+Configuration!$C$12*I241+Configuration!$C$14*H241+Configuration!$C$16*K241+Configuration!$C$15*L241+Configuration!$C$17*M241),""),0)/$F241)*IFERROR(VLOOKUP($D241,'11_GAME_TEAMS (DO NOT MODIFY)'!$A:$C,3,FALSE),0)</f>
        <v>50.528336547908744</v>
      </c>
      <c r="O241" s="2">
        <f>MAX(IFERROR(IF(Configuration!$F$10&gt;0,$N241-LARGE($N:$N,Configuration!$F$10*Configuration!$F$16),-1000000),0),IFERROR(IF(Configuration!$F$14&gt;0,$N241-LARGE('FLEX Settings (DO NOT MODIFY)'!$J:$J,Configuration!$F$14*Configuration!$F$16),-1000000),0),IFERROR(IF(Configuration!$F$13&gt;0,$N241-LARGE('FLEX Settings (DO NOT MODIFY)'!$K:$K,Configuration!$F$13*Configuration!$F$16),-1000000),0))+IF(N241=0,0,COUNTIFS($N$2:N240,N240)*0.000001)</f>
        <v>-109.83577780645001</v>
      </c>
      <c r="P241" s="42">
        <f>IF(VLOOKUP($E241,Configuration!$A$21:$C$31,3,FALSE),IFERROR((Configuration!$C$13*G241*3+Configuration!$C$12*I241+Configuration!$C$14*H241+Configuration!$C$16*K241+Configuration!$C$15*L241*3+Configuration!$C$17*M241),""),0)/F241*IF(F241&gt;=10,1,(1-(12-F241)/12))</f>
        <v>8.2028336547908758</v>
      </c>
    </row>
    <row r="242" spans="1:16" x14ac:dyDescent="0.25">
      <c r="A242" s="12">
        <f>_xlfn.RANK.EQ(O242,O:O,0)</f>
        <v>242</v>
      </c>
      <c r="B242" s="12">
        <f>_xlfn.RANK.EQ(P242,P:P,0)</f>
        <v>245</v>
      </c>
      <c r="C242" t="s">
        <v>434</v>
      </c>
      <c r="D242" t="s">
        <v>35</v>
      </c>
      <c r="E242" t="s">
        <v>3</v>
      </c>
      <c r="F242" s="18">
        <v>9</v>
      </c>
      <c r="G242" s="2">
        <v>0.17934782608695651</v>
      </c>
      <c r="H242" s="2">
        <v>45.913043478260867</v>
      </c>
      <c r="I242" s="2">
        <v>5.7391304347826084</v>
      </c>
      <c r="J242" s="2">
        <v>72</v>
      </c>
      <c r="K242" s="2">
        <v>288</v>
      </c>
      <c r="L242" s="2">
        <v>1.7777777777777777</v>
      </c>
      <c r="M242" s="2">
        <v>1.0418230901344088</v>
      </c>
      <c r="N242" s="2">
        <f>IF(VLOOKUP($E242,Configuration!$A$21:$C$31,3,FALSE),IFERROR((Configuration!$C$13*G242+Configuration!$C$12*I242+Configuration!$C$14*H242+Configuration!$C$16*K242+Configuration!$C$15*L242+Configuration!$C$17*M242),""),0)+(IF(VLOOKUP($E242,Configuration!$A$21:$C$31,3,FALSE),IFERROR((Configuration!$C$13*G242+Configuration!$C$12*I242+Configuration!$C$14*H242+Configuration!$C$16*K242+Configuration!$C$15*L242+Configuration!$C$17*M242),""),0)/$F242)*IFERROR(VLOOKUP($D242,'11_GAME_TEAMS (DO NOT MODIFY)'!$A:$C,3,FALSE),0)</f>
        <v>47.195531925029677</v>
      </c>
      <c r="O242" s="2">
        <f>MAX(IFERROR(IF(Configuration!$F$10&gt;0,$N242-LARGE($N:$N,Configuration!$F$10*Configuration!$F$16),-1000000),0),IFERROR(IF(Configuration!$F$14&gt;0,$N242-LARGE('FLEX Settings (DO NOT MODIFY)'!$J:$J,Configuration!$F$14*Configuration!$F$16),-1000000),0),IFERROR(IF(Configuration!$F$13&gt;0,$N242-LARGE('FLEX Settings (DO NOT MODIFY)'!$K:$K,Configuration!$F$13*Configuration!$F$16),-1000000),0))+IF(N242=0,0,COUNTIFS($N$2:N241,N241)*0.000001)</f>
        <v>-113.16858242932906</v>
      </c>
      <c r="P242" s="42">
        <f>IF(VLOOKUP($E242,Configuration!$A$21:$C$31,3,FALSE),IFERROR((Configuration!$C$13*G242*3+Configuration!$C$12*I242+Configuration!$C$14*H242+Configuration!$C$16*K242+Configuration!$C$15*L242*3+Configuration!$C$17*M242),""),0)/F242*IF(F242&gt;=10,1,(1-(12-F242)/12))</f>
        <v>5.7837903545428162</v>
      </c>
    </row>
    <row r="243" spans="1:16" x14ac:dyDescent="0.25">
      <c r="A243" s="12">
        <f>_xlfn.RANK.EQ(O243,O:O,0)</f>
        <v>240</v>
      </c>
      <c r="B243" s="12">
        <f>_xlfn.RANK.EQ(P243,P:P,0)</f>
        <v>241</v>
      </c>
      <c r="C243" t="s">
        <v>410</v>
      </c>
      <c r="D243" t="s">
        <v>85</v>
      </c>
      <c r="E243" t="s">
        <v>190</v>
      </c>
      <c r="F243" s="18">
        <v>11</v>
      </c>
      <c r="G243" s="2">
        <v>0.23404255319148931</v>
      </c>
      <c r="H243" s="2">
        <v>80.276595744680847</v>
      </c>
      <c r="I243" s="2">
        <v>11.468085106382977</v>
      </c>
      <c r="J243" s="2">
        <v>77</v>
      </c>
      <c r="K243" s="2">
        <v>261.8</v>
      </c>
      <c r="L243" s="2">
        <v>1.7303370786516854</v>
      </c>
      <c r="M243" s="2">
        <v>1.1577414741093051</v>
      </c>
      <c r="N243" s="2">
        <f>IF(VLOOKUP($E243,Configuration!$A$21:$C$31,3,FALSE),IFERROR((Configuration!$C$13*G243+Configuration!$C$12*I243+Configuration!$C$14*H243+Configuration!$C$16*K243+Configuration!$C$15*L243+Configuration!$C$17*M243),""),0)+(IF(VLOOKUP($E243,Configuration!$A$21:$C$31,3,FALSE),IFERROR((Configuration!$C$13*G243+Configuration!$C$12*I243+Configuration!$C$14*H243+Configuration!$C$16*K243+Configuration!$C$15*L243+Configuration!$C$17*M243),""),0)/$F243)*IFERROR(VLOOKUP($D243,'11_GAME_TEAMS (DO NOT MODIFY)'!$A:$C,3,FALSE),0)</f>
        <v>49.412496970500015</v>
      </c>
      <c r="O243" s="2">
        <f>MAX(IFERROR(IF(Configuration!$F$10&gt;0,$N243-LARGE($N:$N,Configuration!$F$10*Configuration!$F$16),-1000000),0),IFERROR(IF(Configuration!$F$14&gt;0,$N243-LARGE('FLEX Settings (DO NOT MODIFY)'!$J:$J,Configuration!$F$14*Configuration!$F$16),-1000000),0),IFERROR(IF(Configuration!$F$13&gt;0,$N243-LARGE('FLEX Settings (DO NOT MODIFY)'!$K:$K,Configuration!$F$13*Configuration!$F$16),-1000000),0))+IF(N243=0,0,COUNTIFS($N$2:N242,N242)*0.000001)</f>
        <v>-110.95161738385873</v>
      </c>
      <c r="P243" s="42">
        <f>IF(VLOOKUP($E243,Configuration!$A$21:$C$31,3,FALSE),IFERROR((Configuration!$C$13*G243*3+Configuration!$C$12*I243+Configuration!$C$14*H243+Configuration!$C$16*K243+Configuration!$C$15*L243*3+Configuration!$C$17*M243),""),0)/F243*IF(F243&gt;=10,1,(1-(12-F243)/12))</f>
        <v>6.6350047775107379</v>
      </c>
    </row>
    <row r="244" spans="1:16" x14ac:dyDescent="0.25">
      <c r="A244" s="12">
        <f>_xlfn.RANK.EQ(O244,O:O,0)</f>
        <v>238</v>
      </c>
      <c r="B244" s="12">
        <f>_xlfn.RANK.EQ(P244,P:P,0)</f>
        <v>225</v>
      </c>
      <c r="C244" t="s">
        <v>680</v>
      </c>
      <c r="D244" t="s">
        <v>84</v>
      </c>
      <c r="E244" t="s">
        <v>2</v>
      </c>
      <c r="F244" s="18">
        <v>10</v>
      </c>
      <c r="G244" s="2">
        <v>0.80000000000000016</v>
      </c>
      <c r="H244" s="2">
        <v>80</v>
      </c>
      <c r="I244" s="2">
        <v>16</v>
      </c>
      <c r="J244" s="2">
        <v>40</v>
      </c>
      <c r="K244" s="2">
        <v>184</v>
      </c>
      <c r="L244" s="2">
        <v>2</v>
      </c>
      <c r="M244" s="2">
        <v>0.6835097799598141</v>
      </c>
      <c r="N244" s="2">
        <f>IF(VLOOKUP($E244,Configuration!$A$21:$C$31,3,FALSE),IFERROR((Configuration!$C$13*G244+Configuration!$C$12*I244+Configuration!$C$14*H244+Configuration!$C$16*K244+Configuration!$C$15*L244+Configuration!$C$17*M244),""),0)+(IF(VLOOKUP($E244,Configuration!$A$21:$C$31,3,FALSE),IFERROR((Configuration!$C$13*G244+Configuration!$C$12*I244+Configuration!$C$14*H244+Configuration!$C$16*K244+Configuration!$C$15*L244+Configuration!$C$17*M244),""),0)/$F244)*IFERROR(VLOOKUP($D244,'11_GAME_TEAMS (DO NOT MODIFY)'!$A:$C,3,FALSE),0)</f>
        <v>49.832980440080377</v>
      </c>
      <c r="O244" s="2">
        <f>MAX(IFERROR(IF(Configuration!$F$10&gt;0,$N244-LARGE($N:$N,Configuration!$F$10*Configuration!$F$16),-1000000),0),IFERROR(IF(Configuration!$F$14&gt;0,$N244-LARGE('FLEX Settings (DO NOT MODIFY)'!$J:$J,Configuration!$F$14*Configuration!$F$16),-1000000),0),IFERROR(IF(Configuration!$F$13&gt;0,$N244-LARGE('FLEX Settings (DO NOT MODIFY)'!$K:$K,Configuration!$F$13*Configuration!$F$16),-1000000),0))+IF(N244=0,0,COUNTIFS($N$2:N243,N243)*0.000001)</f>
        <v>-110.53113391427837</v>
      </c>
      <c r="P244" s="42">
        <f>IF(VLOOKUP($E244,Configuration!$A$21:$C$31,3,FALSE),IFERROR((Configuration!$C$13*G244*3+Configuration!$C$12*I244+Configuration!$C$14*H244+Configuration!$C$16*K244+Configuration!$C$15*L244*3+Configuration!$C$17*M244),""),0)/F244*IF(F244&gt;=10,1,(1-(12-F244)/12))</f>
        <v>8.3432980440080389</v>
      </c>
    </row>
    <row r="245" spans="1:16" x14ac:dyDescent="0.25">
      <c r="A245" s="12">
        <f>_xlfn.RANK.EQ(O245,O:O,0)</f>
        <v>243</v>
      </c>
      <c r="B245" s="12">
        <f>_xlfn.RANK.EQ(P245,P:P,0)</f>
        <v>244</v>
      </c>
      <c r="C245" t="s">
        <v>217</v>
      </c>
      <c r="D245" t="s">
        <v>62</v>
      </c>
      <c r="E245" t="s">
        <v>1</v>
      </c>
      <c r="F245" s="18">
        <v>11</v>
      </c>
      <c r="G245" s="2">
        <v>0.24774774774774774</v>
      </c>
      <c r="H245" s="2">
        <v>55.743243243243242</v>
      </c>
      <c r="I245" s="2">
        <v>7.4324324324324325</v>
      </c>
      <c r="J245" s="2">
        <v>55</v>
      </c>
      <c r="K245" s="2">
        <v>258.5</v>
      </c>
      <c r="L245" s="2">
        <v>1.4864864864864866</v>
      </c>
      <c r="M245" s="2">
        <v>0.82075383014953618</v>
      </c>
      <c r="N245" s="2">
        <f>IF(VLOOKUP($E245,Configuration!$A$21:$C$31,3,FALSE),IFERROR((Configuration!$C$13*G245+Configuration!$C$12*I245+Configuration!$C$14*H245+Configuration!$C$16*K245+Configuration!$C$15*L245+Configuration!$C$17*M245),""),0)+(IF(VLOOKUP($E245,Configuration!$A$21:$C$31,3,FALSE),IFERROR((Configuration!$C$13*G245+Configuration!$C$12*I245+Configuration!$C$14*H245+Configuration!$C$16*K245+Configuration!$C$15*L245+Configuration!$C$17*M245),""),0)/$F245)*IFERROR(VLOOKUP($D245,'11_GAME_TEAMS (DO NOT MODIFY)'!$A:$C,3,FALSE),0)</f>
        <v>43.904438285646876</v>
      </c>
      <c r="O245" s="2">
        <f>MAX(IFERROR(IF(Configuration!$F$10&gt;0,$N245-LARGE($N:$N,Configuration!$F$10*Configuration!$F$16),-1000000),0),IFERROR(IF(Configuration!$F$14&gt;0,$N245-LARGE('FLEX Settings (DO NOT MODIFY)'!$J:$J,Configuration!$F$14*Configuration!$F$16),-1000000),0),IFERROR(IF(Configuration!$F$13&gt;0,$N245-LARGE('FLEX Settings (DO NOT MODIFY)'!$K:$K,Configuration!$F$13*Configuration!$F$16),-1000000),0))+IF(N245=0,0,COUNTIFS($N$2:N244,N244)*0.000001)</f>
        <v>-116.45967606871187</v>
      </c>
      <c r="P245" s="42">
        <f>IF(VLOOKUP($E245,Configuration!$A$21:$C$31,3,FALSE),IFERROR((Configuration!$C$13*G245*3+Configuration!$C$12*I245+Configuration!$C$14*H245+Configuration!$C$16*K245+Configuration!$C$15*L245*3+Configuration!$C$17*M245),""),0)/F245*IF(F245&gt;=10,1,(1-(12-F245)/12))</f>
        <v>5.8832044633143363</v>
      </c>
    </row>
    <row r="246" spans="1:16" x14ac:dyDescent="0.25">
      <c r="A246" s="12">
        <f>_xlfn.RANK.EQ(O246,O:O,0)</f>
        <v>246</v>
      </c>
      <c r="B246" s="12">
        <f>_xlfn.RANK.EQ(P246,P:P,0)</f>
        <v>248</v>
      </c>
      <c r="C246" t="s">
        <v>222</v>
      </c>
      <c r="D246" t="s">
        <v>42</v>
      </c>
      <c r="E246" t="s">
        <v>1</v>
      </c>
      <c r="F246" s="18">
        <v>12</v>
      </c>
      <c r="G246" s="2">
        <v>0.30000000000000004</v>
      </c>
      <c r="H246" s="2">
        <v>42</v>
      </c>
      <c r="I246" s="2">
        <v>6</v>
      </c>
      <c r="J246" s="2">
        <v>60</v>
      </c>
      <c r="K246" s="2">
        <v>270</v>
      </c>
      <c r="L246" s="2">
        <v>1.2000000000000002</v>
      </c>
      <c r="M246" s="2">
        <v>0.87813659921874021</v>
      </c>
      <c r="N246" s="2">
        <f>IF(VLOOKUP($E246,Configuration!$A$21:$C$31,3,FALSE),IFERROR((Configuration!$C$13*G246+Configuration!$C$12*I246+Configuration!$C$14*H246+Configuration!$C$16*K246+Configuration!$C$15*L246+Configuration!$C$17*M246),""),0)+(IF(VLOOKUP($E246,Configuration!$A$21:$C$31,3,FALSE),IFERROR((Configuration!$C$13*G246+Configuration!$C$12*I246+Configuration!$C$14*H246+Configuration!$C$16*K246+Configuration!$C$15*L246+Configuration!$C$17*M246),""),0)/$F246)*IFERROR(VLOOKUP($D246,'11_GAME_TEAMS (DO NOT MODIFY)'!$A:$C,3,FALSE),0)</f>
        <v>41.443726801562519</v>
      </c>
      <c r="O246" s="2">
        <f>MAX(IFERROR(IF(Configuration!$F$10&gt;0,$N246-LARGE($N:$N,Configuration!$F$10*Configuration!$F$16),-1000000),0),IFERROR(IF(Configuration!$F$14&gt;0,$N246-LARGE('FLEX Settings (DO NOT MODIFY)'!$J:$J,Configuration!$F$14*Configuration!$F$16),-1000000),0),IFERROR(IF(Configuration!$F$13&gt;0,$N246-LARGE('FLEX Settings (DO NOT MODIFY)'!$K:$K,Configuration!$F$13*Configuration!$F$16),-1000000),0))+IF(N246=0,0,COUNTIFS($N$2:N245,N245)*0.000001)</f>
        <v>-118.92038755279623</v>
      </c>
      <c r="P246" s="42">
        <f>IF(VLOOKUP($E246,Configuration!$A$21:$C$31,3,FALSE),IFERROR((Configuration!$C$13*G246*3+Configuration!$C$12*I246+Configuration!$C$14*H246+Configuration!$C$16*K246+Configuration!$C$15*L246*3+Configuration!$C$17*M246),""),0)/F246*IF(F246&gt;=10,1,(1-(12-F246)/12))</f>
        <v>4.9536439001302099</v>
      </c>
    </row>
    <row r="247" spans="1:16" x14ac:dyDescent="0.25">
      <c r="A247" s="12">
        <f>_xlfn.RANK.EQ(O247,O:O,0)</f>
        <v>244</v>
      </c>
      <c r="B247" s="12">
        <f>_xlfn.RANK.EQ(P247,P:P,0)</f>
        <v>243</v>
      </c>
      <c r="C247" t="s">
        <v>672</v>
      </c>
      <c r="D247" t="s">
        <v>180</v>
      </c>
      <c r="E247" t="s">
        <v>2</v>
      </c>
      <c r="F247" s="18">
        <v>8</v>
      </c>
      <c r="G247" s="2">
        <v>1.0434782608695652</v>
      </c>
      <c r="H247" s="2">
        <v>73.043478260869563</v>
      </c>
      <c r="I247" s="2">
        <v>10.434782608695652</v>
      </c>
      <c r="J247" s="2">
        <v>40</v>
      </c>
      <c r="K247" s="2">
        <v>160</v>
      </c>
      <c r="L247" s="2">
        <v>1.5384615384615385</v>
      </c>
      <c r="M247" s="2">
        <v>0.63802090785284415</v>
      </c>
      <c r="N247" s="2">
        <f>IF(VLOOKUP($E247,Configuration!$A$21:$C$31,3,FALSE),IFERROR((Configuration!$C$13*G247+Configuration!$C$12*I247+Configuration!$C$14*H247+Configuration!$C$16*K247+Configuration!$C$15*L247+Configuration!$C$17*M247),""),0)+(IF(VLOOKUP($E247,Configuration!$A$21:$C$31,3,FALSE),IFERROR((Configuration!$C$13*G247+Configuration!$C$12*I247+Configuration!$C$14*H247+Configuration!$C$16*K247+Configuration!$C$15*L247+Configuration!$C$17*M247),""),0)/$F247)*IFERROR(VLOOKUP($D247,'11_GAME_TEAMS (DO NOT MODIFY)'!$A:$C,3,FALSE),0)</f>
        <v>42.737336110715717</v>
      </c>
      <c r="O247" s="2">
        <f>MAX(IFERROR(IF(Configuration!$F$10&gt;0,$N247-LARGE($N:$N,Configuration!$F$10*Configuration!$F$16),-1000000),0),IFERROR(IF(Configuration!$F$14&gt;0,$N247-LARGE('FLEX Settings (DO NOT MODIFY)'!$J:$J,Configuration!$F$14*Configuration!$F$16),-1000000),0),IFERROR(IF(Configuration!$F$13&gt;0,$N247-LARGE('FLEX Settings (DO NOT MODIFY)'!$K:$K,Configuration!$F$13*Configuration!$F$16),-1000000),0))+IF(N247=0,0,COUNTIFS($N$2:N246,N246)*0.000001)</f>
        <v>-117.62677824364303</v>
      </c>
      <c r="P247" s="42">
        <f>IF(VLOOKUP($E247,Configuration!$A$21:$C$31,3,FALSE),IFERROR((Configuration!$C$13*G247*3+Configuration!$C$12*I247+Configuration!$C$14*H247+Configuration!$C$16*K247+Configuration!$C$15*L247*3+Configuration!$C$17*M247),""),0)/F247*IF(F247&gt;=10,1,(1-(12-F247)/12))</f>
        <v>6.1433844752240807</v>
      </c>
    </row>
    <row r="248" spans="1:16" x14ac:dyDescent="0.25">
      <c r="A248" s="12">
        <f>_xlfn.RANK.EQ(O248,O:O,0)</f>
        <v>245</v>
      </c>
      <c r="B248" s="12">
        <f>_xlfn.RANK.EQ(P248,P:P,0)</f>
        <v>249</v>
      </c>
      <c r="C248" t="s">
        <v>336</v>
      </c>
      <c r="D248" t="s">
        <v>73</v>
      </c>
      <c r="E248" t="s">
        <v>2</v>
      </c>
      <c r="F248" s="18">
        <v>12</v>
      </c>
      <c r="G248" s="2">
        <v>0.24155844155844156</v>
      </c>
      <c r="H248" s="2">
        <v>54.95454545454546</v>
      </c>
      <c r="I248" s="2">
        <v>8.454545454545455</v>
      </c>
      <c r="J248" s="2">
        <v>48</v>
      </c>
      <c r="K248" s="2">
        <v>249.60000000000002</v>
      </c>
      <c r="L248" s="2">
        <v>1.1707317073170733</v>
      </c>
      <c r="M248" s="2">
        <v>0.7323807361577368</v>
      </c>
      <c r="N248" s="2">
        <f>IF(VLOOKUP($E248,Configuration!$A$21:$C$31,3,FALSE),IFERROR((Configuration!$C$13*G248+Configuration!$C$12*I248+Configuration!$C$14*H248+Configuration!$C$16*K248+Configuration!$C$15*L248+Configuration!$C$17*M248),""),0)+(IF(VLOOKUP($E248,Configuration!$A$21:$C$31,3,FALSE),IFERROR((Configuration!$C$13*G248+Configuration!$C$12*I248+Configuration!$C$14*H248+Configuration!$C$16*K248+Configuration!$C$15*L248+Configuration!$C$17*M248),""),0)/$F248)*IFERROR(VLOOKUP($D248,'11_GAME_TEAMS (DO NOT MODIFY)'!$A:$C,3,FALSE),0)</f>
        <v>41.691706693664891</v>
      </c>
      <c r="O248" s="2">
        <f>MAX(IFERROR(IF(Configuration!$F$10&gt;0,$N248-LARGE($N:$N,Configuration!$F$10*Configuration!$F$16),-1000000),0),IFERROR(IF(Configuration!$F$14&gt;0,$N248-LARGE('FLEX Settings (DO NOT MODIFY)'!$J:$J,Configuration!$F$14*Configuration!$F$16),-1000000),0),IFERROR(IF(Configuration!$F$13&gt;0,$N248-LARGE('FLEX Settings (DO NOT MODIFY)'!$K:$K,Configuration!$F$13*Configuration!$F$16),-1000000),0))+IF(N248=0,0,COUNTIFS($N$2:N247,N247)*0.000001)</f>
        <v>-118.67240766069386</v>
      </c>
      <c r="P248" s="42">
        <f>IF(VLOOKUP($E248,Configuration!$A$21:$C$31,3,FALSE),IFERROR((Configuration!$C$13*G248*3+Configuration!$C$12*I248+Configuration!$C$14*H248+Configuration!$C$16*K248+Configuration!$C$15*L248*3+Configuration!$C$17*M248),""),0)/F248*IF(F248&gt;=10,1,(1-(12-F248)/12))</f>
        <v>4.8865990400142563</v>
      </c>
    </row>
    <row r="249" spans="1:16" x14ac:dyDescent="0.25">
      <c r="A249" s="12">
        <f>_xlfn.RANK.EQ(O249,O:O,0)</f>
        <v>249</v>
      </c>
      <c r="B249" s="12">
        <f>_xlfn.RANK.EQ(P249,P:P,0)</f>
        <v>246</v>
      </c>
      <c r="C249" t="s">
        <v>678</v>
      </c>
      <c r="D249" t="s">
        <v>84</v>
      </c>
      <c r="E249" t="s">
        <v>2</v>
      </c>
      <c r="F249" s="18">
        <v>7</v>
      </c>
      <c r="G249" s="2">
        <v>0</v>
      </c>
      <c r="H249" s="2">
        <v>0</v>
      </c>
      <c r="I249" s="2">
        <v>0</v>
      </c>
      <c r="J249" s="2">
        <v>42</v>
      </c>
      <c r="K249" s="2">
        <v>222.59999999999997</v>
      </c>
      <c r="L249" s="2">
        <v>2.5846153846153848</v>
      </c>
      <c r="M249" s="2">
        <v>0.5803657362848893</v>
      </c>
      <c r="N249" s="2">
        <f>IF(VLOOKUP($E249,Configuration!$A$21:$C$31,3,FALSE),IFERROR((Configuration!$C$13*G249+Configuration!$C$12*I249+Configuration!$C$14*H249+Configuration!$C$16*K249+Configuration!$C$15*L249+Configuration!$C$17*M249),""),0)+(IF(VLOOKUP($E249,Configuration!$A$21:$C$31,3,FALSE),IFERROR((Configuration!$C$13*G249+Configuration!$C$12*I249+Configuration!$C$14*H249+Configuration!$C$16*K249+Configuration!$C$15*L249+Configuration!$C$17*M249),""),0)/$F249)*IFERROR(VLOOKUP($D249,'11_GAME_TEAMS (DO NOT MODIFY)'!$A:$C,3,FALSE),0)</f>
        <v>36.606960835122528</v>
      </c>
      <c r="O249" s="2">
        <f>MAX(IFERROR(IF(Configuration!$F$10&gt;0,$N249-LARGE($N:$N,Configuration!$F$10*Configuration!$F$16),-1000000),0),IFERROR(IF(Configuration!$F$14&gt;0,$N249-LARGE('FLEX Settings (DO NOT MODIFY)'!$J:$J,Configuration!$F$14*Configuration!$F$16),-1000000),0),IFERROR(IF(Configuration!$F$13&gt;0,$N249-LARGE('FLEX Settings (DO NOT MODIFY)'!$K:$K,Configuration!$F$13*Configuration!$F$16),-1000000),0))+IF(N249=0,0,COUNTIFS($N$2:N248,N248)*0.000001)</f>
        <v>-123.75715351923623</v>
      </c>
      <c r="P249" s="42">
        <f>IF(VLOOKUP($E249,Configuration!$A$21:$C$31,3,FALSE),IFERROR((Configuration!$C$13*G249*3+Configuration!$C$12*I249+Configuration!$C$14*H249+Configuration!$C$16*K249+Configuration!$C$15*L249*3+Configuration!$C$17*M249),""),0)/F249*IF(F249&gt;=10,1,(1-(12-F249)/12))</f>
        <v>5.6351954542089278</v>
      </c>
    </row>
    <row r="250" spans="1:16" x14ac:dyDescent="0.25">
      <c r="A250" s="12">
        <f>_xlfn.RANK.EQ(O250,O:O,0)</f>
        <v>247</v>
      </c>
      <c r="B250" s="12">
        <f>_xlfn.RANK.EQ(P250,P:P,0)</f>
        <v>247</v>
      </c>
      <c r="C250" t="s">
        <v>673</v>
      </c>
      <c r="D250" t="s">
        <v>180</v>
      </c>
      <c r="E250" t="s">
        <v>2</v>
      </c>
      <c r="F250" s="18">
        <v>8</v>
      </c>
      <c r="G250" s="2">
        <v>0.73333333333333339</v>
      </c>
      <c r="H250" s="2">
        <v>66</v>
      </c>
      <c r="I250" s="2">
        <v>8.8000000000000007</v>
      </c>
      <c r="J250" s="2">
        <v>40</v>
      </c>
      <c r="K250" s="2">
        <v>168</v>
      </c>
      <c r="L250" s="2">
        <v>1.4814814814814814</v>
      </c>
      <c r="M250" s="2">
        <v>0.62465855167142181</v>
      </c>
      <c r="N250" s="2">
        <f>IF(VLOOKUP($E250,Configuration!$A$21:$C$31,3,FALSE),IFERROR((Configuration!$C$13*G250+Configuration!$C$12*I250+Configuration!$C$14*H250+Configuration!$C$16*K250+Configuration!$C$15*L250+Configuration!$C$17*M250),""),0)+(IF(VLOOKUP($E250,Configuration!$A$21:$C$31,3,FALSE),IFERROR((Configuration!$C$13*G250+Configuration!$C$12*I250+Configuration!$C$14*H250+Configuration!$C$16*K250+Configuration!$C$15*L250+Configuration!$C$17*M250),""),0)/$F250)*IFERROR(VLOOKUP($D250,'11_GAME_TEAMS (DO NOT MODIFY)'!$A:$C,3,FALSE),0)</f>
        <v>39.839571785546042</v>
      </c>
      <c r="O250" s="2">
        <f>MAX(IFERROR(IF(Configuration!$F$10&gt;0,$N250-LARGE($N:$N,Configuration!$F$10*Configuration!$F$16),-1000000),0),IFERROR(IF(Configuration!$F$14&gt;0,$N250-LARGE('FLEX Settings (DO NOT MODIFY)'!$J:$J,Configuration!$F$14*Configuration!$F$16),-1000000),0),IFERROR(IF(Configuration!$F$13&gt;0,$N250-LARGE('FLEX Settings (DO NOT MODIFY)'!$K:$K,Configuration!$F$13*Configuration!$F$16),-1000000),0))+IF(N250=0,0,COUNTIFS($N$2:N249,N249)*0.000001)</f>
        <v>-120.52454256881271</v>
      </c>
      <c r="P250" s="42">
        <f>IF(VLOOKUP($E250,Configuration!$A$21:$C$31,3,FALSE),IFERROR((Configuration!$C$13*G250*3+Configuration!$C$12*I250+Configuration!$C$14*H250+Configuration!$C$16*K250+Configuration!$C$15*L250*3+Configuration!$C$17*M250),""),0)/F250*IF(F250&gt;=10,1,(1-(12-F250)/12))</f>
        <v>5.534779130276986</v>
      </c>
    </row>
    <row r="251" spans="1:16" x14ac:dyDescent="0.25">
      <c r="A251" s="12">
        <f>_xlfn.RANK.EQ(O251,O:O,0)</f>
        <v>248</v>
      </c>
      <c r="B251" s="12">
        <f>_xlfn.RANK.EQ(P251,P:P,0)</f>
        <v>242</v>
      </c>
      <c r="C251" t="s">
        <v>197</v>
      </c>
      <c r="D251" t="s">
        <v>88</v>
      </c>
      <c r="E251" t="s">
        <v>2</v>
      </c>
      <c r="F251" s="18">
        <v>10</v>
      </c>
      <c r="G251" s="2">
        <v>0.22368421052631576</v>
      </c>
      <c r="H251" s="2">
        <v>48.421052631578945</v>
      </c>
      <c r="I251" s="2">
        <v>6.0526315789473681</v>
      </c>
      <c r="J251" s="2">
        <v>40</v>
      </c>
      <c r="K251" s="2">
        <v>176.8</v>
      </c>
      <c r="L251" s="2">
        <v>2.013157894736842</v>
      </c>
      <c r="M251" s="2">
        <v>0.60220216192979836</v>
      </c>
      <c r="N251" s="2">
        <f>IF(VLOOKUP($E251,Configuration!$A$21:$C$31,3,FALSE),IFERROR((Configuration!$C$13*G251+Configuration!$C$12*I251+Configuration!$C$14*H251+Configuration!$C$16*K251+Configuration!$C$15*L251+Configuration!$C$17*M251),""),0)+(IF(VLOOKUP($E251,Configuration!$A$21:$C$31,3,FALSE),IFERROR((Configuration!$C$13*G251+Configuration!$C$12*I251+Configuration!$C$14*H251+Configuration!$C$16*K251+Configuration!$C$15*L251+Configuration!$C$17*M251),""),0)/$F251)*IFERROR(VLOOKUP($D251,'11_GAME_TEAMS (DO NOT MODIFY)'!$A:$C,3,FALSE),0)</f>
        <v>37.765069360350928</v>
      </c>
      <c r="O251" s="2">
        <f>MAX(IFERROR(IF(Configuration!$F$10&gt;0,$N251-LARGE($N:$N,Configuration!$F$10*Configuration!$F$16),-1000000),0),IFERROR(IF(Configuration!$F$14&gt;0,$N251-LARGE('FLEX Settings (DO NOT MODIFY)'!$J:$J,Configuration!$F$14*Configuration!$F$16),-1000000),0),IFERROR(IF(Configuration!$F$13&gt;0,$N251-LARGE('FLEX Settings (DO NOT MODIFY)'!$K:$K,Configuration!$F$13*Configuration!$F$16),-1000000),0))+IF(N251=0,0,COUNTIFS($N$2:N250,N250)*0.000001)</f>
        <v>-122.59904499400781</v>
      </c>
      <c r="P251" s="42">
        <f>IF(VLOOKUP($E251,Configuration!$A$21:$C$31,3,FALSE),IFERROR((Configuration!$C$13*G251*3+Configuration!$C$12*I251+Configuration!$C$14*H251+Configuration!$C$16*K251+Configuration!$C$15*L251*3+Configuration!$C$17*M251),""),0)/F251*IF(F251&gt;=10,1,(1-(12-F251)/12))</f>
        <v>6.4607174623508827</v>
      </c>
    </row>
    <row r="252" spans="1:16" x14ac:dyDescent="0.25">
      <c r="A252" s="12">
        <f>_xlfn.RANK.EQ(O252,O:O,0)</f>
        <v>250</v>
      </c>
      <c r="B252" s="12">
        <f>_xlfn.RANK.EQ(P252,P:P,0)</f>
        <v>251</v>
      </c>
      <c r="C252" t="s">
        <v>686</v>
      </c>
      <c r="D252" t="s">
        <v>88</v>
      </c>
      <c r="E252" t="s">
        <v>2</v>
      </c>
      <c r="F252" s="18">
        <v>12</v>
      </c>
      <c r="G252" s="2">
        <v>0.34560000000000002</v>
      </c>
      <c r="H252" s="2">
        <v>34.56</v>
      </c>
      <c r="I252" s="2">
        <v>8.64</v>
      </c>
      <c r="J252" s="2">
        <v>48</v>
      </c>
      <c r="K252" s="2">
        <v>192</v>
      </c>
      <c r="L252" s="2">
        <v>1.2000000000000002</v>
      </c>
      <c r="M252" s="2">
        <v>0.7338966011288014</v>
      </c>
      <c r="N252" s="2">
        <f>IF(VLOOKUP($E252,Configuration!$A$21:$C$31,3,FALSE),IFERROR((Configuration!$C$13*G252+Configuration!$C$12*I252+Configuration!$C$14*H252+Configuration!$C$16*K252+Configuration!$C$15*L252+Configuration!$C$17*M252),""),0)+(IF(VLOOKUP($E252,Configuration!$A$21:$C$31,3,FALSE),IFERROR((Configuration!$C$13*G252+Configuration!$C$12*I252+Configuration!$C$14*H252+Configuration!$C$16*K252+Configuration!$C$15*L252+Configuration!$C$17*M252),""),0)/$F252)*IFERROR(VLOOKUP($D252,'11_GAME_TEAMS (DO NOT MODIFY)'!$A:$C,3,FALSE),0)</f>
        <v>34.781806797742405</v>
      </c>
      <c r="O252" s="2">
        <f>MAX(IFERROR(IF(Configuration!$F$10&gt;0,$N252-LARGE($N:$N,Configuration!$F$10*Configuration!$F$16),-1000000),0),IFERROR(IF(Configuration!$F$14&gt;0,$N252-LARGE('FLEX Settings (DO NOT MODIFY)'!$J:$J,Configuration!$F$14*Configuration!$F$16),-1000000),0),IFERROR(IF(Configuration!$F$13&gt;0,$N252-LARGE('FLEX Settings (DO NOT MODIFY)'!$K:$K,Configuration!$F$13*Configuration!$F$16),-1000000),0))+IF(N252=0,0,COUNTIFS($N$2:N251,N251)*0.000001)</f>
        <v>-125.58230755661634</v>
      </c>
      <c r="P252" s="42">
        <f>IF(VLOOKUP($E252,Configuration!$A$21:$C$31,3,FALSE),IFERROR((Configuration!$C$13*G252*3+Configuration!$C$12*I252+Configuration!$C$14*H252+Configuration!$C$16*K252+Configuration!$C$15*L252*3+Configuration!$C$17*M252),""),0)/F252*IF(F252&gt;=10,1,(1-(12-F252)/12))</f>
        <v>4.4440838998118668</v>
      </c>
    </row>
    <row r="253" spans="1:16" x14ac:dyDescent="0.25">
      <c r="A253" s="12">
        <f>_xlfn.RANK.EQ(O253,O:O,0)</f>
        <v>251</v>
      </c>
      <c r="B253" s="12">
        <f>_xlfn.RANK.EQ(P253,P:P,0)</f>
        <v>250</v>
      </c>
      <c r="C253" t="s">
        <v>691</v>
      </c>
      <c r="D253" t="s">
        <v>70</v>
      </c>
      <c r="E253" t="s">
        <v>2</v>
      </c>
      <c r="F253" s="18">
        <v>8</v>
      </c>
      <c r="G253" s="2">
        <v>0.26666666666666666</v>
      </c>
      <c r="H253" s="2">
        <v>32</v>
      </c>
      <c r="I253" s="2">
        <v>4</v>
      </c>
      <c r="J253" s="2">
        <v>40</v>
      </c>
      <c r="K253" s="2">
        <v>172</v>
      </c>
      <c r="L253" s="2">
        <v>1.6</v>
      </c>
      <c r="M253" s="2">
        <v>0.58542439947916014</v>
      </c>
      <c r="N253" s="2">
        <f>IF(VLOOKUP($E253,Configuration!$A$21:$C$31,3,FALSE),IFERROR((Configuration!$C$13*G253+Configuration!$C$12*I253+Configuration!$C$14*H253+Configuration!$C$16*K253+Configuration!$C$15*L253+Configuration!$C$17*M253),""),0)+(IF(VLOOKUP($E253,Configuration!$A$21:$C$31,3,FALSE),IFERROR((Configuration!$C$13*G253+Configuration!$C$12*I253+Configuration!$C$14*H253+Configuration!$C$16*K253+Configuration!$C$15*L253+Configuration!$C$17*M253),""),0)/$F253)*IFERROR(VLOOKUP($D253,'11_GAME_TEAMS (DO NOT MODIFY)'!$A:$C,3,FALSE),0)</f>
        <v>32.429151201041684</v>
      </c>
      <c r="O253" s="2">
        <f>MAX(IFERROR(IF(Configuration!$F$10&gt;0,$N253-LARGE($N:$N,Configuration!$F$10*Configuration!$F$16),-1000000),0),IFERROR(IF(Configuration!$F$14&gt;0,$N253-LARGE('FLEX Settings (DO NOT MODIFY)'!$J:$J,Configuration!$F$14*Configuration!$F$16),-1000000),0),IFERROR(IF(Configuration!$F$13&gt;0,$N253-LARGE('FLEX Settings (DO NOT MODIFY)'!$K:$K,Configuration!$F$13*Configuration!$F$16),-1000000),0))+IF(N253=0,0,COUNTIFS($N$2:N252,N252)*0.000001)</f>
        <v>-127.93496315331706</v>
      </c>
      <c r="P253" s="42">
        <f>IF(VLOOKUP($E253,Configuration!$A$21:$C$31,3,FALSE),IFERROR((Configuration!$C$13*G253*3+Configuration!$C$12*I253+Configuration!$C$14*H253+Configuration!$C$16*K253+Configuration!$C$15*L253*3+Configuration!$C$17*M253),""),0)/F253*IF(F253&gt;=10,1,(1-(12-F253)/12))</f>
        <v>4.5690959334201411</v>
      </c>
    </row>
    <row r="254" spans="1:16" x14ac:dyDescent="0.25">
      <c r="A254" s="12">
        <f>_xlfn.RANK.EQ(O254,O:O,0)</f>
        <v>252</v>
      </c>
      <c r="B254" s="12">
        <f>_xlfn.RANK.EQ(P254,P:P,0)</f>
        <v>252</v>
      </c>
      <c r="C254" t="s">
        <v>394</v>
      </c>
      <c r="D254" t="s">
        <v>70</v>
      </c>
      <c r="E254" t="s">
        <v>2</v>
      </c>
      <c r="F254" s="18">
        <v>12</v>
      </c>
      <c r="G254" s="2">
        <v>0.22857142857142854</v>
      </c>
      <c r="H254" s="2">
        <v>25.714285714285715</v>
      </c>
      <c r="I254" s="2">
        <v>3.4285714285714284</v>
      </c>
      <c r="J254" s="2">
        <v>48</v>
      </c>
      <c r="K254" s="2">
        <v>153.60000000000002</v>
      </c>
      <c r="L254" s="2">
        <v>1.6</v>
      </c>
      <c r="M254" s="2">
        <v>0.69129952160577457</v>
      </c>
      <c r="N254" s="2">
        <f>IF(VLOOKUP($E254,Configuration!$A$21:$C$31,3,FALSE),IFERROR((Configuration!$C$13*G254+Configuration!$C$12*I254+Configuration!$C$14*H254+Configuration!$C$16*K254+Configuration!$C$15*L254+Configuration!$C$17*M254),""),0)+(IF(VLOOKUP($E254,Configuration!$A$21:$C$31,3,FALSE),IFERROR((Configuration!$C$13*G254+Configuration!$C$12*I254+Configuration!$C$14*H254+Configuration!$C$16*K254+Configuration!$C$15*L254+Configuration!$C$17*M254),""),0)/$F254)*IFERROR(VLOOKUP($D254,'11_GAME_TEAMS (DO NOT MODIFY)'!$A:$C,3,FALSE),0)</f>
        <v>29.23454381393131</v>
      </c>
      <c r="O254" s="2">
        <f>MAX(IFERROR(IF(Configuration!$F$10&gt;0,$N254-LARGE($N:$N,Configuration!$F$10*Configuration!$F$16),-1000000),0),IFERROR(IF(Configuration!$F$14&gt;0,$N254-LARGE('FLEX Settings (DO NOT MODIFY)'!$J:$J,Configuration!$F$14*Configuration!$F$16),-1000000),0),IFERROR(IF(Configuration!$F$13&gt;0,$N254-LARGE('FLEX Settings (DO NOT MODIFY)'!$K:$K,Configuration!$F$13*Configuration!$F$16),-1000000),0))+IF(N254=0,0,COUNTIFS($N$2:N253,N253)*0.000001)</f>
        <v>-131.12957054042744</v>
      </c>
      <c r="P254" s="42">
        <f>IF(VLOOKUP($E254,Configuration!$A$21:$C$31,3,FALSE),IFERROR((Configuration!$C$13*G254*3+Configuration!$C$12*I254+Configuration!$C$14*H254+Configuration!$C$16*K254+Configuration!$C$15*L254*3+Configuration!$C$17*M254),""),0)/F254*IF(F254&gt;=10,1,(1-(12-F254)/12))</f>
        <v>4.2647834130657047</v>
      </c>
    </row>
    <row r="255" spans="1:16" x14ac:dyDescent="0.25">
      <c r="A255" s="12">
        <f>_xlfn.RANK.EQ(O255,O:O,0)</f>
        <v>253</v>
      </c>
      <c r="B255" s="12">
        <f>_xlfn.RANK.EQ(P255,P:P,0)</f>
        <v>253</v>
      </c>
      <c r="C255" t="s">
        <v>669</v>
      </c>
      <c r="D255" t="s">
        <v>110</v>
      </c>
      <c r="E255" t="s">
        <v>2</v>
      </c>
      <c r="F255" s="18">
        <v>9</v>
      </c>
      <c r="G255" s="2">
        <v>0</v>
      </c>
      <c r="H255" s="2">
        <v>0</v>
      </c>
      <c r="I255" s="2">
        <v>0</v>
      </c>
      <c r="J255" s="2">
        <v>36</v>
      </c>
      <c r="K255" s="2">
        <v>180</v>
      </c>
      <c r="L255" s="2">
        <v>1.44</v>
      </c>
      <c r="M255" s="2">
        <v>0.49745634538704797</v>
      </c>
      <c r="N255" s="2">
        <f>IF(VLOOKUP($E255,Configuration!$A$21:$C$31,3,FALSE),IFERROR((Configuration!$C$13*G255+Configuration!$C$12*I255+Configuration!$C$14*H255+Configuration!$C$16*K255+Configuration!$C$15*L255+Configuration!$C$17*M255),""),0)+(IF(VLOOKUP($E255,Configuration!$A$21:$C$31,3,FALSE),IFERROR((Configuration!$C$13*G255+Configuration!$C$12*I255+Configuration!$C$14*H255+Configuration!$C$16*K255+Configuration!$C$15*L255+Configuration!$C$17*M255),""),0)/$F255)*IFERROR(VLOOKUP($D255,'11_GAME_TEAMS (DO NOT MODIFY)'!$A:$C,3,FALSE),0)</f>
        <v>25.645087309225904</v>
      </c>
      <c r="O255" s="2">
        <f>MAX(IFERROR(IF(Configuration!$F$10&gt;0,$N255-LARGE($N:$N,Configuration!$F$10*Configuration!$F$16),-1000000),0),IFERROR(IF(Configuration!$F$14&gt;0,$N255-LARGE('FLEX Settings (DO NOT MODIFY)'!$J:$J,Configuration!$F$14*Configuration!$F$16),-1000000),0),IFERROR(IF(Configuration!$F$13&gt;0,$N255-LARGE('FLEX Settings (DO NOT MODIFY)'!$K:$K,Configuration!$F$13*Configuration!$F$16),-1000000),0))+IF(N255=0,0,COUNTIFS($N$2:N254,N254)*0.000001)</f>
        <v>-134.71902704513283</v>
      </c>
      <c r="P255" s="42">
        <f>IF(VLOOKUP($E255,Configuration!$A$21:$C$31,3,FALSE),IFERROR((Configuration!$C$13*G255*3+Configuration!$C$12*I255+Configuration!$C$14*H255+Configuration!$C$16*K255+Configuration!$C$15*L255*3+Configuration!$C$17*M255),""),0)/F255*IF(F255&gt;=10,1,(1-(12-F255)/12))</f>
        <v>3.577090609102159</v>
      </c>
    </row>
    <row r="256" spans="1:16" x14ac:dyDescent="0.25">
      <c r="A256" s="12">
        <f>_xlfn.RANK.EQ(O256,O:O,0)</f>
        <v>254</v>
      </c>
      <c r="B256" s="12">
        <f>_xlfn.RANK.EQ(P256,P:P,0)</f>
        <v>254</v>
      </c>
      <c r="C256" t="s">
        <v>945</v>
      </c>
      <c r="D256" t="s">
        <v>57</v>
      </c>
      <c r="E256" t="s">
        <v>373</v>
      </c>
      <c r="F256" s="18">
        <v>6</v>
      </c>
      <c r="G256" s="2">
        <v>0.2</v>
      </c>
      <c r="H256" s="2">
        <v>27.999999999999996</v>
      </c>
      <c r="I256" s="2">
        <v>4</v>
      </c>
      <c r="J256" s="2">
        <v>30</v>
      </c>
      <c r="K256" s="2">
        <v>123</v>
      </c>
      <c r="L256" s="2">
        <v>1</v>
      </c>
      <c r="M256" s="2">
        <v>0.44724208131609128</v>
      </c>
      <c r="N256" s="2">
        <f>IF(VLOOKUP($E256,Configuration!$A$21:$C$31,3,FALSE),IFERROR((Configuration!$C$13*G256+Configuration!$C$12*I256+Configuration!$C$14*H256+Configuration!$C$16*K256+Configuration!$C$15*L256+Configuration!$C$17*M256),""),0)+(IF(VLOOKUP($E256,Configuration!$A$21:$C$31,3,FALSE),IFERROR((Configuration!$C$13*G256+Configuration!$C$12*I256+Configuration!$C$14*H256+Configuration!$C$16*K256+Configuration!$C$15*L256+Configuration!$C$17*M256),""),0)/$F256)*IFERROR(VLOOKUP($D256,'11_GAME_TEAMS (DO NOT MODIFY)'!$A:$C,3,FALSE),0)</f>
        <v>23.405515837367819</v>
      </c>
      <c r="O256" s="2">
        <f>MAX(IFERROR(IF(Configuration!$F$10&gt;0,$N256-LARGE($N:$N,Configuration!$F$10*Configuration!$F$16),-1000000),0),IFERROR(IF(Configuration!$F$14&gt;0,$N256-LARGE('FLEX Settings (DO NOT MODIFY)'!$J:$J,Configuration!$F$14*Configuration!$F$16),-1000000),0),IFERROR(IF(Configuration!$F$13&gt;0,$N256-LARGE('FLEX Settings (DO NOT MODIFY)'!$K:$K,Configuration!$F$13*Configuration!$F$16),-1000000),0))+IF(N256=0,0,COUNTIFS($N$2:N255,N255)*0.000001)</f>
        <v>-136.95859851699092</v>
      </c>
      <c r="P256" s="42">
        <f>IF(VLOOKUP($E256,Configuration!$A$21:$C$31,3,FALSE),IFERROR((Configuration!$C$13*G256*3+Configuration!$C$12*I256+Configuration!$C$14*H256+Configuration!$C$16*K256+Configuration!$C$15*L256*3+Configuration!$C$17*M256),""),0)/F256*IF(F256&gt;=10,1,(1-(12-F256)/12))</f>
        <v>3.1504596531139852</v>
      </c>
    </row>
    <row r="257" spans="1:16" x14ac:dyDescent="0.25">
      <c r="A257" s="12">
        <f>_xlfn.RANK.EQ(O257,O:O,0)</f>
        <v>255</v>
      </c>
      <c r="B257" s="12">
        <f>_xlfn.RANK.EQ(P257,P:P,0)</f>
        <v>256</v>
      </c>
      <c r="C257" t="s">
        <v>681</v>
      </c>
      <c r="D257" t="s">
        <v>139</v>
      </c>
      <c r="E257" t="s">
        <v>2</v>
      </c>
      <c r="F257" s="18">
        <v>12</v>
      </c>
      <c r="G257" s="2">
        <v>0.44444444444444442</v>
      </c>
      <c r="H257" s="2">
        <v>44.444444444444443</v>
      </c>
      <c r="I257" s="2">
        <v>4.4444444444444446</v>
      </c>
      <c r="J257" s="2">
        <v>24</v>
      </c>
      <c r="K257" s="2">
        <v>105.60000000000001</v>
      </c>
      <c r="L257" s="2">
        <v>0.48</v>
      </c>
      <c r="M257" s="2">
        <v>0.36796548228790382</v>
      </c>
      <c r="N257" s="2">
        <f>IF(VLOOKUP($E257,Configuration!$A$21:$C$31,3,FALSE),IFERROR((Configuration!$C$13*G257+Configuration!$C$12*I257+Configuration!$C$14*H257+Configuration!$C$16*K257+Configuration!$C$15*L257+Configuration!$C$17*M257),""),0)+(IF(VLOOKUP($E257,Configuration!$A$21:$C$31,3,FALSE),IFERROR((Configuration!$C$13*G257+Configuration!$C$12*I257+Configuration!$C$14*H257+Configuration!$C$16*K257+Configuration!$C$15*L257+Configuration!$C$17*M257),""),0)/$F257)*IFERROR(VLOOKUP($D257,'11_GAME_TEAMS (DO NOT MODIFY)'!$A:$C,3,FALSE),0)</f>
        <v>22.03740236875753</v>
      </c>
      <c r="O257" s="2">
        <f>MAX(IFERROR(IF(Configuration!$F$10&gt;0,$N257-LARGE($N:$N,Configuration!$F$10*Configuration!$F$16),-1000000),0),IFERROR(IF(Configuration!$F$14&gt;0,$N257-LARGE('FLEX Settings (DO NOT MODIFY)'!$J:$J,Configuration!$F$14*Configuration!$F$16),-1000000),0),IFERROR(IF(Configuration!$F$13&gt;0,$N257-LARGE('FLEX Settings (DO NOT MODIFY)'!$K:$K,Configuration!$F$13*Configuration!$F$16),-1000000),0))+IF(N257=0,0,COUNTIFS($N$2:N256,N256)*0.000001)</f>
        <v>-138.32671198560121</v>
      </c>
      <c r="P257" s="42">
        <f>IF(VLOOKUP($E257,Configuration!$A$21:$C$31,3,FALSE),IFERROR((Configuration!$C$13*G257*3+Configuration!$C$12*I257+Configuration!$C$14*H257+Configuration!$C$16*K257+Configuration!$C$15*L257*3+Configuration!$C$17*M257),""),0)/F257*IF(F257&gt;=10,1,(1-(12-F257)/12))</f>
        <v>2.7608946418409048</v>
      </c>
    </row>
    <row r="258" spans="1:16" x14ac:dyDescent="0.25">
      <c r="A258" s="12">
        <f>_xlfn.RANK.EQ(O258,O:O,0)</f>
        <v>256</v>
      </c>
      <c r="B258" s="12">
        <f>_xlfn.RANK.EQ(P258,P:P,0)</f>
        <v>255</v>
      </c>
      <c r="C258" t="s">
        <v>690</v>
      </c>
      <c r="D258" t="s">
        <v>70</v>
      </c>
      <c r="E258" t="s">
        <v>2</v>
      </c>
      <c r="F258" s="18">
        <v>12</v>
      </c>
      <c r="G258" s="2">
        <v>0.4</v>
      </c>
      <c r="H258" s="2">
        <v>26</v>
      </c>
      <c r="I258" s="2">
        <v>4</v>
      </c>
      <c r="J258" s="2">
        <v>24</v>
      </c>
      <c r="K258" s="2">
        <v>81.599999999999994</v>
      </c>
      <c r="L258" s="2">
        <v>0.96</v>
      </c>
      <c r="M258" s="2">
        <v>0.36433269041824995</v>
      </c>
      <c r="N258" s="2">
        <f>IF(VLOOKUP($E258,Configuration!$A$21:$C$31,3,FALSE),IFERROR((Configuration!$C$13*G258+Configuration!$C$12*I258+Configuration!$C$14*H258+Configuration!$C$16*K258+Configuration!$C$15*L258+Configuration!$C$17*M258),""),0)+(IF(VLOOKUP($E258,Configuration!$A$21:$C$31,3,FALSE),IFERROR((Configuration!$C$13*G258+Configuration!$C$12*I258+Configuration!$C$14*H258+Configuration!$C$16*K258+Configuration!$C$15*L258+Configuration!$C$17*M258),""),0)/$F258)*IFERROR(VLOOKUP($D258,'11_GAME_TEAMS (DO NOT MODIFY)'!$A:$C,3,FALSE),0)</f>
        <v>20.191334619163502</v>
      </c>
      <c r="O258" s="2">
        <f>MAX(IFERROR(IF(Configuration!$F$10&gt;0,$N258-LARGE($N:$N,Configuration!$F$10*Configuration!$F$16),-1000000),0),IFERROR(IF(Configuration!$F$14&gt;0,$N258-LARGE('FLEX Settings (DO NOT MODIFY)'!$J:$J,Configuration!$F$14*Configuration!$F$16),-1000000),0),IFERROR(IF(Configuration!$F$13&gt;0,$N258-LARGE('FLEX Settings (DO NOT MODIFY)'!$K:$K,Configuration!$F$13*Configuration!$F$16),-1000000),0))+IF(N258=0,0,COUNTIFS($N$2:N257,N257)*0.000001)</f>
        <v>-140.17277973519523</v>
      </c>
      <c r="P258" s="42">
        <f>IF(VLOOKUP($E258,Configuration!$A$21:$C$31,3,FALSE),IFERROR((Configuration!$C$13*G258*3+Configuration!$C$12*I258+Configuration!$C$14*H258+Configuration!$C$16*K258+Configuration!$C$15*L258*3+Configuration!$C$17*M258),""),0)/F258*IF(F258&gt;=10,1,(1-(12-F258)/12))</f>
        <v>3.0426112182636249</v>
      </c>
    </row>
    <row r="259" spans="1:16" x14ac:dyDescent="0.25">
      <c r="A259" s="12">
        <f>_xlfn.RANK.EQ(O259,O:O,0)</f>
        <v>258</v>
      </c>
      <c r="B259" s="12">
        <f>_xlfn.RANK.EQ(P259,P:P,0)</f>
        <v>257</v>
      </c>
      <c r="C259" t="s">
        <v>671</v>
      </c>
      <c r="D259" t="s">
        <v>110</v>
      </c>
      <c r="E259" t="s">
        <v>2</v>
      </c>
      <c r="F259" s="18">
        <v>8</v>
      </c>
      <c r="G259" s="2">
        <v>0</v>
      </c>
      <c r="H259" s="2">
        <v>0</v>
      </c>
      <c r="I259" s="2">
        <v>0</v>
      </c>
      <c r="J259" s="2">
        <v>20</v>
      </c>
      <c r="K259" s="2">
        <v>74</v>
      </c>
      <c r="L259" s="2">
        <v>1.1111111111111112</v>
      </c>
      <c r="M259" s="2">
        <v>0.27636463632613778</v>
      </c>
      <c r="N259" s="2">
        <f>IF(VLOOKUP($E259,Configuration!$A$21:$C$31,3,FALSE),IFERROR((Configuration!$C$13*G259+Configuration!$C$12*I259+Configuration!$C$14*H259+Configuration!$C$16*K259+Configuration!$C$15*L259+Configuration!$C$17*M259),""),0)+(IF(VLOOKUP($E259,Configuration!$A$21:$C$31,3,FALSE),IFERROR((Configuration!$C$13*G259+Configuration!$C$12*I259+Configuration!$C$14*H259+Configuration!$C$16*K259+Configuration!$C$15*L259+Configuration!$C$17*M259),""),0)/$F259)*IFERROR(VLOOKUP($D259,'11_GAME_TEAMS (DO NOT MODIFY)'!$A:$C,3,FALSE),0)</f>
        <v>13.513937394014391</v>
      </c>
      <c r="O259" s="2">
        <f>MAX(IFERROR(IF(Configuration!$F$10&gt;0,$N259-LARGE($N:$N,Configuration!$F$10*Configuration!$F$16),-1000000),0),IFERROR(IF(Configuration!$F$14&gt;0,$N259-LARGE('FLEX Settings (DO NOT MODIFY)'!$J:$J,Configuration!$F$14*Configuration!$F$16),-1000000),0),IFERROR(IF(Configuration!$F$13&gt;0,$N259-LARGE('FLEX Settings (DO NOT MODIFY)'!$K:$K,Configuration!$F$13*Configuration!$F$16),-1000000),0))+IF(N259=0,0,COUNTIFS($N$2:N258,N258)*0.000001)</f>
        <v>-146.85017696034436</v>
      </c>
      <c r="P259" s="42">
        <f>IF(VLOOKUP($E259,Configuration!$A$21:$C$31,3,FALSE),IFERROR((Configuration!$C$13*G259*3+Configuration!$C$12*I259+Configuration!$C$14*H259+Configuration!$C$16*K259+Configuration!$C$15*L259*3+Configuration!$C$17*M259),""),0)/F259*IF(F259&gt;=10,1,(1-(12-F259)/12))</f>
        <v>2.2372725606123107</v>
      </c>
    </row>
    <row r="260" spans="1:16" x14ac:dyDescent="0.25">
      <c r="A260" s="12">
        <f>_xlfn.RANK.EQ(O260,O:O,0)</f>
        <v>257</v>
      </c>
      <c r="B260" s="12">
        <f>_xlfn.RANK.EQ(P260,P:P,0)</f>
        <v>258</v>
      </c>
      <c r="C260" t="s">
        <v>204</v>
      </c>
      <c r="D260" t="s">
        <v>84</v>
      </c>
      <c r="E260" t="s">
        <v>2</v>
      </c>
      <c r="F260" s="18">
        <v>12</v>
      </c>
      <c r="G260" s="2">
        <v>0.46153846153846156</v>
      </c>
      <c r="H260" s="2">
        <v>41.53846153846154</v>
      </c>
      <c r="I260" s="2">
        <v>5.5384615384615383</v>
      </c>
      <c r="J260" s="2">
        <v>12</v>
      </c>
      <c r="K260" s="2">
        <v>55.199999999999996</v>
      </c>
      <c r="L260" s="2">
        <v>0.24742268041237114</v>
      </c>
      <c r="M260" s="2">
        <v>0.21108895740213832</v>
      </c>
      <c r="N260" s="2">
        <f>IF(VLOOKUP($E260,Configuration!$A$21:$C$31,3,FALSE),IFERROR((Configuration!$C$13*G260+Configuration!$C$12*I260+Configuration!$C$14*H260+Configuration!$C$16*K260+Configuration!$C$15*L260+Configuration!$C$17*M260),""),0)+(IF(VLOOKUP($E260,Configuration!$A$21:$C$31,3,FALSE),IFERROR((Configuration!$C$13*G260+Configuration!$C$12*I260+Configuration!$C$14*H260+Configuration!$C$16*K260+Configuration!$C$15*L260+Configuration!$C$17*M260),""),0)/$F260)*IFERROR(VLOOKUP($D260,'11_GAME_TEAMS (DO NOT MODIFY)'!$A:$C,3,FALSE),0)</f>
        <v>16.274665859977642</v>
      </c>
      <c r="O260" s="2">
        <f>MAX(IFERROR(IF(Configuration!$F$10&gt;0,$N260-LARGE($N:$N,Configuration!$F$10*Configuration!$F$16),-1000000),0),IFERROR(IF(Configuration!$F$14&gt;0,$N260-LARGE('FLEX Settings (DO NOT MODIFY)'!$J:$J,Configuration!$F$14*Configuration!$F$16),-1000000),0),IFERROR(IF(Configuration!$F$13&gt;0,$N260-LARGE('FLEX Settings (DO NOT MODIFY)'!$K:$K,Configuration!$F$13*Configuration!$F$16),-1000000),0))+IF(N260=0,0,COUNTIFS($N$2:N259,N259)*0.000001)</f>
        <v>-144.08944849438112</v>
      </c>
      <c r="P260" s="42">
        <f>IF(VLOOKUP($E260,Configuration!$A$21:$C$31,3,FALSE),IFERROR((Configuration!$C$13*G260*3+Configuration!$C$12*I260+Configuration!$C$14*H260+Configuration!$C$16*K260+Configuration!$C$15*L260*3+Configuration!$C$17*M260),""),0)/F260*IF(F260&gt;=10,1,(1-(12-F260)/12))</f>
        <v>2.0651832969489692</v>
      </c>
    </row>
    <row r="261" spans="1:16" x14ac:dyDescent="0.25">
      <c r="A261" s="12">
        <f>_xlfn.RANK.EQ(O261,O:O,0)</f>
        <v>259</v>
      </c>
      <c r="B261" s="12">
        <f>_xlfn.RANK.EQ(P261,P:P,0)</f>
        <v>259</v>
      </c>
      <c r="C261" t="s">
        <v>688</v>
      </c>
      <c r="D261" t="s">
        <v>88</v>
      </c>
      <c r="E261" t="s">
        <v>2</v>
      </c>
      <c r="F261" s="18">
        <v>8</v>
      </c>
      <c r="G261" s="2">
        <v>0</v>
      </c>
      <c r="H261" s="2">
        <v>0</v>
      </c>
      <c r="I261" s="2">
        <v>0</v>
      </c>
      <c r="J261" s="2">
        <v>16</v>
      </c>
      <c r="K261" s="2">
        <v>57.6</v>
      </c>
      <c r="L261" s="2">
        <v>0.72727272727272729</v>
      </c>
      <c r="M261" s="2">
        <v>0.22109170906091022</v>
      </c>
      <c r="N261" s="2">
        <f>IF(VLOOKUP($E261,Configuration!$A$21:$C$31,3,FALSE),IFERROR((Configuration!$C$13*G261+Configuration!$C$12*I261+Configuration!$C$14*H261+Configuration!$C$16*K261+Configuration!$C$15*L261+Configuration!$C$17*M261),""),0)+(IF(VLOOKUP($E261,Configuration!$A$21:$C$31,3,FALSE),IFERROR((Configuration!$C$13*G261+Configuration!$C$12*I261+Configuration!$C$14*H261+Configuration!$C$16*K261+Configuration!$C$15*L261+Configuration!$C$17*M261),""),0)/$F261)*IFERROR(VLOOKUP($D261,'11_GAME_TEAMS (DO NOT MODIFY)'!$A:$C,3,FALSE),0)</f>
        <v>9.681452945514545</v>
      </c>
      <c r="O261" s="2">
        <f>MAX(IFERROR(IF(Configuration!$F$10&gt;0,$N261-LARGE($N:$N,Configuration!$F$10*Configuration!$F$16),-1000000),0),IFERROR(IF(Configuration!$F$14&gt;0,$N261-LARGE('FLEX Settings (DO NOT MODIFY)'!$J:$J,Configuration!$F$14*Configuration!$F$16),-1000000),0),IFERROR(IF(Configuration!$F$13&gt;0,$N261-LARGE('FLEX Settings (DO NOT MODIFY)'!$K:$K,Configuration!$F$13*Configuration!$F$16),-1000000),0))+IF(N261=0,0,COUNTIFS($N$2:N260,N260)*0.000001)</f>
        <v>-150.68266140884421</v>
      </c>
      <c r="P261" s="42">
        <f>IF(VLOOKUP($E261,Configuration!$A$21:$C$31,3,FALSE),IFERROR((Configuration!$C$13*G261*3+Configuration!$C$12*I261+Configuration!$C$14*H261+Configuration!$C$16*K261+Configuration!$C$15*L261*3+Configuration!$C$17*M261),""),0)/F261*IF(F261&gt;=10,1,(1-(12-F261)/12))</f>
        <v>1.5340604727322726</v>
      </c>
    </row>
    <row r="262" spans="1:16" x14ac:dyDescent="0.25">
      <c r="A262" s="12">
        <f>_xlfn.RANK.EQ(O262,O:O,0)</f>
        <v>260</v>
      </c>
      <c r="B262" s="12">
        <f>_xlfn.RANK.EQ(P262,P:P,0)</f>
        <v>260</v>
      </c>
      <c r="C262" t="s">
        <v>687</v>
      </c>
      <c r="D262" t="s">
        <v>88</v>
      </c>
      <c r="E262" t="s">
        <v>2</v>
      </c>
      <c r="F262" s="18">
        <v>5</v>
      </c>
      <c r="G262" s="2">
        <v>0</v>
      </c>
      <c r="H262" s="2">
        <v>0</v>
      </c>
      <c r="I262" s="2">
        <v>0</v>
      </c>
      <c r="J262" s="2">
        <v>5</v>
      </c>
      <c r="K262" s="2">
        <v>20</v>
      </c>
      <c r="L262" s="2">
        <v>0.25</v>
      </c>
      <c r="M262" s="2">
        <v>6.9091159081534445E-2</v>
      </c>
      <c r="N262" s="2">
        <f>IF(VLOOKUP($E262,Configuration!$A$21:$C$31,3,FALSE),IFERROR((Configuration!$C$13*G262+Configuration!$C$12*I262+Configuration!$C$14*H262+Configuration!$C$16*K262+Configuration!$C$15*L262+Configuration!$C$17*M262),""),0)+(IF(VLOOKUP($E262,Configuration!$A$21:$C$31,3,FALSE),IFERROR((Configuration!$C$13*G262+Configuration!$C$12*I262+Configuration!$C$14*H262+Configuration!$C$16*K262+Configuration!$C$15*L262+Configuration!$C$17*M262),""),0)/$F262)*IFERROR(VLOOKUP($D262,'11_GAME_TEAMS (DO NOT MODIFY)'!$A:$C,3,FALSE),0)</f>
        <v>3.3618176818369312</v>
      </c>
      <c r="O262" s="2">
        <f>MAX(IFERROR(IF(Configuration!$F$10&gt;0,$N262-LARGE($N:$N,Configuration!$F$10*Configuration!$F$16),-1000000),0),IFERROR(IF(Configuration!$F$14&gt;0,$N262-LARGE('FLEX Settings (DO NOT MODIFY)'!$J:$J,Configuration!$F$14*Configuration!$F$16),-1000000),0),IFERROR(IF(Configuration!$F$13&gt;0,$N262-LARGE('FLEX Settings (DO NOT MODIFY)'!$K:$K,Configuration!$F$13*Configuration!$F$16),-1000000),0))+IF(N262=0,0,COUNTIFS($N$2:N261,N261)*0.000001)</f>
        <v>-157.00229667252182</v>
      </c>
      <c r="P262" s="42">
        <f>IF(VLOOKUP($E262,Configuration!$A$21:$C$31,3,FALSE),IFERROR((Configuration!$C$13*G262*3+Configuration!$C$12*I262+Configuration!$C$14*H262+Configuration!$C$16*K262+Configuration!$C$15*L262*3+Configuration!$C$17*M262),""),0)/F262*IF(F262&gt;=10,1,(1-(12-F262)/12))</f>
        <v>0.5301514734864109</v>
      </c>
    </row>
    <row r="263" spans="1:16" x14ac:dyDescent="0.25">
      <c r="A263" s="12">
        <f>_xlfn.RANK.EQ(O263,O:O,0)</f>
        <v>261</v>
      </c>
      <c r="B263" s="12">
        <f>_xlfn.RANK.EQ(P263,P:P,0)</f>
        <v>261</v>
      </c>
      <c r="C263" t="s">
        <v>577</v>
      </c>
      <c r="D263" t="s">
        <v>84</v>
      </c>
      <c r="E263" t="s">
        <v>2</v>
      </c>
      <c r="F263" s="18">
        <v>7</v>
      </c>
      <c r="G263" s="2">
        <v>0</v>
      </c>
      <c r="H263" s="2">
        <v>0</v>
      </c>
      <c r="I263" s="2">
        <v>0</v>
      </c>
      <c r="J263" s="2">
        <v>0</v>
      </c>
      <c r="K263" s="2">
        <v>0</v>
      </c>
      <c r="L263" s="2">
        <v>0</v>
      </c>
      <c r="M263" s="2">
        <v>0</v>
      </c>
      <c r="N263" s="2">
        <f>IF(VLOOKUP($E263,Configuration!$A$21:$C$31,3,FALSE),IFERROR((Configuration!$C$13*G263+Configuration!$C$12*I263+Configuration!$C$14*H263+Configuration!$C$16*K263+Configuration!$C$15*L263+Configuration!$C$17*M263),""),0)+(IF(VLOOKUP($E263,Configuration!$A$21:$C$31,3,FALSE),IFERROR((Configuration!$C$13*G263+Configuration!$C$12*I263+Configuration!$C$14*H263+Configuration!$C$16*K263+Configuration!$C$15*L263+Configuration!$C$17*M263),""),0)/$F263)*IFERROR(VLOOKUP($D263,'11_GAME_TEAMS (DO NOT MODIFY)'!$A:$C,3,FALSE),0)</f>
        <v>0</v>
      </c>
      <c r="O263" s="2">
        <f>MAX(IFERROR(IF(Configuration!$F$10&gt;0,$N263-LARGE($N:$N,Configuration!$F$10*Configuration!$F$16),-1000000),0),IFERROR(IF(Configuration!$F$14&gt;0,$N263-LARGE('FLEX Settings (DO NOT MODIFY)'!$J:$J,Configuration!$F$14*Configuration!$F$16),-1000000),0),IFERROR(IF(Configuration!$F$13&gt;0,$N263-LARGE('FLEX Settings (DO NOT MODIFY)'!$K:$K,Configuration!$F$13*Configuration!$F$16),-1000000),0))+IF(N263=0,0,COUNTIFS($N$2:N262,N262)*0.000001)</f>
        <v>-160.36411535435874</v>
      </c>
      <c r="P263" s="42">
        <f>IF(VLOOKUP($E263,Configuration!$A$21:$C$31,3,FALSE),IFERROR((Configuration!$C$13*G263*3+Configuration!$C$12*I263+Configuration!$C$14*H263+Configuration!$C$16*K263+Configuration!$C$15*L263*3+Configuration!$C$17*M263),""),0)/F263*IF(F263&gt;=10,1,(1-(12-F263)/12))</f>
        <v>0</v>
      </c>
    </row>
    <row r="264" spans="1:16" x14ac:dyDescent="0.25">
      <c r="A264" s="12"/>
      <c r="B264" s="12"/>
      <c r="O264" s="2"/>
      <c r="P264" s="42"/>
    </row>
    <row r="265" spans="1:16" x14ac:dyDescent="0.25">
      <c r="A265" s="12"/>
      <c r="B265" s="12"/>
      <c r="O265" s="2"/>
      <c r="P265" s="42"/>
    </row>
    <row r="266" spans="1:16" x14ac:dyDescent="0.25">
      <c r="A266" s="12"/>
      <c r="B266" s="12"/>
      <c r="O266" s="2"/>
      <c r="P266" s="42"/>
    </row>
    <row r="267" spans="1:16" x14ac:dyDescent="0.25">
      <c r="A267" s="12"/>
      <c r="B267" s="12"/>
      <c r="O267" s="2"/>
      <c r="P267" s="42"/>
    </row>
    <row r="268" spans="1:16" x14ac:dyDescent="0.25">
      <c r="A268" s="12"/>
      <c r="B268" s="12"/>
      <c r="O268" s="2"/>
      <c r="P268" s="42"/>
    </row>
    <row r="269" spans="1:16" x14ac:dyDescent="0.25">
      <c r="A269" s="12"/>
      <c r="B269" s="12"/>
      <c r="O269" s="2"/>
      <c r="P269" s="42"/>
    </row>
    <row r="270" spans="1:16" x14ac:dyDescent="0.25">
      <c r="A270" s="12"/>
      <c r="B270" s="12"/>
      <c r="O270" s="2"/>
      <c r="P270" s="42"/>
    </row>
    <row r="271" spans="1:16" x14ac:dyDescent="0.25">
      <c r="A271" s="12"/>
      <c r="B271" s="12"/>
      <c r="O271" s="2"/>
      <c r="P271" s="42"/>
    </row>
    <row r="272" spans="1:16" x14ac:dyDescent="0.25">
      <c r="A272" s="12"/>
      <c r="B272" s="12"/>
      <c r="O272" s="2"/>
      <c r="P272" s="42"/>
    </row>
    <row r="273" spans="1:16" x14ac:dyDescent="0.25">
      <c r="A273" s="12"/>
      <c r="B273" s="12"/>
      <c r="O273" s="2"/>
      <c r="P273" s="42"/>
    </row>
    <row r="274" spans="1:16" x14ac:dyDescent="0.25">
      <c r="A274" s="12"/>
      <c r="B274" s="12"/>
      <c r="O274" s="2"/>
      <c r="P274" s="42"/>
    </row>
    <row r="275" spans="1:16" x14ac:dyDescent="0.25">
      <c r="A275" s="12"/>
      <c r="B275" s="12"/>
      <c r="O275" s="2"/>
      <c r="P275" s="42"/>
    </row>
    <row r="276" spans="1:16" x14ac:dyDescent="0.25">
      <c r="A276" s="12"/>
      <c r="B276" s="12"/>
      <c r="O276" s="2"/>
      <c r="P276" s="42"/>
    </row>
    <row r="277" spans="1:16" x14ac:dyDescent="0.25">
      <c r="A277" s="12"/>
      <c r="B277" s="12"/>
      <c r="O277" s="2"/>
      <c r="P277" s="42"/>
    </row>
    <row r="278" spans="1:16" x14ac:dyDescent="0.25">
      <c r="A278" s="12"/>
      <c r="B278" s="12"/>
      <c r="O278" s="2"/>
      <c r="P278" s="42"/>
    </row>
    <row r="279" spans="1:16" x14ac:dyDescent="0.25">
      <c r="A279" s="12"/>
      <c r="B279" s="12"/>
      <c r="O279" s="2"/>
      <c r="P279" s="42"/>
    </row>
    <row r="280" spans="1:16" x14ac:dyDescent="0.25">
      <c r="A280" s="12"/>
      <c r="B280" s="12"/>
      <c r="O280" s="2"/>
      <c r="P280" s="42"/>
    </row>
    <row r="281" spans="1:16" x14ac:dyDescent="0.25">
      <c r="A281" s="12"/>
      <c r="B281" s="12"/>
      <c r="O281" s="2"/>
      <c r="P281" s="42"/>
    </row>
    <row r="282" spans="1:16" x14ac:dyDescent="0.25">
      <c r="A282" s="12"/>
      <c r="B282" s="12"/>
      <c r="O282" s="2"/>
      <c r="P282" s="42"/>
    </row>
    <row r="283" spans="1:16" x14ac:dyDescent="0.25">
      <c r="A283" s="12"/>
      <c r="B283" s="12"/>
      <c r="O283" s="2"/>
      <c r="P283" s="42"/>
    </row>
    <row r="284" spans="1:16" x14ac:dyDescent="0.25">
      <c r="A284" s="12"/>
      <c r="B284" s="12"/>
      <c r="O284" s="2"/>
      <c r="P284" s="42"/>
    </row>
    <row r="285" spans="1:16" x14ac:dyDescent="0.25">
      <c r="A285" s="12"/>
      <c r="B285" s="12"/>
      <c r="O285" s="2"/>
      <c r="P285" s="42"/>
    </row>
    <row r="286" spans="1:16" x14ac:dyDescent="0.25">
      <c r="A286" s="12"/>
      <c r="B286" s="12"/>
      <c r="O286" s="2"/>
      <c r="P286" s="42"/>
    </row>
    <row r="287" spans="1:16" x14ac:dyDescent="0.25">
      <c r="A287" s="12"/>
      <c r="B287" s="12"/>
      <c r="O287" s="2"/>
      <c r="P287" s="42"/>
    </row>
    <row r="288" spans="1:16" x14ac:dyDescent="0.25">
      <c r="A288" s="12"/>
      <c r="B288" s="12"/>
      <c r="O288" s="2"/>
      <c r="P288" s="42"/>
    </row>
    <row r="289" spans="1:16" x14ac:dyDescent="0.25">
      <c r="A289" s="12"/>
      <c r="B289" s="12"/>
      <c r="O289" s="2"/>
      <c r="P289" s="42"/>
    </row>
    <row r="290" spans="1:16" x14ac:dyDescent="0.25">
      <c r="A290" s="12"/>
      <c r="B290" s="12"/>
      <c r="O290" s="2"/>
      <c r="P290" s="42"/>
    </row>
    <row r="291" spans="1:16" x14ac:dyDescent="0.25">
      <c r="A291" s="12"/>
      <c r="B291" s="12"/>
      <c r="O291" s="2"/>
      <c r="P291" s="42"/>
    </row>
    <row r="292" spans="1:16" x14ac:dyDescent="0.25">
      <c r="A292" s="12"/>
      <c r="B292" s="12"/>
      <c r="O292" s="2"/>
      <c r="P292" s="42"/>
    </row>
    <row r="293" spans="1:16" x14ac:dyDescent="0.25">
      <c r="A293" s="12"/>
      <c r="B293" s="12"/>
      <c r="O293" s="2"/>
      <c r="P293" s="42"/>
    </row>
    <row r="294" spans="1:16" x14ac:dyDescent="0.25">
      <c r="A294" s="12"/>
      <c r="B294" s="12"/>
      <c r="O294" s="2"/>
      <c r="P294" s="42"/>
    </row>
    <row r="295" spans="1:16" x14ac:dyDescent="0.25">
      <c r="A295" s="12"/>
      <c r="B295" s="12"/>
      <c r="O295" s="2"/>
      <c r="P295" s="42"/>
    </row>
    <row r="296" spans="1:16" x14ac:dyDescent="0.25">
      <c r="A296" s="12"/>
      <c r="B296" s="12"/>
      <c r="O296" s="2"/>
      <c r="P296" s="42"/>
    </row>
    <row r="297" spans="1:16" x14ac:dyDescent="0.25">
      <c r="A297" s="12"/>
      <c r="B297" s="12"/>
      <c r="O297" s="2"/>
      <c r="P297" s="42"/>
    </row>
    <row r="298" spans="1:16" x14ac:dyDescent="0.25">
      <c r="A298" s="12"/>
      <c r="B298" s="12"/>
      <c r="O298" s="2"/>
      <c r="P298" s="42"/>
    </row>
    <row r="299" spans="1:16" x14ac:dyDescent="0.25">
      <c r="A299" s="12"/>
      <c r="B299" s="12"/>
      <c r="O299" s="2"/>
      <c r="P299" s="42"/>
    </row>
    <row r="300" spans="1:16" x14ac:dyDescent="0.25">
      <c r="A300" s="12"/>
      <c r="B300" s="12"/>
      <c r="O300" s="2"/>
      <c r="P300" s="42"/>
    </row>
    <row r="301" spans="1:16" x14ac:dyDescent="0.25">
      <c r="A301" s="12"/>
      <c r="B301" s="12"/>
      <c r="O301" s="2"/>
      <c r="P301" s="42"/>
    </row>
    <row r="302" spans="1:16" x14ac:dyDescent="0.25">
      <c r="A302" s="12"/>
      <c r="B302" s="12"/>
      <c r="O302" s="2"/>
      <c r="P302" s="42"/>
    </row>
    <row r="303" spans="1:16" x14ac:dyDescent="0.25">
      <c r="A303" s="12"/>
      <c r="B303" s="12"/>
      <c r="O303" s="2"/>
      <c r="P303" s="42"/>
    </row>
    <row r="304" spans="1:16" x14ac:dyDescent="0.25">
      <c r="A304" s="12"/>
      <c r="B304" s="12"/>
      <c r="O304" s="2"/>
      <c r="P304" s="42"/>
    </row>
    <row r="305" spans="1:16" x14ac:dyDescent="0.25">
      <c r="A305" s="12"/>
      <c r="B305" s="12"/>
      <c r="O305" s="2"/>
      <c r="P305" s="42"/>
    </row>
    <row r="306" spans="1:16" x14ac:dyDescent="0.25">
      <c r="A306" s="12"/>
      <c r="B306" s="12"/>
      <c r="O306" s="2"/>
      <c r="P306" s="42"/>
    </row>
    <row r="307" spans="1:16" x14ac:dyDescent="0.25">
      <c r="A307" s="12"/>
      <c r="B307" s="12"/>
      <c r="O307" s="2"/>
      <c r="P307" s="42"/>
    </row>
    <row r="308" spans="1:16" x14ac:dyDescent="0.25">
      <c r="A308" s="12"/>
      <c r="B308" s="12"/>
      <c r="O308" s="2"/>
      <c r="P308" s="42"/>
    </row>
    <row r="309" spans="1:16" x14ac:dyDescent="0.25">
      <c r="A309" s="12"/>
      <c r="B309" s="12"/>
      <c r="O309" s="2"/>
      <c r="P309" s="42"/>
    </row>
    <row r="310" spans="1:16" x14ac:dyDescent="0.25">
      <c r="A310" s="12"/>
      <c r="B310" s="12"/>
      <c r="O310" s="2"/>
      <c r="P310" s="42"/>
    </row>
    <row r="311" spans="1:16" x14ac:dyDescent="0.25">
      <c r="A311" s="12"/>
      <c r="B311" s="12"/>
      <c r="O311" s="2"/>
      <c r="P311" s="42"/>
    </row>
    <row r="312" spans="1:16" x14ac:dyDescent="0.25">
      <c r="A312" s="12"/>
      <c r="B312" s="12"/>
      <c r="O312" s="2"/>
      <c r="P312" s="42"/>
    </row>
    <row r="313" spans="1:16" x14ac:dyDescent="0.25">
      <c r="A313" s="12"/>
      <c r="B313" s="12"/>
      <c r="O313" s="2"/>
      <c r="P313" s="42"/>
    </row>
    <row r="314" spans="1:16" x14ac:dyDescent="0.25">
      <c r="A314" s="12"/>
      <c r="B314" s="12"/>
      <c r="O314" s="2"/>
      <c r="P314" s="42"/>
    </row>
    <row r="315" spans="1:16" x14ac:dyDescent="0.25">
      <c r="A315" s="12"/>
      <c r="B315" s="12"/>
      <c r="O315" s="2"/>
      <c r="P315" s="42"/>
    </row>
    <row r="316" spans="1:16" x14ac:dyDescent="0.25">
      <c r="A316" s="12"/>
      <c r="B316" s="12"/>
      <c r="O316" s="2"/>
      <c r="P316" s="42"/>
    </row>
    <row r="317" spans="1:16" x14ac:dyDescent="0.25">
      <c r="A317" s="12"/>
      <c r="B317" s="12"/>
      <c r="O317" s="2"/>
      <c r="P317" s="42"/>
    </row>
    <row r="318" spans="1:16" x14ac:dyDescent="0.25">
      <c r="A318" s="12"/>
      <c r="B318" s="12"/>
      <c r="O318" s="2"/>
      <c r="P318" s="42"/>
    </row>
    <row r="319" spans="1:16" x14ac:dyDescent="0.25">
      <c r="A319" s="12"/>
      <c r="B319" s="12"/>
      <c r="O319" s="2"/>
      <c r="P319" s="42"/>
    </row>
    <row r="320" spans="1:16" x14ac:dyDescent="0.25">
      <c r="A320" s="12"/>
      <c r="B320" s="12"/>
      <c r="O320" s="2"/>
      <c r="P320" s="42"/>
    </row>
    <row r="321" spans="1:16" x14ac:dyDescent="0.25">
      <c r="A321" s="12"/>
      <c r="B321" s="12"/>
      <c r="O321" s="2"/>
      <c r="P321" s="42"/>
    </row>
    <row r="322" spans="1:16" x14ac:dyDescent="0.25">
      <c r="A322" s="12"/>
      <c r="B322" s="12"/>
      <c r="O322" s="2"/>
      <c r="P322" s="42"/>
    </row>
    <row r="323" spans="1:16" x14ac:dyDescent="0.25">
      <c r="A323" s="12"/>
      <c r="B323" s="12"/>
      <c r="O323" s="2"/>
      <c r="P323" s="42"/>
    </row>
    <row r="324" spans="1:16" x14ac:dyDescent="0.25">
      <c r="A324" s="12"/>
      <c r="B324" s="12"/>
      <c r="O324" s="2"/>
      <c r="P324" s="42"/>
    </row>
    <row r="325" spans="1:16" x14ac:dyDescent="0.25">
      <c r="A325" s="12"/>
      <c r="B325" s="12"/>
      <c r="O325" s="2"/>
      <c r="P325" s="42"/>
    </row>
    <row r="326" spans="1:16" x14ac:dyDescent="0.25">
      <c r="A326" s="12"/>
      <c r="B326" s="12"/>
      <c r="O326" s="2"/>
      <c r="P326" s="42"/>
    </row>
    <row r="327" spans="1:16" x14ac:dyDescent="0.25">
      <c r="A327" s="12"/>
      <c r="B327" s="12"/>
      <c r="O327" s="2"/>
      <c r="P327" s="42"/>
    </row>
    <row r="328" spans="1:16" x14ac:dyDescent="0.25">
      <c r="A328" s="12"/>
      <c r="B328" s="12"/>
      <c r="O328" s="2"/>
      <c r="P328" s="42"/>
    </row>
    <row r="329" spans="1:16" x14ac:dyDescent="0.25">
      <c r="A329" s="12"/>
      <c r="B329" s="12"/>
      <c r="O329" s="2"/>
      <c r="P329" s="42"/>
    </row>
    <row r="330" spans="1:16" x14ac:dyDescent="0.25">
      <c r="A330" s="12"/>
      <c r="B330" s="12"/>
      <c r="O330" s="2"/>
      <c r="P330" s="42"/>
    </row>
    <row r="331" spans="1:16" x14ac:dyDescent="0.25">
      <c r="A331" s="12"/>
      <c r="B331" s="12"/>
      <c r="O331" s="2"/>
      <c r="P331" s="42"/>
    </row>
    <row r="332" spans="1:16" x14ac:dyDescent="0.25">
      <c r="A332" s="12"/>
      <c r="B332" s="12"/>
      <c r="O332" s="2"/>
      <c r="P332" s="42"/>
    </row>
    <row r="333" spans="1:16" x14ac:dyDescent="0.25">
      <c r="A333" s="12"/>
      <c r="B333" s="12"/>
      <c r="O333" s="2"/>
      <c r="P333" s="42"/>
    </row>
    <row r="334" spans="1:16" x14ac:dyDescent="0.25">
      <c r="A334" s="12"/>
      <c r="B334" s="12"/>
      <c r="O334" s="2"/>
      <c r="P334" s="42"/>
    </row>
    <row r="335" spans="1:16" x14ac:dyDescent="0.25">
      <c r="A335" s="12"/>
      <c r="B335" s="12"/>
      <c r="O335" s="2"/>
      <c r="P335" s="42"/>
    </row>
    <row r="336" spans="1:16" x14ac:dyDescent="0.25">
      <c r="A336" s="12"/>
      <c r="B336" s="12"/>
      <c r="O336" s="2"/>
      <c r="P336" s="42"/>
    </row>
    <row r="337" spans="1:16" x14ac:dyDescent="0.25">
      <c r="A337" s="12"/>
      <c r="B337" s="12"/>
      <c r="O337" s="2"/>
      <c r="P337" s="42"/>
    </row>
    <row r="338" spans="1:16" x14ac:dyDescent="0.25">
      <c r="A338" s="12"/>
      <c r="B338" s="12"/>
      <c r="O338" s="2"/>
      <c r="P338" s="42"/>
    </row>
    <row r="339" spans="1:16" x14ac:dyDescent="0.25">
      <c r="A339" s="12"/>
      <c r="B339" s="12"/>
      <c r="O339" s="2"/>
      <c r="P339" s="42"/>
    </row>
    <row r="340" spans="1:16" x14ac:dyDescent="0.25">
      <c r="A340" s="12"/>
      <c r="B340" s="12"/>
      <c r="O340" s="2"/>
      <c r="P340" s="42"/>
    </row>
    <row r="341" spans="1:16" x14ac:dyDescent="0.25">
      <c r="A341" s="12"/>
      <c r="B341" s="12"/>
      <c r="O341" s="2"/>
      <c r="P341" s="42"/>
    </row>
    <row r="342" spans="1:16" x14ac:dyDescent="0.25">
      <c r="A342" s="12"/>
      <c r="B342" s="12"/>
      <c r="O342" s="2"/>
      <c r="P342" s="42"/>
    </row>
    <row r="343" spans="1:16" x14ac:dyDescent="0.25">
      <c r="A343" s="12"/>
      <c r="B343" s="12"/>
      <c r="O343" s="2"/>
      <c r="P343" s="42"/>
    </row>
    <row r="344" spans="1:16" x14ac:dyDescent="0.25">
      <c r="A344" s="12"/>
      <c r="B344" s="12"/>
      <c r="O344" s="2"/>
      <c r="P344" s="42"/>
    </row>
    <row r="345" spans="1:16" x14ac:dyDescent="0.25">
      <c r="A345" s="12"/>
      <c r="B345" s="12"/>
      <c r="O345" s="2"/>
      <c r="P345" s="42"/>
    </row>
    <row r="346" spans="1:16" x14ac:dyDescent="0.25">
      <c r="A346" s="12"/>
      <c r="B346" s="12"/>
      <c r="O346" s="2"/>
      <c r="P346" s="42"/>
    </row>
    <row r="347" spans="1:16" x14ac:dyDescent="0.25">
      <c r="A347" s="12"/>
      <c r="B347" s="12"/>
      <c r="O347" s="2"/>
      <c r="P347" s="42"/>
    </row>
    <row r="348" spans="1:16" x14ac:dyDescent="0.25">
      <c r="A348" s="12"/>
      <c r="B348" s="12"/>
      <c r="O348" s="2"/>
      <c r="P348" s="42"/>
    </row>
  </sheetData>
  <mergeCells count="1">
    <mergeCell ref="A1:P1"/>
  </mergeCells>
  <conditionalFormatting sqref="N2:N1048576">
    <cfRule type="colorScale" priority="3">
      <colorScale>
        <cfvo type="min"/>
        <cfvo type="percentile" val="50"/>
        <cfvo type="max"/>
        <color rgb="FFF8696B"/>
        <color rgb="FFFFEB84"/>
        <color rgb="FF63BE7B"/>
      </colorScale>
    </cfRule>
  </conditionalFormatting>
  <conditionalFormatting sqref="O2:O1048576">
    <cfRule type="colorScale" priority="2">
      <colorScale>
        <cfvo type="min"/>
        <cfvo type="percentile" val="50"/>
        <cfvo type="max"/>
        <color rgb="FFF8696B"/>
        <color rgb="FFFFEB84"/>
        <color rgb="FF63BE7B"/>
      </colorScale>
    </cfRule>
  </conditionalFormatting>
  <conditionalFormatting sqref="P3:P348">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A00AC-7971-4891-9227-5E94E4C86C80}">
  <sheetPr codeName="Sheet6"/>
  <dimension ref="A1:P530"/>
  <sheetViews>
    <sheetView workbookViewId="0">
      <pane ySplit="2" topLeftCell="A3" activePane="bottomLeft" state="frozen"/>
      <selection activeCell="I31" sqref="I31"/>
      <selection pane="bottomLeft" activeCell="L10" sqref="L10"/>
    </sheetView>
  </sheetViews>
  <sheetFormatPr defaultRowHeight="15" x14ac:dyDescent="0.25"/>
  <cols>
    <col min="1" max="1" width="6.42578125" style="3" bestFit="1" customWidth="1"/>
    <col min="2" max="2" width="11.140625" style="3" bestFit="1" customWidth="1"/>
    <col min="3" max="3" width="24.5703125" bestFit="1" customWidth="1"/>
    <col min="4" max="4" width="19.42578125" bestFit="1" customWidth="1"/>
    <col min="5" max="5" width="9.42578125" bestFit="1" customWidth="1"/>
    <col min="6" max="6" width="3.5703125" style="18" bestFit="1" customWidth="1"/>
    <col min="7" max="7" width="6.85546875" style="2" bestFit="1" customWidth="1"/>
    <col min="8" max="8" width="7.7109375" style="2" bestFit="1" customWidth="1"/>
    <col min="9" max="9" width="10.85546875" style="2" bestFit="1" customWidth="1"/>
    <col min="10" max="10" width="8.42578125" style="2" bestFit="1" customWidth="1"/>
    <col min="11" max="11" width="8.85546875" style="2" bestFit="1" customWidth="1"/>
    <col min="12" max="12" width="8" style="2" bestFit="1" customWidth="1"/>
    <col min="13" max="13" width="8.28515625" style="2" bestFit="1" customWidth="1"/>
    <col min="14" max="14" width="7" style="2" bestFit="1" customWidth="1"/>
    <col min="15" max="15" width="9.28515625" style="2" bestFit="1" customWidth="1"/>
    <col min="16" max="16" width="17.7109375" style="42" bestFit="1" customWidth="1"/>
  </cols>
  <sheetData>
    <row r="1" spans="1:16" s="1" customFormat="1" x14ac:dyDescent="0.25">
      <c r="A1" s="115" t="s">
        <v>34</v>
      </c>
      <c r="B1" s="115"/>
      <c r="C1" s="115"/>
      <c r="D1" s="115"/>
      <c r="E1" s="115"/>
      <c r="F1" s="115"/>
      <c r="G1" s="115"/>
      <c r="H1" s="115"/>
      <c r="I1" s="115"/>
      <c r="J1" s="115"/>
      <c r="K1" s="115"/>
      <c r="L1" s="115"/>
      <c r="M1" s="115"/>
      <c r="N1" s="115"/>
      <c r="O1" s="115"/>
      <c r="P1" s="115"/>
    </row>
    <row r="2" spans="1:16" s="1" customFormat="1" x14ac:dyDescent="0.25">
      <c r="A2" s="5" t="s">
        <v>568</v>
      </c>
      <c r="B2" s="5" t="s">
        <v>567</v>
      </c>
      <c r="C2" s="1" t="s">
        <v>28</v>
      </c>
      <c r="D2" s="1" t="s">
        <v>0</v>
      </c>
      <c r="E2" s="1" t="s">
        <v>27</v>
      </c>
      <c r="F2" s="17" t="s">
        <v>386</v>
      </c>
      <c r="G2" s="6" t="s">
        <v>136</v>
      </c>
      <c r="H2" s="6" t="s">
        <v>135</v>
      </c>
      <c r="I2" s="6" t="s">
        <v>137</v>
      </c>
      <c r="J2" s="6" t="s">
        <v>553</v>
      </c>
      <c r="K2" s="6" t="s">
        <v>32</v>
      </c>
      <c r="L2" s="6" t="s">
        <v>31</v>
      </c>
      <c r="M2" s="6" t="s">
        <v>33</v>
      </c>
      <c r="N2" s="6" t="s">
        <v>566</v>
      </c>
      <c r="O2" s="6" t="s">
        <v>565</v>
      </c>
      <c r="P2" s="41" t="s">
        <v>572</v>
      </c>
    </row>
    <row r="3" spans="1:16" x14ac:dyDescent="0.25">
      <c r="A3" s="12">
        <f>_xlfn.RANK.EQ(O3,O:O,0)</f>
        <v>1</v>
      </c>
      <c r="B3" s="12">
        <f>_xlfn.RANK.EQ(P3,P:P,0)</f>
        <v>1</v>
      </c>
      <c r="C3" t="s">
        <v>808</v>
      </c>
      <c r="D3" t="s">
        <v>183</v>
      </c>
      <c r="E3" t="s">
        <v>355</v>
      </c>
      <c r="F3" s="18">
        <v>12</v>
      </c>
      <c r="G3" s="2">
        <v>11.487940630797773</v>
      </c>
      <c r="H3" s="2">
        <v>1127.8285714285716</v>
      </c>
      <c r="I3" s="2">
        <v>73.714285714285722</v>
      </c>
      <c r="J3" s="2">
        <v>1.6753246753246755</v>
      </c>
      <c r="K3" s="2">
        <v>13.402597402597404</v>
      </c>
      <c r="L3" s="2">
        <v>0.16753246753246756</v>
      </c>
      <c r="M3" s="2">
        <v>0.62567450482666087</v>
      </c>
      <c r="N3" s="2">
        <f>IF(VLOOKUP($E3,Configuration!$A$21:$C$31,3,FALSE),IFERROR((Configuration!$C$13*G3+Configuration!$C$12*I3+Configuration!$C$14*H3+Configuration!$C$16*K3+Configuration!$C$15*L3+Configuration!$C$17*M3),""),0)+(IF(VLOOKUP($E3,Configuration!$A$21:$C$31,3,FALSE),IFERROR((Configuration!$C$13*G3+Configuration!$C$12*I3+Configuration!$C$14*H3+Configuration!$C$16*K3+Configuration!$C$15*L3+Configuration!$C$17*M3),""),0)/$F3)*IFERROR(VLOOKUP($D3,'11_GAME_TEAMS (DO NOT MODIFY)'!$A:$C,3,FALSE),0)</f>
        <v>219.66174932058789</v>
      </c>
      <c r="O3" s="2">
        <f>MAX(IFERROR(IF(Configuration!$F$11&gt;0,$N3-LARGE($N:$N,Configuration!$F$11*Configuration!$F$16),-1000000),0),IFERROR(IF(Configuration!$F$14&gt;0,$N3-LARGE('FLEX Settings (DO NOT MODIFY)'!$J:$J,Configuration!$F$14*Configuration!$F$16),-1000000),0),IFERROR(IF(Configuration!$F$13&gt;0,$N3-LARGE('FLEX Settings (DO NOT MODIFY)'!$K:$K,Configuration!$F$13*Configuration!$F$16),-1000000),0))+IF(N3=0,0,COUNTIFS($N$2:N2,N2)*0.000001)</f>
        <v>62.432077809604948</v>
      </c>
      <c r="P3" s="42">
        <f>IF(VLOOKUP($E3,Configuration!$A$21:$C$31,3,FALSE),IFERROR((Configuration!$C$13*G3*3+Configuration!$C$12*I3+Configuration!$C$14*H3+Configuration!$C$16*K3+Configuration!$C$15*L3*3+Configuration!$C$17*M3),""),0)/F3*IF(F3&gt;=10,1,(1-(12-F3)/12))</f>
        <v>29.960618875045899</v>
      </c>
    </row>
    <row r="4" spans="1:16" x14ac:dyDescent="0.25">
      <c r="A4" s="12">
        <f>_xlfn.RANK.EQ(O4,O:O,0)</f>
        <v>2</v>
      </c>
      <c r="B4" s="12">
        <f>_xlfn.RANK.EQ(P4,P:P,0)</f>
        <v>3</v>
      </c>
      <c r="C4" t="s">
        <v>501</v>
      </c>
      <c r="D4" t="s">
        <v>302</v>
      </c>
      <c r="E4" t="s">
        <v>4</v>
      </c>
      <c r="F4" s="18">
        <v>12</v>
      </c>
      <c r="G4" s="2">
        <v>9.1485148514851495</v>
      </c>
      <c r="H4" s="2">
        <v>1092</v>
      </c>
      <c r="I4" s="2">
        <v>84</v>
      </c>
      <c r="J4" s="2">
        <v>9.1485148514851495</v>
      </c>
      <c r="K4" s="2">
        <v>64.03960396039605</v>
      </c>
      <c r="L4" s="2">
        <v>0.60990099009900989</v>
      </c>
      <c r="M4" s="2">
        <v>0.81301396235732559</v>
      </c>
      <c r="N4" s="2">
        <f>IF(VLOOKUP($E4,Configuration!$A$21:$C$31,3,FALSE),IFERROR((Configuration!$C$13*G4+Configuration!$C$12*I4+Configuration!$C$14*H4+Configuration!$C$16*K4+Configuration!$C$15*L4+Configuration!$C$17*M4),""),0)+(IF(VLOOKUP($E4,Configuration!$A$21:$C$31,3,FALSE),IFERROR((Configuration!$C$13*G4+Configuration!$C$12*I4+Configuration!$C$14*H4+Configuration!$C$16*K4+Configuration!$C$15*L4+Configuration!$C$17*M4),""),0)/$F4)*IFERROR(VLOOKUP($D4,'11_GAME_TEAMS (DO NOT MODIFY)'!$A:$C,3,FALSE),0)</f>
        <v>214.52842752082992</v>
      </c>
      <c r="O4" s="2">
        <f>MAX(IFERROR(IF(Configuration!$F$11&gt;0,$N4-LARGE($N:$N,Configuration!$F$11*Configuration!$F$16),-1000000),0),IFERROR(IF(Configuration!$F$14&gt;0,$N4-LARGE('FLEX Settings (DO NOT MODIFY)'!$J:$J,Configuration!$F$14*Configuration!$F$16),-1000000),0),IFERROR(IF(Configuration!$F$13&gt;0,$N4-LARGE('FLEX Settings (DO NOT MODIFY)'!$K:$K,Configuration!$F$13*Configuration!$F$16),-1000000),0))+IF(N4=0,0,COUNTIFS($N$2:N3,N3)*0.000001)</f>
        <v>57.298756009846983</v>
      </c>
      <c r="P4" s="42">
        <f>IF(VLOOKUP($E4,Configuration!$A$21:$C$31,3,FALSE),IFERROR((Configuration!$C$13*G4*3+Configuration!$C$12*I4+Configuration!$C$14*H4+Configuration!$C$16*K4+Configuration!$C$15*L4*3+Configuration!$C$17*M4),""),0)/F4*IF(F4&gt;=10,1,(1-(12-F4)/12))</f>
        <v>27.635784801653315</v>
      </c>
    </row>
    <row r="5" spans="1:16" x14ac:dyDescent="0.25">
      <c r="A5" s="12">
        <f>_xlfn.RANK.EQ(O5,O:O,0)</f>
        <v>11</v>
      </c>
      <c r="B5" s="12">
        <f>_xlfn.RANK.EQ(P5,P:P,0)</f>
        <v>7</v>
      </c>
      <c r="C5" t="s">
        <v>700</v>
      </c>
      <c r="D5" t="s">
        <v>114</v>
      </c>
      <c r="E5" t="s">
        <v>138</v>
      </c>
      <c r="F5" s="18">
        <v>12</v>
      </c>
      <c r="G5" s="2">
        <v>0.47562126454860021</v>
      </c>
      <c r="H5" s="2">
        <v>183.11418685121109</v>
      </c>
      <c r="I5" s="2">
        <v>26.159169550173011</v>
      </c>
      <c r="J5" s="2">
        <v>180</v>
      </c>
      <c r="K5" s="2">
        <v>990</v>
      </c>
      <c r="L5" s="2">
        <v>9.3425605536332164</v>
      </c>
      <c r="M5" s="2">
        <v>2.701101068467461</v>
      </c>
      <c r="N5" s="2">
        <f>IF(VLOOKUP($E5,Configuration!$A$21:$C$31,3,FALSE),IFERROR((Configuration!$C$13*G5+Configuration!$C$12*I5+Configuration!$C$14*H5+Configuration!$C$16*K5+Configuration!$C$15*L5+Configuration!$C$17*M5),""),0)+(IF(VLOOKUP($E5,Configuration!$A$21:$C$31,3,FALSE),IFERROR((Configuration!$C$13*G5+Configuration!$C$12*I5+Configuration!$C$14*H5+Configuration!$C$16*K5+Configuration!$C$15*L5+Configuration!$C$17*M5),""),0)/$F5)*IFERROR(VLOOKUP($D5,'11_GAME_TEAMS (DO NOT MODIFY)'!$A:$C,3,FALSE),0)</f>
        <v>183.89789223236357</v>
      </c>
      <c r="O5" s="2">
        <f>MAX(IFERROR(IF(Configuration!$F$11&gt;0,$N5-LARGE($N:$N,Configuration!$F$11*Configuration!$F$16),-1000000),0),IFERROR(IF(Configuration!$F$14&gt;0,$N5-LARGE('FLEX Settings (DO NOT MODIFY)'!$J:$J,Configuration!$F$14*Configuration!$F$16),-1000000),0),IFERROR(IF(Configuration!$F$13&gt;0,$N5-LARGE('FLEX Settings (DO NOT MODIFY)'!$K:$K,Configuration!$F$13*Configuration!$F$16),-1000000),0))+IF(N5=0,0,COUNTIFS($N$2:N4,N4)*0.000001)</f>
        <v>26.668220721380639</v>
      </c>
      <c r="P5" s="42">
        <f>IF(VLOOKUP($E5,Configuration!$A$21:$C$31,3,FALSE),IFERROR((Configuration!$C$13*G5*3+Configuration!$C$12*I5+Configuration!$C$14*H5+Configuration!$C$16*K5+Configuration!$C$15*L5*3+Configuration!$C$17*M5),""),0)/F5*IF(F5&gt;=10,1,(1-(12-F5)/12))</f>
        <v>25.143006170878781</v>
      </c>
    </row>
    <row r="6" spans="1:16" x14ac:dyDescent="0.25">
      <c r="A6" s="12">
        <f>_xlfn.RANK.EQ(O6,O:O,0)</f>
        <v>4</v>
      </c>
      <c r="B6" s="12">
        <f>_xlfn.RANK.EQ(P6,P:P,0)</f>
        <v>2</v>
      </c>
      <c r="C6" t="s">
        <v>469</v>
      </c>
      <c r="D6" t="s">
        <v>76</v>
      </c>
      <c r="E6" t="s">
        <v>2</v>
      </c>
      <c r="F6" s="18">
        <v>12</v>
      </c>
      <c r="G6" s="2">
        <v>12.857142857142858</v>
      </c>
      <c r="H6" s="2">
        <v>910.90909090909088</v>
      </c>
      <c r="I6" s="2">
        <v>60</v>
      </c>
      <c r="J6" s="2">
        <v>0</v>
      </c>
      <c r="K6" s="2">
        <v>0</v>
      </c>
      <c r="L6" s="2">
        <v>0</v>
      </c>
      <c r="M6" s="2">
        <v>0.49042690240326953</v>
      </c>
      <c r="N6" s="2">
        <f>IF(VLOOKUP($E6,Configuration!$A$21:$C$31,3,FALSE),IFERROR((Configuration!$C$13*G6+Configuration!$C$12*I6+Configuration!$C$14*H6+Configuration!$C$16*K6+Configuration!$C$15*L6+Configuration!$C$17*M6),""),0)+(IF(VLOOKUP($E6,Configuration!$A$21:$C$31,3,FALSE),IFERROR((Configuration!$C$13*G6+Configuration!$C$12*I6+Configuration!$C$14*H6+Configuration!$C$16*K6+Configuration!$C$15*L6+Configuration!$C$17*M6),""),0)/$F6)*IFERROR(VLOOKUP($D6,'11_GAME_TEAMS (DO NOT MODIFY)'!$A:$C,3,FALSE),0)</f>
        <v>197.25291242895969</v>
      </c>
      <c r="O6" s="2">
        <f>MAX(IFERROR(IF(Configuration!$F$11&gt;0,$N6-LARGE($N:$N,Configuration!$F$11*Configuration!$F$16),-1000000),0),IFERROR(IF(Configuration!$F$14&gt;0,$N6-LARGE('FLEX Settings (DO NOT MODIFY)'!$J:$J,Configuration!$F$14*Configuration!$F$16),-1000000),0),IFERROR(IF(Configuration!$F$13&gt;0,$N6-LARGE('FLEX Settings (DO NOT MODIFY)'!$K:$K,Configuration!$F$13*Configuration!$F$16),-1000000),0))+IF(N6=0,0,COUNTIFS($N$2:N5,N5)*0.000001)</f>
        <v>40.02324091797675</v>
      </c>
      <c r="P6" s="42">
        <f>IF(VLOOKUP($E6,Configuration!$A$21:$C$31,3,FALSE),IFERROR((Configuration!$C$13*G6*3+Configuration!$C$12*I6+Configuration!$C$14*H6+Configuration!$C$16*K6+Configuration!$C$15*L6*3+Configuration!$C$17*M6),""),0)/F6*IF(F6&gt;=10,1,(1-(12-F6)/12))</f>
        <v>29.294885559556167</v>
      </c>
    </row>
    <row r="7" spans="1:16" x14ac:dyDescent="0.25">
      <c r="A7" s="12">
        <f>_xlfn.RANK.EQ(O7,O:O,0)</f>
        <v>3</v>
      </c>
      <c r="B7" s="12">
        <f>_xlfn.RANK.EQ(P7,P:P,0)</f>
        <v>6</v>
      </c>
      <c r="C7" t="s">
        <v>517</v>
      </c>
      <c r="D7" t="s">
        <v>101</v>
      </c>
      <c r="E7" t="s">
        <v>369</v>
      </c>
      <c r="F7" s="18">
        <v>12</v>
      </c>
      <c r="G7" s="2">
        <v>8.4507042253521139</v>
      </c>
      <c r="H7" s="2">
        <v>1162.5</v>
      </c>
      <c r="I7" s="2">
        <v>75</v>
      </c>
      <c r="J7" s="2">
        <v>0</v>
      </c>
      <c r="K7" s="2">
        <v>0</v>
      </c>
      <c r="L7" s="2">
        <v>0</v>
      </c>
      <c r="M7" s="2">
        <v>0.61303362800408689</v>
      </c>
      <c r="N7" s="2">
        <f>IF(VLOOKUP($E7,Configuration!$A$21:$C$31,3,FALSE),IFERROR((Configuration!$C$13*G7+Configuration!$C$12*I7+Configuration!$C$14*H7+Configuration!$C$16*K7+Configuration!$C$15*L7+Configuration!$C$17*M7),""),0)+(IF(VLOOKUP($E7,Configuration!$A$21:$C$31,3,FALSE),IFERROR((Configuration!$C$13*G7+Configuration!$C$12*I7+Configuration!$C$14*H7+Configuration!$C$16*K7+Configuration!$C$15*L7+Configuration!$C$17*M7),""),0)/$F7)*IFERROR(VLOOKUP($D7,'11_GAME_TEAMS (DO NOT MODIFY)'!$A:$C,3,FALSE),0)</f>
        <v>203.22815809610452</v>
      </c>
      <c r="O7" s="2">
        <f>MAX(IFERROR(IF(Configuration!$F$11&gt;0,$N7-LARGE($N:$N,Configuration!$F$11*Configuration!$F$16),-1000000),0),IFERROR(IF(Configuration!$F$14&gt;0,$N7-LARGE('FLEX Settings (DO NOT MODIFY)'!$J:$J,Configuration!$F$14*Configuration!$F$16),-1000000),0),IFERROR(IF(Configuration!$F$13&gt;0,$N7-LARGE('FLEX Settings (DO NOT MODIFY)'!$K:$K,Configuration!$F$13*Configuration!$F$16),-1000000),0))+IF(N7=0,0,COUNTIFS($N$2:N6,N6)*0.000001)</f>
        <v>45.998486585121583</v>
      </c>
      <c r="P7" s="42">
        <f>IF(VLOOKUP($E7,Configuration!$A$21:$C$31,3,FALSE),IFERROR((Configuration!$C$13*G7*3+Configuration!$C$12*I7+Configuration!$C$14*H7+Configuration!$C$16*K7+Configuration!$C$15*L7*3+Configuration!$C$17*M7),""),0)/F7*IF(F7&gt;=10,1,(1-(12-F7)/12))</f>
        <v>25.386384066694159</v>
      </c>
    </row>
    <row r="8" spans="1:16" x14ac:dyDescent="0.25">
      <c r="A8" s="12">
        <f>_xlfn.RANK.EQ(O8,O:O,0)</f>
        <v>5</v>
      </c>
      <c r="B8" s="12">
        <f>_xlfn.RANK.EQ(P8,P:P,0)</f>
        <v>5</v>
      </c>
      <c r="C8" t="s">
        <v>266</v>
      </c>
      <c r="D8" t="s">
        <v>183</v>
      </c>
      <c r="E8" t="s">
        <v>355</v>
      </c>
      <c r="F8" s="18">
        <v>12</v>
      </c>
      <c r="G8" s="2">
        <v>8.0270270270270281</v>
      </c>
      <c r="H8" s="2">
        <v>1029.5999999999999</v>
      </c>
      <c r="I8" s="2">
        <v>66</v>
      </c>
      <c r="J8" s="2">
        <v>9.8108108108108123</v>
      </c>
      <c r="K8" s="2">
        <v>73.581081081081081</v>
      </c>
      <c r="L8" s="2">
        <v>1.1148648648648649</v>
      </c>
      <c r="M8" s="2">
        <v>0.67503765073331001</v>
      </c>
      <c r="N8" s="2">
        <f>IF(VLOOKUP($E8,Configuration!$A$21:$C$31,3,FALSE),IFERROR((Configuration!$C$13*G8+Configuration!$C$12*I8+Configuration!$C$14*H8+Configuration!$C$16*K8+Configuration!$C$15*L8+Configuration!$C$17*M8),""),0)+(IF(VLOOKUP($E8,Configuration!$A$21:$C$31,3,FALSE),IFERROR((Configuration!$C$13*G8+Configuration!$C$12*I8+Configuration!$C$14*H8+Configuration!$C$16*K8+Configuration!$C$15*L8+Configuration!$C$17*M8),""),0)/$F8)*IFERROR(VLOOKUP($D8,'11_GAME_TEAMS (DO NOT MODIFY)'!$A:$C,3,FALSE),0)</f>
        <v>196.81938415799283</v>
      </c>
      <c r="O8" s="2">
        <f>MAX(IFERROR(IF(Configuration!$F$11&gt;0,$N8-LARGE($N:$N,Configuration!$F$11*Configuration!$F$16),-1000000),0),IFERROR(IF(Configuration!$F$14&gt;0,$N8-LARGE('FLEX Settings (DO NOT MODIFY)'!$J:$J,Configuration!$F$14*Configuration!$F$16),-1000000),0),IFERROR(IF(Configuration!$F$13&gt;0,$N8-LARGE('FLEX Settings (DO NOT MODIFY)'!$K:$K,Configuration!$F$13*Configuration!$F$16),-1000000),0))+IF(N8=0,0,COUNTIFS($N$2:N7,N7)*0.000001)</f>
        <v>39.58971264700989</v>
      </c>
      <c r="P8" s="42">
        <f>IF(VLOOKUP($E8,Configuration!$A$21:$C$31,3,FALSE),IFERROR((Configuration!$C$13*G8*3+Configuration!$C$12*I8+Configuration!$C$14*H8+Configuration!$C$16*K8+Configuration!$C$15*L8*3+Configuration!$C$17*M8),""),0)/F8*IF(F8&gt;=10,1,(1-(12-F8)/12))</f>
        <v>25.543507238391296</v>
      </c>
    </row>
    <row r="9" spans="1:16" x14ac:dyDescent="0.25">
      <c r="A9" s="12">
        <f>_xlfn.RANK.EQ(O9,O:O,0)</f>
        <v>20</v>
      </c>
      <c r="B9" s="12">
        <f>_xlfn.RANK.EQ(P9,P:P,0)</f>
        <v>24</v>
      </c>
      <c r="C9" t="s">
        <v>220</v>
      </c>
      <c r="D9" t="s">
        <v>116</v>
      </c>
      <c r="E9" t="s">
        <v>138</v>
      </c>
      <c r="F9" s="18">
        <v>12</v>
      </c>
      <c r="G9" s="2">
        <v>1.26</v>
      </c>
      <c r="H9" s="2">
        <v>215.46000000000004</v>
      </c>
      <c r="I9" s="2">
        <v>22.68</v>
      </c>
      <c r="J9" s="2">
        <v>168</v>
      </c>
      <c r="K9" s="2">
        <v>974.40000000000009</v>
      </c>
      <c r="L9" s="2">
        <v>6.9517241379310351</v>
      </c>
      <c r="M9" s="2">
        <v>2.506844314247993</v>
      </c>
      <c r="N9" s="2">
        <f>IF(VLOOKUP($E9,Configuration!$A$21:$C$31,3,FALSE),IFERROR((Configuration!$C$13*G9+Configuration!$C$12*I9+Configuration!$C$14*H9+Configuration!$C$16*K9+Configuration!$C$15*L9+Configuration!$C$17*M9),""),0)+(IF(VLOOKUP($E9,Configuration!$A$21:$C$31,3,FALSE),IFERROR((Configuration!$C$13*G9+Configuration!$C$12*I9+Configuration!$C$14*H9+Configuration!$C$16*K9+Configuration!$C$15*L9+Configuration!$C$17*M9),""),0)/$F9)*IFERROR(VLOOKUP($D9,'11_GAME_TEAMS (DO NOT MODIFY)'!$A:$C,3,FALSE),0)</f>
        <v>174.58265619909022</v>
      </c>
      <c r="O9" s="2">
        <f>MAX(IFERROR(IF(Configuration!$F$11&gt;0,$N9-LARGE($N:$N,Configuration!$F$11*Configuration!$F$16),-1000000),0),IFERROR(IF(Configuration!$F$14&gt;0,$N9-LARGE('FLEX Settings (DO NOT MODIFY)'!$J:$J,Configuration!$F$14*Configuration!$F$16),-1000000),0),IFERROR(IF(Configuration!$F$13&gt;0,$N9-LARGE('FLEX Settings (DO NOT MODIFY)'!$K:$K,Configuration!$F$13*Configuration!$F$16),-1000000),0))+IF(N9=0,0,COUNTIFS($N$2:N8,N8)*0.000001)</f>
        <v>17.352984688107288</v>
      </c>
      <c r="P9" s="42">
        <f>IF(VLOOKUP($E9,Configuration!$A$21:$C$31,3,FALSE),IFERROR((Configuration!$C$13*G9*3+Configuration!$C$12*I9+Configuration!$C$14*H9+Configuration!$C$16*K9+Configuration!$C$15*L9*3+Configuration!$C$17*M9),""),0)/F9*IF(F9&gt;=10,1,(1-(12-F9)/12))</f>
        <v>22.76027882118856</v>
      </c>
    </row>
    <row r="10" spans="1:16" x14ac:dyDescent="0.25">
      <c r="A10" s="12">
        <f>_xlfn.RANK.EQ(O10,O:O,0)</f>
        <v>8</v>
      </c>
      <c r="B10" s="12">
        <f>_xlfn.RANK.EQ(P10,P:P,0)</f>
        <v>10</v>
      </c>
      <c r="C10" t="s">
        <v>795</v>
      </c>
      <c r="D10" t="s">
        <v>308</v>
      </c>
      <c r="E10" t="s">
        <v>138</v>
      </c>
      <c r="F10" s="18">
        <v>12</v>
      </c>
      <c r="G10" s="2">
        <v>7.4482758620689662</v>
      </c>
      <c r="H10" s="2">
        <v>880.1052631578948</v>
      </c>
      <c r="I10" s="2">
        <v>72</v>
      </c>
      <c r="J10" s="2">
        <v>14.896551724137932</v>
      </c>
      <c r="K10" s="2">
        <v>148.9655172413793</v>
      </c>
      <c r="L10" s="2">
        <v>1.2413793103448276</v>
      </c>
      <c r="M10" s="2">
        <v>0.79435628787166745</v>
      </c>
      <c r="N10" s="2">
        <f>IF(VLOOKUP($E10,Configuration!$A$21:$C$31,3,FALSE),IFERROR((Configuration!$C$13*G10+Configuration!$C$12*I10+Configuration!$C$14*H10+Configuration!$C$16*K10+Configuration!$C$15*L10+Configuration!$C$17*M10),""),0)+(IF(VLOOKUP($E10,Configuration!$A$21:$C$31,3,FALSE),IFERROR((Configuration!$C$13*G10+Configuration!$C$12*I10+Configuration!$C$14*H10+Configuration!$C$16*K10+Configuration!$C$15*L10+Configuration!$C$17*M10),""),0)/$F10)*IFERROR(VLOOKUP($D10,'11_GAME_TEAMS (DO NOT MODIFY)'!$A:$C,3,FALSE),0)</f>
        <v>189.45629649866683</v>
      </c>
      <c r="O10" s="2">
        <f>MAX(IFERROR(IF(Configuration!$F$11&gt;0,$N10-LARGE($N:$N,Configuration!$F$11*Configuration!$F$16),-1000000),0),IFERROR(IF(Configuration!$F$14&gt;0,$N10-LARGE('FLEX Settings (DO NOT MODIFY)'!$J:$J,Configuration!$F$14*Configuration!$F$16),-1000000),0),IFERROR(IF(Configuration!$F$13&gt;0,$N10-LARGE('FLEX Settings (DO NOT MODIFY)'!$K:$K,Configuration!$F$13*Configuration!$F$16),-1000000),0))+IF(N10=0,0,COUNTIFS($N$2:N9,N9)*0.000001)</f>
        <v>32.226624987683891</v>
      </c>
      <c r="P10" s="42">
        <f>IF(VLOOKUP($E10,Configuration!$A$21:$C$31,3,FALSE),IFERROR((Configuration!$C$13*G10*3+Configuration!$C$12*I10+Configuration!$C$14*H10+Configuration!$C$16*K10+Configuration!$C$15*L10*3+Configuration!$C$17*M10),""),0)/F10*IF(F10&gt;=10,1,(1-(12-F10)/12))</f>
        <v>24.477679880636032</v>
      </c>
    </row>
    <row r="11" spans="1:16" x14ac:dyDescent="0.25">
      <c r="A11" s="12">
        <f>_xlfn.RANK.EQ(O11,O:O,0)</f>
        <v>6</v>
      </c>
      <c r="B11" s="12">
        <f>_xlfn.RANK.EQ(P11,P:P,0)</f>
        <v>17</v>
      </c>
      <c r="C11" t="s">
        <v>282</v>
      </c>
      <c r="D11" t="s">
        <v>64</v>
      </c>
      <c r="E11" t="s">
        <v>373</v>
      </c>
      <c r="F11" s="18">
        <v>12</v>
      </c>
      <c r="G11" s="2">
        <v>7.5</v>
      </c>
      <c r="H11" s="2">
        <v>1084.2</v>
      </c>
      <c r="I11" s="2">
        <v>78</v>
      </c>
      <c r="J11" s="2">
        <v>0</v>
      </c>
      <c r="K11" s="2">
        <v>0</v>
      </c>
      <c r="L11" s="2">
        <v>0</v>
      </c>
      <c r="M11" s="2">
        <v>0.63755497312425036</v>
      </c>
      <c r="N11" s="2">
        <f>IF(VLOOKUP($E11,Configuration!$A$21:$C$31,3,FALSE),IFERROR((Configuration!$C$13*G11+Configuration!$C$12*I11+Configuration!$C$14*H11+Configuration!$C$16*K11+Configuration!$C$15*L11+Configuration!$C$17*M11),""),0)+(IF(VLOOKUP($E11,Configuration!$A$21:$C$31,3,FALSE),IFERROR((Configuration!$C$13*G11+Configuration!$C$12*I11+Configuration!$C$14*H11+Configuration!$C$16*K11+Configuration!$C$15*L11+Configuration!$C$17*M11),""),0)/$F11)*IFERROR(VLOOKUP($D11,'11_GAME_TEAMS (DO NOT MODIFY)'!$A:$C,3,FALSE),0)</f>
        <v>191.14489005375151</v>
      </c>
      <c r="O11" s="2">
        <f>MAX(IFERROR(IF(Configuration!$F$11&gt;0,$N11-LARGE($N:$N,Configuration!$F$11*Configuration!$F$16),-1000000),0),IFERROR(IF(Configuration!$F$14&gt;0,$N11-LARGE('FLEX Settings (DO NOT MODIFY)'!$J:$J,Configuration!$F$14*Configuration!$F$16),-1000000),0),IFERROR(IF(Configuration!$F$13&gt;0,$N11-LARGE('FLEX Settings (DO NOT MODIFY)'!$K:$K,Configuration!$F$13*Configuration!$F$16),-1000000),0))+IF(N11=0,0,COUNTIFS($N$2:N10,N10)*0.000001)</f>
        <v>33.915218542768571</v>
      </c>
      <c r="P11" s="42">
        <f>IF(VLOOKUP($E11,Configuration!$A$21:$C$31,3,FALSE),IFERROR((Configuration!$C$13*G11*3+Configuration!$C$12*I11+Configuration!$C$14*H11+Configuration!$C$16*K11+Configuration!$C$15*L11*3+Configuration!$C$17*M11),""),0)/F11*IF(F11&gt;=10,1,(1-(12-F11)/12))</f>
        <v>23.428740837812626</v>
      </c>
    </row>
    <row r="12" spans="1:16" x14ac:dyDescent="0.25">
      <c r="A12" s="12">
        <f>_xlfn.RANK.EQ(O12,O:O,0)</f>
        <v>10</v>
      </c>
      <c r="B12" s="12">
        <f>_xlfn.RANK.EQ(P12,P:P,0)</f>
        <v>12</v>
      </c>
      <c r="C12" t="s">
        <v>511</v>
      </c>
      <c r="D12" t="s">
        <v>84</v>
      </c>
      <c r="E12" t="s">
        <v>2</v>
      </c>
      <c r="F12" s="18">
        <v>12</v>
      </c>
      <c r="G12" s="2">
        <v>8.64</v>
      </c>
      <c r="H12" s="2">
        <v>995.81538461538457</v>
      </c>
      <c r="I12" s="2">
        <v>72</v>
      </c>
      <c r="J12" s="2">
        <v>0</v>
      </c>
      <c r="K12" s="2">
        <v>0</v>
      </c>
      <c r="L12" s="2">
        <v>0</v>
      </c>
      <c r="M12" s="2">
        <v>0.58851228288392343</v>
      </c>
      <c r="N12" s="2">
        <f>IF(VLOOKUP($E12,Configuration!$A$21:$C$31,3,FALSE),IFERROR((Configuration!$C$13*G12+Configuration!$C$12*I12+Configuration!$C$14*H12+Configuration!$C$16*K12+Configuration!$C$15*L12+Configuration!$C$17*M12),""),0)+(IF(VLOOKUP($E12,Configuration!$A$21:$C$31,3,FALSE),IFERROR((Configuration!$C$13*G12+Configuration!$C$12*I12+Configuration!$C$14*H12+Configuration!$C$16*K12+Configuration!$C$15*L12+Configuration!$C$17*M12),""),0)/$F12)*IFERROR(VLOOKUP($D12,'11_GAME_TEAMS (DO NOT MODIFY)'!$A:$C,3,FALSE),0)</f>
        <v>186.24451389577061</v>
      </c>
      <c r="O12" s="2">
        <f>MAX(IFERROR(IF(Configuration!$F$11&gt;0,$N12-LARGE($N:$N,Configuration!$F$11*Configuration!$F$16),-1000000),0),IFERROR(IF(Configuration!$F$14&gt;0,$N12-LARGE('FLEX Settings (DO NOT MODIFY)'!$J:$J,Configuration!$F$14*Configuration!$F$16),-1000000),0),IFERROR(IF(Configuration!$F$13&gt;0,$N12-LARGE('FLEX Settings (DO NOT MODIFY)'!$K:$K,Configuration!$F$13*Configuration!$F$16),-1000000),0))+IF(N12=0,0,COUNTIFS($N$2:N11,N11)*0.000001)</f>
        <v>29.014842384787674</v>
      </c>
      <c r="P12" s="42">
        <f>IF(VLOOKUP($E12,Configuration!$A$21:$C$31,3,FALSE),IFERROR((Configuration!$C$13*G12*3+Configuration!$C$12*I12+Configuration!$C$14*H12+Configuration!$C$16*K12+Configuration!$C$15*L12*3+Configuration!$C$17*M12),""),0)/F12*IF(F12&gt;=10,1,(1-(12-F12)/12))</f>
        <v>24.160376157980881</v>
      </c>
    </row>
    <row r="13" spans="1:16" x14ac:dyDescent="0.25">
      <c r="A13" s="12">
        <f>_xlfn.RANK.EQ(O13,O:O,0)</f>
        <v>9</v>
      </c>
      <c r="B13" s="12">
        <f>_xlfn.RANK.EQ(P13,P:P,0)</f>
        <v>22</v>
      </c>
      <c r="C13" t="s">
        <v>545</v>
      </c>
      <c r="D13" t="s">
        <v>113</v>
      </c>
      <c r="E13" t="s">
        <v>2</v>
      </c>
      <c r="F13" s="18">
        <v>12</v>
      </c>
      <c r="G13" s="2">
        <v>7.0909090909090917</v>
      </c>
      <c r="H13" s="2">
        <v>1053</v>
      </c>
      <c r="I13" s="2">
        <v>78</v>
      </c>
      <c r="J13" s="2">
        <v>2.557377049180328</v>
      </c>
      <c r="K13" s="2">
        <v>10.229508196721312</v>
      </c>
      <c r="L13" s="2">
        <v>0.25573770491803283</v>
      </c>
      <c r="M13" s="2">
        <v>0.67289340203152703</v>
      </c>
      <c r="N13" s="2">
        <f>IF(VLOOKUP($E13,Configuration!$A$21:$C$31,3,FALSE),IFERROR((Configuration!$C$13*G13+Configuration!$C$12*I13+Configuration!$C$14*H13+Configuration!$C$16*K13+Configuration!$C$15*L13+Configuration!$C$17*M13),""),0)+(IF(VLOOKUP($E13,Configuration!$A$21:$C$31,3,FALSE),IFERROR((Configuration!$C$13*G13+Configuration!$C$12*I13+Configuration!$C$14*H13+Configuration!$C$16*K13+Configuration!$C$15*L13+Configuration!$C$17*M13),""),0)/$F13)*IFERROR(VLOOKUP($D13,'11_GAME_TEAMS (DO NOT MODIFY)'!$A:$C,3,FALSE),0)</f>
        <v>188.05704479057184</v>
      </c>
      <c r="O13" s="2">
        <f>MAX(IFERROR(IF(Configuration!$F$11&gt;0,$N13-LARGE($N:$N,Configuration!$F$11*Configuration!$F$16),-1000000),0),IFERROR(IF(Configuration!$F$14&gt;0,$N13-LARGE('FLEX Settings (DO NOT MODIFY)'!$J:$J,Configuration!$F$14*Configuration!$F$16),-1000000),0),IFERROR(IF(Configuration!$F$13&gt;0,$N13-LARGE('FLEX Settings (DO NOT MODIFY)'!$K:$K,Configuration!$F$13*Configuration!$F$16),-1000000),0))+IF(N13=0,0,COUNTIFS($N$2:N12,N12)*0.000001)</f>
        <v>30.827373279588901</v>
      </c>
      <c r="P13" s="42">
        <f>IF(VLOOKUP($E13,Configuration!$A$21:$C$31,3,FALSE),IFERROR((Configuration!$C$13*G13*3+Configuration!$C$12*I13+Configuration!$C$14*H13+Configuration!$C$16*K13+Configuration!$C$15*L13*3+Configuration!$C$17*M13),""),0)/F13*IF(F13&gt;=10,1,(1-(12-F13)/12))</f>
        <v>23.018067195041443</v>
      </c>
    </row>
    <row r="14" spans="1:16" x14ac:dyDescent="0.25">
      <c r="A14" s="12">
        <f>_xlfn.RANK.EQ(O14,O:O,0)</f>
        <v>15</v>
      </c>
      <c r="B14" s="12">
        <f>_xlfn.RANK.EQ(P14,P:P,0)</f>
        <v>11</v>
      </c>
      <c r="C14" t="s">
        <v>546</v>
      </c>
      <c r="D14" t="s">
        <v>381</v>
      </c>
      <c r="E14" t="s">
        <v>379</v>
      </c>
      <c r="F14" s="18">
        <v>12</v>
      </c>
      <c r="G14" s="2">
        <v>9.5</v>
      </c>
      <c r="H14" s="2">
        <v>929.09999999999991</v>
      </c>
      <c r="I14" s="2">
        <v>57</v>
      </c>
      <c r="J14" s="2">
        <v>0</v>
      </c>
      <c r="K14" s="2">
        <v>0</v>
      </c>
      <c r="L14" s="2">
        <v>0</v>
      </c>
      <c r="M14" s="2">
        <v>0.46590555728310601</v>
      </c>
      <c r="N14" s="2">
        <f>IF(VLOOKUP($E14,Configuration!$A$21:$C$31,3,FALSE),IFERROR((Configuration!$C$13*G14+Configuration!$C$12*I14+Configuration!$C$14*H14+Configuration!$C$16*K14+Configuration!$C$15*L14+Configuration!$C$17*M14),""),0)+(IF(VLOOKUP($E14,Configuration!$A$21:$C$31,3,FALSE),IFERROR((Configuration!$C$13*G14+Configuration!$C$12*I14+Configuration!$C$14*H14+Configuration!$C$16*K14+Configuration!$C$15*L14+Configuration!$C$17*M14),""),0)/$F14)*IFERROR(VLOOKUP($D14,'11_GAME_TEAMS (DO NOT MODIFY)'!$A:$C,3,FALSE),0)</f>
        <v>177.47818888543378</v>
      </c>
      <c r="O14" s="2">
        <f>MAX(IFERROR(IF(Configuration!$F$11&gt;0,$N14-LARGE($N:$N,Configuration!$F$11*Configuration!$F$16),-1000000),0),IFERROR(IF(Configuration!$F$14&gt;0,$N14-LARGE('FLEX Settings (DO NOT MODIFY)'!$J:$J,Configuration!$F$14*Configuration!$F$16),-1000000),0),IFERROR(IF(Configuration!$F$13&gt;0,$N14-LARGE('FLEX Settings (DO NOT MODIFY)'!$K:$K,Configuration!$F$13*Configuration!$F$16),-1000000),0))+IF(N14=0,0,COUNTIFS($N$2:N13,N13)*0.000001)</f>
        <v>20.248517374450845</v>
      </c>
      <c r="P14" s="42">
        <f>IF(VLOOKUP($E14,Configuration!$A$21:$C$31,3,FALSE),IFERROR((Configuration!$C$13*G14*3+Configuration!$C$12*I14+Configuration!$C$14*H14+Configuration!$C$16*K14+Configuration!$C$15*L14*3+Configuration!$C$17*M14),""),0)/F14*IF(F14&gt;=10,1,(1-(12-F14)/12))</f>
        <v>24.289849073786147</v>
      </c>
    </row>
    <row r="15" spans="1:16" x14ac:dyDescent="0.25">
      <c r="A15" s="12">
        <f>_xlfn.RANK.EQ(O15,O:O,0)</f>
        <v>7</v>
      </c>
      <c r="B15" s="12">
        <f>_xlfn.RANK.EQ(P15,P:P,0)</f>
        <v>18</v>
      </c>
      <c r="C15" t="s">
        <v>322</v>
      </c>
      <c r="D15" t="s">
        <v>72</v>
      </c>
      <c r="E15" t="s">
        <v>373</v>
      </c>
      <c r="F15" s="18">
        <v>12</v>
      </c>
      <c r="G15" s="2">
        <v>6.9176470588235288</v>
      </c>
      <c r="H15" s="2">
        <v>1050</v>
      </c>
      <c r="I15" s="2">
        <v>84</v>
      </c>
      <c r="J15" s="2">
        <v>2.9647058823529413</v>
      </c>
      <c r="K15" s="2">
        <v>20.752941176470589</v>
      </c>
      <c r="L15" s="2">
        <v>0.29647058823529415</v>
      </c>
      <c r="M15" s="2">
        <v>0.72756465651409896</v>
      </c>
      <c r="N15" s="2">
        <f>IF(VLOOKUP($E15,Configuration!$A$21:$C$31,3,FALSE),IFERROR((Configuration!$C$13*G15+Configuration!$C$12*I15+Configuration!$C$14*H15+Configuration!$C$16*K15+Configuration!$C$15*L15+Configuration!$C$17*M15),""),0)+(IF(VLOOKUP($E15,Configuration!$A$21:$C$31,3,FALSE),IFERROR((Configuration!$C$13*G15+Configuration!$C$12*I15+Configuration!$C$14*H15+Configuration!$C$16*K15+Configuration!$C$15*L15+Configuration!$C$17*M15),""),0)/$F15)*IFERROR(VLOOKUP($D15,'11_GAME_TEAMS (DO NOT MODIFY)'!$A:$C,3,FALSE),0)</f>
        <v>190.90487068697178</v>
      </c>
      <c r="O15" s="2">
        <f>MAX(IFERROR(IF(Configuration!$F$11&gt;0,$N15-LARGE($N:$N,Configuration!$F$11*Configuration!$F$16),-1000000),0),IFERROR(IF(Configuration!$F$14&gt;0,$N15-LARGE('FLEX Settings (DO NOT MODIFY)'!$J:$J,Configuration!$F$14*Configuration!$F$16),-1000000),0),IFERROR(IF(Configuration!$F$13&gt;0,$N15-LARGE('FLEX Settings (DO NOT MODIFY)'!$K:$K,Configuration!$F$13*Configuration!$F$16),-1000000),0))+IF(N15=0,0,COUNTIFS($N$2:N14,N14)*0.000001)</f>
        <v>33.675199175988837</v>
      </c>
      <c r="P15" s="42">
        <f>IF(VLOOKUP($E15,Configuration!$A$21:$C$31,3,FALSE),IFERROR((Configuration!$C$13*G15*3+Configuration!$C$12*I15+Configuration!$C$14*H15+Configuration!$C$16*K15+Configuration!$C$15*L15*3+Configuration!$C$17*M15),""),0)/F15*IF(F15&gt;=10,1,(1-(12-F15)/12))</f>
        <v>23.122856870973138</v>
      </c>
    </row>
    <row r="16" spans="1:16" x14ac:dyDescent="0.25">
      <c r="A16" s="12">
        <f>_xlfn.RANK.EQ(O16,O:O,0)</f>
        <v>12</v>
      </c>
      <c r="B16" s="12">
        <f>_xlfn.RANK.EQ(P16,P:P,0)</f>
        <v>16</v>
      </c>
      <c r="C16" t="s">
        <v>507</v>
      </c>
      <c r="D16" t="s">
        <v>131</v>
      </c>
      <c r="E16" t="s">
        <v>3</v>
      </c>
      <c r="F16" s="18">
        <v>12</v>
      </c>
      <c r="G16" s="2">
        <v>8.1333333333333329</v>
      </c>
      <c r="H16" s="2">
        <v>994.65882352941162</v>
      </c>
      <c r="I16" s="2">
        <v>73.199999999999989</v>
      </c>
      <c r="J16" s="2">
        <v>0</v>
      </c>
      <c r="K16" s="2">
        <v>0</v>
      </c>
      <c r="L16" s="2">
        <v>0</v>
      </c>
      <c r="M16" s="2">
        <v>0.59832082093198879</v>
      </c>
      <c r="N16" s="2">
        <f>IF(VLOOKUP($E16,Configuration!$A$21:$C$31,3,FALSE),IFERROR((Configuration!$C$13*G16+Configuration!$C$12*I16+Configuration!$C$14*H16+Configuration!$C$16*K16+Configuration!$C$15*L16+Configuration!$C$17*M16),""),0)+(IF(VLOOKUP($E16,Configuration!$A$21:$C$31,3,FALSE),IFERROR((Configuration!$C$13*G16+Configuration!$C$12*I16+Configuration!$C$14*H16+Configuration!$C$16*K16+Configuration!$C$15*L16+Configuration!$C$17*M16),""),0)/$F16)*IFERROR(VLOOKUP($D16,'11_GAME_TEAMS (DO NOT MODIFY)'!$A:$C,3,FALSE),0)</f>
        <v>183.66924071107718</v>
      </c>
      <c r="O16" s="2">
        <f>MAX(IFERROR(IF(Configuration!$F$11&gt;0,$N16-LARGE($N:$N,Configuration!$F$11*Configuration!$F$16),-1000000),0),IFERROR(IF(Configuration!$F$14&gt;0,$N16-LARGE('FLEX Settings (DO NOT MODIFY)'!$J:$J,Configuration!$F$14*Configuration!$F$16),-1000000),0),IFERROR(IF(Configuration!$F$13&gt;0,$N16-LARGE('FLEX Settings (DO NOT MODIFY)'!$K:$K,Configuration!$F$13*Configuration!$F$16),-1000000),0))+IF(N16=0,0,COUNTIFS($N$2:N15,N15)*0.000001)</f>
        <v>26.439569200094244</v>
      </c>
      <c r="P16" s="42">
        <f>IF(VLOOKUP($E16,Configuration!$A$21:$C$31,3,FALSE),IFERROR((Configuration!$C$13*G16*3+Configuration!$C$12*I16+Configuration!$C$14*H16+Configuration!$C$16*K16+Configuration!$C$15*L16*3+Configuration!$C$17*M16),""),0)/F16*IF(F16&gt;=10,1,(1-(12-F16)/12))</f>
        <v>23.439103392589761</v>
      </c>
    </row>
    <row r="17" spans="1:16" x14ac:dyDescent="0.25">
      <c r="A17" s="12">
        <f>_xlfn.RANK.EQ(O17,O:O,0)</f>
        <v>17</v>
      </c>
      <c r="B17" s="12">
        <f>_xlfn.RANK.EQ(P17,P:P,0)</f>
        <v>15</v>
      </c>
      <c r="C17" t="s">
        <v>905</v>
      </c>
      <c r="D17" t="s">
        <v>68</v>
      </c>
      <c r="E17" t="s">
        <v>1</v>
      </c>
      <c r="F17" s="18">
        <v>12</v>
      </c>
      <c r="G17" s="2">
        <v>8.6597938144329873</v>
      </c>
      <c r="H17" s="2">
        <v>942</v>
      </c>
      <c r="I17" s="2">
        <v>60</v>
      </c>
      <c r="J17" s="2">
        <v>1.6</v>
      </c>
      <c r="K17" s="2">
        <v>8</v>
      </c>
      <c r="L17" s="2">
        <v>0.10666666666666666</v>
      </c>
      <c r="M17" s="2">
        <v>0.51253607330936057</v>
      </c>
      <c r="N17" s="2">
        <f>IF(VLOOKUP($E17,Configuration!$A$21:$C$31,3,FALSE),IFERROR((Configuration!$C$13*G17+Configuration!$C$12*I17+Configuration!$C$14*H17+Configuration!$C$16*K17+Configuration!$C$15*L17+Configuration!$C$17*M17),""),0)+(IF(VLOOKUP($E17,Configuration!$A$21:$C$31,3,FALSE),IFERROR((Configuration!$C$13*G17+Configuration!$C$12*I17+Configuration!$C$14*H17+Configuration!$C$16*K17+Configuration!$C$15*L17+Configuration!$C$17*M17),""),0)/$F17)*IFERROR(VLOOKUP($D17,'11_GAME_TEAMS (DO NOT MODIFY)'!$A:$C,3,FALSE),0)</f>
        <v>176.57369073997918</v>
      </c>
      <c r="O17" s="2">
        <f>MAX(IFERROR(IF(Configuration!$F$11&gt;0,$N17-LARGE($N:$N,Configuration!$F$11*Configuration!$F$16),-1000000),0),IFERROR(IF(Configuration!$F$14&gt;0,$N17-LARGE('FLEX Settings (DO NOT MODIFY)'!$J:$J,Configuration!$F$14*Configuration!$F$16),-1000000),0),IFERROR(IF(Configuration!$F$13&gt;0,$N17-LARGE('FLEX Settings (DO NOT MODIFY)'!$K:$K,Configuration!$F$13*Configuration!$F$16),-1000000),0))+IF(N17=0,0,COUNTIFS($N$2:N16,N16)*0.000001)</f>
        <v>19.344019228996249</v>
      </c>
      <c r="P17" s="42">
        <f>IF(VLOOKUP($E17,Configuration!$A$21:$C$31,3,FALSE),IFERROR((Configuration!$C$13*G17*3+Configuration!$C$12*I17+Configuration!$C$14*H17+Configuration!$C$16*K17+Configuration!$C$15*L17*3+Configuration!$C$17*M17),""),0)/F17*IF(F17&gt;=10,1,(1-(12-F17)/12))</f>
        <v>23.480934709431256</v>
      </c>
    </row>
    <row r="18" spans="1:16" x14ac:dyDescent="0.25">
      <c r="A18" s="12">
        <f>_xlfn.RANK.EQ(O18,O:O,0)</f>
        <v>18</v>
      </c>
      <c r="B18" s="12">
        <f>_xlfn.RANK.EQ(P18,P:P,0)</f>
        <v>9</v>
      </c>
      <c r="C18" t="s">
        <v>525</v>
      </c>
      <c r="D18" t="s">
        <v>61</v>
      </c>
      <c r="E18" t="s">
        <v>373</v>
      </c>
      <c r="F18" s="18">
        <v>12</v>
      </c>
      <c r="G18" s="2">
        <v>10</v>
      </c>
      <c r="H18" s="2">
        <v>870</v>
      </c>
      <c r="I18" s="2">
        <v>60</v>
      </c>
      <c r="J18" s="2">
        <v>0</v>
      </c>
      <c r="K18" s="2">
        <v>0</v>
      </c>
      <c r="L18" s="2">
        <v>0</v>
      </c>
      <c r="M18" s="2">
        <v>0.49042690240326953</v>
      </c>
      <c r="N18" s="2">
        <f>IF(VLOOKUP($E18,Configuration!$A$21:$C$31,3,FALSE),IFERROR((Configuration!$C$13*G18+Configuration!$C$12*I18+Configuration!$C$14*H18+Configuration!$C$16*K18+Configuration!$C$15*L18+Configuration!$C$17*M18),""),0)+(IF(VLOOKUP($E18,Configuration!$A$21:$C$31,3,FALSE),IFERROR((Configuration!$C$13*G18+Configuration!$C$12*I18+Configuration!$C$14*H18+Configuration!$C$16*K18+Configuration!$C$15*L18+Configuration!$C$17*M18),""),0)/$F18)*IFERROR(VLOOKUP($D18,'11_GAME_TEAMS (DO NOT MODIFY)'!$A:$C,3,FALSE),0)</f>
        <v>176.01914619519346</v>
      </c>
      <c r="O18" s="2">
        <f>MAX(IFERROR(IF(Configuration!$F$11&gt;0,$N18-LARGE($N:$N,Configuration!$F$11*Configuration!$F$16),-1000000),0),IFERROR(IF(Configuration!$F$14&gt;0,$N18-LARGE('FLEX Settings (DO NOT MODIFY)'!$J:$J,Configuration!$F$14*Configuration!$F$16),-1000000),0),IFERROR(IF(Configuration!$F$13&gt;0,$N18-LARGE('FLEX Settings (DO NOT MODIFY)'!$K:$K,Configuration!$F$13*Configuration!$F$16),-1000000),0))+IF(N18=0,0,COUNTIFS($N$2:N17,N17)*0.000001)</f>
        <v>18.789474684210521</v>
      </c>
      <c r="P18" s="42">
        <f>IF(VLOOKUP($E18,Configuration!$A$21:$C$31,3,FALSE),IFERROR((Configuration!$C$13*G18*3+Configuration!$C$12*I18+Configuration!$C$14*H18+Configuration!$C$16*K18+Configuration!$C$15*L18*3+Configuration!$C$17*M18),""),0)/F18*IF(F18&gt;=10,1,(1-(12-F18)/12))</f>
        <v>24.668262182932789</v>
      </c>
    </row>
    <row r="19" spans="1:16" x14ac:dyDescent="0.25">
      <c r="A19" s="12">
        <f>_xlfn.RANK.EQ(O19,O:O,0)</f>
        <v>14</v>
      </c>
      <c r="B19" s="12">
        <f>_xlfn.RANK.EQ(P19,P:P,0)</f>
        <v>35</v>
      </c>
      <c r="C19" t="s">
        <v>281</v>
      </c>
      <c r="D19" t="s">
        <v>64</v>
      </c>
      <c r="E19" t="s">
        <v>373</v>
      </c>
      <c r="F19" s="18">
        <v>12</v>
      </c>
      <c r="G19" s="2">
        <v>6.4400000000000013</v>
      </c>
      <c r="H19" s="2">
        <v>1055.7</v>
      </c>
      <c r="I19" s="2">
        <v>69</v>
      </c>
      <c r="J19" s="2">
        <v>2.7600000000000002</v>
      </c>
      <c r="K19" s="2">
        <v>8.2800000000000011</v>
      </c>
      <c r="L19" s="2">
        <v>0.27600000000000002</v>
      </c>
      <c r="M19" s="2">
        <v>0.60212925757676694</v>
      </c>
      <c r="N19" s="2">
        <f>IF(VLOOKUP($E19,Configuration!$A$21:$C$31,3,FALSE),IFERROR((Configuration!$C$13*G19+Configuration!$C$12*I19+Configuration!$C$14*H19+Configuration!$C$16*K19+Configuration!$C$15*L19+Configuration!$C$17*M19),""),0)+(IF(VLOOKUP($E19,Configuration!$A$21:$C$31,3,FALSE),IFERROR((Configuration!$C$13*G19+Configuration!$C$12*I19+Configuration!$C$14*H19+Configuration!$C$16*K19+Configuration!$C$15*L19+Configuration!$C$17*M19),""),0)/$F19)*IFERROR(VLOOKUP($D19,'11_GAME_TEAMS (DO NOT MODIFY)'!$A:$C,3,FALSE),0)</f>
        <v>179.98974148484652</v>
      </c>
      <c r="O19" s="2">
        <f>MAX(IFERROR(IF(Configuration!$F$11&gt;0,$N19-LARGE($N:$N,Configuration!$F$11*Configuration!$F$16),-1000000),0),IFERROR(IF(Configuration!$F$14&gt;0,$N19-LARGE('FLEX Settings (DO NOT MODIFY)'!$J:$J,Configuration!$F$14*Configuration!$F$16),-1000000),0),IFERROR(IF(Configuration!$F$13&gt;0,$N19-LARGE('FLEX Settings (DO NOT MODIFY)'!$K:$K,Configuration!$F$13*Configuration!$F$16),-1000000),0))+IF(N19=0,0,COUNTIFS($N$2:N18,N18)*0.000001)</f>
        <v>22.760069973863583</v>
      </c>
      <c r="P19" s="42">
        <f>IF(VLOOKUP($E19,Configuration!$A$21:$C$31,3,FALSE),IFERROR((Configuration!$C$13*G19*3+Configuration!$C$12*I19+Configuration!$C$14*H19+Configuration!$C$16*K19+Configuration!$C$15*L19*3+Configuration!$C$17*M19),""),0)/F19*IF(F19&gt;=10,1,(1-(12-F19)/12))</f>
        <v>21.715145123737205</v>
      </c>
    </row>
    <row r="20" spans="1:16" x14ac:dyDescent="0.25">
      <c r="A20" s="12">
        <f>_xlfn.RANK.EQ(O20,O:O,0)</f>
        <v>13</v>
      </c>
      <c r="B20" s="12">
        <f>_xlfn.RANK.EQ(P20,P:P,0)</f>
        <v>13</v>
      </c>
      <c r="C20" t="s">
        <v>472</v>
      </c>
      <c r="D20" t="s">
        <v>309</v>
      </c>
      <c r="E20" t="s">
        <v>190</v>
      </c>
      <c r="F20" s="18">
        <v>12</v>
      </c>
      <c r="G20" s="2">
        <v>8.526315789473685</v>
      </c>
      <c r="H20" s="2">
        <v>954</v>
      </c>
      <c r="I20" s="2">
        <v>72</v>
      </c>
      <c r="J20" s="2">
        <v>0</v>
      </c>
      <c r="K20" s="2">
        <v>0</v>
      </c>
      <c r="L20" s="2">
        <v>0</v>
      </c>
      <c r="M20" s="2">
        <v>0.58851228288392343</v>
      </c>
      <c r="N20" s="2">
        <f>IF(VLOOKUP($E20,Configuration!$A$21:$C$31,3,FALSE),IFERROR((Configuration!$C$13*G20+Configuration!$C$12*I20+Configuration!$C$14*H20+Configuration!$C$16*K20+Configuration!$C$15*L20+Configuration!$C$17*M20),""),0)+(IF(VLOOKUP($E20,Configuration!$A$21:$C$31,3,FALSE),IFERROR((Configuration!$C$13*G20+Configuration!$C$12*I20+Configuration!$C$14*H20+Configuration!$C$16*K20+Configuration!$C$15*L20+Configuration!$C$17*M20),""),0)/$F20)*IFERROR(VLOOKUP($D20,'11_GAME_TEAMS (DO NOT MODIFY)'!$A:$C,3,FALSE),0)</f>
        <v>181.38087017107426</v>
      </c>
      <c r="O20" s="2">
        <f>MAX(IFERROR(IF(Configuration!$F$11&gt;0,$N20-LARGE($N:$N,Configuration!$F$11*Configuration!$F$16),-1000000),0),IFERROR(IF(Configuration!$F$14&gt;0,$N20-LARGE('FLEX Settings (DO NOT MODIFY)'!$J:$J,Configuration!$F$14*Configuration!$F$16),-1000000),0),IFERROR(IF(Configuration!$F$13&gt;0,$N20-LARGE('FLEX Settings (DO NOT MODIFY)'!$K:$K,Configuration!$F$13*Configuration!$F$16),-1000000),0))+IF(N20=0,0,COUNTIFS($N$2:N19,N19)*0.000001)</f>
        <v>24.151198660091328</v>
      </c>
      <c r="P20" s="42">
        <f>IF(VLOOKUP($E20,Configuration!$A$21:$C$31,3,FALSE),IFERROR((Configuration!$C$13*G20*3+Configuration!$C$12*I20+Configuration!$C$14*H20+Configuration!$C$16*K20+Configuration!$C$15*L20*3+Configuration!$C$17*M20),""),0)/F20*IF(F20&gt;=10,1,(1-(12-F20)/12))</f>
        <v>23.641388303729872</v>
      </c>
    </row>
    <row r="21" spans="1:16" x14ac:dyDescent="0.25">
      <c r="A21" s="12">
        <f>_xlfn.RANK.EQ(O21,O:O,0)</f>
        <v>16</v>
      </c>
      <c r="B21" s="12">
        <f>_xlfn.RANK.EQ(P21,P:P,0)</f>
        <v>21</v>
      </c>
      <c r="C21" t="s">
        <v>321</v>
      </c>
      <c r="D21" t="s">
        <v>130</v>
      </c>
      <c r="E21" t="s">
        <v>4</v>
      </c>
      <c r="F21" s="18">
        <v>11</v>
      </c>
      <c r="G21" s="2">
        <v>6.507042253521127</v>
      </c>
      <c r="H21" s="2">
        <v>990</v>
      </c>
      <c r="I21" s="2">
        <v>66</v>
      </c>
      <c r="J21" s="2">
        <v>2.9333333333333331</v>
      </c>
      <c r="K21" s="2">
        <v>20.533333333333335</v>
      </c>
      <c r="L21" s="2">
        <v>0.19555555555555557</v>
      </c>
      <c r="M21" s="2">
        <v>0.5800030726380967</v>
      </c>
      <c r="N21" s="2">
        <f>IF(VLOOKUP($E21,Configuration!$A$21:$C$31,3,FALSE),IFERROR((Configuration!$C$13*G21+Configuration!$C$12*I21+Configuration!$C$14*H21+Configuration!$C$16*K21+Configuration!$C$15*L21+Configuration!$C$17*M21),""),0)+(IF(VLOOKUP($E21,Configuration!$A$21:$C$31,3,FALSE),IFERROR((Configuration!$C$13*G21+Configuration!$C$12*I21+Configuration!$C$14*H21+Configuration!$C$16*K21+Configuration!$C$15*L21+Configuration!$C$17*M21),""),0)/$F21)*IFERROR(VLOOKUP($D21,'11_GAME_TEAMS (DO NOT MODIFY)'!$A:$C,3,FALSE),0)</f>
        <v>177.04320754348356</v>
      </c>
      <c r="O21" s="2">
        <f>MAX(IFERROR(IF(Configuration!$F$11&gt;0,$N21-LARGE($N:$N,Configuration!$F$11*Configuration!$F$16),-1000000),0),IFERROR(IF(Configuration!$F$14&gt;0,$N21-LARGE('FLEX Settings (DO NOT MODIFY)'!$J:$J,Configuration!$F$14*Configuration!$F$16),-1000000),0),IFERROR(IF(Configuration!$F$13&gt;0,$N21-LARGE('FLEX Settings (DO NOT MODIFY)'!$K:$K,Configuration!$F$13*Configuration!$F$16),-1000000),0))+IF(N21=0,0,COUNTIFS($N$2:N20,N20)*0.000001)</f>
        <v>19.813536032500625</v>
      </c>
      <c r="P21" s="42">
        <f>IF(VLOOKUP($E21,Configuration!$A$21:$C$31,3,FALSE),IFERROR((Configuration!$C$13*G21*3+Configuration!$C$12*I21+Configuration!$C$14*H21+Configuration!$C$16*K21+Configuration!$C$15*L21*3+Configuration!$C$17*M21),""),0)/F21*IF(F21&gt;=10,1,(1-(12-F21)/12))</f>
        <v>23.049098886494313</v>
      </c>
    </row>
    <row r="22" spans="1:16" x14ac:dyDescent="0.25">
      <c r="A22" s="12">
        <f>_xlfn.RANK.EQ(O22,O:O,0)</f>
        <v>19</v>
      </c>
      <c r="B22" s="12">
        <f>_xlfn.RANK.EQ(P22,P:P,0)</f>
        <v>38</v>
      </c>
      <c r="C22" t="s">
        <v>285</v>
      </c>
      <c r="D22" t="s">
        <v>126</v>
      </c>
      <c r="E22" t="s">
        <v>373</v>
      </c>
      <c r="F22" s="18">
        <v>12</v>
      </c>
      <c r="G22" s="2">
        <v>6.3360000000000003</v>
      </c>
      <c r="H22" s="2">
        <v>1056</v>
      </c>
      <c r="I22" s="2">
        <v>66</v>
      </c>
      <c r="J22" s="2">
        <v>0</v>
      </c>
      <c r="K22" s="2">
        <v>0</v>
      </c>
      <c r="L22" s="2">
        <v>0</v>
      </c>
      <c r="M22" s="2">
        <v>0.53946959264359651</v>
      </c>
      <c r="N22" s="2">
        <f>IF(VLOOKUP($E22,Configuration!$A$21:$C$31,3,FALSE),IFERROR((Configuration!$C$13*G22+Configuration!$C$12*I22+Configuration!$C$14*H22+Configuration!$C$16*K22+Configuration!$C$15*L22+Configuration!$C$17*M22),""),0)+(IF(VLOOKUP($E22,Configuration!$A$21:$C$31,3,FALSE),IFERROR((Configuration!$C$13*G22+Configuration!$C$12*I22+Configuration!$C$14*H22+Configuration!$C$16*K22+Configuration!$C$15*L22+Configuration!$C$17*M22),""),0)/$F22)*IFERROR(VLOOKUP($D22,'11_GAME_TEAMS (DO NOT MODIFY)'!$A:$C,3,FALSE),0)</f>
        <v>175.53706081471282</v>
      </c>
      <c r="O22" s="2">
        <f>MAX(IFERROR(IF(Configuration!$F$11&gt;0,$N22-LARGE($N:$N,Configuration!$F$11*Configuration!$F$16),-1000000),0),IFERROR(IF(Configuration!$F$14&gt;0,$N22-LARGE('FLEX Settings (DO NOT MODIFY)'!$J:$J,Configuration!$F$14*Configuration!$F$16),-1000000),0),IFERROR(IF(Configuration!$F$13&gt;0,$N22-LARGE('FLEX Settings (DO NOT MODIFY)'!$K:$K,Configuration!$F$13*Configuration!$F$16),-1000000),0))+IF(N22=0,0,COUNTIFS($N$2:N21,N21)*0.000001)</f>
        <v>18.307389303729881</v>
      </c>
      <c r="P22" s="42">
        <f>IF(VLOOKUP($E22,Configuration!$A$21:$C$31,3,FALSE),IFERROR((Configuration!$C$13*G22*3+Configuration!$C$12*I22+Configuration!$C$14*H22+Configuration!$C$16*K22+Configuration!$C$15*L22*3+Configuration!$C$17*M22),""),0)/F22*IF(F22&gt;=10,1,(1-(12-F22)/12))</f>
        <v>20.964088401226068</v>
      </c>
    </row>
    <row r="23" spans="1:16" x14ac:dyDescent="0.25">
      <c r="A23" s="12">
        <f>_xlfn.RANK.EQ(O23,O:O,0)</f>
        <v>21</v>
      </c>
      <c r="B23" s="12">
        <f>_xlfn.RANK.EQ(P23,P:P,0)</f>
        <v>29</v>
      </c>
      <c r="C23" t="s">
        <v>287</v>
      </c>
      <c r="D23" t="s">
        <v>65</v>
      </c>
      <c r="E23" t="s">
        <v>373</v>
      </c>
      <c r="F23" s="18">
        <v>12</v>
      </c>
      <c r="G23" s="2">
        <v>7.2000000000000011</v>
      </c>
      <c r="H23" s="2">
        <v>936</v>
      </c>
      <c r="I23" s="2">
        <v>72</v>
      </c>
      <c r="J23" s="2">
        <v>3</v>
      </c>
      <c r="K23" s="2">
        <v>16.5</v>
      </c>
      <c r="L23" s="2">
        <v>0.2</v>
      </c>
      <c r="M23" s="2">
        <v>0.6299669783328441</v>
      </c>
      <c r="N23" s="2">
        <f>IF(VLOOKUP($E23,Configuration!$A$21:$C$31,3,FALSE),IFERROR((Configuration!$C$13*G23+Configuration!$C$12*I23+Configuration!$C$14*H23+Configuration!$C$16*K23+Configuration!$C$15*L23+Configuration!$C$17*M23),""),0)+(IF(VLOOKUP($E23,Configuration!$A$21:$C$31,3,FALSE),IFERROR((Configuration!$C$13*G23+Configuration!$C$12*I23+Configuration!$C$14*H23+Configuration!$C$16*K23+Configuration!$C$15*L23+Configuration!$C$17*M23),""),0)/$F23)*IFERROR(VLOOKUP($D23,'11_GAME_TEAMS (DO NOT MODIFY)'!$A:$C,3,FALSE),0)</f>
        <v>174.39006604333431</v>
      </c>
      <c r="O23" s="2">
        <f>MAX(IFERROR(IF(Configuration!$F$11&gt;0,$N23-LARGE($N:$N,Configuration!$F$11*Configuration!$F$16),-1000000),0),IFERROR(IF(Configuration!$F$14&gt;0,$N23-LARGE('FLEX Settings (DO NOT MODIFY)'!$J:$J,Configuration!$F$14*Configuration!$F$16),-1000000),0),IFERROR(IF(Configuration!$F$13&gt;0,$N23-LARGE('FLEX Settings (DO NOT MODIFY)'!$K:$K,Configuration!$F$13*Configuration!$F$16),-1000000),0))+IF(N23=0,0,COUNTIFS($N$2:N22,N22)*0.000001)</f>
        <v>17.160394532351379</v>
      </c>
      <c r="P23" s="42">
        <f>IF(VLOOKUP($E23,Configuration!$A$21:$C$31,3,FALSE),IFERROR((Configuration!$C$13*G23*3+Configuration!$C$12*I23+Configuration!$C$14*H23+Configuration!$C$16*K23+Configuration!$C$15*L23*3+Configuration!$C$17*M23),""),0)/F23*IF(F23&gt;=10,1,(1-(12-F23)/12))</f>
        <v>21.932505503611196</v>
      </c>
    </row>
    <row r="24" spans="1:16" x14ac:dyDescent="0.25">
      <c r="A24" s="12">
        <f>_xlfn.RANK.EQ(O24,O:O,0)</f>
        <v>23</v>
      </c>
      <c r="B24" s="12">
        <f>_xlfn.RANK.EQ(P24,P:P,0)</f>
        <v>4</v>
      </c>
      <c r="C24" t="s">
        <v>499</v>
      </c>
      <c r="D24" t="s">
        <v>132</v>
      </c>
      <c r="E24" t="s">
        <v>138</v>
      </c>
      <c r="F24" s="18">
        <v>10</v>
      </c>
      <c r="G24" s="2">
        <v>8.4951456310679614</v>
      </c>
      <c r="H24" s="2">
        <v>875.00000000000011</v>
      </c>
      <c r="I24" s="2">
        <v>62.5</v>
      </c>
      <c r="J24" s="2">
        <v>0</v>
      </c>
      <c r="K24" s="2">
        <v>0</v>
      </c>
      <c r="L24" s="2">
        <v>0</v>
      </c>
      <c r="M24" s="2">
        <v>0.51086135667007249</v>
      </c>
      <c r="N24" s="2">
        <f>IF(VLOOKUP($E24,Configuration!$A$21:$C$31,3,FALSE),IFERROR((Configuration!$C$13*G24+Configuration!$C$12*I24+Configuration!$C$14*H24+Configuration!$C$16*K24+Configuration!$C$15*L24+Configuration!$C$17*M24),""),0)+(IF(VLOOKUP($E24,Configuration!$A$21:$C$31,3,FALSE),IFERROR((Configuration!$C$13*G24+Configuration!$C$12*I24+Configuration!$C$14*H24+Configuration!$C$16*K24+Configuration!$C$15*L24+Configuration!$C$17*M24),""),0)/$F24)*IFERROR(VLOOKUP($D24,'11_GAME_TEAMS (DO NOT MODIFY)'!$A:$C,3,FALSE),0)</f>
        <v>168.69915107306761</v>
      </c>
      <c r="O24" s="2">
        <f>MAX(IFERROR(IF(Configuration!$F$11&gt;0,$N24-LARGE($N:$N,Configuration!$F$11*Configuration!$F$16),-1000000),0),IFERROR(IF(Configuration!$F$14&gt;0,$N24-LARGE('FLEX Settings (DO NOT MODIFY)'!$J:$J,Configuration!$F$14*Configuration!$F$16),-1000000),0),IFERROR(IF(Configuration!$F$13&gt;0,$N24-LARGE('FLEX Settings (DO NOT MODIFY)'!$K:$K,Configuration!$F$13*Configuration!$F$16),-1000000),0))+IF(N24=0,0,COUNTIFS($N$2:N23,N23)*0.000001)</f>
        <v>11.469479562084674</v>
      </c>
      <c r="P24" s="42">
        <f>IF(VLOOKUP($E24,Configuration!$A$21:$C$31,3,FALSE),IFERROR((Configuration!$C$13*G24*3+Configuration!$C$12*I24+Configuration!$C$14*H24+Configuration!$C$16*K24+Configuration!$C$15*L24*3+Configuration!$C$17*M24),""),0)/F24*IF(F24&gt;=10,1,(1-(12-F24)/12))</f>
        <v>27.064089864588318</v>
      </c>
    </row>
    <row r="25" spans="1:16" x14ac:dyDescent="0.25">
      <c r="A25" s="12">
        <f>_xlfn.RANK.EQ(O25,O:O,0)</f>
        <v>25</v>
      </c>
      <c r="B25" s="12">
        <f>_xlfn.RANK.EQ(P25,P:P,0)</f>
        <v>19</v>
      </c>
      <c r="C25" t="s">
        <v>879</v>
      </c>
      <c r="D25" t="s">
        <v>42</v>
      </c>
      <c r="E25" t="s">
        <v>1</v>
      </c>
      <c r="F25" s="18">
        <v>12</v>
      </c>
      <c r="G25" s="2">
        <v>8</v>
      </c>
      <c r="H25" s="2">
        <v>720</v>
      </c>
      <c r="I25" s="2">
        <v>60</v>
      </c>
      <c r="J25" s="2">
        <v>22</v>
      </c>
      <c r="K25" s="2">
        <v>110</v>
      </c>
      <c r="L25" s="2">
        <v>1.2222222222222221</v>
      </c>
      <c r="M25" s="2">
        <v>0.79442800236202105</v>
      </c>
      <c r="N25" s="2">
        <f>IF(VLOOKUP($E25,Configuration!$A$21:$C$31,3,FALSE),IFERROR((Configuration!$C$13*G25+Configuration!$C$12*I25+Configuration!$C$14*H25+Configuration!$C$16*K25+Configuration!$C$15*L25+Configuration!$C$17*M25),""),0)+(IF(VLOOKUP($E25,Configuration!$A$21:$C$31,3,FALSE),IFERROR((Configuration!$C$13*G25+Configuration!$C$12*I25+Configuration!$C$14*H25+Configuration!$C$16*K25+Configuration!$C$15*L25+Configuration!$C$17*M25),""),0)/$F25)*IFERROR(VLOOKUP($D25,'11_GAME_TEAMS (DO NOT MODIFY)'!$A:$C,3,FALSE),0)</f>
        <v>166.74447732860929</v>
      </c>
      <c r="O25" s="2">
        <f>MAX(IFERROR(IF(Configuration!$F$11&gt;0,$N25-LARGE($N:$N,Configuration!$F$11*Configuration!$F$16),-1000000),0),IFERROR(IF(Configuration!$F$14&gt;0,$N25-LARGE('FLEX Settings (DO NOT MODIFY)'!$J:$J,Configuration!$F$14*Configuration!$F$16),-1000000),0),IFERROR(IF(Configuration!$F$13&gt;0,$N25-LARGE('FLEX Settings (DO NOT MODIFY)'!$K:$K,Configuration!$F$13*Configuration!$F$16),-1000000),0))+IF(N25=0,0,COUNTIFS($N$2:N24,N24)*0.000001)</f>
        <v>9.514805817626355</v>
      </c>
      <c r="P25" s="42">
        <f>IF(VLOOKUP($E25,Configuration!$A$21:$C$31,3,FALSE),IFERROR((Configuration!$C$13*G25*3+Configuration!$C$12*I25+Configuration!$C$14*H25+Configuration!$C$16*K25+Configuration!$C$15*L25*3+Configuration!$C$17*M25),""),0)/F25*IF(F25&gt;=10,1,(1-(12-F25)/12))</f>
        <v>23.117595332939661</v>
      </c>
    </row>
    <row r="26" spans="1:16" x14ac:dyDescent="0.25">
      <c r="A26" s="12">
        <f>_xlfn.RANK.EQ(O26,O:O,0)</f>
        <v>29</v>
      </c>
      <c r="B26" s="12">
        <f>_xlfn.RANK.EQ(P26,P:P,0)</f>
        <v>26</v>
      </c>
      <c r="C26" t="s">
        <v>485</v>
      </c>
      <c r="D26" t="s">
        <v>58</v>
      </c>
      <c r="E26" t="s">
        <v>190</v>
      </c>
      <c r="F26" s="18">
        <v>12</v>
      </c>
      <c r="G26" s="2">
        <v>8.8770491803278695</v>
      </c>
      <c r="H26" s="2">
        <v>813.2</v>
      </c>
      <c r="I26" s="2">
        <v>57</v>
      </c>
      <c r="J26" s="2">
        <v>1.401639344262295</v>
      </c>
      <c r="K26" s="2">
        <v>9.8114754098360653</v>
      </c>
      <c r="L26" s="2">
        <v>7.0081967213114757E-2</v>
      </c>
      <c r="M26" s="2">
        <v>0.48527373466497881</v>
      </c>
      <c r="N26" s="2">
        <f>IF(VLOOKUP($E26,Configuration!$A$21:$C$31,3,FALSE),IFERROR((Configuration!$C$13*G26+Configuration!$C$12*I26+Configuration!$C$14*H26+Configuration!$C$16*K26+Configuration!$C$15*L26+Configuration!$C$17*M26),""),0)+(IF(VLOOKUP($E26,Configuration!$A$21:$C$31,3,FALSE),IFERROR((Configuration!$C$13*G26+Configuration!$C$12*I26+Configuration!$C$14*H26+Configuration!$C$16*K26+Configuration!$C$15*L26+Configuration!$C$17*M26),""),0)/$F26)*IFERROR(VLOOKUP($D26,'11_GAME_TEAMS (DO NOT MODIFY)'!$A:$C,3,FALSE),0)</f>
        <v>163.51338695689958</v>
      </c>
      <c r="O26" s="2">
        <f>MAX(IFERROR(IF(Configuration!$F$11&gt;0,$N26-LARGE($N:$N,Configuration!$F$11*Configuration!$F$16),-1000000),0),IFERROR(IF(Configuration!$F$14&gt;0,$N26-LARGE('FLEX Settings (DO NOT MODIFY)'!$J:$J,Configuration!$F$14*Configuration!$F$16),-1000000),0),IFERROR(IF(Configuration!$F$13&gt;0,$N26-LARGE('FLEX Settings (DO NOT MODIFY)'!$K:$K,Configuration!$F$13*Configuration!$F$16),-1000000),0))+IF(N26=0,0,COUNTIFS($N$2:N25,N25)*0.000001)</f>
        <v>6.283715445916644</v>
      </c>
      <c r="P26" s="42">
        <f>IF(VLOOKUP($E26,Configuration!$A$21:$C$31,3,FALSE),IFERROR((Configuration!$C$13*G26*3+Configuration!$C$12*I26+Configuration!$C$14*H26+Configuration!$C$16*K26+Configuration!$C$15*L26*3+Configuration!$C$17*M26),""),0)/F26*IF(F26&gt;=10,1,(1-(12-F26)/12))</f>
        <v>22.573246727282612</v>
      </c>
    </row>
    <row r="27" spans="1:16" x14ac:dyDescent="0.25">
      <c r="A27" s="12">
        <f>_xlfn.RANK.EQ(O27,O:O,0)</f>
        <v>31</v>
      </c>
      <c r="B27" s="12">
        <f>_xlfn.RANK.EQ(P27,P:P,0)</f>
        <v>14</v>
      </c>
      <c r="C27" t="s">
        <v>596</v>
      </c>
      <c r="D27" t="s">
        <v>36</v>
      </c>
      <c r="E27" t="s">
        <v>190</v>
      </c>
      <c r="F27" s="18">
        <v>12</v>
      </c>
      <c r="G27" s="2">
        <v>9.3692307692307679</v>
      </c>
      <c r="H27" s="2">
        <v>678.59999999999991</v>
      </c>
      <c r="I27" s="2">
        <v>52.199999999999996</v>
      </c>
      <c r="J27" s="2">
        <v>12.8</v>
      </c>
      <c r="K27" s="2">
        <v>64</v>
      </c>
      <c r="L27" s="2">
        <v>0.85333333333333328</v>
      </c>
      <c r="M27" s="2">
        <v>0.6035447723395726</v>
      </c>
      <c r="N27" s="2">
        <f>IF(VLOOKUP($E27,Configuration!$A$21:$C$31,3,FALSE),IFERROR((Configuration!$C$13*G27+Configuration!$C$12*I27+Configuration!$C$14*H27+Configuration!$C$16*K27+Configuration!$C$15*L27+Configuration!$C$17*M27),""),0)+(IF(VLOOKUP($E27,Configuration!$A$21:$C$31,3,FALSE),IFERROR((Configuration!$C$13*G27+Configuration!$C$12*I27+Configuration!$C$14*H27+Configuration!$C$16*K27+Configuration!$C$15*L27+Configuration!$C$17*M27),""),0)/$F27)*IFERROR(VLOOKUP($D27,'11_GAME_TEAMS (DO NOT MODIFY)'!$A:$C,3,FALSE),0)</f>
        <v>160.48829507070545</v>
      </c>
      <c r="O27" s="2">
        <f>MAX(IFERROR(IF(Configuration!$F$11&gt;0,$N27-LARGE($N:$N,Configuration!$F$11*Configuration!$F$16),-1000000),0),IFERROR(IF(Configuration!$F$14&gt;0,$N27-LARGE('FLEX Settings (DO NOT MODIFY)'!$J:$J,Configuration!$F$14*Configuration!$F$16),-1000000),0),IFERROR(IF(Configuration!$F$13&gt;0,$N27-LARGE('FLEX Settings (DO NOT MODIFY)'!$K:$K,Configuration!$F$13*Configuration!$F$16),-1000000),0))+IF(N27=0,0,COUNTIFS($N$2:N26,N26)*0.000001)</f>
        <v>3.2586235597225111</v>
      </c>
      <c r="P27" s="42">
        <f>IF(VLOOKUP($E27,Configuration!$A$21:$C$31,3,FALSE),IFERROR((Configuration!$C$13*G27*3+Configuration!$C$12*I27+Configuration!$C$14*H27+Configuration!$C$16*K27+Configuration!$C$15*L27*3+Configuration!$C$17*M27),""),0)/F27*IF(F27&gt;=10,1,(1-(12-F27)/12))</f>
        <v>23.596588691789552</v>
      </c>
    </row>
    <row r="28" spans="1:16" x14ac:dyDescent="0.25">
      <c r="A28" s="12">
        <f>_xlfn.RANK.EQ(O28,O:O,0)</f>
        <v>33</v>
      </c>
      <c r="B28" s="12">
        <f>_xlfn.RANK.EQ(P28,P:P,0)</f>
        <v>34</v>
      </c>
      <c r="C28" t="s">
        <v>523</v>
      </c>
      <c r="D28" t="s">
        <v>72</v>
      </c>
      <c r="E28" t="s">
        <v>373</v>
      </c>
      <c r="F28" s="18">
        <v>12</v>
      </c>
      <c r="G28" s="2">
        <v>8.4857142857142858</v>
      </c>
      <c r="H28" s="2">
        <v>842.72400000000005</v>
      </c>
      <c r="I28" s="2">
        <v>49.572000000000003</v>
      </c>
      <c r="J28" s="2">
        <v>0</v>
      </c>
      <c r="K28" s="2">
        <v>0</v>
      </c>
      <c r="L28" s="2">
        <v>0</v>
      </c>
      <c r="M28" s="2">
        <v>0.40519070676558133</v>
      </c>
      <c r="N28" s="2">
        <f>IF(VLOOKUP($E28,Configuration!$A$21:$C$31,3,FALSE),IFERROR((Configuration!$C$13*G28+Configuration!$C$12*I28+Configuration!$C$14*H28+Configuration!$C$16*K28+Configuration!$C$15*L28+Configuration!$C$17*M28),""),0)+(IF(VLOOKUP($E28,Configuration!$A$21:$C$31,3,FALSE),IFERROR((Configuration!$C$13*G28+Configuration!$C$12*I28+Configuration!$C$14*H28+Configuration!$C$16*K28+Configuration!$C$15*L28+Configuration!$C$17*M28),""),0)/$F28)*IFERROR(VLOOKUP($D28,'11_GAME_TEAMS (DO NOT MODIFY)'!$A:$C,3,FALSE),0)</f>
        <v>159.16230430075456</v>
      </c>
      <c r="O28" s="2">
        <f>MAX(IFERROR(IF(Configuration!$F$11&gt;0,$N28-LARGE($N:$N,Configuration!$F$11*Configuration!$F$16),-1000000),0),IFERROR(IF(Configuration!$F$14&gt;0,$N28-LARGE('FLEX Settings (DO NOT MODIFY)'!$J:$J,Configuration!$F$14*Configuration!$F$16),-1000000),0),IFERROR(IF(Configuration!$F$13&gt;0,$N28-LARGE('FLEX Settings (DO NOT MODIFY)'!$K:$K,Configuration!$F$13*Configuration!$F$16),-1000000),0))+IF(N28=0,0,COUNTIFS($N$2:N27,N27)*0.000001)</f>
        <v>1.9326327897716193</v>
      </c>
      <c r="P28" s="42">
        <f>IF(VLOOKUP($E28,Configuration!$A$21:$C$31,3,FALSE),IFERROR((Configuration!$C$13*G28*3+Configuration!$C$12*I28+Configuration!$C$14*H28+Configuration!$C$16*K28+Configuration!$C$15*L28*3+Configuration!$C$17*M28),""),0)/F28*IF(F28&gt;=10,1,(1-(12-F28)/12))</f>
        <v>21.749239644110499</v>
      </c>
    </row>
    <row r="29" spans="1:16" x14ac:dyDescent="0.25">
      <c r="A29" s="12">
        <f>_xlfn.RANK.EQ(O29,O:O,0)</f>
        <v>24</v>
      </c>
      <c r="B29" s="12">
        <f>_xlfn.RANK.EQ(P29,P:P,0)</f>
        <v>54</v>
      </c>
      <c r="C29" t="s">
        <v>534</v>
      </c>
      <c r="D29" t="s">
        <v>60</v>
      </c>
      <c r="E29" t="s">
        <v>1</v>
      </c>
      <c r="F29" s="18">
        <v>12</v>
      </c>
      <c r="G29" s="2">
        <v>4.9000000000000004</v>
      </c>
      <c r="H29" s="2">
        <v>1015</v>
      </c>
      <c r="I29" s="2">
        <v>70</v>
      </c>
      <c r="J29" s="2">
        <v>3.5</v>
      </c>
      <c r="K29" s="2">
        <v>19.25</v>
      </c>
      <c r="L29" s="2">
        <v>0.35000000000000003</v>
      </c>
      <c r="M29" s="2">
        <v>0.62052853082755521</v>
      </c>
      <c r="N29" s="2">
        <f>IF(VLOOKUP($E29,Configuration!$A$21:$C$31,3,FALSE),IFERROR((Configuration!$C$13*G29+Configuration!$C$12*I29+Configuration!$C$14*H29+Configuration!$C$16*K29+Configuration!$C$15*L29+Configuration!$C$17*M29),""),0)+(IF(VLOOKUP($E29,Configuration!$A$21:$C$31,3,FALSE),IFERROR((Configuration!$C$13*G29+Configuration!$C$12*I29+Configuration!$C$14*H29+Configuration!$C$16*K29+Configuration!$C$15*L29+Configuration!$C$17*M29),""),0)/$F29)*IFERROR(VLOOKUP($D29,'11_GAME_TEAMS (DO NOT MODIFY)'!$A:$C,3,FALSE),0)</f>
        <v>168.6839429383449</v>
      </c>
      <c r="O29" s="2">
        <f>MAX(IFERROR(IF(Configuration!$F$11&gt;0,$N29-LARGE($N:$N,Configuration!$F$11*Configuration!$F$16),-1000000),0),IFERROR(IF(Configuration!$F$14&gt;0,$N29-LARGE('FLEX Settings (DO NOT MODIFY)'!$J:$J,Configuration!$F$14*Configuration!$F$16),-1000000),0),IFERROR(IF(Configuration!$F$13&gt;0,$N29-LARGE('FLEX Settings (DO NOT MODIFY)'!$K:$K,Configuration!$F$13*Configuration!$F$16),-1000000),0))+IF(N29=0,0,COUNTIFS($N$2:N28,N28)*0.000001)</f>
        <v>11.454271427361961</v>
      </c>
      <c r="P29" s="42">
        <f>IF(VLOOKUP($E29,Configuration!$A$21:$C$31,3,FALSE),IFERROR((Configuration!$C$13*G29*3+Configuration!$C$12*I29+Configuration!$C$14*H29+Configuration!$C$16*K29+Configuration!$C$15*L29*3+Configuration!$C$17*M29),""),0)/F29*IF(F29&gt;=10,1,(1-(12-F29)/12))</f>
        <v>19.306995244862076</v>
      </c>
    </row>
    <row r="30" spans="1:16" x14ac:dyDescent="0.25">
      <c r="A30" s="12">
        <f>_xlfn.RANK.EQ(O30,O:O,0)</f>
        <v>26</v>
      </c>
      <c r="B30" s="12">
        <f>_xlfn.RANK.EQ(P30,P:P,0)</f>
        <v>37</v>
      </c>
      <c r="C30" t="s">
        <v>881</v>
      </c>
      <c r="D30" t="s">
        <v>52</v>
      </c>
      <c r="E30" t="s">
        <v>1</v>
      </c>
      <c r="F30" s="18">
        <v>12</v>
      </c>
      <c r="G30" s="2">
        <v>6.872727272727273</v>
      </c>
      <c r="H30" s="2">
        <v>896.00476595744681</v>
      </c>
      <c r="I30" s="2">
        <v>65.820255319148956</v>
      </c>
      <c r="J30" s="2">
        <v>4</v>
      </c>
      <c r="K30" s="2">
        <v>20.000000000000004</v>
      </c>
      <c r="L30" s="2">
        <v>0.26666666666666666</v>
      </c>
      <c r="M30" s="2">
        <v>0.59327332612460337</v>
      </c>
      <c r="N30" s="2">
        <f>IF(VLOOKUP($E30,Configuration!$A$21:$C$31,3,FALSE),IFERROR((Configuration!$C$13*G30+Configuration!$C$12*I30+Configuration!$C$14*H30+Configuration!$C$16*K30+Configuration!$C$15*L30+Configuration!$C$17*M30),""),0)+(IF(VLOOKUP($E30,Configuration!$A$21:$C$31,3,FALSE),IFERROR((Configuration!$C$13*G30+Configuration!$C$12*I30+Configuration!$C$14*H30+Configuration!$C$16*K30+Configuration!$C$15*L30+Configuration!$C$17*M30),""),0)/$F30)*IFERROR(VLOOKUP($D30,'11_GAME_TEAMS (DO NOT MODIFY)'!$A:$C,3,FALSE),0)</f>
        <v>166.16042123943359</v>
      </c>
      <c r="O30" s="2">
        <f>MAX(IFERROR(IF(Configuration!$F$11&gt;0,$N30-LARGE($N:$N,Configuration!$F$11*Configuration!$F$16),-1000000),0),IFERROR(IF(Configuration!$F$14&gt;0,$N30-LARGE('FLEX Settings (DO NOT MODIFY)'!$J:$J,Configuration!$F$14*Configuration!$F$16),-1000000),0),IFERROR(IF(Configuration!$F$13&gt;0,$N30-LARGE('FLEX Settings (DO NOT MODIFY)'!$K:$K,Configuration!$F$13*Configuration!$F$16),-1000000),0))+IF(N30=0,0,COUNTIFS($N$2:N29,N29)*0.000001)</f>
        <v>8.9307497284506514</v>
      </c>
      <c r="P30" s="42">
        <f>IF(VLOOKUP($E30,Configuration!$A$21:$C$31,3,FALSE),IFERROR((Configuration!$C$13*G30*3+Configuration!$C$12*I30+Configuration!$C$14*H30+Configuration!$C$16*K30+Configuration!$C$15*L30*3+Configuration!$C$17*M30),""),0)/F30*IF(F30&gt;=10,1,(1-(12-F30)/12))</f>
        <v>20.986095709346738</v>
      </c>
    </row>
    <row r="31" spans="1:16" x14ac:dyDescent="0.25">
      <c r="A31" s="12">
        <f>_xlfn.RANK.EQ(O31,O:O,0)</f>
        <v>27</v>
      </c>
      <c r="B31" s="12">
        <f>_xlfn.RANK.EQ(P31,P:P,0)</f>
        <v>8</v>
      </c>
      <c r="C31" t="s">
        <v>852</v>
      </c>
      <c r="D31" t="s">
        <v>35</v>
      </c>
      <c r="E31" t="s">
        <v>3</v>
      </c>
      <c r="F31" s="18">
        <v>11</v>
      </c>
      <c r="G31" s="2">
        <v>9.1917808219178081</v>
      </c>
      <c r="H31" s="2">
        <v>732.92424242424227</v>
      </c>
      <c r="I31" s="2">
        <v>61.000000000000007</v>
      </c>
      <c r="J31" s="2">
        <v>1.6712328767123288</v>
      </c>
      <c r="K31" s="2">
        <v>11.698630136986301</v>
      </c>
      <c r="L31" s="2">
        <v>0.24444444444444446</v>
      </c>
      <c r="M31" s="2">
        <v>0.52169416741943508</v>
      </c>
      <c r="N31" s="2">
        <f>IF(VLOOKUP($E31,Configuration!$A$21:$C$31,3,FALSE),IFERROR((Configuration!$C$13*G31+Configuration!$C$12*I31+Configuration!$C$14*H31+Configuration!$C$16*K31+Configuration!$C$15*L31+Configuration!$C$17*M31),""),0)+(IF(VLOOKUP($E31,Configuration!$A$21:$C$31,3,FALSE),IFERROR((Configuration!$C$13*G31+Configuration!$C$12*I31+Configuration!$C$14*H31+Configuration!$C$16*K31+Configuration!$C$15*L31+Configuration!$C$17*M31),""),0)/$F31)*IFERROR(VLOOKUP($D31,'11_GAME_TEAMS (DO NOT MODIFY)'!$A:$C,3,FALSE),0)</f>
        <v>164.18480166762697</v>
      </c>
      <c r="O31" s="2">
        <f>MAX(IFERROR(IF(Configuration!$F$11&gt;0,$N31-LARGE($N:$N,Configuration!$F$11*Configuration!$F$16),-1000000),0),IFERROR(IF(Configuration!$F$14&gt;0,$N31-LARGE('FLEX Settings (DO NOT MODIFY)'!$J:$J,Configuration!$F$14*Configuration!$F$16),-1000000),0),IFERROR(IF(Configuration!$F$13&gt;0,$N31-LARGE('FLEX Settings (DO NOT MODIFY)'!$K:$K,Configuration!$F$13*Configuration!$F$16),-1000000),0))+IF(N31=0,0,COUNTIFS($N$2:N30,N30)*0.000001)</f>
        <v>6.9551301566440342</v>
      </c>
      <c r="P31" s="42">
        <f>IF(VLOOKUP($E31,Configuration!$A$21:$C$31,3,FALSE),IFERROR((Configuration!$C$13*G31*3+Configuration!$C$12*I31+Configuration!$C$14*H31+Configuration!$C$16*K31+Configuration!$C$15*L31*3+Configuration!$C$17*M31),""),0)/F31*IF(F31&gt;=10,1,(1-(12-F31)/12))</f>
        <v>24.888268519618588</v>
      </c>
    </row>
    <row r="32" spans="1:16" x14ac:dyDescent="0.25">
      <c r="A32" s="12">
        <f>_xlfn.RANK.EQ(O32,O:O,0)</f>
        <v>32</v>
      </c>
      <c r="B32" s="12">
        <f>_xlfn.RANK.EQ(P32,P:P,0)</f>
        <v>46</v>
      </c>
      <c r="C32" t="s">
        <v>849</v>
      </c>
      <c r="D32" t="s">
        <v>125</v>
      </c>
      <c r="E32" t="s">
        <v>3</v>
      </c>
      <c r="F32" s="18">
        <v>12</v>
      </c>
      <c r="G32" s="2">
        <v>5.528375534053783</v>
      </c>
      <c r="H32" s="2">
        <v>891.19690607734788</v>
      </c>
      <c r="I32" s="2">
        <v>55.491712707182316</v>
      </c>
      <c r="J32" s="2">
        <v>11</v>
      </c>
      <c r="K32" s="2">
        <v>55</v>
      </c>
      <c r="L32" s="2">
        <v>1</v>
      </c>
      <c r="M32" s="2">
        <v>0.60557769617996871</v>
      </c>
      <c r="N32" s="2">
        <f>IF(VLOOKUP($E32,Configuration!$A$21:$C$31,3,FALSE),IFERROR((Configuration!$C$13*G32+Configuration!$C$12*I32+Configuration!$C$14*H32+Configuration!$C$16*K32+Configuration!$C$15*L32+Configuration!$C$17*M32),""),0)+(IF(VLOOKUP($E32,Configuration!$A$21:$C$31,3,FALSE),IFERROR((Configuration!$C$13*G32+Configuration!$C$12*I32+Configuration!$C$14*H32+Configuration!$C$16*K32+Configuration!$C$15*L32+Configuration!$C$17*M32),""),0)/$F32)*IFERROR(VLOOKUP($D32,'11_GAME_TEAMS (DO NOT MODIFY)'!$A:$C,3,FALSE),0)</f>
        <v>160.32464477328872</v>
      </c>
      <c r="O32" s="2">
        <f>MAX(IFERROR(IF(Configuration!$F$11&gt;0,$N32-LARGE($N:$N,Configuration!$F$11*Configuration!$F$16),-1000000),0),IFERROR(IF(Configuration!$F$14&gt;0,$N32-LARGE('FLEX Settings (DO NOT MODIFY)'!$J:$J,Configuration!$F$14*Configuration!$F$16),-1000000),0),IFERROR(IF(Configuration!$F$13&gt;0,$N32-LARGE('FLEX Settings (DO NOT MODIFY)'!$K:$K,Configuration!$F$13*Configuration!$F$16),-1000000),0))+IF(N32=0,0,COUNTIFS($N$2:N31,N31)*0.000001)</f>
        <v>3.0949732623057882</v>
      </c>
      <c r="P32" s="42">
        <f>IF(VLOOKUP($E32,Configuration!$A$21:$C$31,3,FALSE),IFERROR((Configuration!$C$13*G32*3+Configuration!$C$12*I32+Configuration!$C$14*H32+Configuration!$C$16*K32+Configuration!$C$15*L32*3+Configuration!$C$17*M32),""),0)/F32*IF(F32&gt;=10,1,(1-(12-F32)/12))</f>
        <v>19.888762598494512</v>
      </c>
    </row>
    <row r="33" spans="1:16" x14ac:dyDescent="0.25">
      <c r="A33" s="12">
        <f>_xlfn.RANK.EQ(O33,O:O,0)</f>
        <v>68</v>
      </c>
      <c r="B33" s="12">
        <f>_xlfn.RANK.EQ(P33,P:P,0)</f>
        <v>30</v>
      </c>
      <c r="C33" t="s">
        <v>296</v>
      </c>
      <c r="D33" t="s">
        <v>52</v>
      </c>
      <c r="E33" t="s">
        <v>1</v>
      </c>
      <c r="F33" s="18">
        <v>12</v>
      </c>
      <c r="G33" s="2">
        <v>1.6</v>
      </c>
      <c r="H33" s="2">
        <v>204</v>
      </c>
      <c r="I33" s="2">
        <v>24</v>
      </c>
      <c r="J33" s="2">
        <v>120</v>
      </c>
      <c r="K33" s="2">
        <v>540</v>
      </c>
      <c r="L33" s="2">
        <v>8.4199584199584194</v>
      </c>
      <c r="M33" s="2">
        <v>1.8543585789181343</v>
      </c>
      <c r="N33" s="2">
        <f>IF(VLOOKUP($E33,Configuration!$A$21:$C$31,3,FALSE),IFERROR((Configuration!$C$13*G33+Configuration!$C$12*I33+Configuration!$C$14*H33+Configuration!$C$16*K33+Configuration!$C$15*L33+Configuration!$C$17*M33),""),0)+(IF(VLOOKUP($E33,Configuration!$A$21:$C$31,3,FALSE),IFERROR((Configuration!$C$13*G33+Configuration!$C$12*I33+Configuration!$C$14*H33+Configuration!$C$16*K33+Configuration!$C$15*L33+Configuration!$C$17*M33),""),0)/$F33)*IFERROR(VLOOKUP($D33,'11_GAME_TEAMS (DO NOT MODIFY)'!$A:$C,3,FALSE),0)</f>
        <v>142.81103336191424</v>
      </c>
      <c r="O33" s="2">
        <f>MAX(IFERROR(IF(Configuration!$F$11&gt;0,$N33-LARGE($N:$N,Configuration!$F$11*Configuration!$F$16),-1000000),0),IFERROR(IF(Configuration!$F$14&gt;0,$N33-LARGE('FLEX Settings (DO NOT MODIFY)'!$J:$J,Configuration!$F$14*Configuration!$F$16),-1000000),0),IFERROR(IF(Configuration!$F$13&gt;0,$N33-LARGE('FLEX Settings (DO NOT MODIFY)'!$K:$K,Configuration!$F$13*Configuration!$F$16),-1000000),0))+IF(N33=0,0,COUNTIFS($N$2:N32,N32)*0.000001)</f>
        <v>-14.418638149068697</v>
      </c>
      <c r="P33" s="42">
        <f>IF(VLOOKUP($E33,Configuration!$A$21:$C$31,3,FALSE),IFERROR((Configuration!$C$13*G33*3+Configuration!$C$12*I33+Configuration!$C$14*H33+Configuration!$C$16*K33+Configuration!$C$15*L33*3+Configuration!$C$17*M33),""),0)/F33*IF(F33&gt;=10,1,(1-(12-F33)/12))</f>
        <v>21.920877866784608</v>
      </c>
    </row>
    <row r="34" spans="1:16" x14ac:dyDescent="0.25">
      <c r="A34" s="12">
        <f>_xlfn.RANK.EQ(O34,O:O,0)</f>
        <v>40</v>
      </c>
      <c r="B34" s="12">
        <f>_xlfn.RANK.EQ(P34,P:P,0)</f>
        <v>25</v>
      </c>
      <c r="C34" t="s">
        <v>522</v>
      </c>
      <c r="D34" t="s">
        <v>189</v>
      </c>
      <c r="E34" t="s">
        <v>373</v>
      </c>
      <c r="F34" s="18">
        <v>11</v>
      </c>
      <c r="G34" s="2">
        <v>8.0114457831325332</v>
      </c>
      <c r="H34" s="2">
        <v>779.71607526881724</v>
      </c>
      <c r="I34" s="2">
        <v>47.036236559139788</v>
      </c>
      <c r="J34" s="2">
        <v>2.75</v>
      </c>
      <c r="K34" s="2">
        <v>13.75</v>
      </c>
      <c r="L34" s="2">
        <v>0.18333333333333332</v>
      </c>
      <c r="M34" s="2">
        <v>0.42246406743494974</v>
      </c>
      <c r="N34" s="2">
        <f>IF(VLOOKUP($E34,Configuration!$A$21:$C$31,3,FALSE),IFERROR((Configuration!$C$13*G34+Configuration!$C$12*I34+Configuration!$C$14*H34+Configuration!$C$16*K34+Configuration!$C$15*L34+Configuration!$C$17*M34),""),0)+(IF(VLOOKUP($E34,Configuration!$A$21:$C$31,3,FALSE),IFERROR((Configuration!$C$13*G34+Configuration!$C$12*I34+Configuration!$C$14*H34+Configuration!$C$16*K34+Configuration!$C$15*L34+Configuration!$C$17*M34),""),0)/$F34)*IFERROR(VLOOKUP($D34,'11_GAME_TEAMS (DO NOT MODIFY)'!$A:$C,3,FALSE),0)</f>
        <v>154.62457401515823</v>
      </c>
      <c r="O34" s="2">
        <f>MAX(IFERROR(IF(Configuration!$F$11&gt;0,$N34-LARGE($N:$N,Configuration!$F$11*Configuration!$F$16),-1000000),0),IFERROR(IF(Configuration!$F$14&gt;0,$N34-LARGE('FLEX Settings (DO NOT MODIFY)'!$J:$J,Configuration!$F$14*Configuration!$F$16),-1000000),0),IFERROR(IF(Configuration!$F$13&gt;0,$N34-LARGE('FLEX Settings (DO NOT MODIFY)'!$K:$K,Configuration!$F$13*Configuration!$F$16),-1000000),0))+IF(N34=0,0,COUNTIFS($N$2:N33,N33)*0.000001)</f>
        <v>-2.6050974958247055</v>
      </c>
      <c r="P34" s="42">
        <f>IF(VLOOKUP($E34,Configuration!$A$21:$C$31,3,FALSE),IFERROR((Configuration!$C$13*G34*3+Configuration!$C$12*I34+Configuration!$C$14*H34+Configuration!$C$16*K34+Configuration!$C$15*L34*3+Configuration!$C$17*M34),""),0)/F34*IF(F34&gt;=10,1,(1-(12-F34)/12))</f>
        <v>22.684165615269759</v>
      </c>
    </row>
    <row r="35" spans="1:16" x14ac:dyDescent="0.25">
      <c r="A35" s="12">
        <f>_xlfn.RANK.EQ(O35,O:O,0)</f>
        <v>28</v>
      </c>
      <c r="B35" s="12">
        <f>_xlfn.RANK.EQ(P35,P:P,0)</f>
        <v>28</v>
      </c>
      <c r="C35" t="s">
        <v>295</v>
      </c>
      <c r="D35" t="s">
        <v>55</v>
      </c>
      <c r="E35" t="s">
        <v>1</v>
      </c>
      <c r="F35" s="18">
        <v>11</v>
      </c>
      <c r="G35" s="2">
        <v>7.0485436893203879</v>
      </c>
      <c r="H35" s="2">
        <v>858</v>
      </c>
      <c r="I35" s="2">
        <v>66</v>
      </c>
      <c r="J35" s="2">
        <v>0</v>
      </c>
      <c r="K35" s="2">
        <v>0</v>
      </c>
      <c r="L35" s="2">
        <v>0</v>
      </c>
      <c r="M35" s="2">
        <v>0.53946959264359651</v>
      </c>
      <c r="N35" s="2">
        <f>IF(VLOOKUP($E35,Configuration!$A$21:$C$31,3,FALSE),IFERROR((Configuration!$C$13*G35+Configuration!$C$12*I35+Configuration!$C$14*H35+Configuration!$C$16*K35+Configuration!$C$15*L35+Configuration!$C$17*M35),""),0)+(IF(VLOOKUP($E35,Configuration!$A$21:$C$31,3,FALSE),IFERROR((Configuration!$C$13*G35+Configuration!$C$12*I35+Configuration!$C$14*H35+Configuration!$C$16*K35+Configuration!$C$15*L35+Configuration!$C$17*M35),""),0)/$F35)*IFERROR(VLOOKUP($D35,'11_GAME_TEAMS (DO NOT MODIFY)'!$A:$C,3,FALSE),0)</f>
        <v>163.64896665405865</v>
      </c>
      <c r="O35" s="2">
        <f>MAX(IFERROR(IF(Configuration!$F$11&gt;0,$N35-LARGE($N:$N,Configuration!$F$11*Configuration!$F$16),-1000000),0),IFERROR(IF(Configuration!$F$14&gt;0,$N35-LARGE('FLEX Settings (DO NOT MODIFY)'!$J:$J,Configuration!$F$14*Configuration!$F$16),-1000000),0),IFERROR(IF(Configuration!$F$13&gt;0,$N35-LARGE('FLEX Settings (DO NOT MODIFY)'!$K:$K,Configuration!$F$13*Configuration!$F$16),-1000000),0))+IF(N35=0,0,COUNTIFS($N$2:N34,N34)*0.000001)</f>
        <v>6.4192951430757175</v>
      </c>
      <c r="P35" s="42">
        <f>IF(VLOOKUP($E35,Configuration!$A$21:$C$31,3,FALSE),IFERROR((Configuration!$C$13*G35*3+Configuration!$C$12*I35+Configuration!$C$14*H35+Configuration!$C$16*K35+Configuration!$C$15*L35*3+Configuration!$C$17*M35),""),0)/F35*IF(F35&gt;=10,1,(1-(12-F35)/12))</f>
        <v>22.235895202043618</v>
      </c>
    </row>
    <row r="36" spans="1:16" x14ac:dyDescent="0.25">
      <c r="A36" s="12">
        <f>_xlfn.RANK.EQ(O36,O:O,0)</f>
        <v>22</v>
      </c>
      <c r="B36" s="12">
        <f>_xlfn.RANK.EQ(P36,P:P,0)</f>
        <v>39</v>
      </c>
      <c r="C36" t="s">
        <v>500</v>
      </c>
      <c r="D36" t="s">
        <v>132</v>
      </c>
      <c r="E36" t="s">
        <v>138</v>
      </c>
      <c r="F36" s="18">
        <v>12</v>
      </c>
      <c r="G36" s="2">
        <v>6.2637514384349835</v>
      </c>
      <c r="H36" s="2">
        <v>910.14545454545464</v>
      </c>
      <c r="I36" s="2">
        <v>82.472727272727269</v>
      </c>
      <c r="J36" s="2">
        <v>2.6098964326812428</v>
      </c>
      <c r="K36" s="2">
        <v>10.439585730724971</v>
      </c>
      <c r="L36" s="2">
        <v>0.26098964326812429</v>
      </c>
      <c r="M36" s="2">
        <v>0.71017822340856329</v>
      </c>
      <c r="N36" s="2">
        <f>IF(VLOOKUP($E36,Configuration!$A$21:$C$31,3,FALSE),IFERROR((Configuration!$C$13*G36+Configuration!$C$12*I36+Configuration!$C$14*H36+Configuration!$C$16*K36+Configuration!$C$15*L36+Configuration!$C$17*M36),""),0)+(IF(VLOOKUP($E36,Configuration!$A$21:$C$31,3,FALSE),IFERROR((Configuration!$C$13*G36+Configuration!$C$12*I36+Configuration!$C$14*H36+Configuration!$C$16*K36+Configuration!$C$15*L36+Configuration!$C$17*M36),""),0)/$F36)*IFERROR(VLOOKUP($D36,'11_GAME_TEAMS (DO NOT MODIFY)'!$A:$C,3,FALSE),0)</f>
        <v>171.02295770738311</v>
      </c>
      <c r="O36" s="2">
        <f>MAX(IFERROR(IF(Configuration!$F$11&gt;0,$N36-LARGE($N:$N,Configuration!$F$11*Configuration!$F$16),-1000000),0),IFERROR(IF(Configuration!$F$14&gt;0,$N36-LARGE('FLEX Settings (DO NOT MODIFY)'!$J:$J,Configuration!$F$14*Configuration!$F$16),-1000000),0),IFERROR(IF(Configuration!$F$13&gt;0,$N36-LARGE('FLEX Settings (DO NOT MODIFY)'!$K:$K,Configuration!$F$13*Configuration!$F$16),-1000000),0))+IF(N36=0,0,COUNTIFS($N$2:N35,N35)*0.000001)</f>
        <v>13.793286196400176</v>
      </c>
      <c r="P36" s="42">
        <f>IF(VLOOKUP($E36,Configuration!$A$21:$C$31,3,FALSE),IFERROR((Configuration!$C$13*G36*3+Configuration!$C$12*I36+Configuration!$C$14*H36+Configuration!$C$16*K36+Configuration!$C$15*L36*3+Configuration!$C$17*M36),""),0)/F36*IF(F36&gt;=10,1,(1-(12-F36)/12))</f>
        <v>20.776654223985037</v>
      </c>
    </row>
    <row r="37" spans="1:16" x14ac:dyDescent="0.25">
      <c r="A37" s="12">
        <f>_xlfn.RANK.EQ(O37,O:O,0)</f>
        <v>34</v>
      </c>
      <c r="B37" s="12">
        <f>_xlfn.RANK.EQ(P37,P:P,0)</f>
        <v>31</v>
      </c>
      <c r="C37" t="s">
        <v>339</v>
      </c>
      <c r="D37" t="s">
        <v>188</v>
      </c>
      <c r="E37" t="s">
        <v>373</v>
      </c>
      <c r="F37" s="18">
        <v>11</v>
      </c>
      <c r="G37" s="2">
        <v>6.8490566037735849</v>
      </c>
      <c r="H37" s="2">
        <v>877.25</v>
      </c>
      <c r="I37" s="2">
        <v>60.5</v>
      </c>
      <c r="J37" s="2">
        <v>0</v>
      </c>
      <c r="K37" s="2">
        <v>0</v>
      </c>
      <c r="L37" s="2">
        <v>0</v>
      </c>
      <c r="M37" s="2">
        <v>0.49451379325663009</v>
      </c>
      <c r="N37" s="2">
        <f>IF(VLOOKUP($E37,Configuration!$A$21:$C$31,3,FALSE),IFERROR((Configuration!$C$13*G37+Configuration!$C$12*I37+Configuration!$C$14*H37+Configuration!$C$16*K37+Configuration!$C$15*L37+Configuration!$C$17*M37),""),0)+(IF(VLOOKUP($E37,Configuration!$A$21:$C$31,3,FALSE),IFERROR((Configuration!$C$13*G37+Configuration!$C$12*I37+Configuration!$C$14*H37+Configuration!$C$16*K37+Configuration!$C$15*L37+Configuration!$C$17*M37),""),0)/$F37)*IFERROR(VLOOKUP($D37,'11_GAME_TEAMS (DO NOT MODIFY)'!$A:$C,3,FALSE),0)</f>
        <v>158.08031203612825</v>
      </c>
      <c r="O37" s="2">
        <f>MAX(IFERROR(IF(Configuration!$F$11&gt;0,$N37-LARGE($N:$N,Configuration!$F$11*Configuration!$F$16),-1000000),0),IFERROR(IF(Configuration!$F$14&gt;0,$N37-LARGE('FLEX Settings (DO NOT MODIFY)'!$J:$J,Configuration!$F$14*Configuration!$F$16),-1000000),0),IFERROR(IF(Configuration!$F$13&gt;0,$N37-LARGE('FLEX Settings (DO NOT MODIFY)'!$K:$K,Configuration!$F$13*Configuration!$F$16),-1000000),0))+IF(N37=0,0,COUNTIFS($N$2:N36,N36)*0.000001)</f>
        <v>0.85064052514531141</v>
      </c>
      <c r="P37" s="42">
        <f>IF(VLOOKUP($E37,Configuration!$A$21:$C$31,3,FALSE),IFERROR((Configuration!$C$13*G37*3+Configuration!$C$12*I37+Configuration!$C$14*H37+Configuration!$C$16*K37+Configuration!$C$15*L37*3+Configuration!$C$17*M37),""),0)/F37*IF(F37&gt;=10,1,(1-(12-F37)/12))</f>
        <v>21.842635571037388</v>
      </c>
    </row>
    <row r="38" spans="1:16" x14ac:dyDescent="0.25">
      <c r="A38" s="12">
        <f>_xlfn.RANK.EQ(O38,O:O,0)</f>
        <v>36</v>
      </c>
      <c r="B38" s="12">
        <f>_xlfn.RANK.EQ(P38,P:P,0)</f>
        <v>41</v>
      </c>
      <c r="C38" t="s">
        <v>868</v>
      </c>
      <c r="D38" t="s">
        <v>78</v>
      </c>
      <c r="E38" t="s">
        <v>373</v>
      </c>
      <c r="F38" s="18">
        <v>12</v>
      </c>
      <c r="G38" s="2">
        <v>7.3684210526315779</v>
      </c>
      <c r="H38" s="2">
        <v>840</v>
      </c>
      <c r="I38" s="2">
        <v>60</v>
      </c>
      <c r="J38" s="2">
        <v>0</v>
      </c>
      <c r="K38" s="2">
        <v>0</v>
      </c>
      <c r="L38" s="2">
        <v>0</v>
      </c>
      <c r="M38" s="2">
        <v>0.49042690240326953</v>
      </c>
      <c r="N38" s="2">
        <f>IF(VLOOKUP($E38,Configuration!$A$21:$C$31,3,FALSE),IFERROR((Configuration!$C$13*G38+Configuration!$C$12*I38+Configuration!$C$14*H38+Configuration!$C$16*K38+Configuration!$C$15*L38+Configuration!$C$17*M38),""),0)+(IF(VLOOKUP($E38,Configuration!$A$21:$C$31,3,FALSE),IFERROR((Configuration!$C$13*G38+Configuration!$C$12*I38+Configuration!$C$14*H38+Configuration!$C$16*K38+Configuration!$C$15*L38+Configuration!$C$17*M38),""),0)/$F38)*IFERROR(VLOOKUP($D38,'11_GAME_TEAMS (DO NOT MODIFY)'!$A:$C,3,FALSE),0)</f>
        <v>157.22967251098294</v>
      </c>
      <c r="O38" s="2">
        <f>MAX(IFERROR(IF(Configuration!$F$11&gt;0,$N38-LARGE($N:$N,Configuration!$F$11*Configuration!$F$16),-1000000),0),IFERROR(IF(Configuration!$F$14&gt;0,$N38-LARGE('FLEX Settings (DO NOT MODIFY)'!$J:$J,Configuration!$F$14*Configuration!$F$16),-1000000),0),IFERROR(IF(Configuration!$F$13&gt;0,$N38-LARGE('FLEX Settings (DO NOT MODIFY)'!$K:$K,Configuration!$F$13*Configuration!$F$16),-1000000),0))+IF(N38=0,0,COUNTIFS($N$2:N37,N37)*0.000001)</f>
        <v>9.9999999999999995E-7</v>
      </c>
      <c r="P38" s="42">
        <f>IF(VLOOKUP($E38,Configuration!$A$21:$C$31,3,FALSE),IFERROR((Configuration!$C$13*G38*3+Configuration!$C$12*I38+Configuration!$C$14*H38+Configuration!$C$16*K38+Configuration!$C$15*L38*3+Configuration!$C$17*M38),""),0)/F38*IF(F38&gt;=10,1,(1-(12-F38)/12))</f>
        <v>20.470893761880152</v>
      </c>
    </row>
    <row r="39" spans="1:16" x14ac:dyDescent="0.25">
      <c r="A39" s="12">
        <f>_xlfn.RANK.EQ(O39,O:O,0)</f>
        <v>30</v>
      </c>
      <c r="B39" s="12">
        <f>_xlfn.RANK.EQ(P39,P:P,0)</f>
        <v>68</v>
      </c>
      <c r="C39" t="s">
        <v>542</v>
      </c>
      <c r="D39" t="s">
        <v>98</v>
      </c>
      <c r="E39" t="s">
        <v>379</v>
      </c>
      <c r="F39" s="18">
        <v>12</v>
      </c>
      <c r="G39" s="2">
        <v>4.929577464788732</v>
      </c>
      <c r="H39" s="2">
        <v>979.99999999999989</v>
      </c>
      <c r="I39" s="2">
        <v>70</v>
      </c>
      <c r="J39" s="2">
        <v>0</v>
      </c>
      <c r="K39" s="2">
        <v>0</v>
      </c>
      <c r="L39" s="2">
        <v>0</v>
      </c>
      <c r="M39" s="2">
        <v>0.57216471947048109</v>
      </c>
      <c r="N39" s="2">
        <f>IF(VLOOKUP($E39,Configuration!$A$21:$C$31,3,FALSE),IFERROR((Configuration!$C$13*G39+Configuration!$C$12*I39+Configuration!$C$14*H39+Configuration!$C$16*K39+Configuration!$C$15*L39+Configuration!$C$17*M39),""),0)+(IF(VLOOKUP($E39,Configuration!$A$21:$C$31,3,FALSE),IFERROR((Configuration!$C$13*G39+Configuration!$C$12*I39+Configuration!$C$14*H39+Configuration!$C$16*K39+Configuration!$C$15*L39+Configuration!$C$17*M39),""),0)/$F39)*IFERROR(VLOOKUP($D39,'11_GAME_TEAMS (DO NOT MODIFY)'!$A:$C,3,FALSE),0)</f>
        <v>161.43313534979143</v>
      </c>
      <c r="O39" s="2">
        <f>MAX(IFERROR(IF(Configuration!$F$11&gt;0,$N39-LARGE($N:$N,Configuration!$F$11*Configuration!$F$16),-1000000),0),IFERROR(IF(Configuration!$F$14&gt;0,$N39-LARGE('FLEX Settings (DO NOT MODIFY)'!$J:$J,Configuration!$F$14*Configuration!$F$16),-1000000),0),IFERROR(IF(Configuration!$F$13&gt;0,$N39-LARGE('FLEX Settings (DO NOT MODIFY)'!$K:$K,Configuration!$F$13*Configuration!$F$16),-1000000),0))+IF(N39=0,0,COUNTIFS($N$2:N38,N38)*0.000001)</f>
        <v>4.2034638388084913</v>
      </c>
      <c r="P39" s="42">
        <f>IF(VLOOKUP($E39,Configuration!$A$21:$C$31,3,FALSE),IFERROR((Configuration!$C$13*G39*3+Configuration!$C$12*I39+Configuration!$C$14*H39+Configuration!$C$16*K39+Configuration!$C$15*L39*3+Configuration!$C$17*M39),""),0)/F39*IF(F39&gt;=10,1,(1-(12-F39)/12))</f>
        <v>18.382338743938018</v>
      </c>
    </row>
    <row r="40" spans="1:16" x14ac:dyDescent="0.25">
      <c r="A40" s="12">
        <f>_xlfn.RANK.EQ(O40,O:O,0)</f>
        <v>48</v>
      </c>
      <c r="B40" s="12">
        <f>_xlfn.RANK.EQ(P40,P:P,0)</f>
        <v>67</v>
      </c>
      <c r="C40" t="s">
        <v>543</v>
      </c>
      <c r="D40" t="s">
        <v>98</v>
      </c>
      <c r="E40" t="s">
        <v>379</v>
      </c>
      <c r="F40" s="18">
        <v>12</v>
      </c>
      <c r="G40" s="2">
        <v>4.8979591836734695</v>
      </c>
      <c r="H40" s="2">
        <v>768</v>
      </c>
      <c r="I40" s="2">
        <v>48</v>
      </c>
      <c r="J40" s="2">
        <v>19.591836734693878</v>
      </c>
      <c r="K40" s="2">
        <v>156.73469387755102</v>
      </c>
      <c r="L40" s="2">
        <v>0.97959183673469397</v>
      </c>
      <c r="M40" s="2">
        <v>0.66306606362985265</v>
      </c>
      <c r="N40" s="2">
        <f>IF(VLOOKUP($E40,Configuration!$A$21:$C$31,3,FALSE),IFERROR((Configuration!$C$13*G40+Configuration!$C$12*I40+Configuration!$C$14*H40+Configuration!$C$16*K40+Configuration!$C$15*L40+Configuration!$C$17*M40),""),0)+(IF(VLOOKUP($E40,Configuration!$A$21:$C$31,3,FALSE),IFERROR((Configuration!$C$13*G40+Configuration!$C$12*I40+Configuration!$C$14*H40+Configuration!$C$16*K40+Configuration!$C$15*L40+Configuration!$C$17*M40),""),0)/$F40)*IFERROR(VLOOKUP($D40,'11_GAME_TEAMS (DO NOT MODIFY)'!$A:$C,3,FALSE),0)</f>
        <v>150.41264338294437</v>
      </c>
      <c r="O40" s="2">
        <f>MAX(IFERROR(IF(Configuration!$F$11&gt;0,$N40-LARGE($N:$N,Configuration!$F$11*Configuration!$F$16),-1000000),0),IFERROR(IF(Configuration!$F$14&gt;0,$N40-LARGE('FLEX Settings (DO NOT MODIFY)'!$J:$J,Configuration!$F$14*Configuration!$F$16),-1000000),0),IFERROR(IF(Configuration!$F$13&gt;0,$N40-LARGE('FLEX Settings (DO NOT MODIFY)'!$K:$K,Configuration!$F$13*Configuration!$F$16),-1000000),0))+IF(N40=0,0,COUNTIFS($N$2:N39,N39)*0.000001)</f>
        <v>-6.8170281280385696</v>
      </c>
      <c r="P40" s="42">
        <f>IF(VLOOKUP($E40,Configuration!$A$21:$C$31,3,FALSE),IFERROR((Configuration!$C$13*G40*3+Configuration!$C$12*I40+Configuration!$C$14*H40+Configuration!$C$16*K40+Configuration!$C$15*L40*3+Configuration!$C$17*M40),""),0)/F40*IF(F40&gt;=10,1,(1-(12-F40)/12))</f>
        <v>18.411937968986862</v>
      </c>
    </row>
    <row r="41" spans="1:16" x14ac:dyDescent="0.25">
      <c r="A41" s="12">
        <f>_xlfn.RANK.EQ(O41,O:O,0)</f>
        <v>49</v>
      </c>
      <c r="B41" s="12">
        <f>_xlfn.RANK.EQ(P41,P:P,0)</f>
        <v>60</v>
      </c>
      <c r="C41" t="s">
        <v>286</v>
      </c>
      <c r="D41" t="s">
        <v>48</v>
      </c>
      <c r="E41" t="s">
        <v>1</v>
      </c>
      <c r="F41" s="18">
        <v>12</v>
      </c>
      <c r="G41" s="2">
        <v>5.8181818181818183</v>
      </c>
      <c r="H41" s="2">
        <v>816</v>
      </c>
      <c r="I41" s="2">
        <v>48</v>
      </c>
      <c r="J41" s="2">
        <v>9</v>
      </c>
      <c r="K41" s="2">
        <v>72</v>
      </c>
      <c r="L41" s="2">
        <v>0.60000000000000009</v>
      </c>
      <c r="M41" s="2">
        <v>0.51670560826937761</v>
      </c>
      <c r="N41" s="2">
        <f>IF(VLOOKUP($E41,Configuration!$A$21:$C$31,3,FALSE),IFERROR((Configuration!$C$13*G41+Configuration!$C$12*I41+Configuration!$C$14*H41+Configuration!$C$16*K41+Configuration!$C$15*L41+Configuration!$C$17*M41),""),0)+(IF(VLOOKUP($E41,Configuration!$A$21:$C$31,3,FALSE),IFERROR((Configuration!$C$13*G41+Configuration!$C$12*I41+Configuration!$C$14*H41+Configuration!$C$16*K41+Configuration!$C$15*L41+Configuration!$C$17*M41),""),0)/$F41)*IFERROR(VLOOKUP($D41,'11_GAME_TEAMS (DO NOT MODIFY)'!$A:$C,3,FALSE),0)</f>
        <v>150.27567969255213</v>
      </c>
      <c r="O41" s="2">
        <f>MAX(IFERROR(IF(Configuration!$F$11&gt;0,$N41-LARGE($N:$N,Configuration!$F$11*Configuration!$F$16),-1000000),0),IFERROR(IF(Configuration!$F$14&gt;0,$N41-LARGE('FLEX Settings (DO NOT MODIFY)'!$J:$J,Configuration!$F$14*Configuration!$F$16),-1000000),0),IFERROR(IF(Configuration!$F$13&gt;0,$N41-LARGE('FLEX Settings (DO NOT MODIFY)'!$K:$K,Configuration!$F$13*Configuration!$F$16),-1000000),0))+IF(N41=0,0,COUNTIFS($N$2:N40,N40)*0.000001)</f>
        <v>-6.9539918184308052</v>
      </c>
      <c r="P41" s="42">
        <f>IF(VLOOKUP($E41,Configuration!$A$21:$C$31,3,FALSE),IFERROR((Configuration!$C$13*G41*3+Configuration!$C$12*I41+Configuration!$C$14*H41+Configuration!$C$16*K41+Configuration!$C$15*L41*3+Configuration!$C$17*M41),""),0)/F41*IF(F41&gt;=10,1,(1-(12-F41)/12))</f>
        <v>18.941155125894497</v>
      </c>
    </row>
    <row r="42" spans="1:16" x14ac:dyDescent="0.25">
      <c r="A42" s="12">
        <f>_xlfn.RANK.EQ(O42,O:O,0)</f>
        <v>51</v>
      </c>
      <c r="B42" s="12">
        <f>_xlfn.RANK.EQ(P42,P:P,0)</f>
        <v>36</v>
      </c>
      <c r="C42" t="s">
        <v>513</v>
      </c>
      <c r="D42" t="s">
        <v>59</v>
      </c>
      <c r="E42" t="s">
        <v>3</v>
      </c>
      <c r="F42" s="18">
        <v>12</v>
      </c>
      <c r="G42" s="2">
        <v>8.8094429347826093</v>
      </c>
      <c r="H42" s="2">
        <v>734.42505896226407</v>
      </c>
      <c r="I42" s="2">
        <v>46.659787735849051</v>
      </c>
      <c r="J42" s="2">
        <v>0</v>
      </c>
      <c r="K42" s="2">
        <v>0</v>
      </c>
      <c r="L42" s="2">
        <v>0</v>
      </c>
      <c r="M42" s="2">
        <v>0.38138691943477521</v>
      </c>
      <c r="N42" s="2">
        <f>IF(VLOOKUP($E42,Configuration!$A$21:$C$31,3,FALSE),IFERROR((Configuration!$C$13*G42+Configuration!$C$12*I42+Configuration!$C$14*H42+Configuration!$C$16*K42+Configuration!$C$15*L42+Configuration!$C$17*M42),""),0)+(IF(VLOOKUP($E42,Configuration!$A$21:$C$31,3,FALSE),IFERROR((Configuration!$C$13*G42+Configuration!$C$12*I42+Configuration!$C$14*H42+Configuration!$C$16*K42+Configuration!$C$15*L42+Configuration!$C$17*M42),""),0)/$F42)*IFERROR(VLOOKUP($D42,'11_GAME_TEAMS (DO NOT MODIFY)'!$A:$C,3,FALSE),0)</f>
        <v>148.86628353397705</v>
      </c>
      <c r="O42" s="2">
        <f>MAX(IFERROR(IF(Configuration!$F$11&gt;0,$N42-LARGE($N:$N,Configuration!$F$11*Configuration!$F$16),-1000000),0),IFERROR(IF(Configuration!$F$14&gt;0,$N42-LARGE('FLEX Settings (DO NOT MODIFY)'!$J:$J,Configuration!$F$14*Configuration!$F$16),-1000000),0),IFERROR(IF(Configuration!$F$13&gt;0,$N42-LARGE('FLEX Settings (DO NOT MODIFY)'!$K:$K,Configuration!$F$13*Configuration!$F$16),-1000000),0))+IF(N42=0,0,COUNTIFS($N$2:N41,N41)*0.000001)</f>
        <v>-8.3633879770058837</v>
      </c>
      <c r="P42" s="42">
        <f>IF(VLOOKUP($E42,Configuration!$A$21:$C$31,3,FALSE),IFERROR((Configuration!$C$13*G42*3+Configuration!$C$12*I42+Configuration!$C$14*H42+Configuration!$C$16*K42+Configuration!$C$15*L42*3+Configuration!$C$17*M42),""),0)/F42*IF(F42&gt;=10,1,(1-(12-F42)/12))</f>
        <v>21.21496656261403</v>
      </c>
    </row>
    <row r="43" spans="1:16" x14ac:dyDescent="0.25">
      <c r="A43" s="12">
        <f>_xlfn.RANK.EQ(O43,O:O,0)</f>
        <v>35</v>
      </c>
      <c r="B43" s="12">
        <f>_xlfn.RANK.EQ(P43,P:P,0)</f>
        <v>23</v>
      </c>
      <c r="C43" t="s">
        <v>884</v>
      </c>
      <c r="D43" t="s">
        <v>99</v>
      </c>
      <c r="E43" t="s">
        <v>379</v>
      </c>
      <c r="F43" s="18">
        <v>11</v>
      </c>
      <c r="G43" s="2">
        <v>7.7758620689655169</v>
      </c>
      <c r="H43" s="2">
        <v>798.39189189189176</v>
      </c>
      <c r="I43" s="2">
        <v>64.428571428571431</v>
      </c>
      <c r="J43" s="2">
        <v>0</v>
      </c>
      <c r="K43" s="2">
        <v>0</v>
      </c>
      <c r="L43" s="2">
        <v>0</v>
      </c>
      <c r="M43" s="2">
        <v>0.52662507853303464</v>
      </c>
      <c r="N43" s="2">
        <f>IF(VLOOKUP($E43,Configuration!$A$21:$C$31,3,FALSE),IFERROR((Configuration!$C$13*G43+Configuration!$C$12*I43+Configuration!$C$14*H43+Configuration!$C$16*K43+Configuration!$C$15*L43+Configuration!$C$17*M43),""),0)+(IF(VLOOKUP($E43,Configuration!$A$21:$C$31,3,FALSE),IFERROR((Configuration!$C$13*G43+Configuration!$C$12*I43+Configuration!$C$14*H43+Configuration!$C$16*K43+Configuration!$C$15*L43+Configuration!$C$17*M43),""),0)/$F43)*IFERROR(VLOOKUP($D43,'11_GAME_TEAMS (DO NOT MODIFY)'!$A:$C,3,FALSE),0)</f>
        <v>157.65539716020194</v>
      </c>
      <c r="O43" s="2">
        <f>MAX(IFERROR(IF(Configuration!$F$11&gt;0,$N43-LARGE($N:$N,Configuration!$F$11*Configuration!$F$16),-1000000),0),IFERROR(IF(Configuration!$F$14&gt;0,$N43-LARGE('FLEX Settings (DO NOT MODIFY)'!$J:$J,Configuration!$F$14*Configuration!$F$16),-1000000),0),IFERROR(IF(Configuration!$F$13&gt;0,$N43-LARGE('FLEX Settings (DO NOT MODIFY)'!$K:$K,Configuration!$F$13*Configuration!$F$16),-1000000),0))+IF(N43=0,0,COUNTIFS($N$2:N42,N42)*0.000001)</f>
        <v>0.4257256492190063</v>
      </c>
      <c r="P43" s="42">
        <f>IF(VLOOKUP($E43,Configuration!$A$21:$C$31,3,FALSE),IFERROR((Configuration!$C$13*G43*3+Configuration!$C$12*I43+Configuration!$C$14*H43+Configuration!$C$16*K43+Configuration!$C$15*L43*3+Configuration!$C$17*M43),""),0)/F43*IF(F43&gt;=10,1,(1-(12-F43)/12))</f>
        <v>22.815067453435287</v>
      </c>
    </row>
    <row r="44" spans="1:16" x14ac:dyDescent="0.25">
      <c r="A44" s="12">
        <f>_xlfn.RANK.EQ(O44,O:O,0)</f>
        <v>38</v>
      </c>
      <c r="B44" s="12">
        <f>_xlfn.RANK.EQ(P44,P:P,0)</f>
        <v>49</v>
      </c>
      <c r="C44" t="s">
        <v>893</v>
      </c>
      <c r="D44" t="s">
        <v>112</v>
      </c>
      <c r="E44" t="s">
        <v>379</v>
      </c>
      <c r="F44" s="18">
        <v>12</v>
      </c>
      <c r="G44" s="2">
        <v>6.7200000000000024</v>
      </c>
      <c r="H44" s="2">
        <v>857.14453124999977</v>
      </c>
      <c r="I44" s="2">
        <v>63.492187499999986</v>
      </c>
      <c r="J44" s="2">
        <v>0</v>
      </c>
      <c r="K44" s="2">
        <v>0</v>
      </c>
      <c r="L44" s="2">
        <v>0</v>
      </c>
      <c r="M44" s="2">
        <v>0.51897128070720977</v>
      </c>
      <c r="N44" s="2">
        <f>IF(VLOOKUP($E44,Configuration!$A$21:$C$31,3,FALSE),IFERROR((Configuration!$C$13*G44+Configuration!$C$12*I44+Configuration!$C$14*H44+Configuration!$C$16*K44+Configuration!$C$15*L44+Configuration!$C$17*M44),""),0)+(IF(VLOOKUP($E44,Configuration!$A$21:$C$31,3,FALSE),IFERROR((Configuration!$C$13*G44+Configuration!$C$12*I44+Configuration!$C$14*H44+Configuration!$C$16*K44+Configuration!$C$15*L44+Configuration!$C$17*M44),""),0)/$F44)*IFERROR(VLOOKUP($D44,'11_GAME_TEAMS (DO NOT MODIFY)'!$A:$C,3,FALSE),0)</f>
        <v>156.74260431358556</v>
      </c>
      <c r="O44" s="2">
        <f>MAX(IFERROR(IF(Configuration!$F$11&gt;0,$N44-LARGE($N:$N,Configuration!$F$11*Configuration!$F$16),-1000000),0),IFERROR(IF(Configuration!$F$14&gt;0,$N44-LARGE('FLEX Settings (DO NOT MODIFY)'!$J:$J,Configuration!$F$14*Configuration!$F$16),-1000000),0),IFERROR(IF(Configuration!$F$13&gt;0,$N44-LARGE('FLEX Settings (DO NOT MODIFY)'!$K:$K,Configuration!$F$13*Configuration!$F$16),-1000000),0))+IF(N44=0,0,COUNTIFS($N$2:N43,N43)*0.000001)</f>
        <v>-0.48706719739737742</v>
      </c>
      <c r="P44" s="42">
        <f>IF(VLOOKUP($E44,Configuration!$A$21:$C$31,3,FALSE),IFERROR((Configuration!$C$13*G44*3+Configuration!$C$12*I44+Configuration!$C$14*H44+Configuration!$C$16*K44+Configuration!$C$15*L44*3+Configuration!$C$17*M44),""),0)/F44*IF(F44&gt;=10,1,(1-(12-F44)/12))</f>
        <v>19.7818836927988</v>
      </c>
    </row>
    <row r="45" spans="1:16" x14ac:dyDescent="0.25">
      <c r="A45" s="12">
        <f>_xlfn.RANK.EQ(O45,O:O,0)</f>
        <v>45</v>
      </c>
      <c r="B45" s="12">
        <f>_xlfn.RANK.EQ(P45,P:P,0)</f>
        <v>33</v>
      </c>
      <c r="C45" t="s">
        <v>830</v>
      </c>
      <c r="D45" t="s">
        <v>119</v>
      </c>
      <c r="E45" t="s">
        <v>4</v>
      </c>
      <c r="F45" s="18">
        <v>11</v>
      </c>
      <c r="G45" s="2">
        <v>7.333333333333333</v>
      </c>
      <c r="H45" s="2">
        <v>749.40947069943275</v>
      </c>
      <c r="I45" s="2">
        <v>52.449773156899809</v>
      </c>
      <c r="J45" s="2">
        <v>4.5833333333333339</v>
      </c>
      <c r="K45" s="2">
        <v>22.916666666666668</v>
      </c>
      <c r="L45" s="2">
        <v>0.30555555555555558</v>
      </c>
      <c r="M45" s="2">
        <v>0.49204655884294873</v>
      </c>
      <c r="N45" s="2">
        <f>IF(VLOOKUP($E45,Configuration!$A$21:$C$31,3,FALSE),IFERROR((Configuration!$C$13*G45+Configuration!$C$12*I45+Configuration!$C$14*H45+Configuration!$C$16*K45+Configuration!$C$15*L45+Configuration!$C$17*M45),""),0)+(IF(VLOOKUP($E45,Configuration!$A$21:$C$31,3,FALSE),IFERROR((Configuration!$C$13*G45+Configuration!$C$12*I45+Configuration!$C$14*H45+Configuration!$C$16*K45+Configuration!$C$15*L45+Configuration!$C$17*M45),""),0)/$F45)*IFERROR(VLOOKUP($D45,'11_GAME_TEAMS (DO NOT MODIFY)'!$A:$C,3,FALSE),0)</f>
        <v>151.67734827004153</v>
      </c>
      <c r="O45" s="2">
        <f>MAX(IFERROR(IF(Configuration!$F$11&gt;0,$N45-LARGE($N:$N,Configuration!$F$11*Configuration!$F$16),-1000000),0),IFERROR(IF(Configuration!$F$14&gt;0,$N45-LARGE('FLEX Settings (DO NOT MODIFY)'!$J:$J,Configuration!$F$14*Configuration!$F$16),-1000000),0),IFERROR(IF(Configuration!$F$13&gt;0,$N45-LARGE('FLEX Settings (DO NOT MODIFY)'!$K:$K,Configuration!$F$13*Configuration!$F$16),-1000000),0))+IF(N45=0,0,COUNTIFS($N$2:N44,N44)*0.000001)</f>
        <v>-5.5523232409414023</v>
      </c>
      <c r="P45" s="42">
        <f>IF(VLOOKUP($E45,Configuration!$A$21:$C$31,3,FALSE),IFERROR((Configuration!$C$13*G45*3+Configuration!$C$12*I45+Configuration!$C$14*H45+Configuration!$C$16*K45+Configuration!$C$15*L45*3+Configuration!$C$17*M45),""),0)/F45*IF(F45&gt;=10,1,(1-(12-F45)/12))</f>
        <v>21.815764290670359</v>
      </c>
    </row>
    <row r="46" spans="1:16" x14ac:dyDescent="0.25">
      <c r="A46" s="12">
        <f>_xlfn.RANK.EQ(O46,O:O,0)</f>
        <v>53</v>
      </c>
      <c r="B46" s="12">
        <f>_xlfn.RANK.EQ(P46,P:P,0)</f>
        <v>59</v>
      </c>
      <c r="C46" t="s">
        <v>782</v>
      </c>
      <c r="D46" t="s">
        <v>110</v>
      </c>
      <c r="E46" t="s">
        <v>2</v>
      </c>
      <c r="F46" s="18">
        <v>12</v>
      </c>
      <c r="G46" s="2">
        <v>6.7199999999999989</v>
      </c>
      <c r="H46" s="2">
        <v>844.46075675675684</v>
      </c>
      <c r="I46" s="2">
        <v>46.569527027027036</v>
      </c>
      <c r="J46" s="2">
        <v>0</v>
      </c>
      <c r="K46" s="2">
        <v>0</v>
      </c>
      <c r="L46" s="2">
        <v>0</v>
      </c>
      <c r="M46" s="2">
        <v>0.38064914810417017</v>
      </c>
      <c r="N46" s="2">
        <f>IF(VLOOKUP($E46,Configuration!$A$21:$C$31,3,FALSE),IFERROR((Configuration!$C$13*G46+Configuration!$C$12*I46+Configuration!$C$14*H46+Configuration!$C$16*K46+Configuration!$C$15*L46+Configuration!$C$17*M46),""),0)+(IF(VLOOKUP($E46,Configuration!$A$21:$C$31,3,FALSE),IFERROR((Configuration!$C$13*G46+Configuration!$C$12*I46+Configuration!$C$14*H46+Configuration!$C$16*K46+Configuration!$C$15*L46+Configuration!$C$17*M46),""),0)/$F46)*IFERROR(VLOOKUP($D46,'11_GAME_TEAMS (DO NOT MODIFY)'!$A:$C,3,FALSE),0)</f>
        <v>147.28954089298085</v>
      </c>
      <c r="O46" s="2">
        <f>MAX(IFERROR(IF(Configuration!$F$11&gt;0,$N46-LARGE($N:$N,Configuration!$F$11*Configuration!$F$16),-1000000),0),IFERROR(IF(Configuration!$F$14&gt;0,$N46-LARGE('FLEX Settings (DO NOT MODIFY)'!$J:$J,Configuration!$F$14*Configuration!$F$16),-1000000),0),IFERROR(IF(Configuration!$F$13&gt;0,$N46-LARGE('FLEX Settings (DO NOT MODIFY)'!$K:$K,Configuration!$F$13*Configuration!$F$16),-1000000),0))+IF(N46=0,0,COUNTIFS($N$2:N45,N45)*0.000001)</f>
        <v>-9.940130618002085</v>
      </c>
      <c r="P46" s="42">
        <f>IF(VLOOKUP($E46,Configuration!$A$21:$C$31,3,FALSE),IFERROR((Configuration!$C$13*G46*3+Configuration!$C$12*I46+Configuration!$C$14*H46+Configuration!$C$16*K46+Configuration!$C$15*L46*3+Configuration!$C$17*M46),""),0)/F46*IF(F46&gt;=10,1,(1-(12-F46)/12))</f>
        <v>18.994128407748406</v>
      </c>
    </row>
    <row r="47" spans="1:16" x14ac:dyDescent="0.25">
      <c r="A47" s="12">
        <f>_xlfn.RANK.EQ(O47,O:O,0)</f>
        <v>41</v>
      </c>
      <c r="B47" s="12">
        <f>_xlfn.RANK.EQ(P47,P:P,0)</f>
        <v>64</v>
      </c>
      <c r="C47" t="s">
        <v>487</v>
      </c>
      <c r="D47" t="s">
        <v>54</v>
      </c>
      <c r="E47" t="s">
        <v>190</v>
      </c>
      <c r="F47" s="18">
        <v>12</v>
      </c>
      <c r="G47" s="2">
        <v>5.793103448275863</v>
      </c>
      <c r="H47" s="2">
        <v>900.10536585365844</v>
      </c>
      <c r="I47" s="2">
        <v>61.416585365853649</v>
      </c>
      <c r="J47" s="2">
        <v>0</v>
      </c>
      <c r="K47" s="2">
        <v>0</v>
      </c>
      <c r="L47" s="2">
        <v>0</v>
      </c>
      <c r="M47" s="2">
        <v>0.50200576195269297</v>
      </c>
      <c r="N47" s="2">
        <f>IF(VLOOKUP($E47,Configuration!$A$21:$C$31,3,FALSE),IFERROR((Configuration!$C$13*G47+Configuration!$C$12*I47+Configuration!$C$14*H47+Configuration!$C$16*K47+Configuration!$C$15*L47+Configuration!$C$17*M47),""),0)+(IF(VLOOKUP($E47,Configuration!$A$21:$C$31,3,FALSE),IFERROR((Configuration!$C$13*G47+Configuration!$C$12*I47+Configuration!$C$14*H47+Configuration!$C$16*K47+Configuration!$C$15*L47+Configuration!$C$17*M47),""),0)/$F47)*IFERROR(VLOOKUP($D47,'11_GAME_TEAMS (DO NOT MODIFY)'!$A:$C,3,FALSE),0)</f>
        <v>154.47343843404246</v>
      </c>
      <c r="O47" s="2">
        <f>MAX(IFERROR(IF(Configuration!$F$11&gt;0,$N47-LARGE($N:$N,Configuration!$F$11*Configuration!$F$16),-1000000),0),IFERROR(IF(Configuration!$F$14&gt;0,$N47-LARGE('FLEX Settings (DO NOT MODIFY)'!$J:$J,Configuration!$F$14*Configuration!$F$16),-1000000),0),IFERROR(IF(Configuration!$F$13&gt;0,$N47-LARGE('FLEX Settings (DO NOT MODIFY)'!$K:$K,Configuration!$F$13*Configuration!$F$16),-1000000),0))+IF(N47=0,0,COUNTIFS($N$2:N46,N46)*0.000001)</f>
        <v>-2.7562330769404726</v>
      </c>
      <c r="P47" s="42">
        <f>IF(VLOOKUP($E47,Configuration!$A$21:$C$31,3,FALSE),IFERROR((Configuration!$C$13*G47*3+Configuration!$C$12*I47+Configuration!$C$14*H47+Configuration!$C$16*K47+Configuration!$C$15*L47*3+Configuration!$C$17*M47),""),0)/F47*IF(F47&gt;=10,1,(1-(12-F47)/12))</f>
        <v>18.665889984446068</v>
      </c>
    </row>
    <row r="48" spans="1:16" x14ac:dyDescent="0.25">
      <c r="A48" s="12">
        <f>_xlfn.RANK.EQ(O48,O:O,0)</f>
        <v>37</v>
      </c>
      <c r="B48" s="12">
        <f>_xlfn.RANK.EQ(P48,P:P,0)</f>
        <v>47</v>
      </c>
      <c r="C48" t="s">
        <v>863</v>
      </c>
      <c r="D48" t="s">
        <v>53</v>
      </c>
      <c r="E48" t="s">
        <v>369</v>
      </c>
      <c r="F48" s="18">
        <v>12</v>
      </c>
      <c r="G48" s="2">
        <v>5.8928571428571432</v>
      </c>
      <c r="H48" s="2">
        <v>784.66666666666663</v>
      </c>
      <c r="I48" s="2">
        <v>66</v>
      </c>
      <c r="J48" s="2">
        <v>11.2</v>
      </c>
      <c r="K48" s="2">
        <v>61.600000000000009</v>
      </c>
      <c r="L48" s="2">
        <v>0.86153846153846159</v>
      </c>
      <c r="M48" s="2">
        <v>0.69423378898623367</v>
      </c>
      <c r="N48" s="2">
        <f>IF(VLOOKUP($E48,Configuration!$A$21:$C$31,3,FALSE),IFERROR((Configuration!$C$13*G48+Configuration!$C$12*I48+Configuration!$C$14*H48+Configuration!$C$16*K48+Configuration!$C$15*L48+Configuration!$C$17*M48),""),0)+(IF(VLOOKUP($E48,Configuration!$A$21:$C$31,3,FALSE),IFERROR((Configuration!$C$13*G48+Configuration!$C$12*I48+Configuration!$C$14*H48+Configuration!$C$16*K48+Configuration!$C$15*L48+Configuration!$C$17*M48),""),0)/$F48)*IFERROR(VLOOKUP($D48,'11_GAME_TEAMS (DO NOT MODIFY)'!$A:$C,3,FALSE),0)</f>
        <v>156.76457271506783</v>
      </c>
      <c r="O48" s="2">
        <f>MAX(IFERROR(IF(Configuration!$F$11&gt;0,$N48-LARGE($N:$N,Configuration!$F$11*Configuration!$F$16),-1000000),0),IFERROR(IF(Configuration!$F$14&gt;0,$N48-LARGE('FLEX Settings (DO NOT MODIFY)'!$J:$J,Configuration!$F$14*Configuration!$F$16),-1000000),0),IFERROR(IF(Configuration!$F$13&gt;0,$N48-LARGE('FLEX Settings (DO NOT MODIFY)'!$K:$K,Configuration!$F$13*Configuration!$F$16),-1000000),0))+IF(N48=0,0,COUNTIFS($N$2:N47,N47)*0.000001)</f>
        <v>-0.46509879591510844</v>
      </c>
      <c r="P48" s="42">
        <f>IF(VLOOKUP($E48,Configuration!$A$21:$C$31,3,FALSE),IFERROR((Configuration!$C$13*G48*3+Configuration!$C$12*I48+Configuration!$C$14*H48+Configuration!$C$16*K48+Configuration!$C$15*L48*3+Configuration!$C$17*M48),""),0)/F48*IF(F48&gt;=10,1,(1-(12-F48)/12))</f>
        <v>19.818109997317922</v>
      </c>
    </row>
    <row r="49" spans="1:16" x14ac:dyDescent="0.25">
      <c r="A49" s="12">
        <f>_xlfn.RANK.EQ(O49,O:O,0)</f>
        <v>39</v>
      </c>
      <c r="B49" s="12">
        <f>_xlfn.RANK.EQ(P49,P:P,0)</f>
        <v>63</v>
      </c>
      <c r="C49" t="s">
        <v>536</v>
      </c>
      <c r="D49" t="s">
        <v>83</v>
      </c>
      <c r="E49" t="s">
        <v>379</v>
      </c>
      <c r="F49" s="18">
        <v>12</v>
      </c>
      <c r="G49" s="2">
        <v>5.7473684210526326</v>
      </c>
      <c r="H49" s="2">
        <v>901.23983402489625</v>
      </c>
      <c r="I49" s="2">
        <v>63.993360995850622</v>
      </c>
      <c r="J49" s="2">
        <v>0</v>
      </c>
      <c r="K49" s="2">
        <v>0</v>
      </c>
      <c r="L49" s="2">
        <v>0</v>
      </c>
      <c r="M49" s="2">
        <v>0.52306776345948713</v>
      </c>
      <c r="N49" s="2">
        <f>IF(VLOOKUP($E49,Configuration!$A$21:$C$31,3,FALSE),IFERROR((Configuration!$C$13*G49+Configuration!$C$12*I49+Configuration!$C$14*H49+Configuration!$C$16*K49+Configuration!$C$15*L49+Configuration!$C$17*M49),""),0)+(IF(VLOOKUP($E49,Configuration!$A$21:$C$31,3,FALSE),IFERROR((Configuration!$C$13*G49+Configuration!$C$12*I49+Configuration!$C$14*H49+Configuration!$C$16*K49+Configuration!$C$15*L49+Configuration!$C$17*M49),""),0)/$F49)*IFERROR(VLOOKUP($D49,'11_GAME_TEAMS (DO NOT MODIFY)'!$A:$C,3,FALSE),0)</f>
        <v>155.55873889981174</v>
      </c>
      <c r="O49" s="2">
        <f>MAX(IFERROR(IF(Configuration!$F$11&gt;0,$N49-LARGE($N:$N,Configuration!$F$11*Configuration!$F$16),-1000000),0),IFERROR(IF(Configuration!$F$14&gt;0,$N49-LARGE('FLEX Settings (DO NOT MODIFY)'!$J:$J,Configuration!$F$14*Configuration!$F$16),-1000000),0),IFERROR(IF(Configuration!$F$13&gt;0,$N49-LARGE('FLEX Settings (DO NOT MODIFY)'!$K:$K,Configuration!$F$13*Configuration!$F$16),-1000000),0))+IF(N49=0,0,COUNTIFS($N$2:N48,N48)*0.000001)</f>
        <v>-1.6709326111711935</v>
      </c>
      <c r="P49" s="42">
        <f>IF(VLOOKUP($E49,Configuration!$A$21:$C$31,3,FALSE),IFERROR((Configuration!$C$13*G49*3+Configuration!$C$12*I49+Configuration!$C$14*H49+Configuration!$C$16*K49+Configuration!$C$15*L49*3+Configuration!$C$17*M49),""),0)/F49*IF(F49&gt;=10,1,(1-(12-F49)/12))</f>
        <v>18.710596662703608</v>
      </c>
    </row>
    <row r="50" spans="1:16" x14ac:dyDescent="0.25">
      <c r="A50" s="12">
        <f>_xlfn.RANK.EQ(O50,O:O,0)</f>
        <v>52</v>
      </c>
      <c r="B50" s="12">
        <f>_xlfn.RANK.EQ(P50,P:P,0)</f>
        <v>40</v>
      </c>
      <c r="C50" t="s">
        <v>275</v>
      </c>
      <c r="D50" t="s">
        <v>664</v>
      </c>
      <c r="E50" t="s">
        <v>3</v>
      </c>
      <c r="F50" s="18">
        <v>12</v>
      </c>
      <c r="G50" s="2">
        <v>8.4255599472990799</v>
      </c>
      <c r="H50" s="2">
        <v>736.12368558430899</v>
      </c>
      <c r="I50" s="2">
        <v>49.074912372287258</v>
      </c>
      <c r="J50" s="2">
        <v>0</v>
      </c>
      <c r="K50" s="2">
        <v>0</v>
      </c>
      <c r="L50" s="2">
        <v>0</v>
      </c>
      <c r="M50" s="2">
        <v>0.40112762100754545</v>
      </c>
      <c r="N50" s="2">
        <f>IF(VLOOKUP($E50,Configuration!$A$21:$C$31,3,FALSE),IFERROR((Configuration!$C$13*G50+Configuration!$C$12*I50+Configuration!$C$14*H50+Configuration!$C$16*K50+Configuration!$C$15*L50+Configuration!$C$17*M50),""),0)+(IF(VLOOKUP($E50,Configuration!$A$21:$C$31,3,FALSE),IFERROR((Configuration!$C$13*G50+Configuration!$C$12*I50+Configuration!$C$14*H50+Configuration!$C$16*K50+Configuration!$C$15*L50+Configuration!$C$17*M50),""),0)/$F50)*IFERROR(VLOOKUP($D50,'11_GAME_TEAMS (DO NOT MODIFY)'!$A:$C,3,FALSE),0)</f>
        <v>147.90092918635392</v>
      </c>
      <c r="O50" s="2">
        <f>MAX(IFERROR(IF(Configuration!$F$11&gt;0,$N50-LARGE($N:$N,Configuration!$F$11*Configuration!$F$16),-1000000),0),IFERROR(IF(Configuration!$F$14&gt;0,$N50-LARGE('FLEX Settings (DO NOT MODIFY)'!$J:$J,Configuration!$F$14*Configuration!$F$16),-1000000),0),IFERROR(IF(Configuration!$F$13&gt;0,$N50-LARGE('FLEX Settings (DO NOT MODIFY)'!$K:$K,Configuration!$F$13*Configuration!$F$16),-1000000),0))+IF(N50=0,0,COUNTIFS($N$2:N49,N49)*0.000001)</f>
        <v>-9.3287423246290171</v>
      </c>
      <c r="P50" s="42">
        <f>IF(VLOOKUP($E50,Configuration!$A$21:$C$31,3,FALSE),IFERROR((Configuration!$C$13*G50*3+Configuration!$C$12*I50+Configuration!$C$14*H50+Configuration!$C$16*K50+Configuration!$C$15*L50*3+Configuration!$C$17*M50),""),0)/F50*IF(F50&gt;=10,1,(1-(12-F50)/12))</f>
        <v>20.750637379495238</v>
      </c>
    </row>
    <row r="51" spans="1:16" x14ac:dyDescent="0.25">
      <c r="A51" s="12">
        <f>_xlfn.RANK.EQ(O51,O:O,0)</f>
        <v>42</v>
      </c>
      <c r="B51" s="12">
        <f>_xlfn.RANK.EQ(P51,P:P,0)</f>
        <v>80</v>
      </c>
      <c r="C51" t="s">
        <v>289</v>
      </c>
      <c r="D51" t="s">
        <v>51</v>
      </c>
      <c r="E51" t="s">
        <v>1</v>
      </c>
      <c r="F51" s="18">
        <v>12</v>
      </c>
      <c r="G51" s="2">
        <v>4.8</v>
      </c>
      <c r="H51" s="2">
        <v>924.86309859154926</v>
      </c>
      <c r="I51" s="2">
        <v>61.584225352112682</v>
      </c>
      <c r="J51" s="2">
        <v>2.8</v>
      </c>
      <c r="K51" s="2">
        <v>14</v>
      </c>
      <c r="L51" s="2">
        <v>0.18666666666666665</v>
      </c>
      <c r="M51" s="2">
        <v>0.54206706369135138</v>
      </c>
      <c r="N51" s="2">
        <f>IF(VLOOKUP($E51,Configuration!$A$21:$C$31,3,FALSE),IFERROR((Configuration!$C$13*G51+Configuration!$C$12*I51+Configuration!$C$14*H51+Configuration!$C$16*K51+Configuration!$C$15*L51+Configuration!$C$17*M51),""),0)+(IF(VLOOKUP($E51,Configuration!$A$21:$C$31,3,FALSE),IFERROR((Configuration!$C$13*G51+Configuration!$C$12*I51+Configuration!$C$14*H51+Configuration!$C$16*K51+Configuration!$C$15*L51+Configuration!$C$17*M51),""),0)/$F51)*IFERROR(VLOOKUP($D51,'11_GAME_TEAMS (DO NOT MODIFY)'!$A:$C,3,FALSE),0)</f>
        <v>153.51428840782859</v>
      </c>
      <c r="O51" s="2">
        <f>MAX(IFERROR(IF(Configuration!$F$11&gt;0,$N51-LARGE($N:$N,Configuration!$F$11*Configuration!$F$16),-1000000),0),IFERROR(IF(Configuration!$F$14&gt;0,$N51-LARGE('FLEX Settings (DO NOT MODIFY)'!$J:$J,Configuration!$F$14*Configuration!$F$16),-1000000),0),IFERROR(IF(Configuration!$F$13&gt;0,$N51-LARGE('FLEX Settings (DO NOT MODIFY)'!$K:$K,Configuration!$F$13*Configuration!$F$16),-1000000),0))+IF(N51=0,0,COUNTIFS($N$2:N50,N50)*0.000001)</f>
        <v>-3.7153831031543492</v>
      </c>
      <c r="P51" s="42">
        <f>IF(VLOOKUP($E51,Configuration!$A$21:$C$31,3,FALSE),IFERROR((Configuration!$C$13*G51*3+Configuration!$C$12*I51+Configuration!$C$14*H51+Configuration!$C$16*K51+Configuration!$C$15*L51*3+Configuration!$C$17*M51),""),0)/F51*IF(F51&gt;=10,1,(1-(12-F51)/12))</f>
        <v>17.779524033985712</v>
      </c>
    </row>
    <row r="52" spans="1:16" x14ac:dyDescent="0.25">
      <c r="A52" s="12">
        <f>_xlfn.RANK.EQ(O52,O:O,0)</f>
        <v>50</v>
      </c>
      <c r="B52" s="12">
        <f>_xlfn.RANK.EQ(P52,P:P,0)</f>
        <v>20</v>
      </c>
      <c r="C52" t="s">
        <v>473</v>
      </c>
      <c r="D52" t="s">
        <v>115</v>
      </c>
      <c r="E52" t="s">
        <v>138</v>
      </c>
      <c r="F52" s="18">
        <v>10</v>
      </c>
      <c r="G52" s="2">
        <v>6.7326254826254841</v>
      </c>
      <c r="H52" s="2">
        <v>830.35714285714289</v>
      </c>
      <c r="I52" s="2">
        <v>55.357142857142861</v>
      </c>
      <c r="J52" s="2">
        <v>0</v>
      </c>
      <c r="K52" s="2">
        <v>0</v>
      </c>
      <c r="L52" s="2">
        <v>0</v>
      </c>
      <c r="M52" s="2">
        <v>0.45247720162206417</v>
      </c>
      <c r="N52" s="2">
        <f>IF(VLOOKUP($E52,Configuration!$A$21:$C$31,3,FALSE),IFERROR((Configuration!$C$13*G52+Configuration!$C$12*I52+Configuration!$C$14*H52+Configuration!$C$16*K52+Configuration!$C$15*L52+Configuration!$C$17*M52),""),0)+(IF(VLOOKUP($E52,Configuration!$A$21:$C$31,3,FALSE),IFERROR((Configuration!$C$13*G52+Configuration!$C$12*I52+Configuration!$C$14*H52+Configuration!$C$16*K52+Configuration!$C$15*L52+Configuration!$C$17*M52),""),0)/$F52)*IFERROR(VLOOKUP($D52,'11_GAME_TEAMS (DO NOT MODIFY)'!$A:$C,3,FALSE),0)</f>
        <v>150.20508420679451</v>
      </c>
      <c r="O52" s="2">
        <f>MAX(IFERROR(IF(Configuration!$F$11&gt;0,$N52-LARGE($N:$N,Configuration!$F$11*Configuration!$F$16),-1000000),0),IFERROR(IF(Configuration!$F$14&gt;0,$N52-LARGE('FLEX Settings (DO NOT MODIFY)'!$J:$J,Configuration!$F$14*Configuration!$F$16),-1000000),0),IFERROR(IF(Configuration!$F$13&gt;0,$N52-LARGE('FLEX Settings (DO NOT MODIFY)'!$K:$K,Configuration!$F$13*Configuration!$F$16),-1000000),0))+IF(N52=0,0,COUNTIFS($N$2:N51,N51)*0.000001)</f>
        <v>-7.0245873041884268</v>
      </c>
      <c r="P52" s="42">
        <f>IF(VLOOKUP($E52,Configuration!$A$21:$C$31,3,FALSE),IFERROR((Configuration!$C$13*G52*3+Configuration!$C$12*I52+Configuration!$C$14*H52+Configuration!$C$16*K52+Configuration!$C$15*L52*3+Configuration!$C$17*M52),""),0)/F52*IF(F52&gt;=10,1,(1-(12-F52)/12))</f>
        <v>23.09965899983003</v>
      </c>
    </row>
    <row r="53" spans="1:16" x14ac:dyDescent="0.25">
      <c r="A53" s="12">
        <f>_xlfn.RANK.EQ(O53,O:O,0)</f>
        <v>44</v>
      </c>
      <c r="B53" s="12">
        <f>_xlfn.RANK.EQ(P53,P:P,0)</f>
        <v>32</v>
      </c>
      <c r="C53" t="s">
        <v>800</v>
      </c>
      <c r="D53" t="s">
        <v>97</v>
      </c>
      <c r="E53" t="s">
        <v>138</v>
      </c>
      <c r="F53" s="18">
        <v>11</v>
      </c>
      <c r="G53" s="2">
        <v>7.3333333333333339</v>
      </c>
      <c r="H53" s="2">
        <v>787.47580645161293</v>
      </c>
      <c r="I53" s="2">
        <v>60.5</v>
      </c>
      <c r="J53" s="2">
        <v>0</v>
      </c>
      <c r="K53" s="2">
        <v>0</v>
      </c>
      <c r="L53" s="2">
        <v>0</v>
      </c>
      <c r="M53" s="2">
        <v>0.49451379325663009</v>
      </c>
      <c r="N53" s="2">
        <f>IF(VLOOKUP($E53,Configuration!$A$21:$C$31,3,FALSE),IFERROR((Configuration!$C$13*G53+Configuration!$C$12*I53+Configuration!$C$14*H53+Configuration!$C$16*K53+Configuration!$C$15*L53+Configuration!$C$17*M53),""),0)+(IF(VLOOKUP($E53,Configuration!$A$21:$C$31,3,FALSE),IFERROR((Configuration!$C$13*G53+Configuration!$C$12*I53+Configuration!$C$14*H53+Configuration!$C$16*K53+Configuration!$C$15*L53+Configuration!$C$17*M53),""),0)/$F53)*IFERROR(VLOOKUP($D53,'11_GAME_TEAMS (DO NOT MODIFY)'!$A:$C,3,FALSE),0)</f>
        <v>152.00855305864803</v>
      </c>
      <c r="O53" s="2">
        <f>MAX(IFERROR(IF(Configuration!$F$11&gt;0,$N53-LARGE($N:$N,Configuration!$F$11*Configuration!$F$16),-1000000),0),IFERROR(IF(Configuration!$F$14&gt;0,$N53-LARGE('FLEX Settings (DO NOT MODIFY)'!$J:$J,Configuration!$F$14*Configuration!$F$16),-1000000),0),IFERROR(IF(Configuration!$F$13&gt;0,$N53-LARGE('FLEX Settings (DO NOT MODIFY)'!$K:$K,Configuration!$F$13*Configuration!$F$16),-1000000),0))+IF(N53=0,0,COUNTIFS($N$2:N52,N52)*0.000001)</f>
        <v>-5.2211184523349035</v>
      </c>
      <c r="P53" s="42">
        <f>IF(VLOOKUP($E53,Configuration!$A$21:$C$31,3,FALSE),IFERROR((Configuration!$C$13*G53*3+Configuration!$C$12*I53+Configuration!$C$14*H53+Configuration!$C$16*K53+Configuration!$C$15*L53*3+Configuration!$C$17*M53),""),0)/F53*IF(F53&gt;=10,1,(1-(12-F53)/12))</f>
        <v>21.818959368968002</v>
      </c>
    </row>
    <row r="54" spans="1:16" x14ac:dyDescent="0.25">
      <c r="A54" s="12">
        <f>_xlfn.RANK.EQ(O54,O:O,0)</f>
        <v>47</v>
      </c>
      <c r="B54" s="12">
        <f>_xlfn.RANK.EQ(P54,P:P,0)</f>
        <v>71</v>
      </c>
      <c r="C54" t="s">
        <v>496</v>
      </c>
      <c r="D54" t="s">
        <v>139</v>
      </c>
      <c r="E54" t="s">
        <v>2</v>
      </c>
      <c r="F54" s="18">
        <v>12</v>
      </c>
      <c r="G54" s="2">
        <v>5.7119999999999989</v>
      </c>
      <c r="H54" s="2">
        <v>881.6842992366411</v>
      </c>
      <c r="I54" s="2">
        <v>58.778953282442743</v>
      </c>
      <c r="J54" s="2">
        <v>0</v>
      </c>
      <c r="K54" s="2">
        <v>0</v>
      </c>
      <c r="L54" s="2">
        <v>0</v>
      </c>
      <c r="M54" s="2">
        <v>0.48044633308024809</v>
      </c>
      <c r="N54" s="2">
        <f>IF(VLOOKUP($E54,Configuration!$A$21:$C$31,3,FALSE),IFERROR((Configuration!$C$13*G54+Configuration!$C$12*I54+Configuration!$C$14*H54+Configuration!$C$16*K54+Configuration!$C$15*L54+Configuration!$C$17*M54),""),0)+(IF(VLOOKUP($E54,Configuration!$A$21:$C$31,3,FALSE),IFERROR((Configuration!$C$13*G54+Configuration!$C$12*I54+Configuration!$C$14*H54+Configuration!$C$16*K54+Configuration!$C$15*L54+Configuration!$C$17*M54),""),0)/$F54)*IFERROR(VLOOKUP($D54,'11_GAME_TEAMS (DO NOT MODIFY)'!$A:$C,3,FALSE),0)</f>
        <v>150.86901389872497</v>
      </c>
      <c r="O54" s="2">
        <f>MAX(IFERROR(IF(Configuration!$F$11&gt;0,$N54-LARGE($N:$N,Configuration!$F$11*Configuration!$F$16),-1000000),0),IFERROR(IF(Configuration!$F$14&gt;0,$N54-LARGE('FLEX Settings (DO NOT MODIFY)'!$J:$J,Configuration!$F$14*Configuration!$F$16),-1000000),0),IFERROR(IF(Configuration!$F$13&gt;0,$N54-LARGE('FLEX Settings (DO NOT MODIFY)'!$K:$K,Configuration!$F$13*Configuration!$F$16),-1000000),0))+IF(N54=0,0,COUNTIFS($N$2:N53,N53)*0.000001)</f>
        <v>-6.3606576122579641</v>
      </c>
      <c r="P54" s="42">
        <f>IF(VLOOKUP($E54,Configuration!$A$21:$C$31,3,FALSE),IFERROR((Configuration!$C$13*G54*3+Configuration!$C$12*I54+Configuration!$C$14*H54+Configuration!$C$16*K54+Configuration!$C$15*L54*3+Configuration!$C$17*M54),""),0)/F54*IF(F54&gt;=10,1,(1-(12-F54)/12))</f>
        <v>18.284417824893747</v>
      </c>
    </row>
    <row r="55" spans="1:16" x14ac:dyDescent="0.25">
      <c r="A55" s="12">
        <f>_xlfn.RANK.EQ(O55,O:O,0)</f>
        <v>46</v>
      </c>
      <c r="B55" s="12">
        <f>_xlfn.RANK.EQ(P55,P:P,0)</f>
        <v>43</v>
      </c>
      <c r="C55" t="s">
        <v>502</v>
      </c>
      <c r="D55" t="s">
        <v>302</v>
      </c>
      <c r="E55" t="s">
        <v>4</v>
      </c>
      <c r="F55" s="18">
        <v>12</v>
      </c>
      <c r="G55" s="2">
        <v>7.3963515754560536</v>
      </c>
      <c r="H55" s="2">
        <v>776.94334637964789</v>
      </c>
      <c r="I55" s="2">
        <v>60.844960861056755</v>
      </c>
      <c r="J55" s="2">
        <v>0</v>
      </c>
      <c r="K55" s="2">
        <v>0</v>
      </c>
      <c r="L55" s="2">
        <v>0</v>
      </c>
      <c r="M55" s="2">
        <v>0.4973334280322706</v>
      </c>
      <c r="N55" s="2">
        <f>IF(VLOOKUP($E55,Configuration!$A$21:$C$31,3,FALSE),IFERROR((Configuration!$C$13*G55+Configuration!$C$12*I55+Configuration!$C$14*H55+Configuration!$C$16*K55+Configuration!$C$15*L55+Configuration!$C$17*M55),""),0)+(IF(VLOOKUP($E55,Configuration!$A$21:$C$31,3,FALSE),IFERROR((Configuration!$C$13*G55+Configuration!$C$12*I55+Configuration!$C$14*H55+Configuration!$C$16*K55+Configuration!$C$15*L55+Configuration!$C$17*M55),""),0)/$F55)*IFERROR(VLOOKUP($D55,'11_GAME_TEAMS (DO NOT MODIFY)'!$A:$C,3,FALSE),0)</f>
        <v>151.50025766516495</v>
      </c>
      <c r="O55" s="2">
        <f>MAX(IFERROR(IF(Configuration!$F$11&gt;0,$N55-LARGE($N:$N,Configuration!$F$11*Configuration!$F$16),-1000000),0),IFERROR(IF(Configuration!$F$14&gt;0,$N55-LARGE('FLEX Settings (DO NOT MODIFY)'!$J:$J,Configuration!$F$14*Configuration!$F$16),-1000000),0),IFERROR(IF(Configuration!$F$13&gt;0,$N55-LARGE('FLEX Settings (DO NOT MODIFY)'!$K:$K,Configuration!$F$13*Configuration!$F$16),-1000000),0))+IF(N55=0,0,COUNTIFS($N$2:N54,N54)*0.000001)</f>
        <v>-5.7294138458179846</v>
      </c>
      <c r="P55" s="42">
        <f>IF(VLOOKUP($E55,Configuration!$A$21:$C$31,3,FALSE),IFERROR((Configuration!$C$13*G55*3+Configuration!$C$12*I55+Configuration!$C$14*H55+Configuration!$C$16*K55+Configuration!$C$15*L55*3+Configuration!$C$17*M55),""),0)/F55*IF(F55&gt;=10,1,(1-(12-F55)/12))</f>
        <v>20.02137304755313</v>
      </c>
    </row>
    <row r="56" spans="1:16" x14ac:dyDescent="0.25">
      <c r="A56" s="12">
        <f>_xlfn.RANK.EQ(O56,O:O,0)</f>
        <v>73</v>
      </c>
      <c r="B56" s="12">
        <f>_xlfn.RANK.EQ(P56,P:P,0)</f>
        <v>70</v>
      </c>
      <c r="C56" t="s">
        <v>482</v>
      </c>
      <c r="D56" t="s">
        <v>69</v>
      </c>
      <c r="E56" t="s">
        <v>190</v>
      </c>
      <c r="F56" s="18">
        <v>12</v>
      </c>
      <c r="G56" s="2">
        <v>5.5642691415313212</v>
      </c>
      <c r="H56" s="2">
        <v>723.23139013452908</v>
      </c>
      <c r="I56" s="2">
        <v>44.631390134529141</v>
      </c>
      <c r="J56" s="2">
        <v>16.200000000000003</v>
      </c>
      <c r="K56" s="2">
        <v>81</v>
      </c>
      <c r="L56" s="2">
        <v>1</v>
      </c>
      <c r="M56" s="2">
        <v>0.58866259565132117</v>
      </c>
      <c r="N56" s="2">
        <f>IF(VLOOKUP($E56,Configuration!$A$21:$C$31,3,FALSE),IFERROR((Configuration!$C$13*G56+Configuration!$C$12*I56+Configuration!$C$14*H56+Configuration!$C$16*K56+Configuration!$C$15*L56+Configuration!$C$17*M56),""),0)+(IF(VLOOKUP($E56,Configuration!$A$21:$C$31,3,FALSE),IFERROR((Configuration!$C$13*G56+Configuration!$C$12*I56+Configuration!$C$14*H56+Configuration!$C$16*K56+Configuration!$C$15*L56+Configuration!$C$17*M56),""),0)/$F56)*IFERROR(VLOOKUP($D56,'11_GAME_TEAMS (DO NOT MODIFY)'!$A:$C,3,FALSE),0)</f>
        <v>140.94712373860278</v>
      </c>
      <c r="O56" s="2">
        <f>MAX(IFERROR(IF(Configuration!$F$11&gt;0,$N56-LARGE($N:$N,Configuration!$F$11*Configuration!$F$16),-1000000),0),IFERROR(IF(Configuration!$F$14&gt;0,$N56-LARGE('FLEX Settings (DO NOT MODIFY)'!$J:$J,Configuration!$F$14*Configuration!$F$16),-1000000),0),IFERROR(IF(Configuration!$F$13&gt;0,$N56-LARGE('FLEX Settings (DO NOT MODIFY)'!$K:$K,Configuration!$F$13*Configuration!$F$16),-1000000),0))+IF(N56=0,0,COUNTIFS($N$2:N55,N55)*0.000001)</f>
        <v>-16.282547772380152</v>
      </c>
      <c r="P56" s="42">
        <f>IF(VLOOKUP($E56,Configuration!$A$21:$C$31,3,FALSE),IFERROR((Configuration!$C$13*G56*3+Configuration!$C$12*I56+Configuration!$C$14*H56+Configuration!$C$16*K56+Configuration!$C$15*L56*3+Configuration!$C$17*M56),""),0)/F56*IF(F56&gt;=10,1,(1-(12-F56)/12))</f>
        <v>18.309862786414886</v>
      </c>
    </row>
    <row r="57" spans="1:16" x14ac:dyDescent="0.25">
      <c r="A57" s="12">
        <f>_xlfn.RANK.EQ(O57,O:O,0)</f>
        <v>71</v>
      </c>
      <c r="B57" s="12">
        <f>_xlfn.RANK.EQ(P57,P:P,0)</f>
        <v>73</v>
      </c>
      <c r="C57" t="s">
        <v>526</v>
      </c>
      <c r="D57" t="s">
        <v>94</v>
      </c>
      <c r="E57" t="s">
        <v>373</v>
      </c>
      <c r="F57" s="18">
        <v>12</v>
      </c>
      <c r="G57" s="2">
        <v>5.333333333333333</v>
      </c>
      <c r="H57" s="2">
        <v>792</v>
      </c>
      <c r="I57" s="2">
        <v>48</v>
      </c>
      <c r="J57" s="2">
        <v>3</v>
      </c>
      <c r="K57" s="2">
        <v>16.5</v>
      </c>
      <c r="L57" s="2">
        <v>1</v>
      </c>
      <c r="M57" s="2">
        <v>0.43379621737153629</v>
      </c>
      <c r="N57" s="2">
        <f>IF(VLOOKUP($E57,Configuration!$A$21:$C$31,3,FALSE),IFERROR((Configuration!$C$13*G57+Configuration!$C$12*I57+Configuration!$C$14*H57+Configuration!$C$16*K57+Configuration!$C$15*L57+Configuration!$C$17*M57),""),0)+(IF(VLOOKUP($E57,Configuration!$A$21:$C$31,3,FALSE),IFERROR((Configuration!$C$13*G57+Configuration!$C$12*I57+Configuration!$C$14*H57+Configuration!$C$16*K57+Configuration!$C$15*L57+Configuration!$C$17*M57),""),0)/$F57)*IFERROR(VLOOKUP($D57,'11_GAME_TEAMS (DO NOT MODIFY)'!$A:$C,3,FALSE),0)</f>
        <v>141.98240756525692</v>
      </c>
      <c r="O57" s="2">
        <f>MAX(IFERROR(IF(Configuration!$F$11&gt;0,$N57-LARGE($N:$N,Configuration!$F$11*Configuration!$F$16),-1000000),0),IFERROR(IF(Configuration!$F$14&gt;0,$N57-LARGE('FLEX Settings (DO NOT MODIFY)'!$J:$J,Configuration!$F$14*Configuration!$F$16),-1000000),0),IFERROR(IF(Configuration!$F$13&gt;0,$N57-LARGE('FLEX Settings (DO NOT MODIFY)'!$K:$K,Configuration!$F$13*Configuration!$F$16),-1000000),0))+IF(N57=0,0,COUNTIFS($N$2:N56,N56)*0.000001)</f>
        <v>-15.247263945726017</v>
      </c>
      <c r="P57" s="42">
        <f>IF(VLOOKUP($E57,Configuration!$A$21:$C$31,3,FALSE),IFERROR((Configuration!$C$13*G57*3+Configuration!$C$12*I57+Configuration!$C$14*H57+Configuration!$C$16*K57+Configuration!$C$15*L57*3+Configuration!$C$17*M57),""),0)/F57*IF(F57&gt;=10,1,(1-(12-F57)/12))</f>
        <v>18.165200630438076</v>
      </c>
    </row>
    <row r="58" spans="1:16" x14ac:dyDescent="0.25">
      <c r="A58" s="12">
        <f>_xlfn.RANK.EQ(O58,O:O,0)</f>
        <v>57</v>
      </c>
      <c r="B58" s="12">
        <f>_xlfn.RANK.EQ(P58,P:P,0)</f>
        <v>55</v>
      </c>
      <c r="C58" t="s">
        <v>842</v>
      </c>
      <c r="D58" t="s">
        <v>313</v>
      </c>
      <c r="E58" t="s">
        <v>3</v>
      </c>
      <c r="F58" s="18">
        <v>12</v>
      </c>
      <c r="G58" s="2">
        <v>6.8793103448275863</v>
      </c>
      <c r="H58" s="2">
        <v>741</v>
      </c>
      <c r="I58" s="2">
        <v>57</v>
      </c>
      <c r="J58" s="2">
        <v>3</v>
      </c>
      <c r="K58" s="2">
        <v>15</v>
      </c>
      <c r="L58" s="2">
        <v>0.2</v>
      </c>
      <c r="M58" s="2">
        <v>0.50736025273202667</v>
      </c>
      <c r="N58" s="2">
        <f>IF(VLOOKUP($E58,Configuration!$A$21:$C$31,3,FALSE),IFERROR((Configuration!$C$13*G58+Configuration!$C$12*I58+Configuration!$C$14*H58+Configuration!$C$16*K58+Configuration!$C$15*L58+Configuration!$C$17*M58),""),0)+(IF(VLOOKUP($E58,Configuration!$A$21:$C$31,3,FALSE),IFERROR((Configuration!$C$13*G58+Configuration!$C$12*I58+Configuration!$C$14*H58+Configuration!$C$16*K58+Configuration!$C$15*L58+Configuration!$C$17*M58),""),0)/$F58)*IFERROR(VLOOKUP($D58,'11_GAME_TEAMS (DO NOT MODIFY)'!$A:$C,3,FALSE),0)</f>
        <v>145.56114156350148</v>
      </c>
      <c r="O58" s="2">
        <f>MAX(IFERROR(IF(Configuration!$F$11&gt;0,$N58-LARGE($N:$N,Configuration!$F$11*Configuration!$F$16),-1000000),0),IFERROR(IF(Configuration!$F$14&gt;0,$N58-LARGE('FLEX Settings (DO NOT MODIFY)'!$J:$J,Configuration!$F$14*Configuration!$F$16),-1000000),0),IFERROR(IF(Configuration!$F$13&gt;0,$N58-LARGE('FLEX Settings (DO NOT MODIFY)'!$K:$K,Configuration!$F$13*Configuration!$F$16),-1000000),0))+IF(N58=0,0,COUNTIFS($N$2:N57,N57)*0.000001)</f>
        <v>-11.668529947481458</v>
      </c>
      <c r="P58" s="42">
        <f>IF(VLOOKUP($E58,Configuration!$A$21:$C$31,3,FALSE),IFERROR((Configuration!$C$13*G58*3+Configuration!$C$12*I58+Configuration!$C$14*H58+Configuration!$C$16*K58+Configuration!$C$15*L58*3+Configuration!$C$17*M58),""),0)/F58*IF(F58&gt;=10,1,(1-(12-F58)/12))</f>
        <v>19.209405475119372</v>
      </c>
    </row>
    <row r="59" spans="1:16" x14ac:dyDescent="0.25">
      <c r="A59" s="12">
        <f>_xlfn.RANK.EQ(O59,O:O,0)</f>
        <v>54</v>
      </c>
      <c r="B59" s="12">
        <f>_xlfn.RANK.EQ(P59,P:P,0)</f>
        <v>57</v>
      </c>
      <c r="C59" t="s">
        <v>892</v>
      </c>
      <c r="D59" t="s">
        <v>111</v>
      </c>
      <c r="E59" t="s">
        <v>379</v>
      </c>
      <c r="F59" s="18">
        <v>12</v>
      </c>
      <c r="G59" s="2">
        <v>6.8</v>
      </c>
      <c r="H59" s="2">
        <v>769.77804878048778</v>
      </c>
      <c r="I59" s="2">
        <v>60.336585365853651</v>
      </c>
      <c r="J59" s="2">
        <v>0</v>
      </c>
      <c r="K59" s="2">
        <v>0</v>
      </c>
      <c r="L59" s="2">
        <v>0</v>
      </c>
      <c r="M59" s="2">
        <v>0.49317807770943412</v>
      </c>
      <c r="N59" s="2">
        <f>IF(VLOOKUP($E59,Configuration!$A$21:$C$31,3,FALSE),IFERROR((Configuration!$C$13*G59+Configuration!$C$12*I59+Configuration!$C$14*H59+Configuration!$C$16*K59+Configuration!$C$15*L59+Configuration!$C$17*M59),""),0)+(IF(VLOOKUP($E59,Configuration!$A$21:$C$31,3,FALSE),IFERROR((Configuration!$C$13*G59+Configuration!$C$12*I59+Configuration!$C$14*H59+Configuration!$C$16*K59+Configuration!$C$15*L59+Configuration!$C$17*M59),""),0)/$F59)*IFERROR(VLOOKUP($D59,'11_GAME_TEAMS (DO NOT MODIFY)'!$A:$C,3,FALSE),0)</f>
        <v>146.95974140555674</v>
      </c>
      <c r="O59" s="2">
        <f>MAX(IFERROR(IF(Configuration!$F$11&gt;0,$N59-LARGE($N:$N,Configuration!$F$11*Configuration!$F$16),-1000000),0),IFERROR(IF(Configuration!$F$14&gt;0,$N59-LARGE('FLEX Settings (DO NOT MODIFY)'!$J:$J,Configuration!$F$14*Configuration!$F$16),-1000000),0),IFERROR(IF(Configuration!$F$13&gt;0,$N59-LARGE('FLEX Settings (DO NOT MODIFY)'!$K:$K,Configuration!$F$13*Configuration!$F$16),-1000000),0))+IF(N59=0,0,COUNTIFS($N$2:N58,N58)*0.000001)</f>
        <v>-10.269930105426196</v>
      </c>
      <c r="P59" s="42">
        <f>IF(VLOOKUP($E59,Configuration!$A$21:$C$31,3,FALSE),IFERROR((Configuration!$C$13*G59*3+Configuration!$C$12*I59+Configuration!$C$14*H59+Configuration!$C$16*K59+Configuration!$C$15*L59*3+Configuration!$C$17*M59),""),0)/F59*IF(F59&gt;=10,1,(1-(12-F59)/12))</f>
        <v>19.046645117129732</v>
      </c>
    </row>
    <row r="60" spans="1:16" x14ac:dyDescent="0.25">
      <c r="A60" s="12">
        <f>_xlfn.RANK.EQ(O60,O:O,0)</f>
        <v>60</v>
      </c>
      <c r="B60" s="12">
        <f>_xlfn.RANK.EQ(P60,P:P,0)</f>
        <v>62</v>
      </c>
      <c r="C60" t="s">
        <v>538</v>
      </c>
      <c r="D60" t="s">
        <v>44</v>
      </c>
      <c r="E60" t="s">
        <v>1</v>
      </c>
      <c r="F60" s="18">
        <v>12</v>
      </c>
      <c r="G60" s="2">
        <v>6.7545787545787546</v>
      </c>
      <c r="H60" s="2">
        <v>769.35473684210524</v>
      </c>
      <c r="I60" s="2">
        <v>54.886315789473684</v>
      </c>
      <c r="J60" s="2">
        <v>0</v>
      </c>
      <c r="K60" s="2">
        <v>0</v>
      </c>
      <c r="L60" s="2">
        <v>0</v>
      </c>
      <c r="M60" s="2">
        <v>0.44862876394932072</v>
      </c>
      <c r="N60" s="2">
        <f>IF(VLOOKUP($E60,Configuration!$A$21:$C$31,3,FALSE),IFERROR((Configuration!$C$13*G60+Configuration!$C$12*I60+Configuration!$C$14*H60+Configuration!$C$16*K60+Configuration!$C$15*L60+Configuration!$C$17*M60),""),0)+(IF(VLOOKUP($E60,Configuration!$A$21:$C$31,3,FALSE),IFERROR((Configuration!$C$13*G60+Configuration!$C$12*I60+Configuration!$C$14*H60+Configuration!$C$16*K60+Configuration!$C$15*L60+Configuration!$C$17*M60),""),0)/$F60)*IFERROR(VLOOKUP($D60,'11_GAME_TEAMS (DO NOT MODIFY)'!$A:$C,3,FALSE),0)</f>
        <v>144.00884657852126</v>
      </c>
      <c r="O60" s="2">
        <f>MAX(IFERROR(IF(Configuration!$F$11&gt;0,$N60-LARGE($N:$N,Configuration!$F$11*Configuration!$F$16),-1000000),0),IFERROR(IF(Configuration!$F$14&gt;0,$N60-LARGE('FLEX Settings (DO NOT MODIFY)'!$J:$J,Configuration!$F$14*Configuration!$F$16),-1000000),0),IFERROR(IF(Configuration!$F$13&gt;0,$N60-LARGE('FLEX Settings (DO NOT MODIFY)'!$K:$K,Configuration!$F$13*Configuration!$F$16),-1000000),0))+IF(N60=0,0,COUNTIFS($N$2:N59,N59)*0.000001)</f>
        <v>-13.22082493246168</v>
      </c>
      <c r="P60" s="42">
        <f>IF(VLOOKUP($E60,Configuration!$A$21:$C$31,3,FALSE),IFERROR((Configuration!$C$13*G60*3+Configuration!$C$12*I60+Configuration!$C$14*H60+Configuration!$C$16*K60+Configuration!$C$15*L60*3+Configuration!$C$17*M60),""),0)/F60*IF(F60&gt;=10,1,(1-(12-F60)/12))</f>
        <v>18.755315969455527</v>
      </c>
    </row>
    <row r="61" spans="1:16" x14ac:dyDescent="0.25">
      <c r="A61" s="12">
        <f>_xlfn.RANK.EQ(O61,O:O,0)</f>
        <v>64</v>
      </c>
      <c r="B61" s="12">
        <f>_xlfn.RANK.EQ(P61,P:P,0)</f>
        <v>48</v>
      </c>
      <c r="C61" t="s">
        <v>493</v>
      </c>
      <c r="D61" t="s">
        <v>307</v>
      </c>
      <c r="E61" t="s">
        <v>4</v>
      </c>
      <c r="F61" s="18">
        <v>11</v>
      </c>
      <c r="G61" s="2">
        <v>5.9011764705882346</v>
      </c>
      <c r="H61" s="2">
        <v>770</v>
      </c>
      <c r="I61" s="2">
        <v>55</v>
      </c>
      <c r="J61" s="2">
        <v>4.5833333333333339</v>
      </c>
      <c r="K61" s="2">
        <v>27.5</v>
      </c>
      <c r="L61" s="2">
        <v>0.30555555555555558</v>
      </c>
      <c r="M61" s="2">
        <v>0.51289155636107031</v>
      </c>
      <c r="N61" s="2">
        <f>IF(VLOOKUP($E61,Configuration!$A$21:$C$31,3,FALSE),IFERROR((Configuration!$C$13*G61+Configuration!$C$12*I61+Configuration!$C$14*H61+Configuration!$C$16*K61+Configuration!$C$15*L61+Configuration!$C$17*M61),""),0)+(IF(VLOOKUP($E61,Configuration!$A$21:$C$31,3,FALSE),IFERROR((Configuration!$C$13*G61+Configuration!$C$12*I61+Configuration!$C$14*H61+Configuration!$C$16*K61+Configuration!$C$15*L61+Configuration!$C$17*M61),""),0)/$F61)*IFERROR(VLOOKUP($D61,'11_GAME_TEAMS (DO NOT MODIFY)'!$A:$C,3,FALSE),0)</f>
        <v>143.46460904414062</v>
      </c>
      <c r="O61" s="2">
        <f>MAX(IFERROR(IF(Configuration!$F$11&gt;0,$N61-LARGE($N:$N,Configuration!$F$11*Configuration!$F$16),-1000000),0),IFERROR(IF(Configuration!$F$14&gt;0,$N61-LARGE('FLEX Settings (DO NOT MODIFY)'!$J:$J,Configuration!$F$14*Configuration!$F$16),-1000000),0),IFERROR(IF(Configuration!$F$13&gt;0,$N61-LARGE('FLEX Settings (DO NOT MODIFY)'!$K:$K,Configuration!$F$13*Configuration!$F$16),-1000000),0))+IF(N61=0,0,COUNTIFS($N$2:N60,N60)*0.000001)</f>
        <v>-13.765062466842322</v>
      </c>
      <c r="P61" s="42">
        <f>IF(VLOOKUP($E61,Configuration!$A$21:$C$31,3,FALSE),IFERROR((Configuration!$C$13*G61*3+Configuration!$C$12*I61+Configuration!$C$14*H61+Configuration!$C$16*K61+Configuration!$C$15*L61*3+Configuration!$C$17*M61),""),0)/F61*IF(F61&gt;=10,1,(1-(12-F61)/12))</f>
        <v>19.813217577987828</v>
      </c>
    </row>
    <row r="62" spans="1:16" x14ac:dyDescent="0.25">
      <c r="A62" s="12">
        <f>_xlfn.RANK.EQ(O62,O:O,0)</f>
        <v>55</v>
      </c>
      <c r="B62" s="12">
        <f>_xlfn.RANK.EQ(P62,P:P,0)</f>
        <v>88</v>
      </c>
      <c r="C62" t="s">
        <v>243</v>
      </c>
      <c r="D62" t="s">
        <v>79</v>
      </c>
      <c r="E62" t="s">
        <v>2</v>
      </c>
      <c r="F62" s="18">
        <v>12</v>
      </c>
      <c r="G62" s="2">
        <v>5</v>
      </c>
      <c r="H62" s="2">
        <v>868.00000000000011</v>
      </c>
      <c r="I62" s="2">
        <v>62</v>
      </c>
      <c r="J62" s="2">
        <v>0</v>
      </c>
      <c r="K62" s="2">
        <v>0</v>
      </c>
      <c r="L62" s="2">
        <v>0</v>
      </c>
      <c r="M62" s="2">
        <v>0.50677446581671193</v>
      </c>
      <c r="N62" s="2">
        <f>IF(VLOOKUP($E62,Configuration!$A$21:$C$31,3,FALSE),IFERROR((Configuration!$C$13*G62+Configuration!$C$12*I62+Configuration!$C$14*H62+Configuration!$C$16*K62+Configuration!$C$15*L62+Configuration!$C$17*M62),""),0)+(IF(VLOOKUP($E62,Configuration!$A$21:$C$31,3,FALSE),IFERROR((Configuration!$C$13*G62+Configuration!$C$12*I62+Configuration!$C$14*H62+Configuration!$C$16*K62+Configuration!$C$15*L62+Configuration!$C$17*M62),""),0)/$F62)*IFERROR(VLOOKUP($D62,'11_GAME_TEAMS (DO NOT MODIFY)'!$A:$C,3,FALSE),0)</f>
        <v>146.78645106836657</v>
      </c>
      <c r="O62" s="2">
        <f>MAX(IFERROR(IF(Configuration!$F$11&gt;0,$N62-LARGE($N:$N,Configuration!$F$11*Configuration!$F$16),-1000000),0),IFERROR(IF(Configuration!$F$14&gt;0,$N62-LARGE('FLEX Settings (DO NOT MODIFY)'!$J:$J,Configuration!$F$14*Configuration!$F$16),-1000000),0),IFERROR(IF(Configuration!$F$13&gt;0,$N62-LARGE('FLEX Settings (DO NOT MODIFY)'!$K:$K,Configuration!$F$13*Configuration!$F$16),-1000000),0))+IF(N62=0,0,COUNTIFS($N$2:N61,N61)*0.000001)</f>
        <v>-10.443220442616363</v>
      </c>
      <c r="P62" s="42">
        <f>IF(VLOOKUP($E62,Configuration!$A$21:$C$31,3,FALSE),IFERROR((Configuration!$C$13*G62*3+Configuration!$C$12*I62+Configuration!$C$14*H62+Configuration!$C$16*K62+Configuration!$C$15*L62*3+Configuration!$C$17*M62),""),0)/F62*IF(F62&gt;=10,1,(1-(12-F62)/12))</f>
        <v>17.232204255697216</v>
      </c>
    </row>
    <row r="63" spans="1:16" x14ac:dyDescent="0.25">
      <c r="A63" s="12">
        <f>_xlfn.RANK.EQ(O63,O:O,0)</f>
        <v>43</v>
      </c>
      <c r="B63" s="12">
        <f>_xlfn.RANK.EQ(P63,P:P,0)</f>
        <v>58</v>
      </c>
      <c r="C63" t="s">
        <v>262</v>
      </c>
      <c r="D63" t="s">
        <v>93</v>
      </c>
      <c r="E63" t="s">
        <v>355</v>
      </c>
      <c r="F63" s="18">
        <v>12</v>
      </c>
      <c r="G63" s="2">
        <v>5.8500000000000005</v>
      </c>
      <c r="H63" s="2">
        <v>765.29339207048451</v>
      </c>
      <c r="I63" s="2">
        <v>76.123348017621126</v>
      </c>
      <c r="J63" s="2">
        <v>5.6</v>
      </c>
      <c r="K63" s="2">
        <v>28</v>
      </c>
      <c r="L63" s="2">
        <v>0.37333333333333329</v>
      </c>
      <c r="M63" s="2">
        <v>0.69959772765211858</v>
      </c>
      <c r="N63" s="2">
        <f>IF(VLOOKUP($E63,Configuration!$A$21:$C$31,3,FALSE),IFERROR((Configuration!$C$13*G63+Configuration!$C$12*I63+Configuration!$C$14*H63+Configuration!$C$16*K63+Configuration!$C$15*L63+Configuration!$C$17*M63),""),0)+(IF(VLOOKUP($E63,Configuration!$A$21:$C$31,3,FALSE),IFERROR((Configuration!$C$13*G63+Configuration!$C$12*I63+Configuration!$C$14*H63+Configuration!$C$16*K63+Configuration!$C$15*L63+Configuration!$C$17*M63),""),0)/$F63)*IFERROR(VLOOKUP($D63,'11_GAME_TEAMS (DO NOT MODIFY)'!$A:$C,3,FALSE),0)</f>
        <v>153.3318177605548</v>
      </c>
      <c r="O63" s="2">
        <f>MAX(IFERROR(IF(Configuration!$F$11&gt;0,$N63-LARGE($N:$N,Configuration!$F$11*Configuration!$F$16),-1000000),0),IFERROR(IF(Configuration!$F$14&gt;0,$N63-LARGE('FLEX Settings (DO NOT MODIFY)'!$J:$J,Configuration!$F$14*Configuration!$F$16),-1000000),0),IFERROR(IF(Configuration!$F$13&gt;0,$N63-LARGE('FLEX Settings (DO NOT MODIFY)'!$K:$K,Configuration!$F$13*Configuration!$F$16),-1000000),0))+IF(N63=0,0,COUNTIFS($N$2:N62,N62)*0.000001)</f>
        <v>-3.8978537504281379</v>
      </c>
      <c r="P63" s="42">
        <f>IF(VLOOKUP($E63,Configuration!$A$21:$C$31,3,FALSE),IFERROR((Configuration!$C$13*G63*3+Configuration!$C$12*I63+Configuration!$C$14*H63+Configuration!$C$16*K63+Configuration!$C$15*L63*3+Configuration!$C$17*M63),""),0)/F63*IF(F63&gt;=10,1,(1-(12-F63)/12))</f>
        <v>19.000984813379567</v>
      </c>
    </row>
    <row r="64" spans="1:16" x14ac:dyDescent="0.25">
      <c r="A64" s="12">
        <f>_xlfn.RANK.EQ(O64,O:O,0)</f>
        <v>58</v>
      </c>
      <c r="B64" s="12">
        <f>_xlfn.RANK.EQ(P64,P:P,0)</f>
        <v>42</v>
      </c>
      <c r="C64" t="s">
        <v>471</v>
      </c>
      <c r="D64" t="s">
        <v>127</v>
      </c>
      <c r="E64" t="s">
        <v>138</v>
      </c>
      <c r="F64" s="18">
        <v>11</v>
      </c>
      <c r="G64" s="2">
        <v>6.2451612903225806</v>
      </c>
      <c r="H64" s="2">
        <v>786.5</v>
      </c>
      <c r="I64" s="2">
        <v>60.5</v>
      </c>
      <c r="J64" s="2">
        <v>0</v>
      </c>
      <c r="K64" s="2">
        <v>0</v>
      </c>
      <c r="L64" s="2">
        <v>0</v>
      </c>
      <c r="M64" s="2">
        <v>0.49451379325663009</v>
      </c>
      <c r="N64" s="2">
        <f>IF(VLOOKUP($E64,Configuration!$A$21:$C$31,3,FALSE),IFERROR((Configuration!$C$13*G64+Configuration!$C$12*I64+Configuration!$C$14*H64+Configuration!$C$16*K64+Configuration!$C$15*L64+Configuration!$C$17*M64),""),0)+(IF(VLOOKUP($E64,Configuration!$A$21:$C$31,3,FALSE),IFERROR((Configuration!$C$13*G64+Configuration!$C$12*I64+Configuration!$C$14*H64+Configuration!$C$16*K64+Configuration!$C$15*L64+Configuration!$C$17*M64),""),0)/$F64)*IFERROR(VLOOKUP($D64,'11_GAME_TEAMS (DO NOT MODIFY)'!$A:$C,3,FALSE),0)</f>
        <v>145.38194015542223</v>
      </c>
      <c r="O64" s="2">
        <f>MAX(IFERROR(IF(Configuration!$F$11&gt;0,$N64-LARGE($N:$N,Configuration!$F$11*Configuration!$F$16),-1000000),0),IFERROR(IF(Configuration!$F$14&gt;0,$N64-LARGE('FLEX Settings (DO NOT MODIFY)'!$J:$J,Configuration!$F$14*Configuration!$F$16),-1000000),0),IFERROR(IF(Configuration!$F$13&gt;0,$N64-LARGE('FLEX Settings (DO NOT MODIFY)'!$K:$K,Configuration!$F$13*Configuration!$F$16),-1000000),0))+IF(N64=0,0,COUNTIFS($N$2:N63,N63)*0.000001)</f>
        <v>-11.847731355560709</v>
      </c>
      <c r="P64" s="42">
        <f>IF(VLOOKUP($E64,Configuration!$A$21:$C$31,3,FALSE),IFERROR((Configuration!$C$13*G64*3+Configuration!$C$12*I64+Configuration!$C$14*H64+Configuration!$C$16*K64+Configuration!$C$15*L64*3+Configuration!$C$17*M64),""),0)/F64*IF(F64&gt;=10,1,(1-(12-F64)/12))</f>
        <v>20.029443239935745</v>
      </c>
    </row>
    <row r="65" spans="1:16" x14ac:dyDescent="0.25">
      <c r="A65" s="12">
        <f>_xlfn.RANK.EQ(O65,O:O,0)</f>
        <v>66</v>
      </c>
      <c r="B65" s="12">
        <f>_xlfn.RANK.EQ(P65,P:P,0)</f>
        <v>69</v>
      </c>
      <c r="C65" t="s">
        <v>484</v>
      </c>
      <c r="D65" t="s">
        <v>106</v>
      </c>
      <c r="E65" t="s">
        <v>190</v>
      </c>
      <c r="F65" s="18">
        <v>12</v>
      </c>
      <c r="G65" s="2">
        <v>6.2608695652173907</v>
      </c>
      <c r="H65" s="2">
        <v>758.48429752066124</v>
      </c>
      <c r="I65" s="2">
        <v>55.814876033057857</v>
      </c>
      <c r="J65" s="2">
        <v>3</v>
      </c>
      <c r="K65" s="2">
        <v>15</v>
      </c>
      <c r="L65" s="2">
        <v>0.2</v>
      </c>
      <c r="M65" s="2">
        <v>0.49767330813083827</v>
      </c>
      <c r="N65" s="2">
        <f>IF(VLOOKUP($E65,Configuration!$A$21:$C$31,3,FALSE),IFERROR((Configuration!$C$13*G65+Configuration!$C$12*I65+Configuration!$C$14*H65+Configuration!$C$16*K65+Configuration!$C$15*L65+Configuration!$C$17*M65),""),0)+(IF(VLOOKUP($E65,Configuration!$A$21:$C$31,3,FALSE),IFERROR((Configuration!$C$13*G65+Configuration!$C$12*I65+Configuration!$C$14*H65+Configuration!$C$16*K65+Configuration!$C$15*L65+Configuration!$C$17*M65),""),0)/$F65)*IFERROR(VLOOKUP($D65,'11_GAME_TEAMS (DO NOT MODIFY)'!$A:$C,3,FALSE),0)</f>
        <v>143.02573854363769</v>
      </c>
      <c r="O65" s="2">
        <f>MAX(IFERROR(IF(Configuration!$F$11&gt;0,$N65-LARGE($N:$N,Configuration!$F$11*Configuration!$F$16),-1000000),0),IFERROR(IF(Configuration!$F$14&gt;0,$N65-LARGE('FLEX Settings (DO NOT MODIFY)'!$J:$J,Configuration!$F$14*Configuration!$F$16),-1000000),0),IFERROR(IF(Configuration!$F$13&gt;0,$N65-LARGE('FLEX Settings (DO NOT MODIFY)'!$K:$K,Configuration!$F$13*Configuration!$F$16),-1000000),0))+IF(N65=0,0,COUNTIFS($N$2:N64,N64)*0.000001)</f>
        <v>-14.203932967345251</v>
      </c>
      <c r="P65" s="42">
        <f>IF(VLOOKUP($E65,Configuration!$A$21:$C$31,3,FALSE),IFERROR((Configuration!$C$13*G65*3+Configuration!$C$12*I65+Configuration!$C$14*H65+Configuration!$C$16*K65+Configuration!$C$15*L65*3+Configuration!$C$17*M65),""),0)/F65*IF(F65&gt;=10,1,(1-(12-F65)/12))</f>
        <v>18.379681110520533</v>
      </c>
    </row>
    <row r="66" spans="1:16" x14ac:dyDescent="0.25">
      <c r="A66" s="12">
        <f>_xlfn.RANK.EQ(O66,O:O,0)</f>
        <v>61</v>
      </c>
      <c r="B66" s="12">
        <f>_xlfn.RANK.EQ(P66,P:P,0)</f>
        <v>65</v>
      </c>
      <c r="C66" t="s">
        <v>466</v>
      </c>
      <c r="D66" t="s">
        <v>658</v>
      </c>
      <c r="E66" t="s">
        <v>2</v>
      </c>
      <c r="F66" s="18">
        <v>12</v>
      </c>
      <c r="G66" s="2">
        <v>6.4168639592059726</v>
      </c>
      <c r="H66" s="2">
        <v>747.72378947368395</v>
      </c>
      <c r="I66" s="2">
        <v>57.963084455324335</v>
      </c>
      <c r="J66" s="2">
        <v>3</v>
      </c>
      <c r="K66" s="2">
        <v>15</v>
      </c>
      <c r="L66" s="2">
        <v>0.2</v>
      </c>
      <c r="M66" s="2">
        <v>0.51523229483498434</v>
      </c>
      <c r="N66" s="2">
        <f>IF(VLOOKUP($E66,Configuration!$A$21:$C$31,3,FALSE),IFERROR((Configuration!$C$13*G66+Configuration!$C$12*I66+Configuration!$C$14*H66+Configuration!$C$16*K66+Configuration!$C$15*L66+Configuration!$C$17*M66),""),0)+(IF(VLOOKUP($E66,Configuration!$A$21:$C$31,3,FALSE),IFERROR((Configuration!$C$13*G66+Configuration!$C$12*I66+Configuration!$C$14*H66+Configuration!$C$16*K66+Configuration!$C$15*L66+Configuration!$C$17*M66),""),0)/$F66)*IFERROR(VLOOKUP($D66,'11_GAME_TEAMS (DO NOT MODIFY)'!$A:$C,3,FALSE),0)</f>
        <v>143.9246403405964</v>
      </c>
      <c r="O66" s="2">
        <f>MAX(IFERROR(IF(Configuration!$F$11&gt;0,$N66-LARGE($N:$N,Configuration!$F$11*Configuration!$F$16),-1000000),0),IFERROR(IF(Configuration!$F$14&gt;0,$N66-LARGE('FLEX Settings (DO NOT MODIFY)'!$J:$J,Configuration!$F$14*Configuration!$F$16),-1000000),0),IFERROR(IF(Configuration!$F$13&gt;0,$N66-LARGE('FLEX Settings (DO NOT MODIFY)'!$K:$K,Configuration!$F$13*Configuration!$F$16),-1000000),0))+IF(N66=0,0,COUNTIFS($N$2:N65,N65)*0.000001)</f>
        <v>-13.30503117038654</v>
      </c>
      <c r="P66" s="42">
        <f>IF(VLOOKUP($E66,Configuration!$A$21:$C$31,3,FALSE),IFERROR((Configuration!$C$13*G66*3+Configuration!$C$12*I66+Configuration!$C$14*H66+Configuration!$C$16*K66+Configuration!$C$15*L66*3+Configuration!$C$17*M66),""),0)/F66*IF(F66&gt;=10,1,(1-(12-F66)/12))</f>
        <v>18.610583987589006</v>
      </c>
    </row>
    <row r="67" spans="1:16" x14ac:dyDescent="0.25">
      <c r="A67" s="12">
        <f>_xlfn.RANK.EQ(O67,O:O,0)</f>
        <v>72</v>
      </c>
      <c r="B67" s="12">
        <f>_xlfn.RANK.EQ(P67,P:P,0)</f>
        <v>52</v>
      </c>
      <c r="C67" t="s">
        <v>845</v>
      </c>
      <c r="D67" t="s">
        <v>123</v>
      </c>
      <c r="E67" t="s">
        <v>3</v>
      </c>
      <c r="F67" s="18">
        <v>12</v>
      </c>
      <c r="G67" s="2">
        <v>7.5600000000000014</v>
      </c>
      <c r="H67" s="2">
        <v>702</v>
      </c>
      <c r="I67" s="2">
        <v>54</v>
      </c>
      <c r="J67" s="2">
        <v>0</v>
      </c>
      <c r="K67" s="2">
        <v>0</v>
      </c>
      <c r="L67" s="2">
        <v>0</v>
      </c>
      <c r="M67" s="2">
        <v>0.44138421216294255</v>
      </c>
      <c r="N67" s="2">
        <f>IF(VLOOKUP($E67,Configuration!$A$21:$C$31,3,FALSE),IFERROR((Configuration!$C$13*G67+Configuration!$C$12*I67+Configuration!$C$14*H67+Configuration!$C$16*K67+Configuration!$C$15*L67+Configuration!$C$17*M67),""),0)+(IF(VLOOKUP($E67,Configuration!$A$21:$C$31,3,FALSE),IFERROR((Configuration!$C$13*G67+Configuration!$C$12*I67+Configuration!$C$14*H67+Configuration!$C$16*K67+Configuration!$C$15*L67+Configuration!$C$17*M67),""),0)/$F67)*IFERROR(VLOOKUP($D67,'11_GAME_TEAMS (DO NOT MODIFY)'!$A:$C,3,FALSE),0)</f>
        <v>141.67723157567411</v>
      </c>
      <c r="O67" s="2">
        <f>MAX(IFERROR(IF(Configuration!$F$11&gt;0,$N67-LARGE($N:$N,Configuration!$F$11*Configuration!$F$16),-1000000),0),IFERROR(IF(Configuration!$F$14&gt;0,$N67-LARGE('FLEX Settings (DO NOT MODIFY)'!$J:$J,Configuration!$F$14*Configuration!$F$16),-1000000),0),IFERROR(IF(Configuration!$F$13&gt;0,$N67-LARGE('FLEX Settings (DO NOT MODIFY)'!$K:$K,Configuration!$F$13*Configuration!$F$16),-1000000),0))+IF(N67=0,0,COUNTIFS($N$2:N66,N66)*0.000001)</f>
        <v>-15.552439935308824</v>
      </c>
      <c r="P67" s="42">
        <f>IF(VLOOKUP($E67,Configuration!$A$21:$C$31,3,FALSE),IFERROR((Configuration!$C$13*G67*3+Configuration!$C$12*I67+Configuration!$C$14*H67+Configuration!$C$16*K67+Configuration!$C$15*L67*3+Configuration!$C$17*M67),""),0)/F67*IF(F67&gt;=10,1,(1-(12-F67)/12))</f>
        <v>19.366435964639511</v>
      </c>
    </row>
    <row r="68" spans="1:16" x14ac:dyDescent="0.25">
      <c r="A68" s="12">
        <f>_xlfn.RANK.EQ(O68,O:O,0)</f>
        <v>67</v>
      </c>
      <c r="B68" s="12">
        <f>_xlfn.RANK.EQ(P68,P:P,0)</f>
        <v>74</v>
      </c>
      <c r="C68" t="s">
        <v>803</v>
      </c>
      <c r="D68" t="s">
        <v>117</v>
      </c>
      <c r="E68" t="s">
        <v>138</v>
      </c>
      <c r="F68" s="18">
        <v>12</v>
      </c>
      <c r="G68" s="2">
        <v>6.1999999999999993</v>
      </c>
      <c r="H68" s="2">
        <v>782.09753424657515</v>
      </c>
      <c r="I68" s="2">
        <v>56.898630136986299</v>
      </c>
      <c r="J68" s="2">
        <v>0</v>
      </c>
      <c r="K68" s="2">
        <v>0</v>
      </c>
      <c r="L68" s="2">
        <v>0</v>
      </c>
      <c r="M68" s="2">
        <v>0.46507698215119186</v>
      </c>
      <c r="N68" s="2">
        <f>IF(VLOOKUP($E68,Configuration!$A$21:$C$31,3,FALSE),IFERROR((Configuration!$C$13*G68+Configuration!$C$12*I68+Configuration!$C$14*H68+Configuration!$C$16*K68+Configuration!$C$15*L68+Configuration!$C$17*M68),""),0)+(IF(VLOOKUP($E68,Configuration!$A$21:$C$31,3,FALSE),IFERROR((Configuration!$C$13*G68+Configuration!$C$12*I68+Configuration!$C$14*H68+Configuration!$C$16*K68+Configuration!$C$15*L68+Configuration!$C$17*M68),""),0)/$F68)*IFERROR(VLOOKUP($D68,'11_GAME_TEAMS (DO NOT MODIFY)'!$A:$C,3,FALSE),0)</f>
        <v>142.92891452884828</v>
      </c>
      <c r="O68" s="2">
        <f>MAX(IFERROR(IF(Configuration!$F$11&gt;0,$N68-LARGE($N:$N,Configuration!$F$11*Configuration!$F$16),-1000000),0),IFERROR(IF(Configuration!$F$14&gt;0,$N68-LARGE('FLEX Settings (DO NOT MODIFY)'!$J:$J,Configuration!$F$14*Configuration!$F$16),-1000000),0),IFERROR(IF(Configuration!$F$13&gt;0,$N68-LARGE('FLEX Settings (DO NOT MODIFY)'!$K:$K,Configuration!$F$13*Configuration!$F$16),-1000000),0))+IF(N68=0,0,COUNTIFS($N$2:N67,N67)*0.000001)</f>
        <v>-14.300756982134656</v>
      </c>
      <c r="P68" s="42">
        <f>IF(VLOOKUP($E68,Configuration!$A$21:$C$31,3,FALSE),IFERROR((Configuration!$C$13*G68*3+Configuration!$C$12*I68+Configuration!$C$14*H68+Configuration!$C$16*K68+Configuration!$C$15*L68*3+Configuration!$C$17*M68),""),0)/F68*IF(F68&gt;=10,1,(1-(12-F68)/12))</f>
        <v>18.110742877404025</v>
      </c>
    </row>
    <row r="69" spans="1:16" x14ac:dyDescent="0.25">
      <c r="A69" s="12">
        <f>_xlfn.RANK.EQ(O69,O:O,0)</f>
        <v>75</v>
      </c>
      <c r="B69" s="12">
        <f>_xlfn.RANK.EQ(P69,P:P,0)</f>
        <v>45</v>
      </c>
      <c r="C69" t="s">
        <v>785</v>
      </c>
      <c r="D69" t="s">
        <v>657</v>
      </c>
      <c r="E69" t="s">
        <v>2</v>
      </c>
      <c r="F69" s="18">
        <v>12</v>
      </c>
      <c r="G69" s="2">
        <v>8.3035714285714306</v>
      </c>
      <c r="H69" s="2">
        <v>637.71428571428578</v>
      </c>
      <c r="I69" s="2">
        <v>53.142857142857146</v>
      </c>
      <c r="J69" s="2">
        <v>0</v>
      </c>
      <c r="K69" s="2">
        <v>0</v>
      </c>
      <c r="L69" s="2">
        <v>0</v>
      </c>
      <c r="M69" s="2">
        <v>0.43437811355718159</v>
      </c>
      <c r="N69" s="2">
        <f>IF(VLOOKUP($E69,Configuration!$A$21:$C$31,3,FALSE),IFERROR((Configuration!$C$13*G69+Configuration!$C$12*I69+Configuration!$C$14*H69+Configuration!$C$16*K69+Configuration!$C$15*L69+Configuration!$C$17*M69),""),0)+(IF(VLOOKUP($E69,Configuration!$A$21:$C$31,3,FALSE),IFERROR((Configuration!$C$13*G69+Configuration!$C$12*I69+Configuration!$C$14*H69+Configuration!$C$16*K69+Configuration!$C$15*L69+Configuration!$C$17*M69),""),0)/$F69)*IFERROR(VLOOKUP($D69,'11_GAME_TEAMS (DO NOT MODIFY)'!$A:$C,3,FALSE),0)</f>
        <v>139.29552948717136</v>
      </c>
      <c r="O69" s="2">
        <f>MAX(IFERROR(IF(Configuration!$F$11&gt;0,$N69-LARGE($N:$N,Configuration!$F$11*Configuration!$F$16),-1000000),0),IFERROR(IF(Configuration!$F$14&gt;0,$N69-LARGE('FLEX Settings (DO NOT MODIFY)'!$J:$J,Configuration!$F$14*Configuration!$F$16),-1000000),0),IFERROR(IF(Configuration!$F$13&gt;0,$N69-LARGE('FLEX Settings (DO NOT MODIFY)'!$K:$K,Configuration!$F$13*Configuration!$F$16),-1000000),0))+IF(N69=0,0,COUNTIFS($N$2:N68,N68)*0.000001)</f>
        <v>-17.934142023811571</v>
      </c>
      <c r="P69" s="42">
        <f>IF(VLOOKUP($E69,Configuration!$A$21:$C$31,3,FALSE),IFERROR((Configuration!$C$13*G69*3+Configuration!$C$12*I69+Configuration!$C$14*H69+Configuration!$C$16*K69+Configuration!$C$15*L69*3+Configuration!$C$17*M69),""),0)/F69*IF(F69&gt;=10,1,(1-(12-F69)/12))</f>
        <v>19.911532219169043</v>
      </c>
    </row>
    <row r="70" spans="1:16" x14ac:dyDescent="0.25">
      <c r="A70" s="12">
        <f>_xlfn.RANK.EQ(O70,O:O,0)</f>
        <v>76</v>
      </c>
      <c r="B70" s="12">
        <f>_xlfn.RANK.EQ(P70,P:P,0)</f>
        <v>75</v>
      </c>
      <c r="C70" t="s">
        <v>268</v>
      </c>
      <c r="D70" t="s">
        <v>66</v>
      </c>
      <c r="E70" t="s">
        <v>355</v>
      </c>
      <c r="F70" s="18">
        <v>12</v>
      </c>
      <c r="G70" s="2">
        <v>6.5454545454545467</v>
      </c>
      <c r="H70" s="2">
        <v>742.66094420600848</v>
      </c>
      <c r="I70" s="2">
        <v>51.502145922746777</v>
      </c>
      <c r="J70" s="2">
        <v>0</v>
      </c>
      <c r="K70" s="2">
        <v>0</v>
      </c>
      <c r="L70" s="2">
        <v>0</v>
      </c>
      <c r="M70" s="2">
        <v>0.42096729820023132</v>
      </c>
      <c r="N70" s="2">
        <f>IF(VLOOKUP($E70,Configuration!$A$21:$C$31,3,FALSE),IFERROR((Configuration!$C$13*G70+Configuration!$C$12*I70+Configuration!$C$14*H70+Configuration!$C$16*K70+Configuration!$C$15*L70+Configuration!$C$17*M70),""),0)+(IF(VLOOKUP($E70,Configuration!$A$21:$C$31,3,FALSE),IFERROR((Configuration!$C$13*G70+Configuration!$C$12*I70+Configuration!$C$14*H70+Configuration!$C$16*K70+Configuration!$C$15*L70+Configuration!$C$17*M70),""),0)/$F70)*IFERROR(VLOOKUP($D70,'11_GAME_TEAMS (DO NOT MODIFY)'!$A:$C,3,FALSE),0)</f>
        <v>138.44796005830108</v>
      </c>
      <c r="O70" s="2">
        <f>MAX(IFERROR(IF(Configuration!$F$11&gt;0,$N70-LARGE($N:$N,Configuration!$F$11*Configuration!$F$16),-1000000),0),IFERROR(IF(Configuration!$F$14&gt;0,$N70-LARGE('FLEX Settings (DO NOT MODIFY)'!$J:$J,Configuration!$F$14*Configuration!$F$16),-1000000),0),IFERROR(IF(Configuration!$F$13&gt;0,$N70-LARGE('FLEX Settings (DO NOT MODIFY)'!$K:$K,Configuration!$F$13*Configuration!$F$16),-1000000),0))+IF(N70=0,0,COUNTIFS($N$2:N69,N69)*0.000001)</f>
        <v>-18.781711452681858</v>
      </c>
      <c r="P70" s="42">
        <f>IF(VLOOKUP($E70,Configuration!$A$21:$C$31,3,FALSE),IFERROR((Configuration!$C$13*G70*3+Configuration!$C$12*I70+Configuration!$C$14*H70+Configuration!$C$16*K70+Configuration!$C$15*L70*3+Configuration!$C$17*M70),""),0)/F70*IF(F70&gt;=10,1,(1-(12-F70)/12))</f>
        <v>18.082784550312969</v>
      </c>
    </row>
    <row r="71" spans="1:16" x14ac:dyDescent="0.25">
      <c r="A71" s="12">
        <f>_xlfn.RANK.EQ(O71,O:O,0)</f>
        <v>70</v>
      </c>
      <c r="B71" s="12">
        <f>_xlfn.RANK.EQ(P71,P:P,0)</f>
        <v>99</v>
      </c>
      <c r="C71" t="s">
        <v>271</v>
      </c>
      <c r="D71" t="s">
        <v>310</v>
      </c>
      <c r="E71" t="s">
        <v>369</v>
      </c>
      <c r="F71" s="18">
        <v>12</v>
      </c>
      <c r="G71" s="2">
        <v>4.9180327868852451</v>
      </c>
      <c r="H71" s="2">
        <v>840</v>
      </c>
      <c r="I71" s="2">
        <v>60</v>
      </c>
      <c r="J71" s="2">
        <v>0</v>
      </c>
      <c r="K71" s="2">
        <v>0</v>
      </c>
      <c r="L71" s="2">
        <v>0</v>
      </c>
      <c r="M71" s="2">
        <v>0.49042690240326953</v>
      </c>
      <c r="N71" s="2">
        <f>IF(VLOOKUP($E71,Configuration!$A$21:$C$31,3,FALSE),IFERROR((Configuration!$C$13*G71+Configuration!$C$12*I71+Configuration!$C$14*H71+Configuration!$C$16*K71+Configuration!$C$15*L71+Configuration!$C$17*M71),""),0)+(IF(VLOOKUP($E71,Configuration!$A$21:$C$31,3,FALSE),IFERROR((Configuration!$C$13*G71+Configuration!$C$12*I71+Configuration!$C$14*H71+Configuration!$C$16*K71+Configuration!$C$15*L71+Configuration!$C$17*M71),""),0)/$F71)*IFERROR(VLOOKUP($D71,'11_GAME_TEAMS (DO NOT MODIFY)'!$A:$C,3,FALSE),0)</f>
        <v>142.52734291650492</v>
      </c>
      <c r="O71" s="2">
        <f>MAX(IFERROR(IF(Configuration!$F$11&gt;0,$N71-LARGE($N:$N,Configuration!$F$11*Configuration!$F$16),-1000000),0),IFERROR(IF(Configuration!$F$14&gt;0,$N71-LARGE('FLEX Settings (DO NOT MODIFY)'!$J:$J,Configuration!$F$14*Configuration!$F$16),-1000000),0),IFERROR(IF(Configuration!$F$13&gt;0,$N71-LARGE('FLEX Settings (DO NOT MODIFY)'!$K:$K,Configuration!$F$13*Configuration!$F$16),-1000000),0))+IF(N71=0,0,COUNTIFS($N$2:N70,N70)*0.000001)</f>
        <v>-14.702328594478017</v>
      </c>
      <c r="P71" s="42">
        <f>IF(VLOOKUP($E71,Configuration!$A$21:$C$31,3,FALSE),IFERROR((Configuration!$C$13*G71*3+Configuration!$C$12*I71+Configuration!$C$14*H71+Configuration!$C$16*K71+Configuration!$C$15*L71*3+Configuration!$C$17*M71),""),0)/F71*IF(F71&gt;=10,1,(1-(12-F71)/12))</f>
        <v>16.795311363260655</v>
      </c>
    </row>
    <row r="72" spans="1:16" x14ac:dyDescent="0.25">
      <c r="A72" s="12">
        <f>_xlfn.RANK.EQ(O72,O:O,0)</f>
        <v>79</v>
      </c>
      <c r="B72" s="12">
        <f>_xlfn.RANK.EQ(P72,P:P,0)</f>
        <v>102</v>
      </c>
      <c r="C72" t="s">
        <v>792</v>
      </c>
      <c r="D72" t="s">
        <v>47</v>
      </c>
      <c r="E72" t="s">
        <v>138</v>
      </c>
      <c r="F72" s="18">
        <v>12</v>
      </c>
      <c r="G72" s="2">
        <v>5.4712179712179729</v>
      </c>
      <c r="H72" s="2">
        <v>803.58884462151377</v>
      </c>
      <c r="I72" s="2">
        <v>45.856972111553773</v>
      </c>
      <c r="J72" s="2">
        <v>0</v>
      </c>
      <c r="K72" s="2">
        <v>0</v>
      </c>
      <c r="L72" s="2">
        <v>0</v>
      </c>
      <c r="M72" s="2">
        <v>0.37482487977104056</v>
      </c>
      <c r="N72" s="2">
        <f>IF(VLOOKUP($E72,Configuration!$A$21:$C$31,3,FALSE),IFERROR((Configuration!$C$13*G72+Configuration!$C$12*I72+Configuration!$C$14*H72+Configuration!$C$16*K72+Configuration!$C$15*L72+Configuration!$C$17*M72),""),0)+(IF(VLOOKUP($E72,Configuration!$A$21:$C$31,3,FALSE),IFERROR((Configuration!$C$13*G72+Configuration!$C$12*I72+Configuration!$C$14*H72+Configuration!$C$16*K72+Configuration!$C$15*L72+Configuration!$C$17*M72),""),0)/$F72)*IFERROR(VLOOKUP($D72,'11_GAME_TEAMS (DO NOT MODIFY)'!$A:$C,3,FALSE),0)</f>
        <v>135.36502858569401</v>
      </c>
      <c r="O72" s="2">
        <f>MAX(IFERROR(IF(Configuration!$F$11&gt;0,$N72-LARGE($N:$N,Configuration!$F$11*Configuration!$F$16),-1000000),0),IFERROR(IF(Configuration!$F$14&gt;0,$N72-LARGE('FLEX Settings (DO NOT MODIFY)'!$J:$J,Configuration!$F$14*Configuration!$F$16),-1000000),0),IFERROR(IF(Configuration!$F$13&gt;0,$N72-LARGE('FLEX Settings (DO NOT MODIFY)'!$K:$K,Configuration!$F$13*Configuration!$F$16),-1000000),0))+IF(N72=0,0,COUNTIFS($N$2:N71,N71)*0.000001)</f>
        <v>-21.86464292528893</v>
      </c>
      <c r="P72" s="42">
        <f>IF(VLOOKUP($E72,Configuration!$A$21:$C$31,3,FALSE),IFERROR((Configuration!$C$13*G72*3+Configuration!$C$12*I72+Configuration!$C$14*H72+Configuration!$C$16*K72+Configuration!$C$15*L72*3+Configuration!$C$17*M72),""),0)/F72*IF(F72&gt;=10,1,(1-(12-F72)/12))</f>
        <v>16.751637020025807</v>
      </c>
    </row>
    <row r="73" spans="1:16" x14ac:dyDescent="0.25">
      <c r="A73" s="12">
        <f>_xlfn.RANK.EQ(O73,O:O,0)</f>
        <v>59</v>
      </c>
      <c r="B73" s="12">
        <f>_xlfn.RANK.EQ(P73,P:P,0)</f>
        <v>56</v>
      </c>
      <c r="C73" t="s">
        <v>489</v>
      </c>
      <c r="D73" t="s">
        <v>77</v>
      </c>
      <c r="E73" t="s">
        <v>138</v>
      </c>
      <c r="F73" s="18">
        <v>12</v>
      </c>
      <c r="G73" s="2">
        <v>7.0200000000000014</v>
      </c>
      <c r="H73" s="2">
        <v>712.80000000000007</v>
      </c>
      <c r="I73" s="2">
        <v>64.800000000000011</v>
      </c>
      <c r="J73" s="2">
        <v>0</v>
      </c>
      <c r="K73" s="2">
        <v>0</v>
      </c>
      <c r="L73" s="2">
        <v>0</v>
      </c>
      <c r="M73" s="2">
        <v>0.52966105459553114</v>
      </c>
      <c r="N73" s="2">
        <f>IF(VLOOKUP($E73,Configuration!$A$21:$C$31,3,FALSE),IFERROR((Configuration!$C$13*G73+Configuration!$C$12*I73+Configuration!$C$14*H73+Configuration!$C$16*K73+Configuration!$C$15*L73+Configuration!$C$17*M73),""),0)+(IF(VLOOKUP($E73,Configuration!$A$21:$C$31,3,FALSE),IFERROR((Configuration!$C$13*G73+Configuration!$C$12*I73+Configuration!$C$14*H73+Configuration!$C$16*K73+Configuration!$C$15*L73+Configuration!$C$17*M73),""),0)/$F73)*IFERROR(VLOOKUP($D73,'11_GAME_TEAMS (DO NOT MODIFY)'!$A:$C,3,FALSE),0)</f>
        <v>144.74067789080894</v>
      </c>
      <c r="O73" s="2">
        <f>MAX(IFERROR(IF(Configuration!$F$11&gt;0,$N73-LARGE($N:$N,Configuration!$F$11*Configuration!$F$16),-1000000),0),IFERROR(IF(Configuration!$F$14&gt;0,$N73-LARGE('FLEX Settings (DO NOT MODIFY)'!$J:$J,Configuration!$F$14*Configuration!$F$16),-1000000),0),IFERROR(IF(Configuration!$F$13&gt;0,$N73-LARGE('FLEX Settings (DO NOT MODIFY)'!$K:$K,Configuration!$F$13*Configuration!$F$16),-1000000),0))+IF(N73=0,0,COUNTIFS($N$2:N72,N72)*0.000001)</f>
        <v>-12.488993620173998</v>
      </c>
      <c r="P73" s="42">
        <f>IF(VLOOKUP($E73,Configuration!$A$21:$C$31,3,FALSE),IFERROR((Configuration!$C$13*G73*3+Configuration!$C$12*I73+Configuration!$C$14*H73+Configuration!$C$16*K73+Configuration!$C$15*L73*3+Configuration!$C$17*M73),""),0)/F73*IF(F73&gt;=10,1,(1-(12-F73)/12))</f>
        <v>19.081723157567414</v>
      </c>
    </row>
    <row r="74" spans="1:16" x14ac:dyDescent="0.25">
      <c r="A74" s="12">
        <f>_xlfn.RANK.EQ(O74,O:O,0)</f>
        <v>77</v>
      </c>
      <c r="B74" s="12">
        <f>_xlfn.RANK.EQ(P74,P:P,0)</f>
        <v>72</v>
      </c>
      <c r="C74" t="s">
        <v>494</v>
      </c>
      <c r="D74" t="s">
        <v>90</v>
      </c>
      <c r="E74" t="s">
        <v>138</v>
      </c>
      <c r="F74" s="18">
        <v>12</v>
      </c>
      <c r="G74" s="2">
        <v>6.7549668874172184</v>
      </c>
      <c r="H74" s="2">
        <v>714</v>
      </c>
      <c r="I74" s="2">
        <v>51</v>
      </c>
      <c r="J74" s="2">
        <v>1</v>
      </c>
      <c r="K74" s="2">
        <v>5.0000000000000009</v>
      </c>
      <c r="L74" s="2">
        <v>6.6666666666666666E-2</v>
      </c>
      <c r="M74" s="2">
        <v>0.43068109885908601</v>
      </c>
      <c r="N74" s="2">
        <f>IF(VLOOKUP($E74,Configuration!$A$21:$C$31,3,FALSE),IFERROR((Configuration!$C$13*G74+Configuration!$C$12*I74+Configuration!$C$14*H74+Configuration!$C$16*K74+Configuration!$C$15*L74+Configuration!$C$17*M74),""),0)+(IF(VLOOKUP($E74,Configuration!$A$21:$C$31,3,FALSE),IFERROR((Configuration!$C$13*G74+Configuration!$C$12*I74+Configuration!$C$14*H74+Configuration!$C$16*K74+Configuration!$C$15*L74+Configuration!$C$17*M74),""),0)/$F74)*IFERROR(VLOOKUP($D74,'11_GAME_TEAMS (DO NOT MODIFY)'!$A:$C,3,FALSE),0)</f>
        <v>137.46843912678517</v>
      </c>
      <c r="O74" s="2">
        <f>MAX(IFERROR(IF(Configuration!$F$11&gt;0,$N74-LARGE($N:$N,Configuration!$F$11*Configuration!$F$16),-1000000),0),IFERROR(IF(Configuration!$F$14&gt;0,$N74-LARGE('FLEX Settings (DO NOT MODIFY)'!$J:$J,Configuration!$F$14*Configuration!$F$16),-1000000),0),IFERROR(IF(Configuration!$F$13&gt;0,$N74-LARGE('FLEX Settings (DO NOT MODIFY)'!$K:$K,Configuration!$F$13*Configuration!$F$16),-1000000),0))+IF(N74=0,0,COUNTIFS($N$2:N73,N73)*0.000001)</f>
        <v>-19.761232384197765</v>
      </c>
      <c r="P74" s="42">
        <f>IF(VLOOKUP($E74,Configuration!$A$21:$C$31,3,FALSE),IFERROR((Configuration!$C$13*G74*3+Configuration!$C$12*I74+Configuration!$C$14*H74+Configuration!$C$16*K74+Configuration!$C$15*L74*3+Configuration!$C$17*M74),""),0)/F74*IF(F74&gt;=10,1,(1-(12-F74)/12))</f>
        <v>18.277336814649313</v>
      </c>
    </row>
    <row r="75" spans="1:16" x14ac:dyDescent="0.25">
      <c r="A75" s="12">
        <f>_xlfn.RANK.EQ(O75,O:O,0)</f>
        <v>82</v>
      </c>
      <c r="B75" s="12">
        <f>_xlfn.RANK.EQ(P75,P:P,0)</f>
        <v>81</v>
      </c>
      <c r="C75" t="s">
        <v>258</v>
      </c>
      <c r="D75" t="s">
        <v>96</v>
      </c>
      <c r="E75" t="s">
        <v>355</v>
      </c>
      <c r="F75" s="18">
        <v>12</v>
      </c>
      <c r="G75" s="2">
        <v>6.4864864864864868</v>
      </c>
      <c r="H75" s="2">
        <v>720</v>
      </c>
      <c r="I75" s="2">
        <v>48</v>
      </c>
      <c r="J75" s="2">
        <v>0</v>
      </c>
      <c r="K75" s="2">
        <v>0</v>
      </c>
      <c r="L75" s="2">
        <v>0</v>
      </c>
      <c r="M75" s="2">
        <v>0.39234152192261562</v>
      </c>
      <c r="N75" s="2">
        <f>IF(VLOOKUP($E75,Configuration!$A$21:$C$31,3,FALSE),IFERROR((Configuration!$C$13*G75+Configuration!$C$12*I75+Configuration!$C$14*H75+Configuration!$C$16*K75+Configuration!$C$15*L75+Configuration!$C$17*M75),""),0)+(IF(VLOOKUP($E75,Configuration!$A$21:$C$31,3,FALSE),IFERROR((Configuration!$C$13*G75+Configuration!$C$12*I75+Configuration!$C$14*H75+Configuration!$C$16*K75+Configuration!$C$15*L75+Configuration!$C$17*M75),""),0)/$F75)*IFERROR(VLOOKUP($D75,'11_GAME_TEAMS (DO NOT MODIFY)'!$A:$C,3,FALSE),0)</f>
        <v>134.13423587507367</v>
      </c>
      <c r="O75" s="2">
        <f>MAX(IFERROR(IF(Configuration!$F$11&gt;0,$N75-LARGE($N:$N,Configuration!$F$11*Configuration!$F$16),-1000000),0),IFERROR(IF(Configuration!$F$14&gt;0,$N75-LARGE('FLEX Settings (DO NOT MODIFY)'!$J:$J,Configuration!$F$14*Configuration!$F$16),-1000000),0),IFERROR(IF(Configuration!$F$13&gt;0,$N75-LARGE('FLEX Settings (DO NOT MODIFY)'!$K:$K,Configuration!$F$13*Configuration!$F$16),-1000000),0))+IF(N75=0,0,COUNTIFS($N$2:N74,N74)*0.000001)</f>
        <v>-23.095435635909265</v>
      </c>
      <c r="P75" s="42">
        <f>IF(VLOOKUP($E75,Configuration!$A$21:$C$31,3,FALSE),IFERROR((Configuration!$C$13*G75*3+Configuration!$C$12*I75+Configuration!$C$14*H75+Configuration!$C$16*K75+Configuration!$C$15*L75*3+Configuration!$C$17*M75),""),0)/F75*IF(F75&gt;=10,1,(1-(12-F75)/12))</f>
        <v>17.664339476075963</v>
      </c>
    </row>
    <row r="76" spans="1:16" x14ac:dyDescent="0.25">
      <c r="A76" s="12">
        <f>_xlfn.RANK.EQ(O76,O:O,0)</f>
        <v>84</v>
      </c>
      <c r="B76" s="12">
        <f>_xlfn.RANK.EQ(P76,P:P,0)</f>
        <v>103</v>
      </c>
      <c r="C76" t="s">
        <v>490</v>
      </c>
      <c r="D76" t="s">
        <v>77</v>
      </c>
      <c r="E76" t="s">
        <v>138</v>
      </c>
      <c r="F76" s="18">
        <v>12</v>
      </c>
      <c r="G76" s="2">
        <v>5.6</v>
      </c>
      <c r="H76" s="2">
        <v>768</v>
      </c>
      <c r="I76" s="2">
        <v>48</v>
      </c>
      <c r="J76" s="2">
        <v>0</v>
      </c>
      <c r="K76" s="2">
        <v>0</v>
      </c>
      <c r="L76" s="2">
        <v>0</v>
      </c>
      <c r="M76" s="2">
        <v>0.39234152192261562</v>
      </c>
      <c r="N76" s="2">
        <f>IF(VLOOKUP($E76,Configuration!$A$21:$C$31,3,FALSE),IFERROR((Configuration!$C$13*G76+Configuration!$C$12*I76+Configuration!$C$14*H76+Configuration!$C$16*K76+Configuration!$C$15*L76+Configuration!$C$17*M76),""),0)+(IF(VLOOKUP($E76,Configuration!$A$21:$C$31,3,FALSE),IFERROR((Configuration!$C$13*G76+Configuration!$C$12*I76+Configuration!$C$14*H76+Configuration!$C$16*K76+Configuration!$C$15*L76+Configuration!$C$17*M76),""),0)/$F76)*IFERROR(VLOOKUP($D76,'11_GAME_TEAMS (DO NOT MODIFY)'!$A:$C,3,FALSE),0)</f>
        <v>133.61531695615477</v>
      </c>
      <c r="O76" s="2">
        <f>MAX(IFERROR(IF(Configuration!$F$11&gt;0,$N76-LARGE($N:$N,Configuration!$F$11*Configuration!$F$16),-1000000),0),IFERROR(IF(Configuration!$F$14&gt;0,$N76-LARGE('FLEX Settings (DO NOT MODIFY)'!$J:$J,Configuration!$F$14*Configuration!$F$16),-1000000),0),IFERROR(IF(Configuration!$F$13&gt;0,$N76-LARGE('FLEX Settings (DO NOT MODIFY)'!$K:$K,Configuration!$F$13*Configuration!$F$16),-1000000),0))+IF(N76=0,0,COUNTIFS($N$2:N75,N75)*0.000001)</f>
        <v>-23.614354554828164</v>
      </c>
      <c r="P76" s="42">
        <f>IF(VLOOKUP($E76,Configuration!$A$21:$C$31,3,FALSE),IFERROR((Configuration!$C$13*G76*3+Configuration!$C$12*I76+Configuration!$C$14*H76+Configuration!$C$16*K76+Configuration!$C$15*L76*3+Configuration!$C$17*M76),""),0)/F76*IF(F76&gt;=10,1,(1-(12-F76)/12))</f>
        <v>16.73460974634623</v>
      </c>
    </row>
    <row r="77" spans="1:16" x14ac:dyDescent="0.25">
      <c r="A77" s="12">
        <f>_xlfn.RANK.EQ(O77,O:O,0)</f>
        <v>63</v>
      </c>
      <c r="B77" s="12">
        <f>_xlfn.RANK.EQ(P77,P:P,0)</f>
        <v>134</v>
      </c>
      <c r="C77" t="s">
        <v>901</v>
      </c>
      <c r="D77" t="s">
        <v>131</v>
      </c>
      <c r="E77" t="s">
        <v>3</v>
      </c>
      <c r="F77" s="18">
        <v>12</v>
      </c>
      <c r="G77" s="2">
        <v>3.5736961451247167</v>
      </c>
      <c r="H77" s="2">
        <v>886.51647769516728</v>
      </c>
      <c r="I77" s="2">
        <v>69.552351301115237</v>
      </c>
      <c r="J77" s="2">
        <v>0</v>
      </c>
      <c r="K77" s="2">
        <v>0</v>
      </c>
      <c r="L77" s="2">
        <v>0</v>
      </c>
      <c r="M77" s="2">
        <v>0.56850573672449922</v>
      </c>
      <c r="N77" s="2">
        <f>IF(VLOOKUP($E77,Configuration!$A$21:$C$31,3,FALSE),IFERROR((Configuration!$C$13*G77+Configuration!$C$12*I77+Configuration!$C$14*H77+Configuration!$C$16*K77+Configuration!$C$15*L77+Configuration!$C$17*M77),""),0)+(IF(VLOOKUP($E77,Configuration!$A$21:$C$31,3,FALSE),IFERROR((Configuration!$C$13*G77+Configuration!$C$12*I77+Configuration!$C$14*H77+Configuration!$C$16*K77+Configuration!$C$15*L77+Configuration!$C$17*M77),""),0)/$F77)*IFERROR(VLOOKUP($D77,'11_GAME_TEAMS (DO NOT MODIFY)'!$A:$C,3,FALSE),0)</f>
        <v>143.73298881737364</v>
      </c>
      <c r="O77" s="2">
        <f>MAX(IFERROR(IF(Configuration!$F$11&gt;0,$N77-LARGE($N:$N,Configuration!$F$11*Configuration!$F$16),-1000000),0),IFERROR(IF(Configuration!$F$14&gt;0,$N77-LARGE('FLEX Settings (DO NOT MODIFY)'!$J:$J,Configuration!$F$14*Configuration!$F$16),-1000000),0),IFERROR(IF(Configuration!$F$13&gt;0,$N77-LARGE('FLEX Settings (DO NOT MODIFY)'!$K:$K,Configuration!$F$13*Configuration!$F$16),-1000000),0))+IF(N77=0,0,COUNTIFS($N$2:N76,N76)*0.000001)</f>
        <v>-13.4966826936093</v>
      </c>
      <c r="P77" s="42">
        <f>IF(VLOOKUP($E77,Configuration!$A$21:$C$31,3,FALSE),IFERROR((Configuration!$C$13*G77*3+Configuration!$C$12*I77+Configuration!$C$14*H77+Configuration!$C$16*K77+Configuration!$C$15*L77*3+Configuration!$C$17*M77),""),0)/F77*IF(F77&gt;=10,1,(1-(12-F77)/12))</f>
        <v>15.551445213239186</v>
      </c>
    </row>
    <row r="78" spans="1:16" x14ac:dyDescent="0.25">
      <c r="A78" s="12">
        <f>_xlfn.RANK.EQ(O78,O:O,0)</f>
        <v>78</v>
      </c>
      <c r="B78" s="12">
        <f>_xlfn.RANK.EQ(P78,P:P,0)</f>
        <v>117</v>
      </c>
      <c r="C78" t="s">
        <v>251</v>
      </c>
      <c r="D78" t="s">
        <v>100</v>
      </c>
      <c r="E78" t="s">
        <v>355</v>
      </c>
      <c r="F78" s="18">
        <v>12</v>
      </c>
      <c r="G78" s="2">
        <v>4.9090909090909092</v>
      </c>
      <c r="H78" s="2">
        <v>798.83690036900362</v>
      </c>
      <c r="I78" s="2">
        <v>55.855350553505538</v>
      </c>
      <c r="J78" s="2">
        <v>0</v>
      </c>
      <c r="K78" s="2">
        <v>0</v>
      </c>
      <c r="L78" s="2">
        <v>0</v>
      </c>
      <c r="M78" s="2">
        <v>0.45654944257674113</v>
      </c>
      <c r="N78" s="2">
        <f>IF(VLOOKUP($E78,Configuration!$A$21:$C$31,3,FALSE),IFERROR((Configuration!$C$13*G78+Configuration!$C$12*I78+Configuration!$C$14*H78+Configuration!$C$16*K78+Configuration!$C$15*L78+Configuration!$C$17*M78),""),0)+(IF(VLOOKUP($E78,Configuration!$A$21:$C$31,3,FALSE),IFERROR((Configuration!$C$13*G78+Configuration!$C$12*I78+Configuration!$C$14*H78+Configuration!$C$16*K78+Configuration!$C$15*L78+Configuration!$C$17*M78),""),0)/$F78)*IFERROR(VLOOKUP($D78,'11_GAME_TEAMS (DO NOT MODIFY)'!$A:$C,3,FALSE),0)</f>
        <v>136.35281188304509</v>
      </c>
      <c r="O78" s="2">
        <f>MAX(IFERROR(IF(Configuration!$F$11&gt;0,$N78-LARGE($N:$N,Configuration!$F$11*Configuration!$F$16),-1000000),0),IFERROR(IF(Configuration!$F$14&gt;0,$N78-LARGE('FLEX Settings (DO NOT MODIFY)'!$J:$J,Configuration!$F$14*Configuration!$F$16),-1000000),0),IFERROR(IF(Configuration!$F$13&gt;0,$N78-LARGE('FLEX Settings (DO NOT MODIFY)'!$K:$K,Configuration!$F$13*Configuration!$F$16),-1000000),0))+IF(N78=0,0,COUNTIFS($N$2:N77,N77)*0.000001)</f>
        <v>-20.876859627937844</v>
      </c>
      <c r="P78" s="42">
        <f>IF(VLOOKUP($E78,Configuration!$A$21:$C$31,3,FALSE),IFERROR((Configuration!$C$13*G78*3+Configuration!$C$12*I78+Configuration!$C$14*H78+Configuration!$C$16*K78+Configuration!$C$15*L78*3+Configuration!$C$17*M78),""),0)/F78*IF(F78&gt;=10,1,(1-(12-F78)/12))</f>
        <v>16.271825232678001</v>
      </c>
    </row>
    <row r="79" spans="1:16" x14ac:dyDescent="0.25">
      <c r="A79" s="12">
        <f>_xlfn.RANK.EQ(O79,O:O,0)</f>
        <v>102</v>
      </c>
      <c r="B79" s="12">
        <f>_xlfn.RANK.EQ(P79,P:P,0)</f>
        <v>83</v>
      </c>
      <c r="C79" t="s">
        <v>801</v>
      </c>
      <c r="D79" t="s">
        <v>116</v>
      </c>
      <c r="E79" t="s">
        <v>138</v>
      </c>
      <c r="F79" s="18">
        <v>12</v>
      </c>
      <c r="G79" s="2">
        <v>5.9090909090909092</v>
      </c>
      <c r="H79" s="2">
        <v>655.20000000000005</v>
      </c>
      <c r="I79" s="2">
        <v>39</v>
      </c>
      <c r="J79" s="2">
        <v>4</v>
      </c>
      <c r="K79" s="2">
        <v>20.000000000000004</v>
      </c>
      <c r="L79" s="2">
        <v>1</v>
      </c>
      <c r="M79" s="2">
        <v>0.37405041382735271</v>
      </c>
      <c r="N79" s="2">
        <f>IF(VLOOKUP($E79,Configuration!$A$21:$C$31,3,FALSE),IFERROR((Configuration!$C$13*G79+Configuration!$C$12*I79+Configuration!$C$14*H79+Configuration!$C$16*K79+Configuration!$C$15*L79+Configuration!$C$17*M79),""),0)+(IF(VLOOKUP($E79,Configuration!$A$21:$C$31,3,FALSE),IFERROR((Configuration!$C$13*G79+Configuration!$C$12*I79+Configuration!$C$14*H79+Configuration!$C$16*K79+Configuration!$C$15*L79+Configuration!$C$17*M79),""),0)/$F79)*IFERROR(VLOOKUP($D79,'11_GAME_TEAMS (DO NOT MODIFY)'!$A:$C,3,FALSE),0)</f>
        <v>127.72644462689077</v>
      </c>
      <c r="O79" s="2">
        <f>MAX(IFERROR(IF(Configuration!$F$11&gt;0,$N79-LARGE($N:$N,Configuration!$F$11*Configuration!$F$16),-1000000),0),IFERROR(IF(Configuration!$F$14&gt;0,$N79-LARGE('FLEX Settings (DO NOT MODIFY)'!$J:$J,Configuration!$F$14*Configuration!$F$16),-1000000),0),IFERROR(IF(Configuration!$F$13&gt;0,$N79-LARGE('FLEX Settings (DO NOT MODIFY)'!$K:$K,Configuration!$F$13*Configuration!$F$16),-1000000),0))+IF(N79=0,0,COUNTIFS($N$2:N78,N78)*0.000001)</f>
        <v>-29.503226884092168</v>
      </c>
      <c r="P79" s="42">
        <f>IF(VLOOKUP($E79,Configuration!$A$21:$C$31,3,FALSE),IFERROR((Configuration!$C$13*G79*3+Configuration!$C$12*I79+Configuration!$C$14*H79+Configuration!$C$16*K79+Configuration!$C$15*L79*3+Configuration!$C$17*M79),""),0)/F79*IF(F79&gt;=10,1,(1-(12-F79)/12))</f>
        <v>17.552961294665138</v>
      </c>
    </row>
    <row r="80" spans="1:16" x14ac:dyDescent="0.25">
      <c r="A80" s="12">
        <f>_xlfn.RANK.EQ(O80,O:O,0)</f>
        <v>65</v>
      </c>
      <c r="B80" s="12">
        <f>_xlfn.RANK.EQ(P80,P:P,0)</f>
        <v>100</v>
      </c>
      <c r="C80" t="s">
        <v>481</v>
      </c>
      <c r="D80" t="s">
        <v>49</v>
      </c>
      <c r="E80" t="s">
        <v>355</v>
      </c>
      <c r="F80" s="18">
        <v>12</v>
      </c>
      <c r="G80" s="2">
        <v>4.8418430884184307</v>
      </c>
      <c r="H80" s="2">
        <v>802.78013793103446</v>
      </c>
      <c r="I80" s="2">
        <v>69.893793103448274</v>
      </c>
      <c r="J80" s="2">
        <v>0</v>
      </c>
      <c r="K80" s="2">
        <v>0</v>
      </c>
      <c r="L80" s="2">
        <v>0</v>
      </c>
      <c r="M80" s="2">
        <v>0.57129660748231903</v>
      </c>
      <c r="N80" s="2">
        <f>IF(VLOOKUP($E80,Configuration!$A$21:$C$31,3,FALSE),IFERROR((Configuration!$C$13*G80+Configuration!$C$12*I80+Configuration!$C$14*H80+Configuration!$C$16*K80+Configuration!$C$15*L80+Configuration!$C$17*M80),""),0)+(IF(VLOOKUP($E80,Configuration!$A$21:$C$31,3,FALSE),IFERROR((Configuration!$C$13*G80+Configuration!$C$12*I80+Configuration!$C$14*H80+Configuration!$C$16*K80+Configuration!$C$15*L80+Configuration!$C$17*M80),""),0)/$F80)*IFERROR(VLOOKUP($D80,'11_GAME_TEAMS (DO NOT MODIFY)'!$A:$C,3,FALSE),0)</f>
        <v>143.13337566037353</v>
      </c>
      <c r="O80" s="2">
        <f>MAX(IFERROR(IF(Configuration!$F$11&gt;0,$N80-LARGE($N:$N,Configuration!$F$11*Configuration!$F$16),-1000000),0),IFERROR(IF(Configuration!$F$14&gt;0,$N80-LARGE('FLEX Settings (DO NOT MODIFY)'!$J:$J,Configuration!$F$14*Configuration!$F$16),-1000000),0),IFERROR(IF(Configuration!$F$13&gt;0,$N80-LARGE('FLEX Settings (DO NOT MODIFY)'!$K:$K,Configuration!$F$13*Configuration!$F$16),-1000000),0))+IF(N80=0,0,COUNTIFS($N$2:N79,N79)*0.000001)</f>
        <v>-14.096295850609406</v>
      </c>
      <c r="P80" s="42">
        <f>IF(VLOOKUP($E80,Configuration!$A$21:$C$31,3,FALSE),IFERROR((Configuration!$C$13*G80*3+Configuration!$C$12*I80+Configuration!$C$14*H80+Configuration!$C$16*K80+Configuration!$C$15*L80*3+Configuration!$C$17*M80),""),0)/F80*IF(F80&gt;=10,1,(1-(12-F80)/12))</f>
        <v>16.769624393449558</v>
      </c>
    </row>
    <row r="81" spans="1:16" x14ac:dyDescent="0.25">
      <c r="A81" s="12">
        <f>_xlfn.RANK.EQ(O81,O:O,0)</f>
        <v>94</v>
      </c>
      <c r="B81" s="12">
        <f>_xlfn.RANK.EQ(P81,P:P,0)</f>
        <v>121</v>
      </c>
      <c r="C81" t="s">
        <v>883</v>
      </c>
      <c r="D81" t="s">
        <v>82</v>
      </c>
      <c r="E81" t="s">
        <v>379</v>
      </c>
      <c r="F81" s="18">
        <v>12</v>
      </c>
      <c r="G81" s="2">
        <v>5.2941176470588234</v>
      </c>
      <c r="H81" s="2">
        <v>765</v>
      </c>
      <c r="I81" s="2">
        <v>45</v>
      </c>
      <c r="J81" s="2">
        <v>0</v>
      </c>
      <c r="K81" s="2">
        <v>0</v>
      </c>
      <c r="L81" s="2">
        <v>0</v>
      </c>
      <c r="M81" s="2">
        <v>0.36782017680245216</v>
      </c>
      <c r="N81" s="2">
        <f>IF(VLOOKUP($E81,Configuration!$A$21:$C$31,3,FALSE),IFERROR((Configuration!$C$13*G81+Configuration!$C$12*I81+Configuration!$C$14*H81+Configuration!$C$16*K81+Configuration!$C$15*L81+Configuration!$C$17*M81),""),0)+(IF(VLOOKUP($E81,Configuration!$A$21:$C$31,3,FALSE),IFERROR((Configuration!$C$13*G81+Configuration!$C$12*I81+Configuration!$C$14*H81+Configuration!$C$16*K81+Configuration!$C$15*L81+Configuration!$C$17*M81),""),0)/$F81)*IFERROR(VLOOKUP($D81,'11_GAME_TEAMS (DO NOT MODIFY)'!$A:$C,3,FALSE),0)</f>
        <v>130.02906552874802</v>
      </c>
      <c r="O81" s="2">
        <f>MAX(IFERROR(IF(Configuration!$F$11&gt;0,$N81-LARGE($N:$N,Configuration!$F$11*Configuration!$F$16),-1000000),0),IFERROR(IF(Configuration!$F$14&gt;0,$N81-LARGE('FLEX Settings (DO NOT MODIFY)'!$J:$J,Configuration!$F$14*Configuration!$F$16),-1000000),0),IFERROR(IF(Configuration!$F$13&gt;0,$N81-LARGE('FLEX Settings (DO NOT MODIFY)'!$K:$K,Configuration!$F$13*Configuration!$F$16),-1000000),0))+IF(N81=0,0,COUNTIFS($N$2:N80,N80)*0.000001)</f>
        <v>-27.200605982234915</v>
      </c>
      <c r="P81" s="42">
        <f>IF(VLOOKUP($E81,Configuration!$A$21:$C$31,3,FALSE),IFERROR((Configuration!$C$13*G81*3+Configuration!$C$12*I81+Configuration!$C$14*H81+Configuration!$C$16*K81+Configuration!$C$15*L81*3+Configuration!$C$17*M81),""),0)/F81*IF(F81&gt;=10,1,(1-(12-F81)/12))</f>
        <v>16.129873107787827</v>
      </c>
    </row>
    <row r="82" spans="1:16" x14ac:dyDescent="0.25">
      <c r="A82" s="12">
        <f>_xlfn.RANK.EQ(O82,O:O,0)</f>
        <v>69</v>
      </c>
      <c r="B82" s="12">
        <f>_xlfn.RANK.EQ(P82,P:P,0)</f>
        <v>111</v>
      </c>
      <c r="C82" t="s">
        <v>475</v>
      </c>
      <c r="D82" t="s">
        <v>81</v>
      </c>
      <c r="E82" t="s">
        <v>355</v>
      </c>
      <c r="F82" s="18">
        <v>11</v>
      </c>
      <c r="G82" s="2">
        <v>3.1086956521739126</v>
      </c>
      <c r="H82" s="2">
        <v>893.75</v>
      </c>
      <c r="I82" s="2">
        <v>71.5</v>
      </c>
      <c r="J82" s="2">
        <v>0</v>
      </c>
      <c r="K82" s="2">
        <v>0</v>
      </c>
      <c r="L82" s="2">
        <v>0</v>
      </c>
      <c r="M82" s="2">
        <v>0.58442539203056287</v>
      </c>
      <c r="N82" s="2">
        <f>IF(VLOOKUP($E82,Configuration!$A$21:$C$31,3,FALSE),IFERROR((Configuration!$C$13*G82+Configuration!$C$12*I82+Configuration!$C$14*H82+Configuration!$C$16*K82+Configuration!$C$15*L82+Configuration!$C$17*M82),""),0)+(IF(VLOOKUP($E82,Configuration!$A$21:$C$31,3,FALSE),IFERROR((Configuration!$C$13*G82+Configuration!$C$12*I82+Configuration!$C$14*H82+Configuration!$C$16*K82+Configuration!$C$15*L82+Configuration!$C$17*M82),""),0)/$F82)*IFERROR(VLOOKUP($D82,'11_GAME_TEAMS (DO NOT MODIFY)'!$A:$C,3,FALSE),0)</f>
        <v>142.60832312898233</v>
      </c>
      <c r="O82" s="2">
        <f>MAX(IFERROR(IF(Configuration!$F$11&gt;0,$N82-LARGE($N:$N,Configuration!$F$11*Configuration!$F$16),-1000000),0),IFERROR(IF(Configuration!$F$14&gt;0,$N82-LARGE('FLEX Settings (DO NOT MODIFY)'!$J:$J,Configuration!$F$14*Configuration!$F$16),-1000000),0),IFERROR(IF(Configuration!$F$13&gt;0,$N82-LARGE('FLEX Settings (DO NOT MODIFY)'!$K:$K,Configuration!$F$13*Configuration!$F$16),-1000000),0))+IF(N82=0,0,COUNTIFS($N$2:N81,N81)*0.000001)</f>
        <v>-14.621348382000603</v>
      </c>
      <c r="P82" s="42">
        <f>IF(VLOOKUP($E82,Configuration!$A$21:$C$31,3,FALSE),IFERROR((Configuration!$C$13*G82*3+Configuration!$C$12*I82+Configuration!$C$14*H82+Configuration!$C$16*K82+Configuration!$C$15*L82*3+Configuration!$C$17*M82),""),0)/F82*IF(F82&gt;=10,1,(1-(12-F82)/12))</f>
        <v>16.355697359551755</v>
      </c>
    </row>
    <row r="83" spans="1:16" x14ac:dyDescent="0.25">
      <c r="A83" s="12">
        <f>_xlfn.RANK.EQ(O83,O:O,0)</f>
        <v>86</v>
      </c>
      <c r="B83" s="12">
        <f>_xlfn.RANK.EQ(P83,P:P,0)</f>
        <v>87</v>
      </c>
      <c r="C83" t="s">
        <v>508</v>
      </c>
      <c r="D83" t="s">
        <v>108</v>
      </c>
      <c r="E83" t="s">
        <v>3</v>
      </c>
      <c r="F83" s="18">
        <v>12</v>
      </c>
      <c r="G83" s="2">
        <v>5.9999999999999982</v>
      </c>
      <c r="H83" s="2">
        <v>686.89014084507016</v>
      </c>
      <c r="I83" s="2">
        <v>52.022535211267581</v>
      </c>
      <c r="J83" s="2">
        <v>3</v>
      </c>
      <c r="K83" s="2">
        <v>15</v>
      </c>
      <c r="L83" s="2">
        <v>0.2</v>
      </c>
      <c r="M83" s="2">
        <v>0.46667554209603701</v>
      </c>
      <c r="N83" s="2">
        <f>IF(VLOOKUP($E83,Configuration!$A$21:$C$31,3,FALSE),IFERROR((Configuration!$C$13*G83+Configuration!$C$12*I83+Configuration!$C$14*H83+Configuration!$C$16*K83+Configuration!$C$15*L83+Configuration!$C$17*M83),""),0)+(IF(VLOOKUP($E83,Configuration!$A$21:$C$31,3,FALSE),IFERROR((Configuration!$C$13*G83+Configuration!$C$12*I83+Configuration!$C$14*H83+Configuration!$C$16*K83+Configuration!$C$15*L83+Configuration!$C$17*M83),""),0)/$F83)*IFERROR(VLOOKUP($D83,'11_GAME_TEAMS (DO NOT MODIFY)'!$A:$C,3,FALSE),0)</f>
        <v>132.4669306059487</v>
      </c>
      <c r="O83" s="2">
        <f>MAX(IFERROR(IF(Configuration!$F$11&gt;0,$N83-LARGE($N:$N,Configuration!$F$11*Configuration!$F$16),-1000000),0),IFERROR(IF(Configuration!$F$14&gt;0,$N83-LARGE('FLEX Settings (DO NOT MODIFY)'!$J:$J,Configuration!$F$14*Configuration!$F$16),-1000000),0),IFERROR(IF(Configuration!$F$13&gt;0,$N83-LARGE('FLEX Settings (DO NOT MODIFY)'!$K:$K,Configuration!$F$13*Configuration!$F$16),-1000000),0))+IF(N83=0,0,COUNTIFS($N$2:N82,N82)*0.000001)</f>
        <v>-24.762740905034232</v>
      </c>
      <c r="P83" s="42">
        <f>IF(VLOOKUP($E83,Configuration!$A$21:$C$31,3,FALSE),IFERROR((Configuration!$C$13*G83*3+Configuration!$C$12*I83+Configuration!$C$14*H83+Configuration!$C$16*K83+Configuration!$C$15*L83*3+Configuration!$C$17*M83),""),0)/F83*IF(F83&gt;=10,1,(1-(12-F83)/12))</f>
        <v>17.238910883829057</v>
      </c>
    </row>
    <row r="84" spans="1:16" x14ac:dyDescent="0.25">
      <c r="A84" s="12">
        <f>_xlfn.RANK.EQ(O84,O:O,0)</f>
        <v>93</v>
      </c>
      <c r="B84" s="12">
        <f>_xlfn.RANK.EQ(P84,P:P,0)</f>
        <v>115</v>
      </c>
      <c r="C84" t="s">
        <v>817</v>
      </c>
      <c r="D84" t="s">
        <v>309</v>
      </c>
      <c r="E84" t="s">
        <v>190</v>
      </c>
      <c r="F84" s="18">
        <v>12</v>
      </c>
      <c r="G84" s="2">
        <v>5.4719999999999995</v>
      </c>
      <c r="H84" s="2">
        <v>741.31714285714293</v>
      </c>
      <c r="I84" s="2">
        <v>47.89714285714286</v>
      </c>
      <c r="J84" s="2">
        <v>0</v>
      </c>
      <c r="K84" s="2">
        <v>0</v>
      </c>
      <c r="L84" s="2">
        <v>0</v>
      </c>
      <c r="M84" s="2">
        <v>0.39150079008992433</v>
      </c>
      <c r="N84" s="2">
        <f>IF(VLOOKUP($E84,Configuration!$A$21:$C$31,3,FALSE),IFERROR((Configuration!$C$13*G84+Configuration!$C$12*I84+Configuration!$C$14*H84+Configuration!$C$16*K84+Configuration!$C$15*L84+Configuration!$C$17*M84),""),0)+(IF(VLOOKUP($E84,Configuration!$A$21:$C$31,3,FALSE),IFERROR((Configuration!$C$13*G84+Configuration!$C$12*I84+Configuration!$C$14*H84+Configuration!$C$16*K84+Configuration!$C$15*L84+Configuration!$C$17*M84),""),0)/$F84)*IFERROR(VLOOKUP($D84,'11_GAME_TEAMS (DO NOT MODIFY)'!$A:$C,3,FALSE),0)</f>
        <v>130.12928413410586</v>
      </c>
      <c r="O84" s="2">
        <f>MAX(IFERROR(IF(Configuration!$F$11&gt;0,$N84-LARGE($N:$N,Configuration!$F$11*Configuration!$F$16),-1000000),0),IFERROR(IF(Configuration!$F$14&gt;0,$N84-LARGE('FLEX Settings (DO NOT MODIFY)'!$J:$J,Configuration!$F$14*Configuration!$F$16),-1000000),0),IFERROR(IF(Configuration!$F$13&gt;0,$N84-LARGE('FLEX Settings (DO NOT MODIFY)'!$K:$K,Configuration!$F$13*Configuration!$F$16),-1000000),0))+IF(N84=0,0,COUNTIFS($N$2:N83,N83)*0.000001)</f>
        <v>-27.100387376877077</v>
      </c>
      <c r="P84" s="42">
        <f>IF(VLOOKUP($E84,Configuration!$A$21:$C$31,3,FALSE),IFERROR((Configuration!$C$13*G84*3+Configuration!$C$12*I84+Configuration!$C$14*H84+Configuration!$C$16*K84+Configuration!$C$15*L84*3+Configuration!$C$17*M84),""),0)/F84*IF(F84&gt;=10,1,(1-(12-F84)/12))</f>
        <v>16.316107011175486</v>
      </c>
    </row>
    <row r="85" spans="1:16" x14ac:dyDescent="0.25">
      <c r="A85" s="12">
        <f>_xlfn.RANK.EQ(O85,O:O,0)</f>
        <v>74</v>
      </c>
      <c r="B85" s="12">
        <f>_xlfn.RANK.EQ(P85,P:P,0)</f>
        <v>105</v>
      </c>
      <c r="C85" t="s">
        <v>866</v>
      </c>
      <c r="D85" t="s">
        <v>188</v>
      </c>
      <c r="E85" t="s">
        <v>373</v>
      </c>
      <c r="F85" s="18">
        <v>12</v>
      </c>
      <c r="G85" s="2">
        <v>4.8000000000000016</v>
      </c>
      <c r="H85" s="2">
        <v>757.22421524663685</v>
      </c>
      <c r="I85" s="2">
        <v>66.581562890538862</v>
      </c>
      <c r="J85" s="2">
        <v>3</v>
      </c>
      <c r="K85" s="2">
        <v>15</v>
      </c>
      <c r="L85" s="2">
        <v>0.2</v>
      </c>
      <c r="M85" s="2">
        <v>0.58567785620851154</v>
      </c>
      <c r="N85" s="2">
        <f>IF(VLOOKUP($E85,Configuration!$A$21:$C$31,3,FALSE),IFERROR((Configuration!$C$13*G85+Configuration!$C$12*I85+Configuration!$C$14*H85+Configuration!$C$16*K85+Configuration!$C$15*L85+Configuration!$C$17*M85),""),0)+(IF(VLOOKUP($E85,Configuration!$A$21:$C$31,3,FALSE),IFERROR((Configuration!$C$13*G85+Configuration!$C$12*I85+Configuration!$C$14*H85+Configuration!$C$16*K85+Configuration!$C$15*L85+Configuration!$C$17*M85),""),0)/$F85)*IFERROR(VLOOKUP($D85,'11_GAME_TEAMS (DO NOT MODIFY)'!$A:$C,3,FALSE),0)</f>
        <v>139.34184725751609</v>
      </c>
      <c r="O85" s="2">
        <f>MAX(IFERROR(IF(Configuration!$F$11&gt;0,$N85-LARGE($N:$N,Configuration!$F$11*Configuration!$F$16),-1000000),0),IFERROR(IF(Configuration!$F$14&gt;0,$N85-LARGE('FLEX Settings (DO NOT MODIFY)'!$J:$J,Configuration!$F$14*Configuration!$F$16),-1000000),0),IFERROR(IF(Configuration!$F$13&gt;0,$N85-LARGE('FLEX Settings (DO NOT MODIFY)'!$K:$K,Configuration!$F$13*Configuration!$F$16),-1000000),0))+IF(N85=0,0,COUNTIFS($N$2:N84,N84)*0.000001)</f>
        <v>-17.887824253466842</v>
      </c>
      <c r="P85" s="42">
        <f>IF(VLOOKUP($E85,Configuration!$A$21:$C$31,3,FALSE),IFERROR((Configuration!$C$13*G85*3+Configuration!$C$12*I85+Configuration!$C$14*H85+Configuration!$C$16*K85+Configuration!$C$15*L85*3+Configuration!$C$17*M85),""),0)/F85*IF(F85&gt;=10,1,(1-(12-F85)/12))</f>
        <v>16.61182060479301</v>
      </c>
    </row>
    <row r="86" spans="1:16" x14ac:dyDescent="0.25">
      <c r="A86" s="12">
        <f>_xlfn.RANK.EQ(O86,O:O,0)</f>
        <v>110</v>
      </c>
      <c r="B86" s="12">
        <f>_xlfn.RANK.EQ(P86,P:P,0)</f>
        <v>104</v>
      </c>
      <c r="C86" t="s">
        <v>869</v>
      </c>
      <c r="D86" t="s">
        <v>64</v>
      </c>
      <c r="E86" t="s">
        <v>373</v>
      </c>
      <c r="F86" s="18">
        <v>12</v>
      </c>
      <c r="G86" s="2">
        <v>5.9268292682926829</v>
      </c>
      <c r="H86" s="2">
        <v>684.92647058823525</v>
      </c>
      <c r="I86" s="2">
        <v>40.5</v>
      </c>
      <c r="J86" s="2">
        <v>3</v>
      </c>
      <c r="K86" s="2">
        <v>15</v>
      </c>
      <c r="L86" s="2">
        <v>0.2</v>
      </c>
      <c r="M86" s="2">
        <v>0.37249285457112757</v>
      </c>
      <c r="N86" s="2">
        <f>IF(VLOOKUP($E86,Configuration!$A$21:$C$31,3,FALSE),IFERROR((Configuration!$C$13*G86+Configuration!$C$12*I86+Configuration!$C$14*H86+Configuration!$C$16*K86+Configuration!$C$15*L86+Configuration!$C$17*M86),""),0)+(IF(VLOOKUP($E86,Configuration!$A$21:$C$31,3,FALSE),IFERROR((Configuration!$C$13*G86+Configuration!$C$12*I86+Configuration!$C$14*H86+Configuration!$C$16*K86+Configuration!$C$15*L86+Configuration!$C$17*M86),""),0)/$F86)*IFERROR(VLOOKUP($D86,'11_GAME_TEAMS (DO NOT MODIFY)'!$A:$C,3,FALSE),0)</f>
        <v>126.25863695943737</v>
      </c>
      <c r="O86" s="2">
        <f>MAX(IFERROR(IF(Configuration!$F$11&gt;0,$N86-LARGE($N:$N,Configuration!$F$11*Configuration!$F$16),-1000000),0),IFERROR(IF(Configuration!$F$14&gt;0,$N86-LARGE('FLEX Settings (DO NOT MODIFY)'!$J:$J,Configuration!$F$14*Configuration!$F$16),-1000000),0),IFERROR(IF(Configuration!$F$13&gt;0,$N86-LARGE('FLEX Settings (DO NOT MODIFY)'!$K:$K,Configuration!$F$13*Configuration!$F$16),-1000000),0))+IF(N86=0,0,COUNTIFS($N$2:N85,N85)*0.000001)</f>
        <v>-30.971034551545568</v>
      </c>
      <c r="P86" s="42">
        <f>IF(VLOOKUP($E86,Configuration!$A$21:$C$31,3,FALSE),IFERROR((Configuration!$C$13*G86*3+Configuration!$C$12*I86+Configuration!$C$14*H86+Configuration!$C$16*K86+Configuration!$C$15*L86*3+Configuration!$C$17*M86),""),0)/F86*IF(F86&gt;=10,1,(1-(12-F86)/12))</f>
        <v>16.6483823482458</v>
      </c>
    </row>
    <row r="87" spans="1:16" x14ac:dyDescent="0.25">
      <c r="A87" s="12">
        <f>_xlfn.RANK.EQ(O87,O:O,0)</f>
        <v>85</v>
      </c>
      <c r="B87" s="12">
        <f>_xlfn.RANK.EQ(P87,P:P,0)</f>
        <v>78</v>
      </c>
      <c r="C87" t="s">
        <v>505</v>
      </c>
      <c r="D87" t="s">
        <v>95</v>
      </c>
      <c r="E87" t="s">
        <v>190</v>
      </c>
      <c r="F87" s="18">
        <v>12</v>
      </c>
      <c r="G87" s="2">
        <v>6.48</v>
      </c>
      <c r="H87" s="2">
        <v>648</v>
      </c>
      <c r="I87" s="2">
        <v>54</v>
      </c>
      <c r="J87" s="2">
        <v>3.5999999999999996</v>
      </c>
      <c r="K87" s="2">
        <v>18</v>
      </c>
      <c r="L87" s="2">
        <v>0.24</v>
      </c>
      <c r="M87" s="2">
        <v>0.49112984670164733</v>
      </c>
      <c r="N87" s="2">
        <f>IF(VLOOKUP($E87,Configuration!$A$21:$C$31,3,FALSE),IFERROR((Configuration!$C$13*G87+Configuration!$C$12*I87+Configuration!$C$14*H87+Configuration!$C$16*K87+Configuration!$C$15*L87+Configuration!$C$17*M87),""),0)+(IF(VLOOKUP($E87,Configuration!$A$21:$C$31,3,FALSE),IFERROR((Configuration!$C$13*G87+Configuration!$C$12*I87+Configuration!$C$14*H87+Configuration!$C$16*K87+Configuration!$C$15*L87+Configuration!$C$17*M87),""),0)/$F87)*IFERROR(VLOOKUP($D87,'11_GAME_TEAMS (DO NOT MODIFY)'!$A:$C,3,FALSE),0)</f>
        <v>132.93774030659671</v>
      </c>
      <c r="O87" s="2">
        <f>MAX(IFERROR(IF(Configuration!$F$11&gt;0,$N87-LARGE($N:$N,Configuration!$F$11*Configuration!$F$16),-1000000),0),IFERROR(IF(Configuration!$F$14&gt;0,$N87-LARGE('FLEX Settings (DO NOT MODIFY)'!$J:$J,Configuration!$F$14*Configuration!$F$16),-1000000),0),IFERROR(IF(Configuration!$F$13&gt;0,$N87-LARGE('FLEX Settings (DO NOT MODIFY)'!$K:$K,Configuration!$F$13*Configuration!$F$16),-1000000),0))+IF(N87=0,0,COUNTIFS($N$2:N86,N86)*0.000001)</f>
        <v>-24.291931204386227</v>
      </c>
      <c r="P87" s="42">
        <f>IF(VLOOKUP($E87,Configuration!$A$21:$C$31,3,FALSE),IFERROR((Configuration!$C$13*G87*3+Configuration!$C$12*I87+Configuration!$C$14*H87+Configuration!$C$16*K87+Configuration!$C$15*L87*3+Configuration!$C$17*M87),""),0)/F87*IF(F87&gt;=10,1,(1-(12-F87)/12))</f>
        <v>17.798145025549726</v>
      </c>
    </row>
    <row r="88" spans="1:16" x14ac:dyDescent="0.25">
      <c r="A88" s="12">
        <f>_xlfn.RANK.EQ(O88,O:O,0)</f>
        <v>88</v>
      </c>
      <c r="B88" s="12">
        <f>_xlfn.RANK.EQ(P88,P:P,0)</f>
        <v>85</v>
      </c>
      <c r="C88" t="s">
        <v>464</v>
      </c>
      <c r="D88" t="s">
        <v>113</v>
      </c>
      <c r="E88" t="s">
        <v>2</v>
      </c>
      <c r="F88" s="18">
        <v>12</v>
      </c>
      <c r="G88" s="2">
        <v>5.9999999999999982</v>
      </c>
      <c r="H88" s="2">
        <v>636.71038732394368</v>
      </c>
      <c r="I88" s="2">
        <v>51.100352112676063</v>
      </c>
      <c r="J88" s="2">
        <v>8</v>
      </c>
      <c r="K88" s="2">
        <v>40.000000000000007</v>
      </c>
      <c r="L88" s="2">
        <v>0.53333333333333333</v>
      </c>
      <c r="M88" s="2">
        <v>0.52822897783605671</v>
      </c>
      <c r="N88" s="2">
        <f>IF(VLOOKUP($E88,Configuration!$A$21:$C$31,3,FALSE),IFERROR((Configuration!$C$13*G88+Configuration!$C$12*I88+Configuration!$C$14*H88+Configuration!$C$16*K88+Configuration!$C$15*L88+Configuration!$C$17*M88),""),0)+(IF(VLOOKUP($E88,Configuration!$A$21:$C$31,3,FALSE),IFERROR((Configuration!$C$13*G88+Configuration!$C$12*I88+Configuration!$C$14*H88+Configuration!$C$16*K88+Configuration!$C$15*L88+Configuration!$C$17*M88),""),0)/$F88)*IFERROR(VLOOKUP($D88,'11_GAME_TEAMS (DO NOT MODIFY)'!$A:$C,3,FALSE),0)</f>
        <v>131.36475683306028</v>
      </c>
      <c r="O88" s="2">
        <f>MAX(IFERROR(IF(Configuration!$F$11&gt;0,$N88-LARGE($N:$N,Configuration!$F$11*Configuration!$F$16),-1000000),0),IFERROR(IF(Configuration!$F$14&gt;0,$N88-LARGE('FLEX Settings (DO NOT MODIFY)'!$J:$J,Configuration!$F$14*Configuration!$F$16),-1000000),0),IFERROR(IF(Configuration!$F$13&gt;0,$N88-LARGE('FLEX Settings (DO NOT MODIFY)'!$K:$K,Configuration!$F$13*Configuration!$F$16),-1000000),0))+IF(N88=0,0,COUNTIFS($N$2:N87,N87)*0.000001)</f>
        <v>-25.864914677922652</v>
      </c>
      <c r="P88" s="42">
        <f>IF(VLOOKUP($E88,Configuration!$A$21:$C$31,3,FALSE),IFERROR((Configuration!$C$13*G88*3+Configuration!$C$12*I88+Configuration!$C$14*H88+Configuration!$C$16*K88+Configuration!$C$15*L88*3+Configuration!$C$17*M88),""),0)/F88*IF(F88&gt;=10,1,(1-(12-F88)/12))</f>
        <v>17.480396402755023</v>
      </c>
    </row>
    <row r="89" spans="1:16" x14ac:dyDescent="0.25">
      <c r="A89" s="12">
        <f>_xlfn.RANK.EQ(O89,O:O,0)</f>
        <v>80</v>
      </c>
      <c r="B89" s="12">
        <f>_xlfn.RANK.EQ(P89,P:P,0)</f>
        <v>27</v>
      </c>
      <c r="C89" t="s">
        <v>895</v>
      </c>
      <c r="D89" t="s">
        <v>312</v>
      </c>
      <c r="E89" t="s">
        <v>379</v>
      </c>
      <c r="F89" s="18">
        <v>10</v>
      </c>
      <c r="G89" s="2">
        <v>7.3214285714285712</v>
      </c>
      <c r="H89" s="2">
        <v>626.71428571428567</v>
      </c>
      <c r="I89" s="2">
        <v>58.571428571428569</v>
      </c>
      <c r="J89" s="2">
        <v>0</v>
      </c>
      <c r="K89" s="2">
        <v>0</v>
      </c>
      <c r="L89" s="2">
        <v>0</v>
      </c>
      <c r="M89" s="2">
        <v>0.47875007139366788</v>
      </c>
      <c r="N89" s="2">
        <f>IF(VLOOKUP($E89,Configuration!$A$21:$C$31,3,FALSE),IFERROR((Configuration!$C$13*G89+Configuration!$C$12*I89+Configuration!$C$14*H89+Configuration!$C$16*K89+Configuration!$C$15*L89+Configuration!$C$17*M89),""),0)+(IF(VLOOKUP($E89,Configuration!$A$21:$C$31,3,FALSE),IFERROR((Configuration!$C$13*G89+Configuration!$C$12*I89+Configuration!$C$14*H89+Configuration!$C$16*K89+Configuration!$C$15*L89+Configuration!$C$17*M89),""),0)/$F89)*IFERROR(VLOOKUP($D89,'11_GAME_TEAMS (DO NOT MODIFY)'!$A:$C,3,FALSE),0)</f>
        <v>134.92821414292698</v>
      </c>
      <c r="O89" s="2">
        <f>MAX(IFERROR(IF(Configuration!$F$11&gt;0,$N89-LARGE($N:$N,Configuration!$F$11*Configuration!$F$16),-1000000),0),IFERROR(IF(Configuration!$F$14&gt;0,$N89-LARGE('FLEX Settings (DO NOT MODIFY)'!$J:$J,Configuration!$F$14*Configuration!$F$16),-1000000),0),IFERROR(IF(Configuration!$F$13&gt;0,$N89-LARGE('FLEX Settings (DO NOT MODIFY)'!$K:$K,Configuration!$F$13*Configuration!$F$16),-1000000),0))+IF(N89=0,0,COUNTIFS($N$2:N88,N88)*0.000001)</f>
        <v>-22.30145736805596</v>
      </c>
      <c r="P89" s="42">
        <f>IF(VLOOKUP($E89,Configuration!$A$21:$C$31,3,FALSE),IFERROR((Configuration!$C$13*G89*3+Configuration!$C$12*I89+Configuration!$C$14*H89+Configuration!$C$16*K89+Configuration!$C$15*L89*3+Configuration!$C$17*M89),""),0)/F89*IF(F89&gt;=10,1,(1-(12-F89)/12))</f>
        <v>22.27853570000698</v>
      </c>
    </row>
    <row r="90" spans="1:16" x14ac:dyDescent="0.25">
      <c r="A90" s="12">
        <f>_xlfn.RANK.EQ(O90,O:O,0)</f>
        <v>97</v>
      </c>
      <c r="B90" s="12">
        <f>_xlfn.RANK.EQ(P90,P:P,0)</f>
        <v>119</v>
      </c>
      <c r="C90" t="s">
        <v>509</v>
      </c>
      <c r="D90" t="s">
        <v>66</v>
      </c>
      <c r="E90" t="s">
        <v>355</v>
      </c>
      <c r="F90" s="18">
        <v>12</v>
      </c>
      <c r="G90" s="2">
        <v>5.454545454545455</v>
      </c>
      <c r="H90" s="2">
        <v>736.48068669527902</v>
      </c>
      <c r="I90" s="2">
        <v>46.351931330472098</v>
      </c>
      <c r="J90" s="2">
        <v>0</v>
      </c>
      <c r="K90" s="2">
        <v>0</v>
      </c>
      <c r="L90" s="2">
        <v>0</v>
      </c>
      <c r="M90" s="2">
        <v>0.37887056838020816</v>
      </c>
      <c r="N90" s="2">
        <f>IF(VLOOKUP($E90,Configuration!$A$21:$C$31,3,FALSE),IFERROR((Configuration!$C$13*G90+Configuration!$C$12*I90+Configuration!$C$14*H90+Configuration!$C$16*K90+Configuration!$C$15*L90+Configuration!$C$17*M90),""),0)+(IF(VLOOKUP($E90,Configuration!$A$21:$C$31,3,FALSE),IFERROR((Configuration!$C$13*G90+Configuration!$C$12*I90+Configuration!$C$14*H90+Configuration!$C$16*K90+Configuration!$C$15*L90+Configuration!$C$17*M90),""),0)/$F90)*IFERROR(VLOOKUP($D90,'11_GAME_TEAMS (DO NOT MODIFY)'!$A:$C,3,FALSE),0)</f>
        <v>128.79356592527628</v>
      </c>
      <c r="O90" s="2">
        <f>MAX(IFERROR(IF(Configuration!$F$11&gt;0,$N90-LARGE($N:$N,Configuration!$F$11*Configuration!$F$16),-1000000),0),IFERROR(IF(Configuration!$F$14&gt;0,$N90-LARGE('FLEX Settings (DO NOT MODIFY)'!$J:$J,Configuration!$F$14*Configuration!$F$16),-1000000),0),IFERROR(IF(Configuration!$F$13&gt;0,$N90-LARGE('FLEX Settings (DO NOT MODIFY)'!$K:$K,Configuration!$F$13*Configuration!$F$16),-1000000),0))+IF(N90=0,0,COUNTIFS($N$2:N89,N89)*0.000001)</f>
        <v>-28.436105585706652</v>
      </c>
      <c r="P90" s="42">
        <f>IF(VLOOKUP($E90,Configuration!$A$21:$C$31,3,FALSE),IFERROR((Configuration!$C$13*G90*3+Configuration!$C$12*I90+Configuration!$C$14*H90+Configuration!$C$16*K90+Configuration!$C$15*L90*3+Configuration!$C$17*M90),""),0)/F90*IF(F90&gt;=10,1,(1-(12-F90)/12))</f>
        <v>16.187342614985145</v>
      </c>
    </row>
    <row r="91" spans="1:16" x14ac:dyDescent="0.25">
      <c r="A91" s="12">
        <f>_xlfn.RANK.EQ(O91,O:O,0)</f>
        <v>92</v>
      </c>
      <c r="B91" s="12">
        <f>_xlfn.RANK.EQ(P91,P:P,0)</f>
        <v>101</v>
      </c>
      <c r="C91" t="s">
        <v>528</v>
      </c>
      <c r="D91" t="s">
        <v>37</v>
      </c>
      <c r="E91" t="s">
        <v>1</v>
      </c>
      <c r="F91" s="18">
        <v>12</v>
      </c>
      <c r="G91" s="2">
        <v>5.9142857142857119</v>
      </c>
      <c r="H91" s="2">
        <v>709.14503816793899</v>
      </c>
      <c r="I91" s="2">
        <v>49.122137404580144</v>
      </c>
      <c r="J91" s="2">
        <v>0</v>
      </c>
      <c r="K91" s="2">
        <v>0</v>
      </c>
      <c r="L91" s="2">
        <v>0</v>
      </c>
      <c r="M91" s="2">
        <v>0.40151362811260038</v>
      </c>
      <c r="N91" s="2">
        <f>IF(VLOOKUP($E91,Configuration!$A$21:$C$31,3,FALSE),IFERROR((Configuration!$C$13*G91+Configuration!$C$12*I91+Configuration!$C$14*H91+Configuration!$C$16*K91+Configuration!$C$15*L91+Configuration!$C$17*M91),""),0)+(IF(VLOOKUP($E91,Configuration!$A$21:$C$31,3,FALSE),IFERROR((Configuration!$C$13*G91+Configuration!$C$12*I91+Configuration!$C$14*H91+Configuration!$C$16*K91+Configuration!$C$15*L91+Configuration!$C$17*M91),""),0)/$F91)*IFERROR(VLOOKUP($D91,'11_GAME_TEAMS (DO NOT MODIFY)'!$A:$C,3,FALSE),0)</f>
        <v>130.15825954857306</v>
      </c>
      <c r="O91" s="2">
        <f>MAX(IFERROR(IF(Configuration!$F$11&gt;0,$N91-LARGE($N:$N,Configuration!$F$11*Configuration!$F$16),-1000000),0),IFERROR(IF(Configuration!$F$14&gt;0,$N91-LARGE('FLEX Settings (DO NOT MODIFY)'!$J:$J,Configuration!$F$14*Configuration!$F$16),-1000000),0),IFERROR(IF(Configuration!$F$13&gt;0,$N91-LARGE('FLEX Settings (DO NOT MODIFY)'!$K:$K,Configuration!$F$13*Configuration!$F$16),-1000000),0))+IF(N91=0,0,COUNTIFS($N$2:N90,N90)*0.000001)</f>
        <v>-27.071411962409879</v>
      </c>
      <c r="P91" s="42">
        <f>IF(VLOOKUP($E91,Configuration!$A$21:$C$31,3,FALSE),IFERROR((Configuration!$C$13*G91*3+Configuration!$C$12*I91+Configuration!$C$14*H91+Configuration!$C$16*K91+Configuration!$C$15*L91*3+Configuration!$C$17*M91),""),0)/F91*IF(F91&gt;=10,1,(1-(12-F91)/12))</f>
        <v>16.760807343333465</v>
      </c>
    </row>
    <row r="92" spans="1:16" x14ac:dyDescent="0.25">
      <c r="A92" s="12">
        <f>_xlfn.RANK.EQ(O92,O:O,0)</f>
        <v>100</v>
      </c>
      <c r="B92" s="12">
        <f>_xlfn.RANK.EQ(P92,P:P,0)</f>
        <v>61</v>
      </c>
      <c r="C92" t="s">
        <v>837</v>
      </c>
      <c r="D92" t="s">
        <v>63</v>
      </c>
      <c r="E92" t="s">
        <v>362</v>
      </c>
      <c r="F92" s="18">
        <v>11</v>
      </c>
      <c r="G92" s="2">
        <v>6.8869565217391298</v>
      </c>
      <c r="H92" s="2">
        <v>624.56991666666647</v>
      </c>
      <c r="I92" s="2">
        <v>44.926749999999991</v>
      </c>
      <c r="J92" s="2">
        <v>0</v>
      </c>
      <c r="K92" s="2">
        <v>0</v>
      </c>
      <c r="L92" s="2">
        <v>0</v>
      </c>
      <c r="M92" s="2">
        <v>0.36722144729243472</v>
      </c>
      <c r="N92" s="2">
        <f>IF(VLOOKUP($E92,Configuration!$A$21:$C$31,3,FALSE),IFERROR((Configuration!$C$13*G92+Configuration!$C$12*I92+Configuration!$C$14*H92+Configuration!$C$16*K92+Configuration!$C$15*L92+Configuration!$C$17*M92),""),0)+(IF(VLOOKUP($E92,Configuration!$A$21:$C$31,3,FALSE),IFERROR((Configuration!$C$13*G92+Configuration!$C$12*I92+Configuration!$C$14*H92+Configuration!$C$16*K92+Configuration!$C$15*L92+Configuration!$C$17*M92),""),0)/$F92)*IFERROR(VLOOKUP($D92,'11_GAME_TEAMS (DO NOT MODIFY)'!$A:$C,3,FALSE),0)</f>
        <v>128.36010978666465</v>
      </c>
      <c r="O92" s="2">
        <f>MAX(IFERROR(IF(Configuration!$F$11&gt;0,$N92-LARGE($N:$N,Configuration!$F$11*Configuration!$F$16),-1000000),0),IFERROR(IF(Configuration!$F$14&gt;0,$N92-LARGE('FLEX Settings (DO NOT MODIFY)'!$J:$J,Configuration!$F$14*Configuration!$F$16),-1000000),0),IFERROR(IF(Configuration!$F$13&gt;0,$N92-LARGE('FLEX Settings (DO NOT MODIFY)'!$K:$K,Configuration!$F$13*Configuration!$F$16),-1000000),0))+IF(N92=0,0,COUNTIFS($N$2:N91,N91)*0.000001)</f>
        <v>-28.869561724318284</v>
      </c>
      <c r="P92" s="42">
        <f>IF(VLOOKUP($E92,Configuration!$A$21:$C$31,3,FALSE),IFERROR((Configuration!$C$13*G92*3+Configuration!$C$12*I92+Configuration!$C$14*H92+Configuration!$C$16*K92+Configuration!$C$15*L92*3+Configuration!$C$17*M92),""),0)/F92*IF(F92&gt;=10,1,(1-(12-F92)/12))</f>
        <v>18.922831014853283</v>
      </c>
    </row>
    <row r="93" spans="1:16" x14ac:dyDescent="0.25">
      <c r="A93" s="12">
        <f>_xlfn.RANK.EQ(O93,O:O,0)</f>
        <v>89</v>
      </c>
      <c r="B93" s="12">
        <f>_xlfn.RANK.EQ(P93,P:P,0)</f>
        <v>89</v>
      </c>
      <c r="C93" t="s">
        <v>860</v>
      </c>
      <c r="D93" t="s">
        <v>107</v>
      </c>
      <c r="E93" t="s">
        <v>369</v>
      </c>
      <c r="F93" s="18">
        <v>11</v>
      </c>
      <c r="G93" s="2">
        <v>4.7863924050632907</v>
      </c>
      <c r="H93" s="2">
        <v>714.0015858208958</v>
      </c>
      <c r="I93" s="2">
        <v>50.721424129353245</v>
      </c>
      <c r="J93" s="2">
        <v>4.2166666666666668</v>
      </c>
      <c r="K93" s="2">
        <v>21.083333333333336</v>
      </c>
      <c r="L93" s="2">
        <v>0.28111111111111114</v>
      </c>
      <c r="M93" s="2">
        <v>0.47285272617944679</v>
      </c>
      <c r="N93" s="2">
        <f>IF(VLOOKUP($E93,Configuration!$A$21:$C$31,3,FALSE),IFERROR((Configuration!$C$13*G93+Configuration!$C$12*I93+Configuration!$C$14*H93+Configuration!$C$16*K93+Configuration!$C$15*L93+Configuration!$C$17*M93),""),0)+(IF(VLOOKUP($E93,Configuration!$A$21:$C$31,3,FALSE),IFERROR((Configuration!$C$13*G93+Configuration!$C$12*I93+Configuration!$C$14*H93+Configuration!$C$16*K93+Configuration!$C$15*L93+Configuration!$C$17*M93),""),0)/$F93)*IFERROR(VLOOKUP($D93,'11_GAME_TEAMS (DO NOT MODIFY)'!$A:$C,3,FALSE),0)</f>
        <v>131.24507688898677</v>
      </c>
      <c r="O93" s="2">
        <f>MAX(IFERROR(IF(Configuration!$F$11&gt;0,$N93-LARGE($N:$N,Configuration!$F$11*Configuration!$F$16),-1000000),0),IFERROR(IF(Configuration!$F$14&gt;0,$N93-LARGE('FLEX Settings (DO NOT MODIFY)'!$J:$J,Configuration!$F$14*Configuration!$F$16),-1000000),0),IFERROR(IF(Configuration!$F$13&gt;0,$N93-LARGE('FLEX Settings (DO NOT MODIFY)'!$K:$K,Configuration!$F$13*Configuration!$F$16),-1000000),0))+IF(N93=0,0,COUNTIFS($N$2:N92,N92)*0.000001)</f>
        <v>-25.984594621996163</v>
      </c>
      <c r="P93" s="42">
        <f>IF(VLOOKUP($E93,Configuration!$A$21:$C$31,3,FALSE),IFERROR((Configuration!$C$13*G93*3+Configuration!$C$12*I93+Configuration!$C$14*H93+Configuration!$C$16*K93+Configuration!$C$15*L93*3+Configuration!$C$17*M93),""),0)/F93*IF(F93&gt;=10,1,(1-(12-F93)/12))</f>
        <v>17.194414710807262</v>
      </c>
    </row>
    <row r="94" spans="1:16" x14ac:dyDescent="0.25">
      <c r="A94" s="12">
        <f>_xlfn.RANK.EQ(O94,O:O,0)</f>
        <v>95</v>
      </c>
      <c r="B94" s="12">
        <f>_xlfn.RANK.EQ(P94,P:P,0)</f>
        <v>66</v>
      </c>
      <c r="C94" t="s">
        <v>520</v>
      </c>
      <c r="D94" t="s">
        <v>128</v>
      </c>
      <c r="E94" t="s">
        <v>369</v>
      </c>
      <c r="F94" s="18">
        <v>10</v>
      </c>
      <c r="G94" s="2">
        <v>4.9350649350649354</v>
      </c>
      <c r="H94" s="2">
        <v>736.25</v>
      </c>
      <c r="I94" s="2">
        <v>47.5</v>
      </c>
      <c r="J94" s="2">
        <v>0</v>
      </c>
      <c r="K94" s="2">
        <v>0</v>
      </c>
      <c r="L94" s="2">
        <v>0</v>
      </c>
      <c r="M94" s="2">
        <v>0.38825463106925501</v>
      </c>
      <c r="N94" s="2">
        <f>IF(VLOOKUP($E94,Configuration!$A$21:$C$31,3,FALSE),IFERROR((Configuration!$C$13*G94+Configuration!$C$12*I94+Configuration!$C$14*H94+Configuration!$C$16*K94+Configuration!$C$15*L94+Configuration!$C$17*M94),""),0)+(IF(VLOOKUP($E94,Configuration!$A$21:$C$31,3,FALSE),IFERROR((Configuration!$C$13*G94+Configuration!$C$12*I94+Configuration!$C$14*H94+Configuration!$C$16*K94+Configuration!$C$15*L94+Configuration!$C$17*M94),""),0)/$F94)*IFERROR(VLOOKUP($D94,'11_GAME_TEAMS (DO NOT MODIFY)'!$A:$C,3,FALSE),0)</f>
        <v>129.36410235695737</v>
      </c>
      <c r="O94" s="2">
        <f>MAX(IFERROR(IF(Configuration!$F$11&gt;0,$N94-LARGE($N:$N,Configuration!$F$11*Configuration!$F$16),-1000000),0),IFERROR(IF(Configuration!$F$14&gt;0,$N94-LARGE('FLEX Settings (DO NOT MODIFY)'!$J:$J,Configuration!$F$14*Configuration!$F$16),-1000000),0),IFERROR(IF(Configuration!$F$13&gt;0,$N94-LARGE('FLEX Settings (DO NOT MODIFY)'!$K:$K,Configuration!$F$13*Configuration!$F$16),-1000000),0))+IF(N94=0,0,COUNTIFS($N$2:N93,N93)*0.000001)</f>
        <v>-27.865569154025561</v>
      </c>
      <c r="P94" s="42">
        <f>IF(VLOOKUP($E94,Configuration!$A$21:$C$31,3,FALSE),IFERROR((Configuration!$C$13*G94*3+Configuration!$C$12*I94+Configuration!$C$14*H94+Configuration!$C$16*K94+Configuration!$C$15*L94*3+Configuration!$C$17*M94),""),0)/F94*IF(F94&gt;=10,1,(1-(12-F94)/12))</f>
        <v>18.542965956903032</v>
      </c>
    </row>
    <row r="95" spans="1:16" x14ac:dyDescent="0.25">
      <c r="A95" s="12">
        <f>_xlfn.RANK.EQ(O95,O:O,0)</f>
        <v>103</v>
      </c>
      <c r="B95" s="12">
        <f>_xlfn.RANK.EQ(P95,P:P,0)</f>
        <v>106</v>
      </c>
      <c r="C95" t="s">
        <v>524</v>
      </c>
      <c r="D95" t="s">
        <v>68</v>
      </c>
      <c r="E95" t="s">
        <v>1</v>
      </c>
      <c r="F95" s="18">
        <v>12</v>
      </c>
      <c r="G95" s="2">
        <v>5.9142857142857119</v>
      </c>
      <c r="H95" s="2">
        <v>701.04</v>
      </c>
      <c r="I95" s="2">
        <v>45.72</v>
      </c>
      <c r="J95" s="2">
        <v>0</v>
      </c>
      <c r="K95" s="2">
        <v>0</v>
      </c>
      <c r="L95" s="2">
        <v>0</v>
      </c>
      <c r="M95" s="2">
        <v>0.3737052996312914</v>
      </c>
      <c r="N95" s="2">
        <f>IF(VLOOKUP($E95,Configuration!$A$21:$C$31,3,FALSE),IFERROR((Configuration!$C$13*G95+Configuration!$C$12*I95+Configuration!$C$14*H95+Configuration!$C$16*K95+Configuration!$C$15*L95+Configuration!$C$17*M95),""),0)+(IF(VLOOKUP($E95,Configuration!$A$21:$C$31,3,FALSE),IFERROR((Configuration!$C$13*G95+Configuration!$C$12*I95+Configuration!$C$14*H95+Configuration!$C$16*K95+Configuration!$C$15*L95+Configuration!$C$17*M95),""),0)/$F95)*IFERROR(VLOOKUP($D95,'11_GAME_TEAMS (DO NOT MODIFY)'!$A:$C,3,FALSE),0)</f>
        <v>127.70230368645169</v>
      </c>
      <c r="O95" s="2">
        <f>MAX(IFERROR(IF(Configuration!$F$11&gt;0,$N95-LARGE($N:$N,Configuration!$F$11*Configuration!$F$16),-1000000),0),IFERROR(IF(Configuration!$F$14&gt;0,$N95-LARGE('FLEX Settings (DO NOT MODIFY)'!$J:$J,Configuration!$F$14*Configuration!$F$16),-1000000),0),IFERROR(IF(Configuration!$F$13&gt;0,$N95-LARGE('FLEX Settings (DO NOT MODIFY)'!$K:$K,Configuration!$F$13*Configuration!$F$16),-1000000),0))+IF(N95=0,0,COUNTIFS($N$2:N94,N94)*0.000001)</f>
        <v>-29.52736782453125</v>
      </c>
      <c r="P95" s="42">
        <f>IF(VLOOKUP($E95,Configuration!$A$21:$C$31,3,FALSE),IFERROR((Configuration!$C$13*G95*3+Configuration!$C$12*I95+Configuration!$C$14*H95+Configuration!$C$16*K95+Configuration!$C$15*L95*3+Configuration!$C$17*M95),""),0)/F95*IF(F95&gt;=10,1,(1-(12-F95)/12))</f>
        <v>16.556144354823349</v>
      </c>
    </row>
    <row r="96" spans="1:16" x14ac:dyDescent="0.25">
      <c r="A96" s="12">
        <f>_xlfn.RANK.EQ(O96,O:O,0)</f>
        <v>98</v>
      </c>
      <c r="B96" s="12">
        <f>_xlfn.RANK.EQ(P96,P:P,0)</f>
        <v>122</v>
      </c>
      <c r="C96" t="s">
        <v>256</v>
      </c>
      <c r="D96" t="s">
        <v>122</v>
      </c>
      <c r="E96" t="s">
        <v>190</v>
      </c>
      <c r="F96" s="18">
        <v>12</v>
      </c>
      <c r="G96" s="2">
        <v>5.3999999999999995</v>
      </c>
      <c r="H96" s="2">
        <v>727.91965811965827</v>
      </c>
      <c r="I96" s="2">
        <v>48.384615384615394</v>
      </c>
      <c r="J96" s="2">
        <v>0</v>
      </c>
      <c r="K96" s="2">
        <v>0</v>
      </c>
      <c r="L96" s="2">
        <v>0</v>
      </c>
      <c r="M96" s="2">
        <v>0.39548528411750838</v>
      </c>
      <c r="N96" s="2">
        <f>IF(VLOOKUP($E96,Configuration!$A$21:$C$31,3,FALSE),IFERROR((Configuration!$C$13*G96+Configuration!$C$12*I96+Configuration!$C$14*H96+Configuration!$C$16*K96+Configuration!$C$15*L96+Configuration!$C$17*M96),""),0)+(IF(VLOOKUP($E96,Configuration!$A$21:$C$31,3,FALSE),IFERROR((Configuration!$C$13*G96+Configuration!$C$12*I96+Configuration!$C$14*H96+Configuration!$C$16*K96+Configuration!$C$15*L96+Configuration!$C$17*M96),""),0)/$F96)*IFERROR(VLOOKUP($D96,'11_GAME_TEAMS (DO NOT MODIFY)'!$A:$C,3,FALSE),0)</f>
        <v>128.5933029360385</v>
      </c>
      <c r="O96" s="2">
        <f>MAX(IFERROR(IF(Configuration!$F$11&gt;0,$N96-LARGE($N:$N,Configuration!$F$11*Configuration!$F$16),-1000000),0),IFERROR(IF(Configuration!$F$14&gt;0,$N96-LARGE('FLEX Settings (DO NOT MODIFY)'!$J:$J,Configuration!$F$14*Configuration!$F$16),-1000000),0),IFERROR(IF(Configuration!$F$13&gt;0,$N96-LARGE('FLEX Settings (DO NOT MODIFY)'!$K:$K,Configuration!$F$13*Configuration!$F$16),-1000000),0))+IF(N96=0,0,COUNTIFS($N$2:N95,N95)*0.000001)</f>
        <v>-28.636368574944438</v>
      </c>
      <c r="P96" s="42">
        <f>IF(VLOOKUP($E96,Configuration!$A$21:$C$31,3,FALSE),IFERROR((Configuration!$C$13*G96*3+Configuration!$C$12*I96+Configuration!$C$14*H96+Configuration!$C$16*K96+Configuration!$C$15*L96*3+Configuration!$C$17*M96),""),0)/F96*IF(F96&gt;=10,1,(1-(12-F96)/12))</f>
        <v>16.116108578003207</v>
      </c>
    </row>
    <row r="97" spans="1:16" x14ac:dyDescent="0.25">
      <c r="A97" s="12">
        <f>_xlfn.RANK.EQ(O97,O:O,0)</f>
        <v>83</v>
      </c>
      <c r="B97" s="12">
        <f>_xlfn.RANK.EQ(P97,P:P,0)</f>
        <v>95</v>
      </c>
      <c r="C97" t="s">
        <v>548</v>
      </c>
      <c r="D97" t="s">
        <v>112</v>
      </c>
      <c r="E97" t="s">
        <v>379</v>
      </c>
      <c r="F97" s="18">
        <v>12</v>
      </c>
      <c r="G97" s="2">
        <v>5.7600000000000016</v>
      </c>
      <c r="H97" s="2">
        <v>707.07208806818164</v>
      </c>
      <c r="I97" s="2">
        <v>59.644176136363626</v>
      </c>
      <c r="J97" s="2">
        <v>0</v>
      </c>
      <c r="K97" s="2">
        <v>0</v>
      </c>
      <c r="L97" s="2">
        <v>0</v>
      </c>
      <c r="M97" s="2">
        <v>0.48751847581586372</v>
      </c>
      <c r="N97" s="2">
        <f>IF(VLOOKUP($E97,Configuration!$A$21:$C$31,3,FALSE),IFERROR((Configuration!$C$13*G97+Configuration!$C$12*I97+Configuration!$C$14*H97+Configuration!$C$16*K97+Configuration!$C$15*L97+Configuration!$C$17*M97),""),0)+(IF(VLOOKUP($E97,Configuration!$A$21:$C$31,3,FALSE),IFERROR((Configuration!$C$13*G97+Configuration!$C$12*I97+Configuration!$C$14*H97+Configuration!$C$16*K97+Configuration!$C$15*L97+Configuration!$C$17*M97),""),0)/$F97)*IFERROR(VLOOKUP($D97,'11_GAME_TEAMS (DO NOT MODIFY)'!$A:$C,3,FALSE),0)</f>
        <v>134.11425992336828</v>
      </c>
      <c r="O97" s="2">
        <f>MAX(IFERROR(IF(Configuration!$F$11&gt;0,$N97-LARGE($N:$N,Configuration!$F$11*Configuration!$F$16),-1000000),0),IFERROR(IF(Configuration!$F$14&gt;0,$N97-LARGE('FLEX Settings (DO NOT MODIFY)'!$J:$J,Configuration!$F$14*Configuration!$F$16),-1000000),0),IFERROR(IF(Configuration!$F$13&gt;0,$N97-LARGE('FLEX Settings (DO NOT MODIFY)'!$K:$K,Configuration!$F$13*Configuration!$F$16),-1000000),0))+IF(N97=0,0,COUNTIFS($N$2:N96,N96)*0.000001)</f>
        <v>-23.115411587614656</v>
      </c>
      <c r="P97" s="42">
        <f>IF(VLOOKUP($E97,Configuration!$A$21:$C$31,3,FALSE),IFERROR((Configuration!$C$13*G97*3+Configuration!$C$12*I97+Configuration!$C$14*H97+Configuration!$C$16*K97+Configuration!$C$15*L97*3+Configuration!$C$17*M97),""),0)/F97*IF(F97&gt;=10,1,(1-(12-F97)/12))</f>
        <v>16.936188326947356</v>
      </c>
    </row>
    <row r="98" spans="1:16" x14ac:dyDescent="0.25">
      <c r="A98" s="12">
        <f>_xlfn.RANK.EQ(O98,O:O,0)</f>
        <v>176</v>
      </c>
      <c r="B98" s="12">
        <f>_xlfn.RANK.EQ(P98,P:P,0)</f>
        <v>189</v>
      </c>
      <c r="C98" t="s">
        <v>435</v>
      </c>
      <c r="D98" t="s">
        <v>59</v>
      </c>
      <c r="E98" t="s">
        <v>3</v>
      </c>
      <c r="F98" s="18">
        <v>12</v>
      </c>
      <c r="G98" s="2">
        <v>0.44776119402985071</v>
      </c>
      <c r="H98" s="2">
        <v>59.104477611940297</v>
      </c>
      <c r="I98" s="2">
        <v>9.8507462686567155</v>
      </c>
      <c r="J98" s="2">
        <v>132</v>
      </c>
      <c r="K98" s="2">
        <v>752.40000000000009</v>
      </c>
      <c r="L98" s="2">
        <v>3.9402985074626864</v>
      </c>
      <c r="M98" s="2">
        <v>1.9045244494008073</v>
      </c>
      <c r="N98" s="2">
        <f>IF(VLOOKUP($E98,Configuration!$A$21:$C$31,3,FALSE),IFERROR((Configuration!$C$13*G98+Configuration!$C$12*I98+Configuration!$C$14*H98+Configuration!$C$16*K98+Configuration!$C$15*L98+Configuration!$C$17*M98),""),0)+(IF(VLOOKUP($E98,Configuration!$A$21:$C$31,3,FALSE),IFERROR((Configuration!$C$13*G98+Configuration!$C$12*I98+Configuration!$C$14*H98+Configuration!$C$16*K98+Configuration!$C$15*L98+Configuration!$C$17*M98),""),0)/$F98)*IFERROR(VLOOKUP($D98,'11_GAME_TEAMS (DO NOT MODIFY)'!$A:$C,3,FALSE),0)</f>
        <v>108.59513020567599</v>
      </c>
      <c r="O98" s="2">
        <f>MAX(IFERROR(IF(Configuration!$F$11&gt;0,$N98-LARGE($N:$N,Configuration!$F$11*Configuration!$F$16),-1000000),0),IFERROR(IF(Configuration!$F$14&gt;0,$N98-LARGE('FLEX Settings (DO NOT MODIFY)'!$J:$J,Configuration!$F$14*Configuration!$F$16),-1000000),0),IFERROR(IF(Configuration!$F$13&gt;0,$N98-LARGE('FLEX Settings (DO NOT MODIFY)'!$K:$K,Configuration!$F$13*Configuration!$F$16),-1000000),0))+IF(N98=0,0,COUNTIFS($N$2:N97,N97)*0.000001)</f>
        <v>-48.634541305306954</v>
      </c>
      <c r="P98" s="42">
        <f>IF(VLOOKUP($E98,Configuration!$A$21:$C$31,3,FALSE),IFERROR((Configuration!$C$13*G98*3+Configuration!$C$12*I98+Configuration!$C$14*H98+Configuration!$C$16*K98+Configuration!$C$15*L98*3+Configuration!$C$17*M98),""),0)/F98*IF(F98&gt;=10,1,(1-(12-F98)/12))</f>
        <v>13.437653885298872</v>
      </c>
    </row>
    <row r="99" spans="1:16" x14ac:dyDescent="0.25">
      <c r="A99" s="12">
        <f>_xlfn.RANK.EQ(O99,O:O,0)</f>
        <v>91</v>
      </c>
      <c r="B99" s="12">
        <f>_xlfn.RANK.EQ(P99,P:P,0)</f>
        <v>92</v>
      </c>
      <c r="C99" t="s">
        <v>272</v>
      </c>
      <c r="D99" t="s">
        <v>120</v>
      </c>
      <c r="E99" t="s">
        <v>355</v>
      </c>
      <c r="F99" s="18">
        <v>12</v>
      </c>
      <c r="G99" s="2">
        <v>6.1714285714285708</v>
      </c>
      <c r="H99" s="2">
        <v>675</v>
      </c>
      <c r="I99" s="2">
        <v>54</v>
      </c>
      <c r="J99" s="2">
        <v>0</v>
      </c>
      <c r="K99" s="2">
        <v>0</v>
      </c>
      <c r="L99" s="2">
        <v>0</v>
      </c>
      <c r="M99" s="2">
        <v>0.44138421216294255</v>
      </c>
      <c r="N99" s="2">
        <f>IF(VLOOKUP($E99,Configuration!$A$21:$C$31,3,FALSE),IFERROR((Configuration!$C$13*G99+Configuration!$C$12*I99+Configuration!$C$14*H99+Configuration!$C$16*K99+Configuration!$C$15*L99+Configuration!$C$17*M99),""),0)+(IF(VLOOKUP($E99,Configuration!$A$21:$C$31,3,FALSE),IFERROR((Configuration!$C$13*G99+Configuration!$C$12*I99+Configuration!$C$14*H99+Configuration!$C$16*K99+Configuration!$C$15*L99+Configuration!$C$17*M99),""),0)/$F99)*IFERROR(VLOOKUP($D99,'11_GAME_TEAMS (DO NOT MODIFY)'!$A:$C,3,FALSE),0)</f>
        <v>130.64580300424552</v>
      </c>
      <c r="O99" s="2">
        <f>MAX(IFERROR(IF(Configuration!$F$11&gt;0,$N99-LARGE($N:$N,Configuration!$F$11*Configuration!$F$16),-1000000),0),IFERROR(IF(Configuration!$F$14&gt;0,$N99-LARGE('FLEX Settings (DO NOT MODIFY)'!$J:$J,Configuration!$F$14*Configuration!$F$16),-1000000),0),IFERROR(IF(Configuration!$F$13&gt;0,$N99-LARGE('FLEX Settings (DO NOT MODIFY)'!$K:$K,Configuration!$F$13*Configuration!$F$16),-1000000),0))+IF(N99=0,0,COUNTIFS($N$2:N98,N98)*0.000001)</f>
        <v>-26.583868506737414</v>
      </c>
      <c r="P99" s="42">
        <f>IF(VLOOKUP($E99,Configuration!$A$21:$C$31,3,FALSE),IFERROR((Configuration!$C$13*G99*3+Configuration!$C$12*I99+Configuration!$C$14*H99+Configuration!$C$16*K99+Configuration!$C$15*L99*3+Configuration!$C$17*M99),""),0)/F99*IF(F99&gt;=10,1,(1-(12-F99)/12))</f>
        <v>17.058578821782366</v>
      </c>
    </row>
    <row r="100" spans="1:16" x14ac:dyDescent="0.25">
      <c r="A100" s="12">
        <f>_xlfn.RANK.EQ(O100,O:O,0)</f>
        <v>62</v>
      </c>
      <c r="B100" s="12">
        <f>_xlfn.RANK.EQ(P100,P:P,0)</f>
        <v>147</v>
      </c>
      <c r="C100" t="s">
        <v>544</v>
      </c>
      <c r="D100" t="s">
        <v>99</v>
      </c>
      <c r="E100" t="s">
        <v>379</v>
      </c>
      <c r="F100" s="18">
        <v>12</v>
      </c>
      <c r="G100" s="2">
        <v>2.7692307692307692</v>
      </c>
      <c r="H100" s="2">
        <v>883.38461538461536</v>
      </c>
      <c r="I100" s="2">
        <v>80.307692307692307</v>
      </c>
      <c r="J100" s="2">
        <v>0</v>
      </c>
      <c r="K100" s="2">
        <v>0</v>
      </c>
      <c r="L100" s="2">
        <v>0</v>
      </c>
      <c r="M100" s="2">
        <v>0.65641754629360693</v>
      </c>
      <c r="N100" s="2">
        <f>IF(VLOOKUP($E100,Configuration!$A$21:$C$31,3,FALSE),IFERROR((Configuration!$C$13*G100+Configuration!$C$12*I100+Configuration!$C$14*H100+Configuration!$C$16*K100+Configuration!$C$15*L100+Configuration!$C$17*M100),""),0)+(IF(VLOOKUP($E100,Configuration!$A$21:$C$31,3,FALSE),IFERROR((Configuration!$C$13*G100+Configuration!$C$12*I100+Configuration!$C$14*H100+Configuration!$C$16*K100+Configuration!$C$15*L100+Configuration!$C$17*M100),""),0)/$F100)*IFERROR(VLOOKUP($D100,'11_GAME_TEAMS (DO NOT MODIFY)'!$A:$C,3,FALSE),0)</f>
        <v>143.79485721510508</v>
      </c>
      <c r="O100" s="2">
        <f>MAX(IFERROR(IF(Configuration!$F$11&gt;0,$N100-LARGE($N:$N,Configuration!$F$11*Configuration!$F$16),-1000000),0),IFERROR(IF(Configuration!$F$14&gt;0,$N100-LARGE('FLEX Settings (DO NOT MODIFY)'!$J:$J,Configuration!$F$14*Configuration!$F$16),-1000000),0),IFERROR(IF(Configuration!$F$13&gt;0,$N100-LARGE('FLEX Settings (DO NOT MODIFY)'!$K:$K,Configuration!$F$13*Configuration!$F$16),-1000000),0))+IF(N100=0,0,COUNTIFS($N$2:N99,N99)*0.000001)</f>
        <v>-13.434814295877855</v>
      </c>
      <c r="P100" s="42">
        <f>IF(VLOOKUP($E100,Configuration!$A$21:$C$31,3,FALSE),IFERROR((Configuration!$C$13*G100*3+Configuration!$C$12*I100+Configuration!$C$14*H100+Configuration!$C$16*K100+Configuration!$C$15*L100*3+Configuration!$C$17*M100),""),0)/F100*IF(F100&gt;=10,1,(1-(12-F100)/12))</f>
        <v>14.752135537156194</v>
      </c>
    </row>
    <row r="101" spans="1:16" x14ac:dyDescent="0.25">
      <c r="A101" s="12">
        <f>_xlfn.RANK.EQ(O101,O:O,0)</f>
        <v>56</v>
      </c>
      <c r="B101" s="12">
        <f>_xlfn.RANK.EQ(P101,P:P,0)</f>
        <v>113</v>
      </c>
      <c r="C101" t="s">
        <v>483</v>
      </c>
      <c r="D101" t="s">
        <v>85</v>
      </c>
      <c r="E101" t="s">
        <v>190</v>
      </c>
      <c r="F101" s="18">
        <v>12</v>
      </c>
      <c r="G101" s="2">
        <v>4.2</v>
      </c>
      <c r="H101" s="2">
        <v>798</v>
      </c>
      <c r="I101" s="2">
        <v>84</v>
      </c>
      <c r="J101" s="2">
        <v>0</v>
      </c>
      <c r="K101" s="2">
        <v>0</v>
      </c>
      <c r="L101" s="2">
        <v>0</v>
      </c>
      <c r="M101" s="2">
        <v>0.68659766336457739</v>
      </c>
      <c r="N101" s="2">
        <f>IF(VLOOKUP($E101,Configuration!$A$21:$C$31,3,FALSE),IFERROR((Configuration!$C$13*G101+Configuration!$C$12*I101+Configuration!$C$14*H101+Configuration!$C$16*K101+Configuration!$C$15*L101+Configuration!$C$17*M101),""),0)+(IF(VLOOKUP($E101,Configuration!$A$21:$C$31,3,FALSE),IFERROR((Configuration!$C$13*G101+Configuration!$C$12*I101+Configuration!$C$14*H101+Configuration!$C$16*K101+Configuration!$C$15*L101+Configuration!$C$17*M101),""),0)/$F101)*IFERROR(VLOOKUP($D101,'11_GAME_TEAMS (DO NOT MODIFY)'!$A:$C,3,FALSE),0)</f>
        <v>145.62680467327084</v>
      </c>
      <c r="O101" s="2">
        <f>MAX(IFERROR(IF(Configuration!$F$11&gt;0,$N101-LARGE($N:$N,Configuration!$F$11*Configuration!$F$16),-1000000),0),IFERROR(IF(Configuration!$F$14&gt;0,$N101-LARGE('FLEX Settings (DO NOT MODIFY)'!$J:$J,Configuration!$F$14*Configuration!$F$16),-1000000),0),IFERROR(IF(Configuration!$F$13&gt;0,$N101-LARGE('FLEX Settings (DO NOT MODIFY)'!$K:$K,Configuration!$F$13*Configuration!$F$16),-1000000),0))+IF(N101=0,0,COUNTIFS($N$2:N100,N100)*0.000001)</f>
        <v>-11.602866837712098</v>
      </c>
      <c r="P101" s="42">
        <f>IF(VLOOKUP($E101,Configuration!$A$21:$C$31,3,FALSE),IFERROR((Configuration!$C$13*G101*3+Configuration!$C$12*I101+Configuration!$C$14*H101+Configuration!$C$16*K101+Configuration!$C$15*L101*3+Configuration!$C$17*M101),""),0)/F101*IF(F101&gt;=10,1,(1-(12-F101)/12))</f>
        <v>16.335567056105905</v>
      </c>
    </row>
    <row r="102" spans="1:16" x14ac:dyDescent="0.25">
      <c r="A102" s="12">
        <f>_xlfn.RANK.EQ(O102,O:O,0)</f>
        <v>90</v>
      </c>
      <c r="B102" s="12">
        <f>_xlfn.RANK.EQ(P102,P:P,0)</f>
        <v>127</v>
      </c>
      <c r="C102" t="s">
        <v>888</v>
      </c>
      <c r="D102" t="s">
        <v>666</v>
      </c>
      <c r="E102" t="s">
        <v>379</v>
      </c>
      <c r="F102" s="18">
        <v>12</v>
      </c>
      <c r="G102" s="2">
        <v>4.8000000000000007</v>
      </c>
      <c r="H102" s="2">
        <v>752.50208955223889</v>
      </c>
      <c r="I102" s="2">
        <v>55.853731343283584</v>
      </c>
      <c r="J102" s="2">
        <v>0</v>
      </c>
      <c r="K102" s="2">
        <v>0</v>
      </c>
      <c r="L102" s="2">
        <v>0</v>
      </c>
      <c r="M102" s="2">
        <v>0.45653620750584956</v>
      </c>
      <c r="N102" s="2">
        <f>IF(VLOOKUP($E102,Configuration!$A$21:$C$31,3,FALSE),IFERROR((Configuration!$C$13*G102+Configuration!$C$12*I102+Configuration!$C$14*H102+Configuration!$C$16*K102+Configuration!$C$15*L102+Configuration!$C$17*M102),""),0)+(IF(VLOOKUP($E102,Configuration!$A$21:$C$31,3,FALSE),IFERROR((Configuration!$C$13*G102+Configuration!$C$12*I102+Configuration!$C$14*H102+Configuration!$C$16*K102+Configuration!$C$15*L102+Configuration!$C$17*M102),""),0)/$F102)*IFERROR(VLOOKUP($D102,'11_GAME_TEAMS (DO NOT MODIFY)'!$A:$C,3,FALSE),0)</f>
        <v>131.06400221185399</v>
      </c>
      <c r="O102" s="2">
        <f>MAX(IFERROR(IF(Configuration!$F$11&gt;0,$N102-LARGE($N:$N,Configuration!$F$11*Configuration!$F$16),-1000000),0),IFERROR(IF(Configuration!$F$14&gt;0,$N102-LARGE('FLEX Settings (DO NOT MODIFY)'!$J:$J,Configuration!$F$14*Configuration!$F$16),-1000000),0),IFERROR(IF(Configuration!$F$13&gt;0,$N102-LARGE('FLEX Settings (DO NOT MODIFY)'!$K:$K,Configuration!$F$13*Configuration!$F$16),-1000000),0))+IF(N102=0,0,COUNTIFS($N$2:N101,N101)*0.000001)</f>
        <v>-26.165669299128947</v>
      </c>
      <c r="P102" s="42">
        <f>IF(VLOOKUP($E102,Configuration!$A$21:$C$31,3,FALSE),IFERROR((Configuration!$C$13*G102*3+Configuration!$C$12*I102+Configuration!$C$14*H102+Configuration!$C$16*K102+Configuration!$C$15*L102*3+Configuration!$C$17*M102),""),0)/F102*IF(F102&gt;=10,1,(1-(12-F102)/12))</f>
        <v>15.722000184321166</v>
      </c>
    </row>
    <row r="103" spans="1:16" x14ac:dyDescent="0.25">
      <c r="A103" s="12">
        <f>_xlfn.RANK.EQ(O103,O:O,0)</f>
        <v>99</v>
      </c>
      <c r="B103" s="12">
        <f>_xlfn.RANK.EQ(P103,P:P,0)</f>
        <v>79</v>
      </c>
      <c r="C103" t="s">
        <v>533</v>
      </c>
      <c r="D103" t="s">
        <v>89</v>
      </c>
      <c r="E103" t="s">
        <v>1</v>
      </c>
      <c r="F103" s="18">
        <v>11</v>
      </c>
      <c r="G103" s="2">
        <v>4.6869565217391305</v>
      </c>
      <c r="H103" s="2">
        <v>679.16478873239441</v>
      </c>
      <c r="I103" s="2">
        <v>52.10281690140846</v>
      </c>
      <c r="J103" s="2">
        <v>3.666666666666667</v>
      </c>
      <c r="K103" s="2">
        <v>18.333333333333336</v>
      </c>
      <c r="L103" s="2">
        <v>0.91666666666666663</v>
      </c>
      <c r="M103" s="2">
        <v>0.47654390165049976</v>
      </c>
      <c r="N103" s="2">
        <f>IF(VLOOKUP($E103,Configuration!$A$21:$C$31,3,FALSE),IFERROR((Configuration!$C$13*G103+Configuration!$C$12*I103+Configuration!$C$14*H103+Configuration!$C$16*K103+Configuration!$C$15*L103+Configuration!$C$17*M103),""),0)+(IF(VLOOKUP($E103,Configuration!$A$21:$C$31,3,FALSE),IFERROR((Configuration!$C$13*G103+Configuration!$C$12*I103+Configuration!$C$14*H103+Configuration!$C$16*K103+Configuration!$C$15*L103+Configuration!$C$17*M103),""),0)/$F103)*IFERROR(VLOOKUP($D103,'11_GAME_TEAMS (DO NOT MODIFY)'!$A:$C,3,FALSE),0)</f>
        <v>128.46987198441076</v>
      </c>
      <c r="O103" s="2">
        <f>MAX(IFERROR(IF(Configuration!$F$11&gt;0,$N103-LARGE($N:$N,Configuration!$F$11*Configuration!$F$16),-1000000),0),IFERROR(IF(Configuration!$F$14&gt;0,$N103-LARGE('FLEX Settings (DO NOT MODIFY)'!$J:$J,Configuration!$F$14*Configuration!$F$16),-1000000),0),IFERROR(IF(Configuration!$F$13&gt;0,$N103-LARGE('FLEX Settings (DO NOT MODIFY)'!$K:$K,Configuration!$F$13*Configuration!$F$16),-1000000),0))+IF(N103=0,0,COUNTIFS($N$2:N102,N102)*0.000001)</f>
        <v>-28.759799526572177</v>
      </c>
      <c r="P103" s="42">
        <f>IF(VLOOKUP($E103,Configuration!$A$21:$C$31,3,FALSE),IFERROR((Configuration!$C$13*G103*3+Configuration!$C$12*I103+Configuration!$C$14*H103+Configuration!$C$16*K103+Configuration!$C$15*L103*3+Configuration!$C$17*M103),""),0)/F103*IF(F103&gt;=10,1,(1-(12-F103)/12))</f>
        <v>17.792122749570943</v>
      </c>
    </row>
    <row r="104" spans="1:16" x14ac:dyDescent="0.25">
      <c r="A104" s="12">
        <f>_xlfn.RANK.EQ(O104,O:O,0)</f>
        <v>111</v>
      </c>
      <c r="B104" s="12">
        <f>_xlfn.RANK.EQ(P104,P:P,0)</f>
        <v>108</v>
      </c>
      <c r="C104" t="s">
        <v>244</v>
      </c>
      <c r="D104" t="s">
        <v>43</v>
      </c>
      <c r="E104" t="s">
        <v>190</v>
      </c>
      <c r="F104" s="18">
        <v>11</v>
      </c>
      <c r="G104" s="2">
        <v>4.6750000000000007</v>
      </c>
      <c r="H104" s="2">
        <v>748</v>
      </c>
      <c r="I104" s="2">
        <v>46.75</v>
      </c>
      <c r="J104" s="2">
        <v>0</v>
      </c>
      <c r="K104" s="2">
        <v>0</v>
      </c>
      <c r="L104" s="2">
        <v>0</v>
      </c>
      <c r="M104" s="2">
        <v>0.38212429478921422</v>
      </c>
      <c r="N104" s="2">
        <f>IF(VLOOKUP($E104,Configuration!$A$21:$C$31,3,FALSE),IFERROR((Configuration!$C$13*G104+Configuration!$C$12*I104+Configuration!$C$14*H104+Configuration!$C$16*K104+Configuration!$C$15*L104+Configuration!$C$17*M104),""),0)+(IF(VLOOKUP($E104,Configuration!$A$21:$C$31,3,FALSE),IFERROR((Configuration!$C$13*G104+Configuration!$C$12*I104+Configuration!$C$14*H104+Configuration!$C$16*K104+Configuration!$C$15*L104+Configuration!$C$17*M104),""),0)/$F104)*IFERROR(VLOOKUP($D104,'11_GAME_TEAMS (DO NOT MODIFY)'!$A:$C,3,FALSE),0)</f>
        <v>125.46075141042157</v>
      </c>
      <c r="O104" s="2">
        <f>MAX(IFERROR(IF(Configuration!$F$11&gt;0,$N104-LARGE($N:$N,Configuration!$F$11*Configuration!$F$16),-1000000),0),IFERROR(IF(Configuration!$F$14&gt;0,$N104-LARGE('FLEX Settings (DO NOT MODIFY)'!$J:$J,Configuration!$F$14*Configuration!$F$16),-1000000),0),IFERROR(IF(Configuration!$F$13&gt;0,$N104-LARGE('FLEX Settings (DO NOT MODIFY)'!$K:$K,Configuration!$F$13*Configuration!$F$16),-1000000),0))+IF(N104=0,0,COUNTIFS($N$2:N103,N103)*0.000001)</f>
        <v>-31.76892010056137</v>
      </c>
      <c r="P104" s="42">
        <f>IF(VLOOKUP($E104,Configuration!$A$21:$C$31,3,FALSE),IFERROR((Configuration!$C$13*G104*3+Configuration!$C$12*I104+Configuration!$C$14*H104+Configuration!$C$16*K104+Configuration!$C$15*L104*3+Configuration!$C$17*M104),""),0)/F104*IF(F104&gt;=10,1,(1-(12-F104)/12))</f>
        <v>16.50552285549287</v>
      </c>
    </row>
    <row r="105" spans="1:16" x14ac:dyDescent="0.25">
      <c r="A105" s="12">
        <f>_xlfn.RANK.EQ(O105,O:O,0)</f>
        <v>113</v>
      </c>
      <c r="B105" s="12">
        <f>_xlfn.RANK.EQ(P105,P:P,0)</f>
        <v>94</v>
      </c>
      <c r="C105" t="s">
        <v>794</v>
      </c>
      <c r="D105" t="s">
        <v>90</v>
      </c>
      <c r="E105" t="s">
        <v>138</v>
      </c>
      <c r="F105" s="18">
        <v>12</v>
      </c>
      <c r="G105" s="2">
        <v>6.6000000000000005</v>
      </c>
      <c r="H105" s="2">
        <v>631.83673469387759</v>
      </c>
      <c r="I105" s="2">
        <v>45</v>
      </c>
      <c r="J105" s="2">
        <v>0</v>
      </c>
      <c r="K105" s="2">
        <v>0</v>
      </c>
      <c r="L105" s="2">
        <v>0</v>
      </c>
      <c r="M105" s="2">
        <v>0.36782017680245216</v>
      </c>
      <c r="N105" s="2">
        <f>IF(VLOOKUP($E105,Configuration!$A$21:$C$31,3,FALSE),IFERROR((Configuration!$C$13*G105+Configuration!$C$12*I105+Configuration!$C$14*H105+Configuration!$C$16*K105+Configuration!$C$15*L105+Configuration!$C$17*M105),""),0)+(IF(VLOOKUP($E105,Configuration!$A$21:$C$31,3,FALSE),IFERROR((Configuration!$C$13*G105+Configuration!$C$12*I105+Configuration!$C$14*H105+Configuration!$C$16*K105+Configuration!$C$15*L105+Configuration!$C$17*M105),""),0)/$F105)*IFERROR(VLOOKUP($D105,'11_GAME_TEAMS (DO NOT MODIFY)'!$A:$C,3,FALSE),0)</f>
        <v>124.54803311578286</v>
      </c>
      <c r="O105" s="2">
        <f>MAX(IFERROR(IF(Configuration!$F$11&gt;0,$N105-LARGE($N:$N,Configuration!$F$11*Configuration!$F$16),-1000000),0),IFERROR(IF(Configuration!$F$14&gt;0,$N105-LARGE('FLEX Settings (DO NOT MODIFY)'!$J:$J,Configuration!$F$14*Configuration!$F$16),-1000000),0),IFERROR(IF(Configuration!$F$13&gt;0,$N105-LARGE('FLEX Settings (DO NOT MODIFY)'!$K:$K,Configuration!$F$13*Configuration!$F$16),-1000000),0))+IF(N105=0,0,COUNTIFS($N$2:N104,N104)*0.000001)</f>
        <v>-32.681638395200082</v>
      </c>
      <c r="P105" s="42">
        <f>IF(VLOOKUP($E105,Configuration!$A$21:$C$31,3,FALSE),IFERROR((Configuration!$C$13*G105*3+Configuration!$C$12*I105+Configuration!$C$14*H105+Configuration!$C$16*K105+Configuration!$C$15*L105*3+Configuration!$C$17*M105),""),0)/F105*IF(F105&gt;=10,1,(1-(12-F105)/12))</f>
        <v>16.979002759648573</v>
      </c>
    </row>
    <row r="106" spans="1:16" x14ac:dyDescent="0.25">
      <c r="A106" s="12">
        <f>_xlfn.RANK.EQ(O106,O:O,0)</f>
        <v>114</v>
      </c>
      <c r="B106" s="12">
        <f>_xlfn.RANK.EQ(P106,P:P,0)</f>
        <v>50</v>
      </c>
      <c r="C106" t="s">
        <v>799</v>
      </c>
      <c r="D106" t="s">
        <v>92</v>
      </c>
      <c r="E106" t="s">
        <v>138</v>
      </c>
      <c r="F106" s="18">
        <v>10</v>
      </c>
      <c r="G106" s="2">
        <v>6</v>
      </c>
      <c r="H106" s="2">
        <v>666.73580246913616</v>
      </c>
      <c r="I106" s="2">
        <v>43.86419753086421</v>
      </c>
      <c r="J106" s="2">
        <v>0</v>
      </c>
      <c r="K106" s="2">
        <v>0</v>
      </c>
      <c r="L106" s="2">
        <v>0</v>
      </c>
      <c r="M106" s="2">
        <v>0.35853637535778132</v>
      </c>
      <c r="N106" s="2">
        <f>IF(VLOOKUP($E106,Configuration!$A$21:$C$31,3,FALSE),IFERROR((Configuration!$C$13*G106+Configuration!$C$12*I106+Configuration!$C$14*H106+Configuration!$C$16*K106+Configuration!$C$15*L106+Configuration!$C$17*M106),""),0)+(IF(VLOOKUP($E106,Configuration!$A$21:$C$31,3,FALSE),IFERROR((Configuration!$C$13*G106+Configuration!$C$12*I106+Configuration!$C$14*H106+Configuration!$C$16*K106+Configuration!$C$15*L106+Configuration!$C$17*M106),""),0)/$F106)*IFERROR(VLOOKUP($D106,'11_GAME_TEAMS (DO NOT MODIFY)'!$A:$C,3,FALSE),0)</f>
        <v>123.88860626163016</v>
      </c>
      <c r="O106" s="2">
        <f>MAX(IFERROR(IF(Configuration!$F$11&gt;0,$N106-LARGE($N:$N,Configuration!$F$11*Configuration!$F$16),-1000000),0),IFERROR(IF(Configuration!$F$14&gt;0,$N106-LARGE('FLEX Settings (DO NOT MODIFY)'!$J:$J,Configuration!$F$14*Configuration!$F$16),-1000000),0),IFERROR(IF(Configuration!$F$13&gt;0,$N106-LARGE('FLEX Settings (DO NOT MODIFY)'!$K:$K,Configuration!$F$13*Configuration!$F$16),-1000000),0))+IF(N106=0,0,COUNTIFS($N$2:N105,N105)*0.000001)</f>
        <v>-33.341065249352781</v>
      </c>
      <c r="P106" s="42">
        <f>IF(VLOOKUP($E106,Configuration!$A$21:$C$31,3,FALSE),IFERROR((Configuration!$C$13*G106*3+Configuration!$C$12*I106+Configuration!$C$14*H106+Configuration!$C$16*K106+Configuration!$C$15*L106*3+Configuration!$C$17*M106),""),0)/F106*IF(F106&gt;=10,1,(1-(12-F106)/12))</f>
        <v>19.588860626163015</v>
      </c>
    </row>
    <row r="107" spans="1:16" x14ac:dyDescent="0.25">
      <c r="A107" s="12">
        <f>_xlfn.RANK.EQ(O107,O:O,0)</f>
        <v>109</v>
      </c>
      <c r="B107" s="12">
        <f>_xlfn.RANK.EQ(P107,P:P,0)</f>
        <v>123</v>
      </c>
      <c r="C107" t="s">
        <v>789</v>
      </c>
      <c r="D107" t="s">
        <v>70</v>
      </c>
      <c r="E107" t="s">
        <v>2</v>
      </c>
      <c r="F107" s="18">
        <v>11</v>
      </c>
      <c r="G107" s="2">
        <v>4.1949152542372881</v>
      </c>
      <c r="H107" s="2">
        <v>774.86538461538464</v>
      </c>
      <c r="I107" s="2">
        <v>49.5</v>
      </c>
      <c r="J107" s="2">
        <v>0</v>
      </c>
      <c r="K107" s="2">
        <v>0</v>
      </c>
      <c r="L107" s="2">
        <v>0</v>
      </c>
      <c r="M107" s="2">
        <v>0.40460219448269735</v>
      </c>
      <c r="N107" s="2">
        <f>IF(VLOOKUP($E107,Configuration!$A$21:$C$31,3,FALSE),IFERROR((Configuration!$C$13*G107+Configuration!$C$12*I107+Configuration!$C$14*H107+Configuration!$C$16*K107+Configuration!$C$15*L107+Configuration!$C$17*M107),""),0)+(IF(VLOOKUP($E107,Configuration!$A$21:$C$31,3,FALSE),IFERROR((Configuration!$C$13*G107+Configuration!$C$12*I107+Configuration!$C$14*H107+Configuration!$C$16*K107+Configuration!$C$15*L107+Configuration!$C$17*M107),""),0)/$F107)*IFERROR(VLOOKUP($D107,'11_GAME_TEAMS (DO NOT MODIFY)'!$A:$C,3,FALSE),0)</f>
        <v>126.59682559799681</v>
      </c>
      <c r="O107" s="2">
        <f>MAX(IFERROR(IF(Configuration!$F$11&gt;0,$N107-LARGE($N:$N,Configuration!$F$11*Configuration!$F$16),-1000000),0),IFERROR(IF(Configuration!$F$14&gt;0,$N107-LARGE('FLEX Settings (DO NOT MODIFY)'!$J:$J,Configuration!$F$14*Configuration!$F$16),-1000000),0),IFERROR(IF(Configuration!$F$13&gt;0,$N107-LARGE('FLEX Settings (DO NOT MODIFY)'!$K:$K,Configuration!$F$13*Configuration!$F$16),-1000000),0))+IF(N107=0,0,COUNTIFS($N$2:N106,N106)*0.000001)</f>
        <v>-30.632845912986124</v>
      </c>
      <c r="P107" s="42">
        <f>IF(VLOOKUP($E107,Configuration!$A$21:$C$31,3,FALSE),IFERROR((Configuration!$C$13*G107*3+Configuration!$C$12*I107+Configuration!$C$14*H107+Configuration!$C$16*K107+Configuration!$C$15*L107*3+Configuration!$C$17*M107),""),0)/F107*IF(F107&gt;=10,1,(1-(12-F107)/12))</f>
        <v>16.085073513531299</v>
      </c>
    </row>
    <row r="108" spans="1:16" x14ac:dyDescent="0.25">
      <c r="A108" s="12">
        <f>_xlfn.RANK.EQ(O108,O:O,0)</f>
        <v>107</v>
      </c>
      <c r="B108" s="12">
        <f>_xlfn.RANK.EQ(P108,P:P,0)</f>
        <v>91</v>
      </c>
      <c r="C108" t="s">
        <v>255</v>
      </c>
      <c r="D108" t="s">
        <v>122</v>
      </c>
      <c r="E108" t="s">
        <v>190</v>
      </c>
      <c r="F108" s="18">
        <v>12</v>
      </c>
      <c r="G108" s="2">
        <v>6.48</v>
      </c>
      <c r="H108" s="2">
        <v>631.15042735042732</v>
      </c>
      <c r="I108" s="2">
        <v>51.610256410256412</v>
      </c>
      <c r="J108" s="2">
        <v>0</v>
      </c>
      <c r="K108" s="2">
        <v>0</v>
      </c>
      <c r="L108" s="2">
        <v>0</v>
      </c>
      <c r="M108" s="2">
        <v>0.42185096972534231</v>
      </c>
      <c r="N108" s="2">
        <f>IF(VLOOKUP($E108,Configuration!$A$21:$C$31,3,FALSE),IFERROR((Configuration!$C$13*G108+Configuration!$C$12*I108+Configuration!$C$14*H108+Configuration!$C$16*K108+Configuration!$C$15*L108+Configuration!$C$17*M108),""),0)+(IF(VLOOKUP($E108,Configuration!$A$21:$C$31,3,FALSE),IFERROR((Configuration!$C$13*G108+Configuration!$C$12*I108+Configuration!$C$14*H108+Configuration!$C$16*K108+Configuration!$C$15*L108+Configuration!$C$17*M108),""),0)/$F108)*IFERROR(VLOOKUP($D108,'11_GAME_TEAMS (DO NOT MODIFY)'!$A:$C,3,FALSE),0)</f>
        <v>126.95646900072026</v>
      </c>
      <c r="O108" s="2">
        <f>MAX(IFERROR(IF(Configuration!$F$11&gt;0,$N108-LARGE($N:$N,Configuration!$F$11*Configuration!$F$16),-1000000),0),IFERROR(IF(Configuration!$F$14&gt;0,$N108-LARGE('FLEX Settings (DO NOT MODIFY)'!$J:$J,Configuration!$F$14*Configuration!$F$16),-1000000),0),IFERROR(IF(Configuration!$F$13&gt;0,$N108-LARGE('FLEX Settings (DO NOT MODIFY)'!$K:$K,Configuration!$F$13*Configuration!$F$16),-1000000),0))+IF(N108=0,0,COUNTIFS($N$2:N107,N107)*0.000001)</f>
        <v>-30.273202510262674</v>
      </c>
      <c r="P108" s="42">
        <f>IF(VLOOKUP($E108,Configuration!$A$21:$C$31,3,FALSE),IFERROR((Configuration!$C$13*G108*3+Configuration!$C$12*I108+Configuration!$C$14*H108+Configuration!$C$16*K108+Configuration!$C$15*L108*3+Configuration!$C$17*M108),""),0)/F108*IF(F108&gt;=10,1,(1-(12-F108)/12))</f>
        <v>17.059705750060022</v>
      </c>
    </row>
    <row r="109" spans="1:16" x14ac:dyDescent="0.25">
      <c r="A109" s="12">
        <f>_xlfn.RANK.EQ(O109,O:O,0)</f>
        <v>81</v>
      </c>
      <c r="B109" s="12">
        <f>_xlfn.RANK.EQ(P109,P:P,0)</f>
        <v>139</v>
      </c>
      <c r="C109" t="s">
        <v>260</v>
      </c>
      <c r="D109" t="s">
        <v>54</v>
      </c>
      <c r="E109" t="s">
        <v>190</v>
      </c>
      <c r="F109" s="18">
        <v>12</v>
      </c>
      <c r="G109" s="2">
        <v>4.1379310344827589</v>
      </c>
      <c r="H109" s="2">
        <v>774.25170731707294</v>
      </c>
      <c r="I109" s="2">
        <v>67.457560975609738</v>
      </c>
      <c r="J109" s="2">
        <v>0</v>
      </c>
      <c r="K109" s="2">
        <v>0</v>
      </c>
      <c r="L109" s="2">
        <v>0</v>
      </c>
      <c r="M109" s="2">
        <v>0.55138337788246594</v>
      </c>
      <c r="N109" s="2">
        <f>IF(VLOOKUP($E109,Configuration!$A$21:$C$31,3,FALSE),IFERROR((Configuration!$C$13*G109+Configuration!$C$12*I109+Configuration!$C$14*H109+Configuration!$C$16*K109+Configuration!$C$15*L109+Configuration!$C$17*M109),""),0)+(IF(VLOOKUP($E109,Configuration!$A$21:$C$31,3,FALSE),IFERROR((Configuration!$C$13*G109+Configuration!$C$12*I109+Configuration!$C$14*H109+Configuration!$C$16*K109+Configuration!$C$15*L109+Configuration!$C$17*M109),""),0)/$F109)*IFERROR(VLOOKUP($D109,'11_GAME_TEAMS (DO NOT MODIFY)'!$A:$C,3,FALSE),0)</f>
        <v>134.8787706706438</v>
      </c>
      <c r="O109" s="2">
        <f>MAX(IFERROR(IF(Configuration!$F$11&gt;0,$N109-LARGE($N:$N,Configuration!$F$11*Configuration!$F$16),-1000000),0),IFERROR(IF(Configuration!$F$14&gt;0,$N109-LARGE('FLEX Settings (DO NOT MODIFY)'!$J:$J,Configuration!$F$14*Configuration!$F$16),-1000000),0),IFERROR(IF(Configuration!$F$13&gt;0,$N109-LARGE('FLEX Settings (DO NOT MODIFY)'!$K:$K,Configuration!$F$13*Configuration!$F$16),-1000000),0))+IF(N109=0,0,COUNTIFS($N$2:N108,N108)*0.000001)</f>
        <v>-22.350900840339133</v>
      </c>
      <c r="P109" s="42">
        <f>IF(VLOOKUP($E109,Configuration!$A$21:$C$31,3,FALSE),IFERROR((Configuration!$C$13*G109*3+Configuration!$C$12*I109+Configuration!$C$14*H109+Configuration!$C$16*K109+Configuration!$C$15*L109*3+Configuration!$C$17*M109),""),0)/F109*IF(F109&gt;=10,1,(1-(12-F109)/12))</f>
        <v>15.377828590369743</v>
      </c>
    </row>
    <row r="110" spans="1:16" x14ac:dyDescent="0.25">
      <c r="A110" s="12">
        <f>_xlfn.RANK.EQ(O110,O:O,0)</f>
        <v>117</v>
      </c>
      <c r="B110" s="12">
        <f>_xlfn.RANK.EQ(P110,P:P,0)</f>
        <v>97</v>
      </c>
      <c r="C110" t="s">
        <v>477</v>
      </c>
      <c r="D110" t="s">
        <v>110</v>
      </c>
      <c r="E110" t="s">
        <v>2</v>
      </c>
      <c r="F110" s="18">
        <v>12</v>
      </c>
      <c r="G110" s="2">
        <v>6.7199999999999989</v>
      </c>
      <c r="H110" s="2">
        <v>614.71775675675678</v>
      </c>
      <c r="I110" s="2">
        <v>42.430013513513515</v>
      </c>
      <c r="J110" s="2">
        <v>0</v>
      </c>
      <c r="K110" s="2">
        <v>0</v>
      </c>
      <c r="L110" s="2">
        <v>0</v>
      </c>
      <c r="M110" s="2">
        <v>0.34681366827268834</v>
      </c>
      <c r="N110" s="2">
        <f>IF(VLOOKUP($E110,Configuration!$A$21:$C$31,3,FALSE),IFERROR((Configuration!$C$13*G110+Configuration!$C$12*I110+Configuration!$C$14*H110+Configuration!$C$16*K110+Configuration!$C$15*L110+Configuration!$C$17*M110),""),0)+(IF(VLOOKUP($E110,Configuration!$A$21:$C$31,3,FALSE),IFERROR((Configuration!$C$13*G110+Configuration!$C$12*I110+Configuration!$C$14*H110+Configuration!$C$16*K110+Configuration!$C$15*L110+Configuration!$C$17*M110),""),0)/$F110)*IFERROR(VLOOKUP($D110,'11_GAME_TEAMS (DO NOT MODIFY)'!$A:$C,3,FALSE),0)</f>
        <v>122.31315509588705</v>
      </c>
      <c r="O110" s="2">
        <f>MAX(IFERROR(IF(Configuration!$F$11&gt;0,$N110-LARGE($N:$N,Configuration!$F$11*Configuration!$F$16),-1000000),0),IFERROR(IF(Configuration!$F$14&gt;0,$N110-LARGE('FLEX Settings (DO NOT MODIFY)'!$J:$J,Configuration!$F$14*Configuration!$F$16),-1000000),0),IFERROR(IF(Configuration!$F$13&gt;0,$N110-LARGE('FLEX Settings (DO NOT MODIFY)'!$K:$K,Configuration!$F$13*Configuration!$F$16),-1000000),0))+IF(N110=0,0,COUNTIFS($N$2:N109,N109)*0.000001)</f>
        <v>-34.916516415095884</v>
      </c>
      <c r="P110" s="42">
        <f>IF(VLOOKUP($E110,Configuration!$A$21:$C$31,3,FALSE),IFERROR((Configuration!$C$13*G110*3+Configuration!$C$12*I110+Configuration!$C$14*H110+Configuration!$C$16*K110+Configuration!$C$15*L110*3+Configuration!$C$17*M110),""),0)/F110*IF(F110&gt;=10,1,(1-(12-F110)/12))</f>
        <v>16.912762924657255</v>
      </c>
    </row>
    <row r="111" spans="1:16" x14ac:dyDescent="0.25">
      <c r="A111" s="12">
        <f>_xlfn.RANK.EQ(O111,O:O,0)</f>
        <v>104</v>
      </c>
      <c r="B111" s="12">
        <f>_xlfn.RANK.EQ(P111,P:P,0)</f>
        <v>154</v>
      </c>
      <c r="C111" t="s">
        <v>867</v>
      </c>
      <c r="D111" t="s">
        <v>188</v>
      </c>
      <c r="E111" t="s">
        <v>373</v>
      </c>
      <c r="F111" s="18">
        <v>12</v>
      </c>
      <c r="G111" s="2">
        <v>3.8400000000000007</v>
      </c>
      <c r="H111" s="2">
        <v>788.82224509299408</v>
      </c>
      <c r="I111" s="2">
        <v>53.039550099242803</v>
      </c>
      <c r="J111" s="2">
        <v>0</v>
      </c>
      <c r="K111" s="2">
        <v>0</v>
      </c>
      <c r="L111" s="2">
        <v>0</v>
      </c>
      <c r="M111" s="2">
        <v>0.43353370433391125</v>
      </c>
      <c r="N111" s="2">
        <f>IF(VLOOKUP($E111,Configuration!$A$21:$C$31,3,FALSE),IFERROR((Configuration!$C$13*G111+Configuration!$C$12*I111+Configuration!$C$14*H111+Configuration!$C$16*K111+Configuration!$C$15*L111+Configuration!$C$17*M111),""),0)+(IF(VLOOKUP($E111,Configuration!$A$21:$C$31,3,FALSE),IFERROR((Configuration!$C$13*G111+Configuration!$C$12*I111+Configuration!$C$14*H111+Configuration!$C$16*K111+Configuration!$C$15*L111+Configuration!$C$17*M111),""),0)/$F111)*IFERROR(VLOOKUP($D111,'11_GAME_TEAMS (DO NOT MODIFY)'!$A:$C,3,FALSE),0)</f>
        <v>127.57493215025301</v>
      </c>
      <c r="O111" s="2">
        <f>MAX(IFERROR(IF(Configuration!$F$11&gt;0,$N111-LARGE($N:$N,Configuration!$F$11*Configuration!$F$16),-1000000),0),IFERROR(IF(Configuration!$F$14&gt;0,$N111-LARGE('FLEX Settings (DO NOT MODIFY)'!$J:$J,Configuration!$F$14*Configuration!$F$16),-1000000),0),IFERROR(IF(Configuration!$F$13&gt;0,$N111-LARGE('FLEX Settings (DO NOT MODIFY)'!$K:$K,Configuration!$F$13*Configuration!$F$16),-1000000),0))+IF(N111=0,0,COUNTIFS($N$2:N110,N110)*0.000001)</f>
        <v>-29.654739360729931</v>
      </c>
      <c r="P111" s="42">
        <f>IF(VLOOKUP($E111,Configuration!$A$21:$C$31,3,FALSE),IFERROR((Configuration!$C$13*G111*3+Configuration!$C$12*I111+Configuration!$C$14*H111+Configuration!$C$16*K111+Configuration!$C$15*L111*3+Configuration!$C$17*M111),""),0)/F111*IF(F111&gt;=10,1,(1-(12-F111)/12))</f>
        <v>14.471244345854418</v>
      </c>
    </row>
    <row r="112" spans="1:16" x14ac:dyDescent="0.25">
      <c r="A112" s="12">
        <f>_xlfn.RANK.EQ(O112,O:O,0)</f>
        <v>101</v>
      </c>
      <c r="B112" s="12">
        <f>_xlfn.RANK.EQ(P112,P:P,0)</f>
        <v>146</v>
      </c>
      <c r="C112" t="s">
        <v>824</v>
      </c>
      <c r="D112" t="s">
        <v>659</v>
      </c>
      <c r="E112" t="s">
        <v>190</v>
      </c>
      <c r="F112" s="18">
        <v>12</v>
      </c>
      <c r="G112" s="2">
        <v>4.3024553571428577</v>
      </c>
      <c r="H112" s="2">
        <v>760.09500000000003</v>
      </c>
      <c r="I112" s="2">
        <v>54.292500000000004</v>
      </c>
      <c r="J112" s="2">
        <v>0</v>
      </c>
      <c r="K112" s="2">
        <v>0</v>
      </c>
      <c r="L112" s="2">
        <v>0</v>
      </c>
      <c r="M112" s="2">
        <v>0.44377504331215856</v>
      </c>
      <c r="N112" s="2">
        <f>IF(VLOOKUP($E112,Configuration!$A$21:$C$31,3,FALSE),IFERROR((Configuration!$C$13*G112+Configuration!$C$12*I112+Configuration!$C$14*H112+Configuration!$C$16*K112+Configuration!$C$15*L112+Configuration!$C$17*M112),""),0)+(IF(VLOOKUP($E112,Configuration!$A$21:$C$31,3,FALSE),IFERROR((Configuration!$C$13*G112+Configuration!$C$12*I112+Configuration!$C$14*H112+Configuration!$C$16*K112+Configuration!$C$15*L112+Configuration!$C$17*M112),""),0)/$F112)*IFERROR(VLOOKUP($D112,'11_GAME_TEAMS (DO NOT MODIFY)'!$A:$C,3,FALSE),0)</f>
        <v>128.08293205623283</v>
      </c>
      <c r="O112" s="2">
        <f>MAX(IFERROR(IF(Configuration!$F$11&gt;0,$N112-LARGE($N:$N,Configuration!$F$11*Configuration!$F$16),-1000000),0),IFERROR(IF(Configuration!$F$14&gt;0,$N112-LARGE('FLEX Settings (DO NOT MODIFY)'!$J:$J,Configuration!$F$14*Configuration!$F$16),-1000000),0),IFERROR(IF(Configuration!$F$13&gt;0,$N112-LARGE('FLEX Settings (DO NOT MODIFY)'!$K:$K,Configuration!$F$13*Configuration!$F$16),-1000000),0))+IF(N112=0,0,COUNTIFS($N$2:N111,N111)*0.000001)</f>
        <v>-29.146739454750101</v>
      </c>
      <c r="P112" s="42">
        <f>IF(VLOOKUP($E112,Configuration!$A$21:$C$31,3,FALSE),IFERROR((Configuration!$C$13*G112*3+Configuration!$C$12*I112+Configuration!$C$14*H112+Configuration!$C$16*K112+Configuration!$C$15*L112*3+Configuration!$C$17*M112),""),0)/F112*IF(F112&gt;=10,1,(1-(12-F112)/12))</f>
        <v>14.976033028495594</v>
      </c>
    </row>
    <row r="113" spans="1:16" x14ac:dyDescent="0.25">
      <c r="A113" s="12">
        <f>_xlfn.RANK.EQ(O113,O:O,0)</f>
        <v>96</v>
      </c>
      <c r="B113" s="12">
        <f>_xlfn.RANK.EQ(P113,P:P,0)</f>
        <v>133</v>
      </c>
      <c r="C113" t="s">
        <v>503</v>
      </c>
      <c r="D113" t="s">
        <v>302</v>
      </c>
      <c r="E113" t="s">
        <v>4</v>
      </c>
      <c r="F113" s="18">
        <v>12</v>
      </c>
      <c r="G113" s="2">
        <v>4.2264866145463156</v>
      </c>
      <c r="H113" s="2">
        <v>685.2078669275927</v>
      </c>
      <c r="I113" s="2">
        <v>57.100655577299392</v>
      </c>
      <c r="J113" s="2">
        <v>9</v>
      </c>
      <c r="K113" s="2">
        <v>45</v>
      </c>
      <c r="L113" s="2">
        <v>0.60000000000000009</v>
      </c>
      <c r="M113" s="2">
        <v>0.59109238034627731</v>
      </c>
      <c r="N113" s="2">
        <f>IF(VLOOKUP($E113,Configuration!$A$21:$C$31,3,FALSE),IFERROR((Configuration!$C$13*G113+Configuration!$C$12*I113+Configuration!$C$14*H113+Configuration!$C$16*K113+Configuration!$C$15*L113+Configuration!$C$17*M113),""),0)+(IF(VLOOKUP($E113,Configuration!$A$21:$C$31,3,FALSE),IFERROR((Configuration!$C$13*G113+Configuration!$C$12*I113+Configuration!$C$14*H113+Configuration!$C$16*K113+Configuration!$C$15*L113+Configuration!$C$17*M113),""),0)/$F113)*IFERROR(VLOOKUP($D113,'11_GAME_TEAMS (DO NOT MODIFY)'!$A:$C,3,FALSE),0)</f>
        <v>129.34784940799429</v>
      </c>
      <c r="O113" s="2">
        <f>MAX(IFERROR(IF(Configuration!$F$11&gt;0,$N113-LARGE($N:$N,Configuration!$F$11*Configuration!$F$16),-1000000),0),IFERROR(IF(Configuration!$F$14&gt;0,$N113-LARGE('FLEX Settings (DO NOT MODIFY)'!$J:$J,Configuration!$F$14*Configuration!$F$16),-1000000),0),IFERROR(IF(Configuration!$F$13&gt;0,$N113-LARGE('FLEX Settings (DO NOT MODIFY)'!$K:$K,Configuration!$F$13*Configuration!$F$16),-1000000),0))+IF(N113=0,0,COUNTIFS($N$2:N112,N112)*0.000001)</f>
        <v>-27.881822102988647</v>
      </c>
      <c r="P113" s="42">
        <f>IF(VLOOKUP($E113,Configuration!$A$21:$C$31,3,FALSE),IFERROR((Configuration!$C$13*G113*3+Configuration!$C$12*I113+Configuration!$C$14*H113+Configuration!$C$16*K113+Configuration!$C$15*L113*3+Configuration!$C$17*M113),""),0)/F113*IF(F113&gt;=10,1,(1-(12-F113)/12))</f>
        <v>15.60547406521251</v>
      </c>
    </row>
    <row r="114" spans="1:16" x14ac:dyDescent="0.25">
      <c r="A114" s="12">
        <f>_xlfn.RANK.EQ(O114,O:O,0)</f>
        <v>121</v>
      </c>
      <c r="B114" s="12">
        <f>_xlfn.RANK.EQ(P114,P:P,0)</f>
        <v>118</v>
      </c>
      <c r="C114" t="s">
        <v>886</v>
      </c>
      <c r="D114" t="s">
        <v>381</v>
      </c>
      <c r="E114" t="s">
        <v>379</v>
      </c>
      <c r="F114" s="18">
        <v>12</v>
      </c>
      <c r="G114" s="2">
        <v>5.5500000000000007</v>
      </c>
      <c r="H114" s="2">
        <v>602.70480000000009</v>
      </c>
      <c r="I114" s="2">
        <v>41.382900000000006</v>
      </c>
      <c r="J114" s="2">
        <v>9</v>
      </c>
      <c r="K114" s="2">
        <v>45</v>
      </c>
      <c r="L114" s="2">
        <v>0.60000000000000009</v>
      </c>
      <c r="M114" s="2">
        <v>0.46261887733783308</v>
      </c>
      <c r="N114" s="2">
        <f>IF(VLOOKUP($E114,Configuration!$A$21:$C$31,3,FALSE),IFERROR((Configuration!$C$13*G114+Configuration!$C$12*I114+Configuration!$C$14*H114+Configuration!$C$16*K114+Configuration!$C$15*L114+Configuration!$C$17*M114),""),0)+(IF(VLOOKUP($E114,Configuration!$A$21:$C$31,3,FALSE),IFERROR((Configuration!$C$13*G114+Configuration!$C$12*I114+Configuration!$C$14*H114+Configuration!$C$16*K114+Configuration!$C$15*L114+Configuration!$C$17*M114),""),0)/$F114)*IFERROR(VLOOKUP($D114,'11_GAME_TEAMS (DO NOT MODIFY)'!$A:$C,3,FALSE),0)</f>
        <v>121.43669224532435</v>
      </c>
      <c r="O114" s="2">
        <f>MAX(IFERROR(IF(Configuration!$F$11&gt;0,$N114-LARGE($N:$N,Configuration!$F$11*Configuration!$F$16),-1000000),0),IFERROR(IF(Configuration!$F$14&gt;0,$N114-LARGE('FLEX Settings (DO NOT MODIFY)'!$J:$J,Configuration!$F$14*Configuration!$F$16),-1000000),0),IFERROR(IF(Configuration!$F$13&gt;0,$N114-LARGE('FLEX Settings (DO NOT MODIFY)'!$K:$K,Configuration!$F$13*Configuration!$F$16),-1000000),0))+IF(N114=0,0,COUNTIFS($N$2:N113,N113)*0.000001)</f>
        <v>-35.792979265658587</v>
      </c>
      <c r="P114" s="42">
        <f>IF(VLOOKUP($E114,Configuration!$A$21:$C$31,3,FALSE),IFERROR((Configuration!$C$13*G114*3+Configuration!$C$12*I114+Configuration!$C$14*H114+Configuration!$C$16*K114+Configuration!$C$15*L114*3+Configuration!$C$17*M114),""),0)/F114*IF(F114&gt;=10,1,(1-(12-F114)/12))</f>
        <v>16.269724353777033</v>
      </c>
    </row>
    <row r="115" spans="1:16" x14ac:dyDescent="0.25">
      <c r="A115" s="12">
        <f>_xlfn.RANK.EQ(O115,O:O,0)</f>
        <v>108</v>
      </c>
      <c r="B115" s="12">
        <f>_xlfn.RANK.EQ(P115,P:P,0)</f>
        <v>53</v>
      </c>
      <c r="C115" t="s">
        <v>856</v>
      </c>
      <c r="D115" t="s">
        <v>67</v>
      </c>
      <c r="E115" t="s">
        <v>369</v>
      </c>
      <c r="F115" s="18">
        <v>10</v>
      </c>
      <c r="G115" s="2">
        <v>5.5263157894736832</v>
      </c>
      <c r="H115" s="2">
        <v>682.5</v>
      </c>
      <c r="I115" s="2">
        <v>52.5</v>
      </c>
      <c r="J115" s="2">
        <v>0</v>
      </c>
      <c r="K115" s="2">
        <v>0</v>
      </c>
      <c r="L115" s="2">
        <v>0</v>
      </c>
      <c r="M115" s="2">
        <v>0.42912353960286087</v>
      </c>
      <c r="N115" s="2">
        <f>IF(VLOOKUP($E115,Configuration!$A$21:$C$31,3,FALSE),IFERROR((Configuration!$C$13*G115+Configuration!$C$12*I115+Configuration!$C$14*H115+Configuration!$C$16*K115+Configuration!$C$15*L115+Configuration!$C$17*M115),""),0)+(IF(VLOOKUP($E115,Configuration!$A$21:$C$31,3,FALSE),IFERROR((Configuration!$C$13*G115+Configuration!$C$12*I115+Configuration!$C$14*H115+Configuration!$C$16*K115+Configuration!$C$15*L115+Configuration!$C$17*M115),""),0)/$F115)*IFERROR(VLOOKUP($D115,'11_GAME_TEAMS (DO NOT MODIFY)'!$A:$C,3,FALSE),0)</f>
        <v>126.79964765763637</v>
      </c>
      <c r="O115" s="2">
        <f>MAX(IFERROR(IF(Configuration!$F$11&gt;0,$N115-LARGE($N:$N,Configuration!$F$11*Configuration!$F$16),-1000000),0),IFERROR(IF(Configuration!$F$14&gt;0,$N115-LARGE('FLEX Settings (DO NOT MODIFY)'!$J:$J,Configuration!$F$14*Configuration!$F$16),-1000000),0),IFERROR(IF(Configuration!$F$13&gt;0,$N115-LARGE('FLEX Settings (DO NOT MODIFY)'!$K:$K,Configuration!$F$13*Configuration!$F$16),-1000000),0))+IF(N115=0,0,COUNTIFS($N$2:N114,N114)*0.000001)</f>
        <v>-30.430023853346565</v>
      </c>
      <c r="P115" s="42">
        <f>IF(VLOOKUP($E115,Configuration!$A$21:$C$31,3,FALSE),IFERROR((Configuration!$C$13*G115*3+Configuration!$C$12*I115+Configuration!$C$14*H115+Configuration!$C$16*K115+Configuration!$C$15*L115*3+Configuration!$C$17*M115),""),0)/F115*IF(F115&gt;=10,1,(1-(12-F115)/12))</f>
        <v>19.31154371313206</v>
      </c>
    </row>
    <row r="116" spans="1:16" x14ac:dyDescent="0.25">
      <c r="A116" s="12">
        <f>_xlfn.RANK.EQ(O116,O:O,0)</f>
        <v>120</v>
      </c>
      <c r="B116" s="12">
        <f>_xlfn.RANK.EQ(P116,P:P,0)</f>
        <v>107</v>
      </c>
      <c r="C116" t="s">
        <v>850</v>
      </c>
      <c r="D116" t="s">
        <v>35</v>
      </c>
      <c r="E116" t="s">
        <v>3</v>
      </c>
      <c r="F116" s="18">
        <v>11</v>
      </c>
      <c r="G116" s="2">
        <v>5.0600000000000005</v>
      </c>
      <c r="H116" s="2">
        <v>661.99519455252926</v>
      </c>
      <c r="I116" s="2">
        <v>41.251926070038913</v>
      </c>
      <c r="J116" s="2">
        <v>2.75</v>
      </c>
      <c r="K116" s="2">
        <v>13.75</v>
      </c>
      <c r="L116" s="2">
        <v>0.18333333333333332</v>
      </c>
      <c r="M116" s="2">
        <v>0.37518437617314165</v>
      </c>
      <c r="N116" s="2">
        <f>IF(VLOOKUP($E116,Configuration!$A$21:$C$31,3,FALSE),IFERROR((Configuration!$C$13*G116+Configuration!$C$12*I116+Configuration!$C$14*H116+Configuration!$C$16*K116+Configuration!$C$15*L116+Configuration!$C$17*M116),""),0)+(IF(VLOOKUP($E116,Configuration!$A$21:$C$31,3,FALSE),IFERROR((Configuration!$C$13*G116+Configuration!$C$12*I116+Configuration!$C$14*H116+Configuration!$C$16*K116+Configuration!$C$15*L116+Configuration!$C$17*M116),""),0)/$F116)*IFERROR(VLOOKUP($D116,'11_GAME_TEAMS (DO NOT MODIFY)'!$A:$C,3,FALSE),0)</f>
        <v>121.61261632287896</v>
      </c>
      <c r="O116" s="2">
        <f>MAX(IFERROR(IF(Configuration!$F$11&gt;0,$N116-LARGE($N:$N,Configuration!$F$11*Configuration!$F$16),-1000000),0),IFERROR(IF(Configuration!$F$14&gt;0,$N116-LARGE('FLEX Settings (DO NOT MODIFY)'!$J:$J,Configuration!$F$14*Configuration!$F$16),-1000000),0),IFERROR(IF(Configuration!$F$13&gt;0,$N116-LARGE('FLEX Settings (DO NOT MODIFY)'!$K:$K,Configuration!$F$13*Configuration!$F$16),-1000000),0))+IF(N116=0,0,COUNTIFS($N$2:N115,N115)*0.000001)</f>
        <v>-35.617055188103976</v>
      </c>
      <c r="P116" s="42">
        <f>IF(VLOOKUP($E116,Configuration!$A$21:$C$31,3,FALSE),IFERROR((Configuration!$C$13*G116*3+Configuration!$C$12*I116+Configuration!$C$14*H116+Configuration!$C$16*K116+Configuration!$C$15*L116*3+Configuration!$C$17*M116),""),0)/F116*IF(F116&gt;=10,1,(1-(12-F116)/12))</f>
        <v>16.530010339811465</v>
      </c>
    </row>
    <row r="117" spans="1:16" x14ac:dyDescent="0.25">
      <c r="A117" s="12">
        <f>_xlfn.RANK.EQ(O117,O:O,0)</f>
        <v>87</v>
      </c>
      <c r="B117" s="12">
        <f>_xlfn.RANK.EQ(P117,P:P,0)</f>
        <v>116</v>
      </c>
      <c r="C117" t="s">
        <v>341</v>
      </c>
      <c r="D117" t="s">
        <v>181</v>
      </c>
      <c r="E117" t="s">
        <v>2</v>
      </c>
      <c r="F117" s="18">
        <v>12</v>
      </c>
      <c r="G117" s="2">
        <v>5.3132530120481922</v>
      </c>
      <c r="H117" s="2">
        <v>693</v>
      </c>
      <c r="I117" s="2">
        <v>63</v>
      </c>
      <c r="J117" s="2">
        <v>0</v>
      </c>
      <c r="K117" s="2">
        <v>0</v>
      </c>
      <c r="L117" s="2">
        <v>0</v>
      </c>
      <c r="M117" s="2">
        <v>0.51494824752343304</v>
      </c>
      <c r="N117" s="2">
        <f>IF(VLOOKUP($E117,Configuration!$A$21:$C$31,3,FALSE),IFERROR((Configuration!$C$13*G117+Configuration!$C$12*I117+Configuration!$C$14*H117+Configuration!$C$16*K117+Configuration!$C$15*L117+Configuration!$C$17*M117),""),0)+(IF(VLOOKUP($E117,Configuration!$A$21:$C$31,3,FALSE),IFERROR((Configuration!$C$13*G117+Configuration!$C$12*I117+Configuration!$C$14*H117+Configuration!$C$16*K117+Configuration!$C$15*L117+Configuration!$C$17*M117),""),0)/$F117)*IFERROR(VLOOKUP($D117,'11_GAME_TEAMS (DO NOT MODIFY)'!$A:$C,3,FALSE),0)</f>
        <v>131.64962157724227</v>
      </c>
      <c r="O117" s="2">
        <f>MAX(IFERROR(IF(Configuration!$F$11&gt;0,$N117-LARGE($N:$N,Configuration!$F$11*Configuration!$F$16),-1000000),0),IFERROR(IF(Configuration!$F$14&gt;0,$N117-LARGE('FLEX Settings (DO NOT MODIFY)'!$J:$J,Configuration!$F$14*Configuration!$F$16),-1000000),0),IFERROR(IF(Configuration!$F$13&gt;0,$N117-LARGE('FLEX Settings (DO NOT MODIFY)'!$K:$K,Configuration!$F$13*Configuration!$F$16),-1000000),0))+IF(N117=0,0,COUNTIFS($N$2:N116,N116)*0.000001)</f>
        <v>-25.580049933740664</v>
      </c>
      <c r="P117" s="42">
        <f>IF(VLOOKUP($E117,Configuration!$A$21:$C$31,3,FALSE),IFERROR((Configuration!$C$13*G117*3+Configuration!$C$12*I117+Configuration!$C$14*H117+Configuration!$C$16*K117+Configuration!$C$15*L117*3+Configuration!$C$17*M117),""),0)/F117*IF(F117&gt;=10,1,(1-(12-F117)/12))</f>
        <v>16.284054810151712</v>
      </c>
    </row>
    <row r="118" spans="1:16" x14ac:dyDescent="0.25">
      <c r="A118" s="12">
        <f>_xlfn.RANK.EQ(O118,O:O,0)</f>
        <v>105</v>
      </c>
      <c r="B118" s="12">
        <f>_xlfn.RANK.EQ(P118,P:P,0)</f>
        <v>112</v>
      </c>
      <c r="C118" t="s">
        <v>248</v>
      </c>
      <c r="D118" t="s">
        <v>76</v>
      </c>
      <c r="E118" t="s">
        <v>2</v>
      </c>
      <c r="F118" s="18">
        <v>12</v>
      </c>
      <c r="G118" s="2">
        <v>5.7525000000000022</v>
      </c>
      <c r="H118" s="2">
        <v>664.18074911660801</v>
      </c>
      <c r="I118" s="2">
        <v>54.351943462897552</v>
      </c>
      <c r="J118" s="2">
        <v>0</v>
      </c>
      <c r="K118" s="2">
        <v>0</v>
      </c>
      <c r="L118" s="2">
        <v>0</v>
      </c>
      <c r="M118" s="2">
        <v>0.44426092120177463</v>
      </c>
      <c r="N118" s="2">
        <f>IF(VLOOKUP($E118,Configuration!$A$21:$C$31,3,FALSE),IFERROR((Configuration!$C$13*G118+Configuration!$C$12*I118+Configuration!$C$14*H118+Configuration!$C$16*K118+Configuration!$C$15*L118+Configuration!$C$17*M118),""),0)+(IF(VLOOKUP($E118,Configuration!$A$21:$C$31,3,FALSE),IFERROR((Configuration!$C$13*G118+Configuration!$C$12*I118+Configuration!$C$14*H118+Configuration!$C$16*K118+Configuration!$C$15*L118+Configuration!$C$17*M118),""),0)/$F118)*IFERROR(VLOOKUP($D118,'11_GAME_TEAMS (DO NOT MODIFY)'!$A:$C,3,FALSE),0)</f>
        <v>127.22052480070604</v>
      </c>
      <c r="O118" s="2">
        <f>MAX(IFERROR(IF(Configuration!$F$11&gt;0,$N118-LARGE($N:$N,Configuration!$F$11*Configuration!$F$16),-1000000),0),IFERROR(IF(Configuration!$F$14&gt;0,$N118-LARGE('FLEX Settings (DO NOT MODIFY)'!$J:$J,Configuration!$F$14*Configuration!$F$16),-1000000),0),IFERROR(IF(Configuration!$F$13&gt;0,$N118-LARGE('FLEX Settings (DO NOT MODIFY)'!$K:$K,Configuration!$F$13*Configuration!$F$16),-1000000),0))+IF(N118=0,0,COUNTIFS($N$2:N117,N117)*0.000001)</f>
        <v>-30.009146710276891</v>
      </c>
      <c r="P118" s="42">
        <f>IF(VLOOKUP($E118,Configuration!$A$21:$C$31,3,FALSE),IFERROR((Configuration!$C$13*G118*3+Configuration!$C$12*I118+Configuration!$C$14*H118+Configuration!$C$16*K118+Configuration!$C$15*L118*3+Configuration!$C$17*M118),""),0)/F118*IF(F118&gt;=10,1,(1-(12-F118)/12))</f>
        <v>16.35421040005884</v>
      </c>
    </row>
    <row r="119" spans="1:16" x14ac:dyDescent="0.25">
      <c r="A119" s="12">
        <f>_xlfn.RANK.EQ(O119,O:O,0)</f>
        <v>129</v>
      </c>
      <c r="B119" s="12">
        <f>_xlfn.RANK.EQ(P119,P:P,0)</f>
        <v>125</v>
      </c>
      <c r="C119" t="s">
        <v>802</v>
      </c>
      <c r="D119" t="s">
        <v>116</v>
      </c>
      <c r="E119" t="s">
        <v>138</v>
      </c>
      <c r="F119" s="18">
        <v>12</v>
      </c>
      <c r="G119" s="2">
        <v>4.9478945566586781</v>
      </c>
      <c r="H119" s="2">
        <v>623.87919999999986</v>
      </c>
      <c r="I119" s="2">
        <v>39.745199999999997</v>
      </c>
      <c r="J119" s="2">
        <v>5</v>
      </c>
      <c r="K119" s="2">
        <v>25</v>
      </c>
      <c r="L119" s="2">
        <v>1</v>
      </c>
      <c r="M119" s="2">
        <v>0.39395974777150827</v>
      </c>
      <c r="N119" s="2">
        <f>IF(VLOOKUP($E119,Configuration!$A$21:$C$31,3,FALSE),IFERROR((Configuration!$C$13*G119+Configuration!$C$12*I119+Configuration!$C$14*H119+Configuration!$C$16*K119+Configuration!$C$15*L119+Configuration!$C$17*M119),""),0)+(IF(VLOOKUP($E119,Configuration!$A$21:$C$31,3,FALSE),IFERROR((Configuration!$C$13*G119+Configuration!$C$12*I119+Configuration!$C$14*H119+Configuration!$C$16*K119+Configuration!$C$15*L119+Configuration!$C$17*M119),""),0)/$F119)*IFERROR(VLOOKUP($D119,'11_GAME_TEAMS (DO NOT MODIFY)'!$A:$C,3,FALSE),0)</f>
        <v>119.65996784440902</v>
      </c>
      <c r="O119" s="2">
        <f>MAX(IFERROR(IF(Configuration!$F$11&gt;0,$N119-LARGE($N:$N,Configuration!$F$11*Configuration!$F$16),-1000000),0),IFERROR(IF(Configuration!$F$14&gt;0,$N119-LARGE('FLEX Settings (DO NOT MODIFY)'!$J:$J,Configuration!$F$14*Configuration!$F$16),-1000000),0),IFERROR(IF(Configuration!$F$13&gt;0,$N119-LARGE('FLEX Settings (DO NOT MODIFY)'!$K:$K,Configuration!$F$13*Configuration!$F$16),-1000000),0))+IF(N119=0,0,COUNTIFS($N$2:N118,N118)*0.000001)</f>
        <v>-37.569703666573915</v>
      </c>
      <c r="P119" s="42">
        <f>IF(VLOOKUP($E119,Configuration!$A$21:$C$31,3,FALSE),IFERROR((Configuration!$C$13*G119*3+Configuration!$C$12*I119+Configuration!$C$14*H119+Configuration!$C$16*K119+Configuration!$C$15*L119*3+Configuration!$C$17*M119),""),0)/F119*IF(F119&gt;=10,1,(1-(12-F119)/12))</f>
        <v>15.919558543692766</v>
      </c>
    </row>
    <row r="120" spans="1:16" x14ac:dyDescent="0.25">
      <c r="A120" s="12">
        <f>_xlfn.RANK.EQ(O120,O:O,0)</f>
        <v>125</v>
      </c>
      <c r="B120" s="12">
        <f>_xlfn.RANK.EQ(P120,P:P,0)</f>
        <v>129</v>
      </c>
      <c r="C120" t="s">
        <v>894</v>
      </c>
      <c r="D120" t="s">
        <v>314</v>
      </c>
      <c r="E120" t="s">
        <v>379</v>
      </c>
      <c r="F120" s="18">
        <v>12</v>
      </c>
      <c r="G120" s="2">
        <v>5.6756756756756763</v>
      </c>
      <c r="H120" s="2">
        <v>659.4</v>
      </c>
      <c r="I120" s="2">
        <v>42</v>
      </c>
      <c r="J120" s="2">
        <v>0</v>
      </c>
      <c r="K120" s="2">
        <v>0</v>
      </c>
      <c r="L120" s="2">
        <v>0</v>
      </c>
      <c r="M120" s="2">
        <v>0.3432988316822887</v>
      </c>
      <c r="N120" s="2">
        <f>IF(VLOOKUP($E120,Configuration!$A$21:$C$31,3,FALSE),IFERROR((Configuration!$C$13*G120+Configuration!$C$12*I120+Configuration!$C$14*H120+Configuration!$C$16*K120+Configuration!$C$15*L120+Configuration!$C$17*M120),""),0)+(IF(VLOOKUP($E120,Configuration!$A$21:$C$31,3,FALSE),IFERROR((Configuration!$C$13*G120+Configuration!$C$12*I120+Configuration!$C$14*H120+Configuration!$C$16*K120+Configuration!$C$15*L120+Configuration!$C$17*M120),""),0)/$F120)*IFERROR(VLOOKUP($D120,'11_GAME_TEAMS (DO NOT MODIFY)'!$A:$C,3,FALSE),0)</f>
        <v>120.30745639068948</v>
      </c>
      <c r="O120" s="2">
        <f>MAX(IFERROR(IF(Configuration!$F$11&gt;0,$N120-LARGE($N:$N,Configuration!$F$11*Configuration!$F$16),-1000000),0),IFERROR(IF(Configuration!$F$14&gt;0,$N120-LARGE('FLEX Settings (DO NOT MODIFY)'!$J:$J,Configuration!$F$14*Configuration!$F$16),-1000000),0),IFERROR(IF(Configuration!$F$13&gt;0,$N120-LARGE('FLEX Settings (DO NOT MODIFY)'!$K:$K,Configuration!$F$13*Configuration!$F$16),-1000000),0))+IF(N120=0,0,COUNTIFS($N$2:N119,N119)*0.000001)</f>
        <v>-36.922215120293458</v>
      </c>
      <c r="P120" s="42">
        <f>IF(VLOOKUP($E120,Configuration!$A$21:$C$31,3,FALSE),IFERROR((Configuration!$C$13*G120*3+Configuration!$C$12*I120+Configuration!$C$14*H120+Configuration!$C$16*K120+Configuration!$C$15*L120*3+Configuration!$C$17*M120),""),0)/F120*IF(F120&gt;=10,1,(1-(12-F120)/12))</f>
        <v>15.701297041566464</v>
      </c>
    </row>
    <row r="121" spans="1:16" x14ac:dyDescent="0.25">
      <c r="A121" s="12">
        <f>_xlfn.RANK.EQ(O121,O:O,0)</f>
        <v>112</v>
      </c>
      <c r="B121" s="12">
        <f>_xlfn.RANK.EQ(P121,P:P,0)</f>
        <v>142</v>
      </c>
      <c r="C121" t="s">
        <v>846</v>
      </c>
      <c r="D121" t="s">
        <v>123</v>
      </c>
      <c r="E121" t="s">
        <v>3</v>
      </c>
      <c r="F121" s="18">
        <v>12</v>
      </c>
      <c r="G121" s="2">
        <v>4.7357142857142858</v>
      </c>
      <c r="H121" s="2">
        <v>716.31818181818198</v>
      </c>
      <c r="I121" s="2">
        <v>51</v>
      </c>
      <c r="J121" s="2">
        <v>0</v>
      </c>
      <c r="K121" s="2">
        <v>0</v>
      </c>
      <c r="L121" s="2">
        <v>0</v>
      </c>
      <c r="M121" s="2">
        <v>0.41686286704277914</v>
      </c>
      <c r="N121" s="2">
        <f>IF(VLOOKUP($E121,Configuration!$A$21:$C$31,3,FALSE),IFERROR((Configuration!$C$13*G121+Configuration!$C$12*I121+Configuration!$C$14*H121+Configuration!$C$16*K121+Configuration!$C$15*L121+Configuration!$C$17*M121),""),0)+(IF(VLOOKUP($E121,Configuration!$A$21:$C$31,3,FALSE),IFERROR((Configuration!$C$13*G121+Configuration!$C$12*I121+Configuration!$C$14*H121+Configuration!$C$16*K121+Configuration!$C$15*L121+Configuration!$C$17*M121),""),0)/$F121)*IFERROR(VLOOKUP($D121,'11_GAME_TEAMS (DO NOT MODIFY)'!$A:$C,3,FALSE),0)</f>
        <v>124.71237816201835</v>
      </c>
      <c r="O121" s="2">
        <f>MAX(IFERROR(IF(Configuration!$F$11&gt;0,$N121-LARGE($N:$N,Configuration!$F$11*Configuration!$F$16),-1000000),0),IFERROR(IF(Configuration!$F$14&gt;0,$N121-LARGE('FLEX Settings (DO NOT MODIFY)'!$J:$J,Configuration!$F$14*Configuration!$F$16),-1000000),0),IFERROR(IF(Configuration!$F$13&gt;0,$N121-LARGE('FLEX Settings (DO NOT MODIFY)'!$K:$K,Configuration!$F$13*Configuration!$F$16),-1000000),0))+IF(N121=0,0,COUNTIFS($N$2:N120,N120)*0.000001)</f>
        <v>-32.517293348964586</v>
      </c>
      <c r="P121" s="42">
        <f>IF(VLOOKUP($E121,Configuration!$A$21:$C$31,3,FALSE),IFERROR((Configuration!$C$13*G121*3+Configuration!$C$12*I121+Configuration!$C$14*H121+Configuration!$C$16*K121+Configuration!$C$15*L121*3+Configuration!$C$17*M121),""),0)/F121*IF(F121&gt;=10,1,(1-(12-F121)/12))</f>
        <v>15.128412465882484</v>
      </c>
    </row>
    <row r="122" spans="1:16" x14ac:dyDescent="0.25">
      <c r="A122" s="12">
        <f>_xlfn.RANK.EQ(O122,O:O,0)</f>
        <v>137</v>
      </c>
      <c r="B122" s="12">
        <f>_xlfn.RANK.EQ(P122,P:P,0)</f>
        <v>51</v>
      </c>
      <c r="C122" t="s">
        <v>885</v>
      </c>
      <c r="D122" t="s">
        <v>311</v>
      </c>
      <c r="E122" t="s">
        <v>379</v>
      </c>
      <c r="F122" s="18">
        <v>10</v>
      </c>
      <c r="G122" s="2">
        <v>6.4847028937486186</v>
      </c>
      <c r="H122" s="2">
        <v>606.38613445378155</v>
      </c>
      <c r="I122" s="2">
        <v>37.804621848739501</v>
      </c>
      <c r="J122" s="2">
        <v>0</v>
      </c>
      <c r="K122" s="2">
        <v>0</v>
      </c>
      <c r="L122" s="2">
        <v>0</v>
      </c>
      <c r="M122" s="2">
        <v>0.30900672649673794</v>
      </c>
      <c r="N122" s="2">
        <f>IF(VLOOKUP($E122,Configuration!$A$21:$C$31,3,FALSE),IFERROR((Configuration!$C$13*G122+Configuration!$C$12*I122+Configuration!$C$14*H122+Configuration!$C$16*K122+Configuration!$C$15*L122+Configuration!$C$17*M122),""),0)+(IF(VLOOKUP($E122,Configuration!$A$21:$C$31,3,FALSE),IFERROR((Configuration!$C$13*G122+Configuration!$C$12*I122+Configuration!$C$14*H122+Configuration!$C$16*K122+Configuration!$C$15*L122+Configuration!$C$17*M122),""),0)/$F122)*IFERROR(VLOOKUP($D122,'11_GAME_TEAMS (DO NOT MODIFY)'!$A:$C,3,FALSE),0)</f>
        <v>117.83112827924613</v>
      </c>
      <c r="O122" s="2">
        <f>MAX(IFERROR(IF(Configuration!$F$11&gt;0,$N122-LARGE($N:$N,Configuration!$F$11*Configuration!$F$16),-1000000),0),IFERROR(IF(Configuration!$F$14&gt;0,$N122-LARGE('FLEX Settings (DO NOT MODIFY)'!$J:$J,Configuration!$F$14*Configuration!$F$16),-1000000),0),IFERROR(IF(Configuration!$F$13&gt;0,$N122-LARGE('FLEX Settings (DO NOT MODIFY)'!$K:$K,Configuration!$F$13*Configuration!$F$16),-1000000),0))+IF(N122=0,0,COUNTIFS($N$2:N121,N121)*0.000001)</f>
        <v>-39.398543231736809</v>
      </c>
      <c r="P122" s="42">
        <f>IF(VLOOKUP($E122,Configuration!$A$21:$C$31,3,FALSE),IFERROR((Configuration!$C$13*G122*3+Configuration!$C$12*I122+Configuration!$C$14*H122+Configuration!$C$16*K122+Configuration!$C$15*L122*3+Configuration!$C$17*M122),""),0)/F122*IF(F122&gt;=10,1,(1-(12-F122)/12))</f>
        <v>19.564756300422957</v>
      </c>
    </row>
    <row r="123" spans="1:16" x14ac:dyDescent="0.25">
      <c r="A123" s="12">
        <f>_xlfn.RANK.EQ(O123,O:O,0)</f>
        <v>122</v>
      </c>
      <c r="B123" s="12">
        <f>_xlfn.RANK.EQ(P123,P:P,0)</f>
        <v>86</v>
      </c>
      <c r="C123" t="s">
        <v>549</v>
      </c>
      <c r="D123" t="s">
        <v>314</v>
      </c>
      <c r="E123" t="s">
        <v>379</v>
      </c>
      <c r="F123" s="18">
        <v>11</v>
      </c>
      <c r="G123" s="2">
        <v>5.9459459459459465</v>
      </c>
      <c r="H123" s="2">
        <v>638</v>
      </c>
      <c r="I123" s="2">
        <v>44</v>
      </c>
      <c r="J123" s="2">
        <v>0</v>
      </c>
      <c r="K123" s="2">
        <v>0</v>
      </c>
      <c r="L123" s="2">
        <v>0</v>
      </c>
      <c r="M123" s="2">
        <v>0.35964639509573099</v>
      </c>
      <c r="N123" s="2">
        <f>IF(VLOOKUP($E123,Configuration!$A$21:$C$31,3,FALSE),IFERROR((Configuration!$C$13*G123+Configuration!$C$12*I123+Configuration!$C$14*H123+Configuration!$C$16*K123+Configuration!$C$15*L123+Configuration!$C$17*M123),""),0)+(IF(VLOOKUP($E123,Configuration!$A$21:$C$31,3,FALSE),IFERROR((Configuration!$C$13*G123+Configuration!$C$12*I123+Configuration!$C$14*H123+Configuration!$C$16*K123+Configuration!$C$15*L123+Configuration!$C$17*M123),""),0)/$F123)*IFERROR(VLOOKUP($D123,'11_GAME_TEAMS (DO NOT MODIFY)'!$A:$C,3,FALSE),0)</f>
        <v>120.75638288548423</v>
      </c>
      <c r="O123" s="2">
        <f>MAX(IFERROR(IF(Configuration!$F$11&gt;0,$N123-LARGE($N:$N,Configuration!$F$11*Configuration!$F$16),-1000000),0),IFERROR(IF(Configuration!$F$14&gt;0,$N123-LARGE('FLEX Settings (DO NOT MODIFY)'!$J:$J,Configuration!$F$14*Configuration!$F$16),-1000000),0),IFERROR(IF(Configuration!$F$13&gt;0,$N123-LARGE('FLEX Settings (DO NOT MODIFY)'!$K:$K,Configuration!$F$13*Configuration!$F$16),-1000000),0))+IF(N123=0,0,COUNTIFS($N$2:N122,N122)*0.000001)</f>
        <v>-36.473288625498711</v>
      </c>
      <c r="P123" s="42">
        <f>IF(VLOOKUP($E123,Configuration!$A$21:$C$31,3,FALSE),IFERROR((Configuration!$C$13*G123*3+Configuration!$C$12*I123+Configuration!$C$14*H123+Configuration!$C$16*K123+Configuration!$C$15*L123*3+Configuration!$C$17*M123),""),0)/F123*IF(F123&gt;=10,1,(1-(12-F123)/12))</f>
        <v>17.46433947607596</v>
      </c>
    </row>
    <row r="124" spans="1:16" x14ac:dyDescent="0.25">
      <c r="A124" s="12">
        <f>_xlfn.RANK.EQ(O124,O:O,0)</f>
        <v>106</v>
      </c>
      <c r="B124" s="12">
        <f>_xlfn.RANK.EQ(P124,P:P,0)</f>
        <v>145</v>
      </c>
      <c r="C124" t="s">
        <v>253</v>
      </c>
      <c r="D124" t="s">
        <v>41</v>
      </c>
      <c r="E124" t="s">
        <v>190</v>
      </c>
      <c r="F124" s="18">
        <v>12</v>
      </c>
      <c r="G124" s="2">
        <v>3.4102564102564101</v>
      </c>
      <c r="H124" s="2">
        <v>707.93999999999994</v>
      </c>
      <c r="I124" s="2">
        <v>57</v>
      </c>
      <c r="J124" s="2">
        <v>4.8717948717948723</v>
      </c>
      <c r="K124" s="2">
        <v>26.794871794871796</v>
      </c>
      <c r="L124" s="2">
        <v>0.97435897435897445</v>
      </c>
      <c r="M124" s="2">
        <v>0.53322514818306266</v>
      </c>
      <c r="N124" s="2">
        <f>IF(VLOOKUP($E124,Configuration!$A$21:$C$31,3,FALSE),IFERROR((Configuration!$C$13*G124+Configuration!$C$12*I124+Configuration!$C$14*H124+Configuration!$C$16*K124+Configuration!$C$15*L124+Configuration!$C$17*M124),""),0)+(IF(VLOOKUP($E124,Configuration!$A$21:$C$31,3,FALSE),IFERROR((Configuration!$C$13*G124+Configuration!$C$12*I124+Configuration!$C$14*H124+Configuration!$C$16*K124+Configuration!$C$15*L124+Configuration!$C$17*M124),""),0)/$F124)*IFERROR(VLOOKUP($D124,'11_GAME_TEAMS (DO NOT MODIFY)'!$A:$C,3,FALSE),0)</f>
        <v>127.21472919081336</v>
      </c>
      <c r="O124" s="2">
        <f>MAX(IFERROR(IF(Configuration!$F$11&gt;0,$N124-LARGE($N:$N,Configuration!$F$11*Configuration!$F$16),-1000000),0),IFERROR(IF(Configuration!$F$14&gt;0,$N124-LARGE('FLEX Settings (DO NOT MODIFY)'!$J:$J,Configuration!$F$14*Configuration!$F$16),-1000000),0),IFERROR(IF(Configuration!$F$13&gt;0,$N124-LARGE('FLEX Settings (DO NOT MODIFY)'!$K:$K,Configuration!$F$13*Configuration!$F$16),-1000000),0))+IF(N124=0,0,COUNTIFS($N$2:N123,N123)*0.000001)</f>
        <v>-30.014942320169578</v>
      </c>
      <c r="P124" s="42">
        <f>IF(VLOOKUP($E124,Configuration!$A$21:$C$31,3,FALSE),IFERROR((Configuration!$C$13*G124*3+Configuration!$C$12*I124+Configuration!$C$14*H124+Configuration!$C$16*K124+Configuration!$C$15*L124*3+Configuration!$C$17*M124),""),0)/F124*IF(F124&gt;=10,1,(1-(12-F124)/12))</f>
        <v>14.985842817183167</v>
      </c>
    </row>
    <row r="125" spans="1:16" x14ac:dyDescent="0.25">
      <c r="A125" s="12">
        <f>_xlfn.RANK.EQ(O125,O:O,0)</f>
        <v>118</v>
      </c>
      <c r="B125" s="12">
        <f>_xlfn.RANK.EQ(P125,P:P,0)</f>
        <v>140</v>
      </c>
      <c r="C125" t="s">
        <v>267</v>
      </c>
      <c r="D125" t="s">
        <v>45</v>
      </c>
      <c r="E125" t="s">
        <v>355</v>
      </c>
      <c r="F125" s="18">
        <v>12</v>
      </c>
      <c r="G125" s="2">
        <v>5</v>
      </c>
      <c r="H125" s="2">
        <v>691.82963562753025</v>
      </c>
      <c r="I125" s="2">
        <v>47.712388663967609</v>
      </c>
      <c r="J125" s="2">
        <v>0</v>
      </c>
      <c r="K125" s="2">
        <v>0</v>
      </c>
      <c r="L125" s="2">
        <v>0</v>
      </c>
      <c r="M125" s="2">
        <v>0.38999064964550845</v>
      </c>
      <c r="N125" s="2">
        <f>IF(VLOOKUP($E125,Configuration!$A$21:$C$31,3,FALSE),IFERROR((Configuration!$C$13*G125+Configuration!$C$12*I125+Configuration!$C$14*H125+Configuration!$C$16*K125+Configuration!$C$15*L125+Configuration!$C$17*M125),""),0)+(IF(VLOOKUP($E125,Configuration!$A$21:$C$31,3,FALSE),IFERROR((Configuration!$C$13*G125+Configuration!$C$12*I125+Configuration!$C$14*H125+Configuration!$C$16*K125+Configuration!$C$15*L125+Configuration!$C$17*M125),""),0)/$F125)*IFERROR(VLOOKUP($D125,'11_GAME_TEAMS (DO NOT MODIFY)'!$A:$C,3,FALSE),0)</f>
        <v>122.25917659544581</v>
      </c>
      <c r="O125" s="2">
        <f>MAX(IFERROR(IF(Configuration!$F$11&gt;0,$N125-LARGE($N:$N,Configuration!$F$11*Configuration!$F$16),-1000000),0),IFERROR(IF(Configuration!$F$14&gt;0,$N125-LARGE('FLEX Settings (DO NOT MODIFY)'!$J:$J,Configuration!$F$14*Configuration!$F$16),-1000000),0),IFERROR(IF(Configuration!$F$13&gt;0,$N125-LARGE('FLEX Settings (DO NOT MODIFY)'!$K:$K,Configuration!$F$13*Configuration!$F$16),-1000000),0))+IF(N125=0,0,COUNTIFS($N$2:N124,N124)*0.000001)</f>
        <v>-34.970494915537131</v>
      </c>
      <c r="P125" s="42">
        <f>IF(VLOOKUP($E125,Configuration!$A$21:$C$31,3,FALSE),IFERROR((Configuration!$C$13*G125*3+Configuration!$C$12*I125+Configuration!$C$14*H125+Configuration!$C$16*K125+Configuration!$C$15*L125*3+Configuration!$C$17*M125),""),0)/F125*IF(F125&gt;=10,1,(1-(12-F125)/12))</f>
        <v>15.188264716287151</v>
      </c>
    </row>
    <row r="126" spans="1:16" x14ac:dyDescent="0.25">
      <c r="A126" s="12">
        <f>_xlfn.RANK.EQ(O126,O:O,0)</f>
        <v>123</v>
      </c>
      <c r="B126" s="12">
        <f>_xlfn.RANK.EQ(P126,P:P,0)</f>
        <v>44</v>
      </c>
      <c r="C126" t="s">
        <v>815</v>
      </c>
      <c r="D126" t="s">
        <v>363</v>
      </c>
      <c r="E126" t="s">
        <v>190</v>
      </c>
      <c r="F126" s="18">
        <v>10</v>
      </c>
      <c r="G126" s="2">
        <v>5.7692307692307683</v>
      </c>
      <c r="H126" s="2">
        <v>540</v>
      </c>
      <c r="I126" s="2">
        <v>45</v>
      </c>
      <c r="J126" s="2">
        <v>11.833333333333334</v>
      </c>
      <c r="K126" s="2">
        <v>59.166666666666671</v>
      </c>
      <c r="L126" s="2">
        <v>0.78888888888888886</v>
      </c>
      <c r="M126" s="2">
        <v>0.53133591996208374</v>
      </c>
      <c r="N126" s="2">
        <f>IF(VLOOKUP($E126,Configuration!$A$21:$C$31,3,FALSE),IFERROR((Configuration!$C$13*G126+Configuration!$C$12*I126+Configuration!$C$14*H126+Configuration!$C$16*K126+Configuration!$C$15*L126+Configuration!$C$17*M126),""),0)+(IF(VLOOKUP($E126,Configuration!$A$21:$C$31,3,FALSE),IFERROR((Configuration!$C$13*G126+Configuration!$C$12*I126+Configuration!$C$14*H126+Configuration!$C$16*K126+Configuration!$C$15*L126+Configuration!$C$17*M126),""),0)/$F126)*IFERROR(VLOOKUP($D126,'11_GAME_TEAMS (DO NOT MODIFY)'!$A:$C,3,FALSE),0)</f>
        <v>120.70271277546045</v>
      </c>
      <c r="O126" s="2">
        <f>MAX(IFERROR(IF(Configuration!$F$11&gt;0,$N126-LARGE($N:$N,Configuration!$F$11*Configuration!$F$16),-1000000),0),IFERROR(IF(Configuration!$F$14&gt;0,$N126-LARGE('FLEX Settings (DO NOT MODIFY)'!$J:$J,Configuration!$F$14*Configuration!$F$16),-1000000),0),IFERROR(IF(Configuration!$F$13&gt;0,$N126-LARGE('FLEX Settings (DO NOT MODIFY)'!$K:$K,Configuration!$F$13*Configuration!$F$16),-1000000),0))+IF(N126=0,0,COUNTIFS($N$2:N125,N125)*0.000001)</f>
        <v>-36.526958735522484</v>
      </c>
      <c r="P126" s="42">
        <f>IF(VLOOKUP($E126,Configuration!$A$21:$C$31,3,FALSE),IFERROR((Configuration!$C$13*G126*3+Configuration!$C$12*I126+Configuration!$C$14*H126+Configuration!$C$16*K126+Configuration!$C$15*L126*3+Configuration!$C$17*M126),""),0)/F126*IF(F126&gt;=10,1,(1-(12-F126)/12))</f>
        <v>19.94001486728963</v>
      </c>
    </row>
    <row r="127" spans="1:16" x14ac:dyDescent="0.25">
      <c r="A127" s="12">
        <f>_xlfn.RANK.EQ(O127,O:O,0)</f>
        <v>115</v>
      </c>
      <c r="B127" s="12">
        <f>_xlfn.RANK.EQ(P127,P:P,0)</f>
        <v>98</v>
      </c>
      <c r="C127" t="s">
        <v>552</v>
      </c>
      <c r="D127" t="s">
        <v>105</v>
      </c>
      <c r="E127" t="s">
        <v>379</v>
      </c>
      <c r="F127" s="18">
        <v>10</v>
      </c>
      <c r="G127" s="2">
        <v>3.828947368421054</v>
      </c>
      <c r="H127" s="2">
        <v>753.58525821596243</v>
      </c>
      <c r="I127" s="2">
        <v>49.919023474178402</v>
      </c>
      <c r="J127" s="2">
        <v>0</v>
      </c>
      <c r="K127" s="2">
        <v>0</v>
      </c>
      <c r="L127" s="2">
        <v>0</v>
      </c>
      <c r="M127" s="2">
        <v>0.4080272008906235</v>
      </c>
      <c r="N127" s="2">
        <f>IF(VLOOKUP($E127,Configuration!$A$21:$C$31,3,FALSE),IFERROR((Configuration!$C$13*G127+Configuration!$C$12*I127+Configuration!$C$14*H127+Configuration!$C$16*K127+Configuration!$C$15*L127+Configuration!$C$17*M127),""),0)+(IF(VLOOKUP($E127,Configuration!$A$21:$C$31,3,FALSE),IFERROR((Configuration!$C$13*G127+Configuration!$C$12*I127+Configuration!$C$14*H127+Configuration!$C$16*K127+Configuration!$C$15*L127+Configuration!$C$17*M127),""),0)/$F127)*IFERROR(VLOOKUP($D127,'11_GAME_TEAMS (DO NOT MODIFY)'!$A:$C,3,FALSE),0)</f>
        <v>122.47566736743052</v>
      </c>
      <c r="O127" s="2">
        <f>MAX(IFERROR(IF(Configuration!$F$11&gt;0,$N127-LARGE($N:$N,Configuration!$F$11*Configuration!$F$16),-1000000),0),IFERROR(IF(Configuration!$F$14&gt;0,$N127-LARGE('FLEX Settings (DO NOT MODIFY)'!$J:$J,Configuration!$F$14*Configuration!$F$16),-1000000),0),IFERROR(IF(Configuration!$F$13&gt;0,$N127-LARGE('FLEX Settings (DO NOT MODIFY)'!$K:$K,Configuration!$F$13*Configuration!$F$16),-1000000),0))+IF(N127=0,0,COUNTIFS($N$2:N126,N126)*0.000001)</f>
        <v>-34.754004143552422</v>
      </c>
      <c r="P127" s="42">
        <f>IF(VLOOKUP($E127,Configuration!$A$21:$C$31,3,FALSE),IFERROR((Configuration!$C$13*G127*3+Configuration!$C$12*I127+Configuration!$C$14*H127+Configuration!$C$16*K127+Configuration!$C$15*L127*3+Configuration!$C$17*M127),""),0)/F127*IF(F127&gt;=10,1,(1-(12-F127)/12))</f>
        <v>16.842303578848313</v>
      </c>
    </row>
    <row r="128" spans="1:16" x14ac:dyDescent="0.25">
      <c r="A128" s="12">
        <f>_xlfn.RANK.EQ(O128,O:O,0)</f>
        <v>136</v>
      </c>
      <c r="B128" s="12">
        <f>_xlfn.RANK.EQ(P128,P:P,0)</f>
        <v>93</v>
      </c>
      <c r="C128" t="s">
        <v>259</v>
      </c>
      <c r="D128" t="s">
        <v>90</v>
      </c>
      <c r="E128" t="s">
        <v>138</v>
      </c>
      <c r="F128" s="18">
        <v>12</v>
      </c>
      <c r="G128" s="2">
        <v>7.1999999999999993</v>
      </c>
      <c r="H128" s="2">
        <v>547.02439024390242</v>
      </c>
      <c r="I128" s="2">
        <v>42</v>
      </c>
      <c r="J128" s="2">
        <v>0</v>
      </c>
      <c r="K128" s="2">
        <v>0</v>
      </c>
      <c r="L128" s="2">
        <v>0</v>
      </c>
      <c r="M128" s="2">
        <v>0.3432988316822887</v>
      </c>
      <c r="N128" s="2">
        <f>IF(VLOOKUP($E128,Configuration!$A$21:$C$31,3,FALSE),IFERROR((Configuration!$C$13*G128+Configuration!$C$12*I128+Configuration!$C$14*H128+Configuration!$C$16*K128+Configuration!$C$15*L128+Configuration!$C$17*M128),""),0)+(IF(VLOOKUP($E128,Configuration!$A$21:$C$31,3,FALSE),IFERROR((Configuration!$C$13*G128+Configuration!$C$12*I128+Configuration!$C$14*H128+Configuration!$C$16*K128+Configuration!$C$15*L128+Configuration!$C$17*M128),""),0)/$F128)*IFERROR(VLOOKUP($D128,'11_GAME_TEAMS (DO NOT MODIFY)'!$A:$C,3,FALSE),0)</f>
        <v>118.21584136102565</v>
      </c>
      <c r="O128" s="2">
        <f>MAX(IFERROR(IF(Configuration!$F$11&gt;0,$N128-LARGE($N:$N,Configuration!$F$11*Configuration!$F$16),-1000000),0),IFERROR(IF(Configuration!$F$14&gt;0,$N128-LARGE('FLEX Settings (DO NOT MODIFY)'!$J:$J,Configuration!$F$14*Configuration!$F$16),-1000000),0),IFERROR(IF(Configuration!$F$13&gt;0,$N128-LARGE('FLEX Settings (DO NOT MODIFY)'!$K:$K,Configuration!$F$13*Configuration!$F$16),-1000000),0))+IF(N128=0,0,COUNTIFS($N$2:N127,N127)*0.000001)</f>
        <v>-39.013830149957286</v>
      </c>
      <c r="P128" s="42">
        <f>IF(VLOOKUP($E128,Configuration!$A$21:$C$31,3,FALSE),IFERROR((Configuration!$C$13*G128*3+Configuration!$C$12*I128+Configuration!$C$14*H128+Configuration!$C$16*K128+Configuration!$C$15*L128*3+Configuration!$C$17*M128),""),0)/F128*IF(F128&gt;=10,1,(1-(12-F128)/12))</f>
        <v>17.051320113418807</v>
      </c>
    </row>
    <row r="129" spans="1:16" x14ac:dyDescent="0.25">
      <c r="A129" s="12">
        <f>_xlfn.RANK.EQ(O129,O:O,0)</f>
        <v>142</v>
      </c>
      <c r="B129" s="12">
        <f>_xlfn.RANK.EQ(P129,P:P,0)</f>
        <v>135</v>
      </c>
      <c r="C129" t="s">
        <v>504</v>
      </c>
      <c r="D129" t="s">
        <v>363</v>
      </c>
      <c r="E129" t="s">
        <v>190</v>
      </c>
      <c r="F129" s="18">
        <v>12</v>
      </c>
      <c r="G129" s="2">
        <v>5.85</v>
      </c>
      <c r="H129" s="2">
        <v>624</v>
      </c>
      <c r="I129" s="2">
        <v>39</v>
      </c>
      <c r="J129" s="2">
        <v>0</v>
      </c>
      <c r="K129" s="2">
        <v>0</v>
      </c>
      <c r="L129" s="2">
        <v>0</v>
      </c>
      <c r="M129" s="2">
        <v>0.31877748656212518</v>
      </c>
      <c r="N129" s="2">
        <f>IF(VLOOKUP($E129,Configuration!$A$21:$C$31,3,FALSE),IFERROR((Configuration!$C$13*G129+Configuration!$C$12*I129+Configuration!$C$14*H129+Configuration!$C$16*K129+Configuration!$C$15*L129+Configuration!$C$17*M129),""),0)+(IF(VLOOKUP($E129,Configuration!$A$21:$C$31,3,FALSE),IFERROR((Configuration!$C$13*G129+Configuration!$C$12*I129+Configuration!$C$14*H129+Configuration!$C$16*K129+Configuration!$C$15*L129+Configuration!$C$17*M129),""),0)/$F129)*IFERROR(VLOOKUP($D129,'11_GAME_TEAMS (DO NOT MODIFY)'!$A:$C,3,FALSE),0)</f>
        <v>116.36244502687575</v>
      </c>
      <c r="O129" s="2">
        <f>MAX(IFERROR(IF(Configuration!$F$11&gt;0,$N129-LARGE($N:$N,Configuration!$F$11*Configuration!$F$16),-1000000),0),IFERROR(IF(Configuration!$F$14&gt;0,$N129-LARGE('FLEX Settings (DO NOT MODIFY)'!$J:$J,Configuration!$F$14*Configuration!$F$16),-1000000),0),IFERROR(IF(Configuration!$F$13&gt;0,$N129-LARGE('FLEX Settings (DO NOT MODIFY)'!$K:$K,Configuration!$F$13*Configuration!$F$16),-1000000),0))+IF(N129=0,0,COUNTIFS($N$2:N128,N128)*0.000001)</f>
        <v>-40.867226484107192</v>
      </c>
      <c r="P129" s="42">
        <f>IF(VLOOKUP($E129,Configuration!$A$21:$C$31,3,FALSE),IFERROR((Configuration!$C$13*G129*3+Configuration!$C$12*I129+Configuration!$C$14*H129+Configuration!$C$16*K129+Configuration!$C$15*L129*3+Configuration!$C$17*M129),""),0)/F129*IF(F129&gt;=10,1,(1-(12-F129)/12))</f>
        <v>15.546870418906311</v>
      </c>
    </row>
    <row r="130" spans="1:16" x14ac:dyDescent="0.25">
      <c r="A130" s="12">
        <f>_xlfn.RANK.EQ(O130,O:O,0)</f>
        <v>119</v>
      </c>
      <c r="B130" s="12">
        <f>_xlfn.RANK.EQ(P130,P:P,0)</f>
        <v>110</v>
      </c>
      <c r="C130" t="s">
        <v>781</v>
      </c>
      <c r="D130" t="s">
        <v>79</v>
      </c>
      <c r="E130" t="s">
        <v>2</v>
      </c>
      <c r="F130" s="18">
        <v>12</v>
      </c>
      <c r="G130" s="2">
        <v>5.5313971742543169</v>
      </c>
      <c r="H130" s="2">
        <v>554.42882853787421</v>
      </c>
      <c r="I130" s="2">
        <v>50.800745742806804</v>
      </c>
      <c r="J130" s="2">
        <v>10</v>
      </c>
      <c r="K130" s="2">
        <v>50</v>
      </c>
      <c r="L130" s="2">
        <v>0.66666666666666674</v>
      </c>
      <c r="M130" s="2">
        <v>0.55341652440341593</v>
      </c>
      <c r="N130" s="2">
        <f>IF(VLOOKUP($E130,Configuration!$A$21:$C$31,3,FALSE),IFERROR((Configuration!$C$13*G130+Configuration!$C$12*I130+Configuration!$C$14*H130+Configuration!$C$16*K130+Configuration!$C$15*L130+Configuration!$C$17*M130),""),0)+(IF(VLOOKUP($E130,Configuration!$A$21:$C$31,3,FALSE),IFERROR((Configuration!$C$13*G130+Configuration!$C$12*I130+Configuration!$C$14*H130+Configuration!$C$16*K130+Configuration!$C$15*L130+Configuration!$C$17*M130),""),0)/$F130)*IFERROR(VLOOKUP($D130,'11_GAME_TEAMS (DO NOT MODIFY)'!$A:$C,3,FALSE),0)</f>
        <v>121.92480572190989</v>
      </c>
      <c r="O130" s="2">
        <f>MAX(IFERROR(IF(Configuration!$F$11&gt;0,$N130-LARGE($N:$N,Configuration!$F$11*Configuration!$F$16),-1000000),0),IFERROR(IF(Configuration!$F$14&gt;0,$N130-LARGE('FLEX Settings (DO NOT MODIFY)'!$J:$J,Configuration!$F$14*Configuration!$F$16),-1000000),0),IFERROR(IF(Configuration!$F$13&gt;0,$N130-LARGE('FLEX Settings (DO NOT MODIFY)'!$K:$K,Configuration!$F$13*Configuration!$F$16),-1000000),0))+IF(N130=0,0,COUNTIFS($N$2:N129,N129)*0.000001)</f>
        <v>-35.304865789073048</v>
      </c>
      <c r="P130" s="42">
        <f>IF(VLOOKUP($E130,Configuration!$A$21:$C$31,3,FALSE),IFERROR((Configuration!$C$13*G130*3+Configuration!$C$12*I130+Configuration!$C$14*H130+Configuration!$C$16*K130+Configuration!$C$15*L130*3+Configuration!$C$17*M130),""),0)/F130*IF(F130&gt;=10,1,(1-(12-F130)/12))</f>
        <v>16.358464317746808</v>
      </c>
    </row>
    <row r="131" spans="1:16" x14ac:dyDescent="0.25">
      <c r="A131" s="12">
        <f>_xlfn.RANK.EQ(O131,O:O,0)</f>
        <v>128</v>
      </c>
      <c r="B131" s="12">
        <f>_xlfn.RANK.EQ(P131,P:P,0)</f>
        <v>76</v>
      </c>
      <c r="C131" t="s">
        <v>791</v>
      </c>
      <c r="D131" t="s">
        <v>129</v>
      </c>
      <c r="E131" t="s">
        <v>138</v>
      </c>
      <c r="F131" s="18">
        <v>11</v>
      </c>
      <c r="G131" s="2">
        <v>6.4615384615384617</v>
      </c>
      <c r="H131" s="2">
        <v>584.375</v>
      </c>
      <c r="I131" s="2">
        <v>46.75</v>
      </c>
      <c r="J131" s="2">
        <v>0</v>
      </c>
      <c r="K131" s="2">
        <v>0</v>
      </c>
      <c r="L131" s="2">
        <v>0</v>
      </c>
      <c r="M131" s="2">
        <v>0.38212429478921422</v>
      </c>
      <c r="N131" s="2">
        <f>IF(VLOOKUP($E131,Configuration!$A$21:$C$31,3,FALSE),IFERROR((Configuration!$C$13*G131+Configuration!$C$12*I131+Configuration!$C$14*H131+Configuration!$C$16*K131+Configuration!$C$15*L131+Configuration!$C$17*M131),""),0)+(IF(VLOOKUP($E131,Configuration!$A$21:$C$31,3,FALSE),IFERROR((Configuration!$C$13*G131+Configuration!$C$12*I131+Configuration!$C$14*H131+Configuration!$C$16*K131+Configuration!$C$15*L131+Configuration!$C$17*M131),""),0)/$F131)*IFERROR(VLOOKUP($D131,'11_GAME_TEAMS (DO NOT MODIFY)'!$A:$C,3,FALSE),0)</f>
        <v>119.81748217965234</v>
      </c>
      <c r="O131" s="2">
        <f>MAX(IFERROR(IF(Configuration!$F$11&gt;0,$N131-LARGE($N:$N,Configuration!$F$11*Configuration!$F$16),-1000000),0),IFERROR(IF(Configuration!$F$14&gt;0,$N131-LARGE('FLEX Settings (DO NOT MODIFY)'!$J:$J,Configuration!$F$14*Configuration!$F$16),-1000000),0),IFERROR(IF(Configuration!$F$13&gt;0,$N131-LARGE('FLEX Settings (DO NOT MODIFY)'!$K:$K,Configuration!$F$13*Configuration!$F$16),-1000000),0))+IF(N131=0,0,COUNTIFS($N$2:N130,N130)*0.000001)</f>
        <v>-37.412189331330595</v>
      </c>
      <c r="P131" s="42">
        <f>IF(VLOOKUP($E131,Configuration!$A$21:$C$31,3,FALSE),IFERROR((Configuration!$C$13*G131*3+Configuration!$C$12*I131+Configuration!$C$14*H131+Configuration!$C$16*K131+Configuration!$C$15*L131*3+Configuration!$C$17*M131),""),0)/F131*IF(F131&gt;=10,1,(1-(12-F131)/12))</f>
        <v>17.941449428919444</v>
      </c>
    </row>
    <row r="132" spans="1:16" x14ac:dyDescent="0.25">
      <c r="A132" s="12">
        <f>_xlfn.RANK.EQ(O132,O:O,0)</f>
        <v>139</v>
      </c>
      <c r="B132" s="12">
        <f>_xlfn.RANK.EQ(P132,P:P,0)</f>
        <v>150</v>
      </c>
      <c r="C132" t="s">
        <v>819</v>
      </c>
      <c r="D132" t="s">
        <v>36</v>
      </c>
      <c r="E132" t="s">
        <v>190</v>
      </c>
      <c r="F132" s="18">
        <v>12</v>
      </c>
      <c r="G132" s="2">
        <v>4.6319772942289479</v>
      </c>
      <c r="H132" s="2">
        <v>652.16666666666674</v>
      </c>
      <c r="I132" s="2">
        <v>42</v>
      </c>
      <c r="J132" s="2">
        <v>4</v>
      </c>
      <c r="K132" s="2">
        <v>20.000000000000004</v>
      </c>
      <c r="L132" s="2">
        <v>0.26666666666666666</v>
      </c>
      <c r="M132" s="2">
        <v>0.39857175894751629</v>
      </c>
      <c r="N132" s="2">
        <f>IF(VLOOKUP($E132,Configuration!$A$21:$C$31,3,FALSE),IFERROR((Configuration!$C$13*G132+Configuration!$C$12*I132+Configuration!$C$14*H132+Configuration!$C$16*K132+Configuration!$C$15*L132+Configuration!$C$17*M132),""),0)+(IF(VLOOKUP($E132,Configuration!$A$21:$C$31,3,FALSE),IFERROR((Configuration!$C$13*G132+Configuration!$C$12*I132+Configuration!$C$14*H132+Configuration!$C$16*K132+Configuration!$C$15*L132+Configuration!$C$17*M132),""),0)/$F132)*IFERROR(VLOOKUP($D132,'11_GAME_TEAMS (DO NOT MODIFY)'!$A:$C,3,FALSE),0)</f>
        <v>116.81138691414533</v>
      </c>
      <c r="O132" s="2">
        <f>MAX(IFERROR(IF(Configuration!$F$11&gt;0,$N132-LARGE($N:$N,Configuration!$F$11*Configuration!$F$16),-1000000),0),IFERROR(IF(Configuration!$F$14&gt;0,$N132-LARGE('FLEX Settings (DO NOT MODIFY)'!$J:$J,Configuration!$F$14*Configuration!$F$16),-1000000),0),IFERROR(IF(Configuration!$F$13&gt;0,$N132-LARGE('FLEX Settings (DO NOT MODIFY)'!$K:$K,Configuration!$F$13*Configuration!$F$16),-1000000),0))+IF(N132=0,0,COUNTIFS($N$2:N131,N131)*0.000001)</f>
        <v>-40.418284596837609</v>
      </c>
      <c r="P132" s="42">
        <f>IF(VLOOKUP($E132,Configuration!$A$21:$C$31,3,FALSE),IFERROR((Configuration!$C$13*G132*3+Configuration!$C$12*I132+Configuration!$C$14*H132+Configuration!$C$16*K132+Configuration!$C$15*L132*3+Configuration!$C$17*M132),""),0)/F132*IF(F132&gt;=10,1,(1-(12-F132)/12))</f>
        <v>14.632926203741063</v>
      </c>
    </row>
    <row r="133" spans="1:16" x14ac:dyDescent="0.25">
      <c r="A133" s="12">
        <f>_xlfn.RANK.EQ(O133,O:O,0)</f>
        <v>141</v>
      </c>
      <c r="B133" s="12">
        <f>_xlfn.RANK.EQ(P133,P:P,0)</f>
        <v>124</v>
      </c>
      <c r="C133" t="s">
        <v>790</v>
      </c>
      <c r="D133" t="s">
        <v>76</v>
      </c>
      <c r="E133" t="s">
        <v>2</v>
      </c>
      <c r="F133" s="18">
        <v>12</v>
      </c>
      <c r="G133" s="2">
        <v>6.2553191489361692</v>
      </c>
      <c r="H133" s="2">
        <v>588</v>
      </c>
      <c r="I133" s="2">
        <v>42</v>
      </c>
      <c r="J133" s="2">
        <v>0</v>
      </c>
      <c r="K133" s="2">
        <v>0</v>
      </c>
      <c r="L133" s="2">
        <v>0</v>
      </c>
      <c r="M133" s="2">
        <v>0.3432988316822887</v>
      </c>
      <c r="N133" s="2">
        <f>IF(VLOOKUP($E133,Configuration!$A$21:$C$31,3,FALSE),IFERROR((Configuration!$C$13*G133+Configuration!$C$12*I133+Configuration!$C$14*H133+Configuration!$C$16*K133+Configuration!$C$15*L133+Configuration!$C$17*M133),""),0)+(IF(VLOOKUP($E133,Configuration!$A$21:$C$31,3,FALSE),IFERROR((Configuration!$C$13*G133+Configuration!$C$12*I133+Configuration!$C$14*H133+Configuration!$C$16*K133+Configuration!$C$15*L133+Configuration!$C$17*M133),""),0)/$F133)*IFERROR(VLOOKUP($D133,'11_GAME_TEAMS (DO NOT MODIFY)'!$A:$C,3,FALSE),0)</f>
        <v>116.64531723025243</v>
      </c>
      <c r="O133" s="2">
        <f>MAX(IFERROR(IF(Configuration!$F$11&gt;0,$N133-LARGE($N:$N,Configuration!$F$11*Configuration!$F$16),-1000000),0),IFERROR(IF(Configuration!$F$14&gt;0,$N133-LARGE('FLEX Settings (DO NOT MODIFY)'!$J:$J,Configuration!$F$14*Configuration!$F$16),-1000000),0),IFERROR(IF(Configuration!$F$13&gt;0,$N133-LARGE('FLEX Settings (DO NOT MODIFY)'!$K:$K,Configuration!$F$13*Configuration!$F$16),-1000000),0))+IF(N133=0,0,COUNTIFS($N$2:N132,N132)*0.000001)</f>
        <v>-40.584354280730508</v>
      </c>
      <c r="P133" s="42">
        <f>IF(VLOOKUP($E133,Configuration!$A$21:$C$31,3,FALSE),IFERROR((Configuration!$C$13*G133*3+Configuration!$C$12*I133+Configuration!$C$14*H133+Configuration!$C$16*K133+Configuration!$C$15*L133*3+Configuration!$C$17*M133),""),0)/F133*IF(F133&gt;=10,1,(1-(12-F133)/12))</f>
        <v>15.975762251457207</v>
      </c>
    </row>
    <row r="134" spans="1:16" x14ac:dyDescent="0.25">
      <c r="A134" s="12">
        <f>_xlfn.RANK.EQ(O134,O:O,0)</f>
        <v>126</v>
      </c>
      <c r="B134" s="12">
        <f>_xlfn.RANK.EQ(P134,P:P,0)</f>
        <v>77</v>
      </c>
      <c r="C134" t="s">
        <v>870</v>
      </c>
      <c r="D134" t="s">
        <v>46</v>
      </c>
      <c r="E134" t="s">
        <v>373</v>
      </c>
      <c r="F134" s="18">
        <v>10</v>
      </c>
      <c r="G134" s="2">
        <v>4.5</v>
      </c>
      <c r="H134" s="2">
        <v>633.76623376623365</v>
      </c>
      <c r="I134" s="2">
        <v>50</v>
      </c>
      <c r="J134" s="2">
        <v>5.6666666666666661</v>
      </c>
      <c r="K134" s="2">
        <v>34</v>
      </c>
      <c r="L134" s="2">
        <v>0.37777777777777777</v>
      </c>
      <c r="M134" s="2">
        <v>0.48699239896179702</v>
      </c>
      <c r="N134" s="2">
        <f>IF(VLOOKUP($E134,Configuration!$A$21:$C$31,3,FALSE),IFERROR((Configuration!$C$13*G134+Configuration!$C$12*I134+Configuration!$C$14*H134+Configuration!$C$16*K134+Configuration!$C$15*L134+Configuration!$C$17*M134),""),0)+(IF(VLOOKUP($E134,Configuration!$A$21:$C$31,3,FALSE),IFERROR((Configuration!$C$13*G134+Configuration!$C$12*I134+Configuration!$C$14*H134+Configuration!$C$16*K134+Configuration!$C$15*L134+Configuration!$C$17*M134),""),0)/$F134)*IFERROR(VLOOKUP($D134,'11_GAME_TEAMS (DO NOT MODIFY)'!$A:$C,3,FALSE),0)</f>
        <v>120.06930524536645</v>
      </c>
      <c r="O134" s="2">
        <f>MAX(IFERROR(IF(Configuration!$F$11&gt;0,$N134-LARGE($N:$N,Configuration!$F$11*Configuration!$F$16),-1000000),0),IFERROR(IF(Configuration!$F$14&gt;0,$N134-LARGE('FLEX Settings (DO NOT MODIFY)'!$J:$J,Configuration!$F$14*Configuration!$F$16),-1000000),0),IFERROR(IF(Configuration!$F$13&gt;0,$N134-LARGE('FLEX Settings (DO NOT MODIFY)'!$K:$K,Configuration!$F$13*Configuration!$F$16),-1000000),0))+IF(N134=0,0,COUNTIFS($N$2:N133,N133)*0.000001)</f>
        <v>-37.160366265616489</v>
      </c>
      <c r="P134" s="42">
        <f>IF(VLOOKUP($E134,Configuration!$A$21:$C$31,3,FALSE),IFERROR((Configuration!$C$13*G134*3+Configuration!$C$12*I134+Configuration!$C$14*H134+Configuration!$C$16*K134+Configuration!$C$15*L134*3+Configuration!$C$17*M134),""),0)/F134*IF(F134&gt;=10,1,(1-(12-F134)/12))</f>
        <v>17.860263857869977</v>
      </c>
    </row>
    <row r="135" spans="1:16" x14ac:dyDescent="0.25">
      <c r="A135" s="12">
        <f>_xlfn.RANK.EQ(O135,O:O,0)</f>
        <v>116</v>
      </c>
      <c r="B135" s="12">
        <f>_xlfn.RANK.EQ(P135,P:P,0)</f>
        <v>82</v>
      </c>
      <c r="C135" t="s">
        <v>844</v>
      </c>
      <c r="D135" t="s">
        <v>75</v>
      </c>
      <c r="E135" t="s">
        <v>3</v>
      </c>
      <c r="F135" s="18">
        <v>10</v>
      </c>
      <c r="G135" s="2">
        <v>4.5081967213114744</v>
      </c>
      <c r="H135" s="2">
        <v>687.5</v>
      </c>
      <c r="I135" s="2">
        <v>55</v>
      </c>
      <c r="J135" s="2">
        <v>0</v>
      </c>
      <c r="K135" s="2">
        <v>0</v>
      </c>
      <c r="L135" s="2">
        <v>0</v>
      </c>
      <c r="M135" s="2">
        <v>0.44955799386966372</v>
      </c>
      <c r="N135" s="2">
        <f>IF(VLOOKUP($E135,Configuration!$A$21:$C$31,3,FALSE),IFERROR((Configuration!$C$13*G135+Configuration!$C$12*I135+Configuration!$C$14*H135+Configuration!$C$16*K135+Configuration!$C$15*L135+Configuration!$C$17*M135),""),0)+(IF(VLOOKUP($E135,Configuration!$A$21:$C$31,3,FALSE),IFERROR((Configuration!$C$13*G135+Configuration!$C$12*I135+Configuration!$C$14*H135+Configuration!$C$16*K135+Configuration!$C$15*L135+Configuration!$C$17*M135),""),0)/$F135)*IFERROR(VLOOKUP($D135,'11_GAME_TEAMS (DO NOT MODIFY)'!$A:$C,3,FALSE),0)</f>
        <v>122.40006434012952</v>
      </c>
      <c r="O135" s="2">
        <f>MAX(IFERROR(IF(Configuration!$F$11&gt;0,$N135-LARGE($N:$N,Configuration!$F$11*Configuration!$F$16),-1000000),0),IFERROR(IF(Configuration!$F$14&gt;0,$N135-LARGE('FLEX Settings (DO NOT MODIFY)'!$J:$J,Configuration!$F$14*Configuration!$F$16),-1000000),0),IFERROR(IF(Configuration!$F$13&gt;0,$N135-LARGE('FLEX Settings (DO NOT MODIFY)'!$K:$K,Configuration!$F$13*Configuration!$F$16),-1000000),0))+IF(N135=0,0,COUNTIFS($N$2:N134,N134)*0.000001)</f>
        <v>-34.829607170853421</v>
      </c>
      <c r="P135" s="42">
        <f>IF(VLOOKUP($E135,Configuration!$A$21:$C$31,3,FALSE),IFERROR((Configuration!$C$13*G135*3+Configuration!$C$12*I135+Configuration!$C$14*H135+Configuration!$C$16*K135+Configuration!$C$15*L135*3+Configuration!$C$17*M135),""),0)/F135*IF(F135&gt;=10,1,(1-(12-F135)/12))</f>
        <v>17.649842499586722</v>
      </c>
    </row>
    <row r="136" spans="1:16" x14ac:dyDescent="0.25">
      <c r="A136" s="12">
        <f>_xlfn.RANK.EQ(O136,O:O,0)</f>
        <v>134</v>
      </c>
      <c r="B136" s="12">
        <f>_xlfn.RANK.EQ(P136,P:P,0)</f>
        <v>120</v>
      </c>
      <c r="C136" t="s">
        <v>878</v>
      </c>
      <c r="D136" t="s">
        <v>62</v>
      </c>
      <c r="E136" t="s">
        <v>1</v>
      </c>
      <c r="F136" s="18">
        <v>12</v>
      </c>
      <c r="G136" s="2">
        <v>6.3000000000000007</v>
      </c>
      <c r="H136" s="2">
        <v>576</v>
      </c>
      <c r="I136" s="2">
        <v>48</v>
      </c>
      <c r="J136" s="2">
        <v>0</v>
      </c>
      <c r="K136" s="2">
        <v>0</v>
      </c>
      <c r="L136" s="2">
        <v>0</v>
      </c>
      <c r="M136" s="2">
        <v>0.39234152192261562</v>
      </c>
      <c r="N136" s="2">
        <f>IF(VLOOKUP($E136,Configuration!$A$21:$C$31,3,FALSE),IFERROR((Configuration!$C$13*G136+Configuration!$C$12*I136+Configuration!$C$14*H136+Configuration!$C$16*K136+Configuration!$C$15*L136+Configuration!$C$17*M136),""),0)+(IF(VLOOKUP($E136,Configuration!$A$21:$C$31,3,FALSE),IFERROR((Configuration!$C$13*G136+Configuration!$C$12*I136+Configuration!$C$14*H136+Configuration!$C$16*K136+Configuration!$C$15*L136+Configuration!$C$17*M136),""),0)/$F136)*IFERROR(VLOOKUP($D136,'11_GAME_TEAMS (DO NOT MODIFY)'!$A:$C,3,FALSE),0)</f>
        <v>118.61531695615477</v>
      </c>
      <c r="O136" s="2">
        <f>MAX(IFERROR(IF(Configuration!$F$11&gt;0,$N136-LARGE($N:$N,Configuration!$F$11*Configuration!$F$16),-1000000),0),IFERROR(IF(Configuration!$F$14&gt;0,$N136-LARGE('FLEX Settings (DO NOT MODIFY)'!$J:$J,Configuration!$F$14*Configuration!$F$16),-1000000),0),IFERROR(IF(Configuration!$F$13&gt;0,$N136-LARGE('FLEX Settings (DO NOT MODIFY)'!$K:$K,Configuration!$F$13*Configuration!$F$16),-1000000),0))+IF(N136=0,0,COUNTIFS($N$2:N135,N135)*0.000001)</f>
        <v>-38.614354554828168</v>
      </c>
      <c r="P136" s="42">
        <f>IF(VLOOKUP($E136,Configuration!$A$21:$C$31,3,FALSE),IFERROR((Configuration!$C$13*G136*3+Configuration!$C$12*I136+Configuration!$C$14*H136+Configuration!$C$16*K136+Configuration!$C$15*L136*3+Configuration!$C$17*M136),""),0)/F136*IF(F136&gt;=10,1,(1-(12-F136)/12))</f>
        <v>16.184609746346229</v>
      </c>
    </row>
    <row r="137" spans="1:16" x14ac:dyDescent="0.25">
      <c r="A137" s="12">
        <f>_xlfn.RANK.EQ(O137,O:O,0)</f>
        <v>144</v>
      </c>
      <c r="B137" s="12">
        <f>_xlfn.RANK.EQ(P137,P:P,0)</f>
        <v>141</v>
      </c>
      <c r="C137" t="s">
        <v>278</v>
      </c>
      <c r="D137" t="s">
        <v>94</v>
      </c>
      <c r="E137" t="s">
        <v>373</v>
      </c>
      <c r="F137" s="18">
        <v>12</v>
      </c>
      <c r="G137" s="2">
        <v>4.5176470588235302</v>
      </c>
      <c r="H137" s="2">
        <v>574.61846532218397</v>
      </c>
      <c r="I137" s="2">
        <v>42.740216428922771</v>
      </c>
      <c r="J137" s="2">
        <v>10</v>
      </c>
      <c r="K137" s="2">
        <v>50</v>
      </c>
      <c r="L137" s="2">
        <v>1</v>
      </c>
      <c r="M137" s="2">
        <v>0.48753151735110101</v>
      </c>
      <c r="N137" s="2">
        <f>IF(VLOOKUP($E137,Configuration!$A$21:$C$31,3,FALSE),IFERROR((Configuration!$C$13*G137+Configuration!$C$12*I137+Configuration!$C$14*H137+Configuration!$C$16*K137+Configuration!$C$15*L137+Configuration!$C$17*M137),""),0)+(IF(VLOOKUP($E137,Configuration!$A$21:$C$31,3,FALSE),IFERROR((Configuration!$C$13*G137+Configuration!$C$12*I137+Configuration!$C$14*H137+Configuration!$C$16*K137+Configuration!$C$15*L137+Configuration!$C$17*M137),""),0)/$F137)*IFERROR(VLOOKUP($D137,'11_GAME_TEAMS (DO NOT MODIFY)'!$A:$C,3,FALSE),0)</f>
        <v>115.96277406491876</v>
      </c>
      <c r="O137" s="2">
        <f>MAX(IFERROR(IF(Configuration!$F$11&gt;0,$N137-LARGE($N:$N,Configuration!$F$11*Configuration!$F$16),-1000000),0),IFERROR(IF(Configuration!$F$14&gt;0,$N137-LARGE('FLEX Settings (DO NOT MODIFY)'!$J:$J,Configuration!$F$14*Configuration!$F$16),-1000000),0),IFERROR(IF(Configuration!$F$13&gt;0,$N137-LARGE('FLEX Settings (DO NOT MODIFY)'!$K:$K,Configuration!$F$13*Configuration!$F$16),-1000000),0))+IF(N137=0,0,COUNTIFS($N$2:N136,N136)*0.000001)</f>
        <v>-41.266897446064178</v>
      </c>
      <c r="P137" s="42">
        <f>IF(VLOOKUP($E137,Configuration!$A$21:$C$31,3,FALSE),IFERROR((Configuration!$C$13*G137*3+Configuration!$C$12*I137+Configuration!$C$14*H137+Configuration!$C$16*K137+Configuration!$C$15*L137*3+Configuration!$C$17*M137),""),0)/F137*IF(F137&gt;=10,1,(1-(12-F137)/12))</f>
        <v>15.181211564233427</v>
      </c>
    </row>
    <row r="138" spans="1:16" x14ac:dyDescent="0.25">
      <c r="A138" s="12">
        <f>_xlfn.RANK.EQ(O138,O:O,0)</f>
        <v>127</v>
      </c>
      <c r="B138" s="12">
        <f>_xlfn.RANK.EQ(P138,P:P,0)</f>
        <v>159</v>
      </c>
      <c r="C138" t="s">
        <v>540</v>
      </c>
      <c r="D138" t="s">
        <v>82</v>
      </c>
      <c r="E138" t="s">
        <v>379</v>
      </c>
      <c r="F138" s="18">
        <v>12</v>
      </c>
      <c r="G138" s="2">
        <v>4.0235294117647058</v>
      </c>
      <c r="H138" s="2">
        <v>667.53191489361689</v>
      </c>
      <c r="I138" s="2">
        <v>52.851063829787229</v>
      </c>
      <c r="J138" s="2">
        <v>4</v>
      </c>
      <c r="K138" s="2">
        <v>20.000000000000004</v>
      </c>
      <c r="L138" s="2">
        <v>0.26666666666666666</v>
      </c>
      <c r="M138" s="2">
        <v>0.48726598597789472</v>
      </c>
      <c r="N138" s="2">
        <f>IF(VLOOKUP($E138,Configuration!$A$21:$C$31,3,FALSE),IFERROR((Configuration!$C$13*G138+Configuration!$C$12*I138+Configuration!$C$14*H138+Configuration!$C$16*K138+Configuration!$C$15*L138+Configuration!$C$17*M138),""),0)+(IF(VLOOKUP($E138,Configuration!$A$21:$C$31,3,FALSE),IFERROR((Configuration!$C$13*G138+Configuration!$C$12*I138+Configuration!$C$14*H138+Configuration!$C$16*K138+Configuration!$C$15*L138+Configuration!$C$17*M138),""),0)/$F138)*IFERROR(VLOOKUP($D138,'11_GAME_TEAMS (DO NOT MODIFY)'!$A:$C,3,FALSE),0)</f>
        <v>119.94536790288775</v>
      </c>
      <c r="O138" s="2">
        <f>MAX(IFERROR(IF(Configuration!$F$11&gt;0,$N138-LARGE($N:$N,Configuration!$F$11*Configuration!$F$16),-1000000),0),IFERROR(IF(Configuration!$F$14&gt;0,$N138-LARGE('FLEX Settings (DO NOT MODIFY)'!$J:$J,Configuration!$F$14*Configuration!$F$16),-1000000),0),IFERROR(IF(Configuration!$F$13&gt;0,$N138-LARGE('FLEX Settings (DO NOT MODIFY)'!$K:$K,Configuration!$F$13*Configuration!$F$16),-1000000),0))+IF(N138=0,0,COUNTIFS($N$2:N137,N137)*0.000001)</f>
        <v>-37.284303608095186</v>
      </c>
      <c r="P138" s="42">
        <f>IF(VLOOKUP($E138,Configuration!$A$21:$C$31,3,FALSE),IFERROR((Configuration!$C$13*G138*3+Configuration!$C$12*I138+Configuration!$C$14*H138+Configuration!$C$16*K138+Configuration!$C$15*L138*3+Configuration!$C$17*M138),""),0)/F138*IF(F138&gt;=10,1,(1-(12-F138)/12))</f>
        <v>14.285643403672019</v>
      </c>
    </row>
    <row r="139" spans="1:16" x14ac:dyDescent="0.25">
      <c r="A139" s="12">
        <f>_xlfn.RANK.EQ(O139,O:O,0)</f>
        <v>157</v>
      </c>
      <c r="B139" s="12">
        <f>_xlfn.RANK.EQ(P139,P:P,0)</f>
        <v>128</v>
      </c>
      <c r="C139" t="s">
        <v>873</v>
      </c>
      <c r="D139" t="s">
        <v>87</v>
      </c>
      <c r="E139" t="s">
        <v>1</v>
      </c>
      <c r="F139" s="18">
        <v>12</v>
      </c>
      <c r="G139" s="2">
        <v>6.1043478260869559</v>
      </c>
      <c r="H139" s="2">
        <v>543.32666083916092</v>
      </c>
      <c r="I139" s="2">
        <v>40.147290209790214</v>
      </c>
      <c r="J139" s="2">
        <v>3</v>
      </c>
      <c r="K139" s="2">
        <v>15</v>
      </c>
      <c r="L139" s="2">
        <v>0.2</v>
      </c>
      <c r="M139" s="2">
        <v>0.36960988174012943</v>
      </c>
      <c r="N139" s="2">
        <f>IF(VLOOKUP($E139,Configuration!$A$21:$C$31,3,FALSE),IFERROR((Configuration!$C$13*G139+Configuration!$C$12*I139+Configuration!$C$14*H139+Configuration!$C$16*K139+Configuration!$C$15*L139+Configuration!$C$17*M139),""),0)+(IF(VLOOKUP($E139,Configuration!$A$21:$C$31,3,FALSE),IFERROR((Configuration!$C$13*G139+Configuration!$C$12*I139+Configuration!$C$14*H139+Configuration!$C$16*K139+Configuration!$C$15*L139+Configuration!$C$17*M139),""),0)/$F139)*IFERROR(VLOOKUP($D139,'11_GAME_TEAMS (DO NOT MODIFY)'!$A:$C,3,FALSE),0)</f>
        <v>112.99317838185267</v>
      </c>
      <c r="O139" s="2">
        <f>MAX(IFERROR(IF(Configuration!$F$11&gt;0,$N139-LARGE($N:$N,Configuration!$F$11*Configuration!$F$16),-1000000),0),IFERROR(IF(Configuration!$F$14&gt;0,$N139-LARGE('FLEX Settings (DO NOT MODIFY)'!$J:$J,Configuration!$F$14*Configuration!$F$16),-1000000),0),IFERROR(IF(Configuration!$F$13&gt;0,$N139-LARGE('FLEX Settings (DO NOT MODIFY)'!$K:$K,Configuration!$F$13*Configuration!$F$16),-1000000),0))+IF(N139=0,0,COUNTIFS($N$2:N138,N138)*0.000001)</f>
        <v>-44.236493129130267</v>
      </c>
      <c r="P139" s="42">
        <f>IF(VLOOKUP($E139,Configuration!$A$21:$C$31,3,FALSE),IFERROR((Configuration!$C$13*G139*3+Configuration!$C$12*I139+Configuration!$C$14*H139+Configuration!$C$16*K139+Configuration!$C$15*L139*3+Configuration!$C$17*M139),""),0)/F139*IF(F139&gt;=10,1,(1-(12-F139)/12))</f>
        <v>15.720446024574677</v>
      </c>
    </row>
    <row r="140" spans="1:16" x14ac:dyDescent="0.25">
      <c r="A140" s="12">
        <f>_xlfn.RANK.EQ(O140,O:O,0)</f>
        <v>140</v>
      </c>
      <c r="B140" s="12">
        <f>_xlfn.RANK.EQ(P140,P:P,0)</f>
        <v>186</v>
      </c>
      <c r="C140" t="s">
        <v>796</v>
      </c>
      <c r="D140" t="s">
        <v>308</v>
      </c>
      <c r="E140" t="s">
        <v>138</v>
      </c>
      <c r="F140" s="18">
        <v>12</v>
      </c>
      <c r="G140" s="2">
        <v>3.7461382330947544</v>
      </c>
      <c r="H140" s="2">
        <v>710.6012840825349</v>
      </c>
      <c r="I140" s="2">
        <v>48.094841562269714</v>
      </c>
      <c r="J140" s="2">
        <v>0</v>
      </c>
      <c r="K140" s="2">
        <v>0</v>
      </c>
      <c r="L140" s="2">
        <v>0</v>
      </c>
      <c r="M140" s="2">
        <v>0.39311673614933262</v>
      </c>
      <c r="N140" s="2">
        <f>IF(VLOOKUP($E140,Configuration!$A$21:$C$31,3,FALSE),IFERROR((Configuration!$C$13*G140+Configuration!$C$12*I140+Configuration!$C$14*H140+Configuration!$C$16*K140+Configuration!$C$15*L140+Configuration!$C$17*M140),""),0)+(IF(VLOOKUP($E140,Configuration!$A$21:$C$31,3,FALSE),IFERROR((Configuration!$C$13*G140+Configuration!$C$12*I140+Configuration!$C$14*H140+Configuration!$C$16*K140+Configuration!$C$15*L140+Configuration!$C$17*M140),""),0)/$F140)*IFERROR(VLOOKUP($D140,'11_GAME_TEAMS (DO NOT MODIFY)'!$A:$C,3,FALSE),0)</f>
        <v>116.79814511565822</v>
      </c>
      <c r="O140" s="2">
        <f>MAX(IFERROR(IF(Configuration!$F$11&gt;0,$N140-LARGE($N:$N,Configuration!$F$11*Configuration!$F$16),-1000000),0),IFERROR(IF(Configuration!$F$14&gt;0,$N140-LARGE('FLEX Settings (DO NOT MODIFY)'!$J:$J,Configuration!$F$14*Configuration!$F$16),-1000000),0),IFERROR(IF(Configuration!$F$13&gt;0,$N140-LARGE('FLEX Settings (DO NOT MODIFY)'!$K:$K,Configuration!$F$13*Configuration!$F$16),-1000000),0))+IF(N140=0,0,COUNTIFS($N$2:N139,N139)*0.000001)</f>
        <v>-40.431526395324724</v>
      </c>
      <c r="P140" s="42">
        <f>IF(VLOOKUP($E140,Configuration!$A$21:$C$31,3,FALSE),IFERROR((Configuration!$C$13*G140*3+Configuration!$C$12*I140+Configuration!$C$14*H140+Configuration!$C$16*K140+Configuration!$C$15*L140*3+Configuration!$C$17*M140),""),0)/F140*IF(F140&gt;=10,1,(1-(12-F140)/12))</f>
        <v>13.479316992732938</v>
      </c>
    </row>
    <row r="141" spans="1:16" x14ac:dyDescent="0.25">
      <c r="A141" s="12">
        <f>_xlfn.RANK.EQ(O141,O:O,0)</f>
        <v>143</v>
      </c>
      <c r="B141" s="12">
        <f>_xlfn.RANK.EQ(P141,P:P,0)</f>
        <v>165</v>
      </c>
      <c r="C141" t="s">
        <v>805</v>
      </c>
      <c r="D141" t="s">
        <v>114</v>
      </c>
      <c r="E141" t="s">
        <v>138</v>
      </c>
      <c r="F141" s="18">
        <v>12</v>
      </c>
      <c r="G141" s="2">
        <v>4.3764705882352946</v>
      </c>
      <c r="H141" s="2">
        <v>672.48730964466995</v>
      </c>
      <c r="I141" s="2">
        <v>47.074111675126893</v>
      </c>
      <c r="J141" s="2">
        <v>0</v>
      </c>
      <c r="K141" s="2">
        <v>0</v>
      </c>
      <c r="L141" s="2">
        <v>0</v>
      </c>
      <c r="M141" s="2">
        <v>0.38477351287030115</v>
      </c>
      <c r="N141" s="2">
        <f>IF(VLOOKUP($E141,Configuration!$A$21:$C$31,3,FALSE),IFERROR((Configuration!$C$13*G141+Configuration!$C$12*I141+Configuration!$C$14*H141+Configuration!$C$16*K141+Configuration!$C$15*L141+Configuration!$C$17*M141),""),0)+(IF(VLOOKUP($E141,Configuration!$A$21:$C$31,3,FALSE),IFERROR((Configuration!$C$13*G141+Configuration!$C$12*I141+Configuration!$C$14*H141+Configuration!$C$16*K141+Configuration!$C$15*L141+Configuration!$C$17*M141),""),0)/$F141)*IFERROR(VLOOKUP($D141,'11_GAME_TEAMS (DO NOT MODIFY)'!$A:$C,3,FALSE),0)</f>
        <v>116.27506330570161</v>
      </c>
      <c r="O141" s="2">
        <f>MAX(IFERROR(IF(Configuration!$F$11&gt;0,$N141-LARGE($N:$N,Configuration!$F$11*Configuration!$F$16),-1000000),0),IFERROR(IF(Configuration!$F$14&gt;0,$N141-LARGE('FLEX Settings (DO NOT MODIFY)'!$J:$J,Configuration!$F$14*Configuration!$F$16),-1000000),0),IFERROR(IF(Configuration!$F$13&gt;0,$N141-LARGE('FLEX Settings (DO NOT MODIFY)'!$K:$K,Configuration!$F$13*Configuration!$F$16),-1000000),0))+IF(N141=0,0,COUNTIFS($N$2:N140,N140)*0.000001)</f>
        <v>-40.954608205281332</v>
      </c>
      <c r="P141" s="42">
        <f>IF(VLOOKUP($E141,Configuration!$A$21:$C$31,3,FALSE),IFERROR((Configuration!$C$13*G141*3+Configuration!$C$12*I141+Configuration!$C$14*H141+Configuration!$C$16*K141+Configuration!$C$15*L141*3+Configuration!$C$17*M141),""),0)/F141*IF(F141&gt;=10,1,(1-(12-F141)/12))</f>
        <v>14.066059197043764</v>
      </c>
    </row>
    <row r="142" spans="1:16" x14ac:dyDescent="0.25">
      <c r="A142" s="12">
        <f>_xlfn.RANK.EQ(O142,O:O,0)</f>
        <v>146</v>
      </c>
      <c r="B142" s="12">
        <f>_xlfn.RANK.EQ(P142,P:P,0)</f>
        <v>176</v>
      </c>
      <c r="C142" t="s">
        <v>848</v>
      </c>
      <c r="D142" t="s">
        <v>125</v>
      </c>
      <c r="E142" t="s">
        <v>3</v>
      </c>
      <c r="F142" s="18">
        <v>12</v>
      </c>
      <c r="G142" s="2">
        <v>3.6855836893691887</v>
      </c>
      <c r="H142" s="2">
        <v>660.35138121546959</v>
      </c>
      <c r="I142" s="2">
        <v>45.503204419889499</v>
      </c>
      <c r="J142" s="2">
        <v>6</v>
      </c>
      <c r="K142" s="2">
        <v>30</v>
      </c>
      <c r="L142" s="2">
        <v>0.4</v>
      </c>
      <c r="M142" s="2">
        <v>0.45484265078232744</v>
      </c>
      <c r="N142" s="2">
        <f>IF(VLOOKUP($E142,Configuration!$A$21:$C$31,3,FALSE),IFERROR((Configuration!$C$13*G142+Configuration!$C$12*I142+Configuration!$C$14*H142+Configuration!$C$16*K142+Configuration!$C$15*L142+Configuration!$C$17*M142),""),0)+(IF(VLOOKUP($E142,Configuration!$A$21:$C$31,3,FALSE),IFERROR((Configuration!$C$13*G142+Configuration!$C$12*I142+Configuration!$C$14*H142+Configuration!$C$16*K142+Configuration!$C$15*L142+Configuration!$C$17*M142),""),0)/$F142)*IFERROR(VLOOKUP($D142,'11_GAME_TEAMS (DO NOT MODIFY)'!$A:$C,3,FALSE),0)</f>
        <v>115.3905571661422</v>
      </c>
      <c r="O142" s="2">
        <f>MAX(IFERROR(IF(Configuration!$F$11&gt;0,$N142-LARGE($N:$N,Configuration!$F$11*Configuration!$F$16),-1000000),0),IFERROR(IF(Configuration!$F$14&gt;0,$N142-LARGE('FLEX Settings (DO NOT MODIFY)'!$J:$J,Configuration!$F$14*Configuration!$F$16),-1000000),0),IFERROR(IF(Configuration!$F$13&gt;0,$N142-LARGE('FLEX Settings (DO NOT MODIFY)'!$K:$K,Configuration!$F$13*Configuration!$F$16),-1000000),0))+IF(N142=0,0,COUNTIFS($N$2:N141,N141)*0.000001)</f>
        <v>-41.839114344840738</v>
      </c>
      <c r="P142" s="42">
        <f>IF(VLOOKUP($E142,Configuration!$A$21:$C$31,3,FALSE),IFERROR((Configuration!$C$13*G142*3+Configuration!$C$12*I142+Configuration!$C$14*H142+Configuration!$C$16*K142+Configuration!$C$15*L142*3+Configuration!$C$17*M142),""),0)/F142*IF(F142&gt;=10,1,(1-(12-F142)/12))</f>
        <v>13.701463453214371</v>
      </c>
    </row>
    <row r="143" spans="1:16" x14ac:dyDescent="0.25">
      <c r="A143" s="12">
        <f>_xlfn.RANK.EQ(O143,O:O,0)</f>
        <v>133</v>
      </c>
      <c r="B143" s="12">
        <f>_xlfn.RANK.EQ(P143,P:P,0)</f>
        <v>138</v>
      </c>
      <c r="C143" t="s">
        <v>539</v>
      </c>
      <c r="D143" t="s">
        <v>55</v>
      </c>
      <c r="E143" t="s">
        <v>1</v>
      </c>
      <c r="F143" s="18">
        <v>11</v>
      </c>
      <c r="G143" s="2">
        <v>3.52</v>
      </c>
      <c r="H143" s="2">
        <v>560.59244239631334</v>
      </c>
      <c r="I143" s="2">
        <v>50.962949308755753</v>
      </c>
      <c r="J143" s="2">
        <v>18.333333333333336</v>
      </c>
      <c r="K143" s="2">
        <v>91.666666666666671</v>
      </c>
      <c r="L143" s="2">
        <v>0.91666666666666663</v>
      </c>
      <c r="M143" s="2">
        <v>0.66989427274609181</v>
      </c>
      <c r="N143" s="2">
        <f>IF(VLOOKUP($E143,Configuration!$A$21:$C$31,3,FALSE),IFERROR((Configuration!$C$13*G143+Configuration!$C$12*I143+Configuration!$C$14*H143+Configuration!$C$16*K143+Configuration!$C$15*L143+Configuration!$C$17*M143),""),0)+(IF(VLOOKUP($E143,Configuration!$A$21:$C$31,3,FALSE),IFERROR((Configuration!$C$13*G143+Configuration!$C$12*I143+Configuration!$C$14*H143+Configuration!$C$16*K143+Configuration!$C$15*L143+Configuration!$C$17*M143),""),0)/$F143)*IFERROR(VLOOKUP($D143,'11_GAME_TEAMS (DO NOT MODIFY)'!$A:$C,3,FALSE),0)</f>
        <v>118.62367876552879</v>
      </c>
      <c r="O143" s="2">
        <f>MAX(IFERROR(IF(Configuration!$F$11&gt;0,$N143-LARGE($N:$N,Configuration!$F$11*Configuration!$F$16),-1000000),0),IFERROR(IF(Configuration!$F$14&gt;0,$N143-LARGE('FLEX Settings (DO NOT MODIFY)'!$J:$J,Configuration!$F$14*Configuration!$F$16),-1000000),0),IFERROR(IF(Configuration!$F$13&gt;0,$N143-LARGE('FLEX Settings (DO NOT MODIFY)'!$K:$K,Configuration!$F$13*Configuration!$F$16),-1000000),0))+IF(N143=0,0,COUNTIFS($N$2:N142,N142)*0.000001)</f>
        <v>-38.605992745454145</v>
      </c>
      <c r="P143" s="42">
        <f>IF(VLOOKUP($E143,Configuration!$A$21:$C$31,3,FALSE),IFERROR((Configuration!$C$13*G143*3+Configuration!$C$12*I143+Configuration!$C$14*H143+Configuration!$C$16*K143+Configuration!$C$15*L143*3+Configuration!$C$17*M143),""),0)/F143*IF(F143&gt;=10,1,(1-(12-F143)/12))</f>
        <v>15.384327001380337</v>
      </c>
    </row>
    <row r="144" spans="1:16" x14ac:dyDescent="0.25">
      <c r="A144" s="12">
        <f>_xlfn.RANK.EQ(O144,O:O,0)</f>
        <v>154</v>
      </c>
      <c r="B144" s="12">
        <f>_xlfn.RANK.EQ(P144,P:P,0)</f>
        <v>151</v>
      </c>
      <c r="C144" t="s">
        <v>527</v>
      </c>
      <c r="D144" t="s">
        <v>189</v>
      </c>
      <c r="E144" t="s">
        <v>373</v>
      </c>
      <c r="F144" s="18">
        <v>11</v>
      </c>
      <c r="G144" s="2">
        <v>4.0057228915662666</v>
      </c>
      <c r="H144" s="2">
        <v>654.27083333333337</v>
      </c>
      <c r="I144" s="2">
        <v>41.25</v>
      </c>
      <c r="J144" s="2">
        <v>1.8333333333333335</v>
      </c>
      <c r="K144" s="2">
        <v>9.1666666666666679</v>
      </c>
      <c r="L144" s="2">
        <v>0.12222222222222223</v>
      </c>
      <c r="M144" s="2">
        <v>0.36250192039881046</v>
      </c>
      <c r="N144" s="2">
        <f>IF(VLOOKUP($E144,Configuration!$A$21:$C$31,3,FALSE),IFERROR((Configuration!$C$13*G144+Configuration!$C$12*I144+Configuration!$C$14*H144+Configuration!$C$16*K144+Configuration!$C$15*L144+Configuration!$C$17*M144),""),0)+(IF(VLOOKUP($E144,Configuration!$A$21:$C$31,3,FALSE),IFERROR((Configuration!$C$13*G144+Configuration!$C$12*I144+Configuration!$C$14*H144+Configuration!$C$16*K144+Configuration!$C$15*L144+Configuration!$C$17*M144),""),0)/$F144)*IFERROR(VLOOKUP($D144,'11_GAME_TEAMS (DO NOT MODIFY)'!$A:$C,3,FALSE),0)</f>
        <v>113.53440358834091</v>
      </c>
      <c r="O144" s="2">
        <f>MAX(IFERROR(IF(Configuration!$F$11&gt;0,$N144-LARGE($N:$N,Configuration!$F$11*Configuration!$F$16),-1000000),0),IFERROR(IF(Configuration!$F$14&gt;0,$N144-LARGE('FLEX Settings (DO NOT MODIFY)'!$J:$J,Configuration!$F$14*Configuration!$F$16),-1000000),0),IFERROR(IF(Configuration!$F$13&gt;0,$N144-LARGE('FLEX Settings (DO NOT MODIFY)'!$K:$K,Configuration!$F$13*Configuration!$F$16),-1000000),0))+IF(N144=0,0,COUNTIFS($N$2:N143,N143)*0.000001)</f>
        <v>-43.695267922642032</v>
      </c>
      <c r="P144" s="42">
        <f>IF(VLOOKUP($E144,Configuration!$A$21:$C$31,3,FALSE),IFERROR((Configuration!$C$13*G144*3+Configuration!$C$12*I144+Configuration!$C$14*H144+Configuration!$C$16*K144+Configuration!$C$15*L144*3+Configuration!$C$17*M144),""),0)/F144*IF(F144&gt;=10,1,(1-(12-F144)/12))</f>
        <v>14.595159837035924</v>
      </c>
    </row>
    <row r="145" spans="1:16" x14ac:dyDescent="0.25">
      <c r="A145" s="12">
        <f>_xlfn.RANK.EQ(O145,O:O,0)</f>
        <v>164</v>
      </c>
      <c r="B145" s="12">
        <f>_xlfn.RANK.EQ(P145,P:P,0)</f>
        <v>84</v>
      </c>
      <c r="C145" t="s">
        <v>828</v>
      </c>
      <c r="D145" t="s">
        <v>187</v>
      </c>
      <c r="E145" t="s">
        <v>4</v>
      </c>
      <c r="F145" s="18">
        <v>10</v>
      </c>
      <c r="G145" s="2">
        <v>5.2941176470588225</v>
      </c>
      <c r="H145" s="2">
        <v>612.34176795580106</v>
      </c>
      <c r="I145" s="2">
        <v>39.285524861878457</v>
      </c>
      <c r="J145" s="2">
        <v>0</v>
      </c>
      <c r="K145" s="2">
        <v>0</v>
      </c>
      <c r="L145" s="2">
        <v>0</v>
      </c>
      <c r="M145" s="2">
        <v>0.32111130445496139</v>
      </c>
      <c r="N145" s="2">
        <f>IF(VLOOKUP($E145,Configuration!$A$21:$C$31,3,FALSE),IFERROR((Configuration!$C$13*G145+Configuration!$C$12*I145+Configuration!$C$14*H145+Configuration!$C$16*K145+Configuration!$C$15*L145+Configuration!$C$17*M145),""),0)+(IF(VLOOKUP($E145,Configuration!$A$21:$C$31,3,FALSE),IFERROR((Configuration!$C$13*G145+Configuration!$C$12*I145+Configuration!$C$14*H145+Configuration!$C$16*K145+Configuration!$C$15*L145+Configuration!$C$17*M145),""),0)/$F145)*IFERROR(VLOOKUP($D145,'11_GAME_TEAMS (DO NOT MODIFY)'!$A:$C,3,FALSE),0)</f>
        <v>111.99942249996235</v>
      </c>
      <c r="O145" s="2">
        <f>MAX(IFERROR(IF(Configuration!$F$11&gt;0,$N145-LARGE($N:$N,Configuration!$F$11*Configuration!$F$16),-1000000),0),IFERROR(IF(Configuration!$F$14&gt;0,$N145-LARGE('FLEX Settings (DO NOT MODIFY)'!$J:$J,Configuration!$F$14*Configuration!$F$16),-1000000),0),IFERROR(IF(Configuration!$F$13&gt;0,$N145-LARGE('FLEX Settings (DO NOT MODIFY)'!$K:$K,Configuration!$F$13*Configuration!$F$16),-1000000),0))+IF(N145=0,0,COUNTIFS($N$2:N144,N144)*0.000001)</f>
        <v>-45.230249011020589</v>
      </c>
      <c r="P145" s="42">
        <f>IF(VLOOKUP($E145,Configuration!$A$21:$C$31,3,FALSE),IFERROR((Configuration!$C$13*G145*3+Configuration!$C$12*I145+Configuration!$C$14*H145+Configuration!$C$16*K145+Configuration!$C$15*L145*3+Configuration!$C$17*M145),""),0)/F145*IF(F145&gt;=10,1,(1-(12-F145)/12))</f>
        <v>17.552883426466824</v>
      </c>
    </row>
    <row r="146" spans="1:16" x14ac:dyDescent="0.25">
      <c r="A146" s="12">
        <f>_xlfn.RANK.EQ(O146,O:O,0)</f>
        <v>149</v>
      </c>
      <c r="B146" s="12">
        <f>_xlfn.RANK.EQ(P146,P:P,0)</f>
        <v>96</v>
      </c>
      <c r="C146" t="s">
        <v>462</v>
      </c>
      <c r="D146" t="s">
        <v>39</v>
      </c>
      <c r="E146" t="s">
        <v>2</v>
      </c>
      <c r="F146" s="18">
        <v>10</v>
      </c>
      <c r="G146" s="2">
        <v>4.615384615384615</v>
      </c>
      <c r="H146" s="2">
        <v>651.28378378378386</v>
      </c>
      <c r="I146" s="2">
        <v>43.418918918918919</v>
      </c>
      <c r="J146" s="2">
        <v>0</v>
      </c>
      <c r="K146" s="2">
        <v>0</v>
      </c>
      <c r="L146" s="2">
        <v>0</v>
      </c>
      <c r="M146" s="2">
        <v>0.35489676518506874</v>
      </c>
      <c r="N146" s="2">
        <f>IF(VLOOKUP($E146,Configuration!$A$21:$C$31,3,FALSE),IFERROR((Configuration!$C$13*G146+Configuration!$C$12*I146+Configuration!$C$14*H146+Configuration!$C$16*K146+Configuration!$C$15*L146+Configuration!$C$17*M146),""),0)+(IF(VLOOKUP($E146,Configuration!$A$21:$C$31,3,FALSE),IFERROR((Configuration!$C$13*G146+Configuration!$C$12*I146+Configuration!$C$14*H146+Configuration!$C$16*K146+Configuration!$C$15*L146+Configuration!$C$17*M146),""),0)/$F146)*IFERROR(VLOOKUP($D146,'11_GAME_TEAMS (DO NOT MODIFY)'!$A:$C,3,FALSE),0)</f>
        <v>113.8203519997754</v>
      </c>
      <c r="O146" s="2">
        <f>MAX(IFERROR(IF(Configuration!$F$11&gt;0,$N146-LARGE($N:$N,Configuration!$F$11*Configuration!$F$16),-1000000),0),IFERROR(IF(Configuration!$F$14&gt;0,$N146-LARGE('FLEX Settings (DO NOT MODIFY)'!$J:$J,Configuration!$F$14*Configuration!$F$16),-1000000),0),IFERROR(IF(Configuration!$F$13&gt;0,$N146-LARGE('FLEX Settings (DO NOT MODIFY)'!$K:$K,Configuration!$F$13*Configuration!$F$16),-1000000),0))+IF(N146=0,0,COUNTIFS($N$2:N145,N145)*0.000001)</f>
        <v>-43.409319511207542</v>
      </c>
      <c r="P146" s="42">
        <f>IF(VLOOKUP($E146,Configuration!$A$21:$C$31,3,FALSE),IFERROR((Configuration!$C$13*G146*3+Configuration!$C$12*I146+Configuration!$C$14*H146+Configuration!$C$16*K146+Configuration!$C$15*L146*3+Configuration!$C$17*M146),""),0)/F146*IF(F146&gt;=10,1,(1-(12-F146)/12))</f>
        <v>16.920496738439077</v>
      </c>
    </row>
    <row r="147" spans="1:16" x14ac:dyDescent="0.25">
      <c r="A147" s="12">
        <f>_xlfn.RANK.EQ(O147,O:O,0)</f>
        <v>151</v>
      </c>
      <c r="B147" s="12">
        <f>_xlfn.RANK.EQ(P147,P:P,0)</f>
        <v>130</v>
      </c>
      <c r="C147" t="s">
        <v>264</v>
      </c>
      <c r="D147" t="s">
        <v>56</v>
      </c>
      <c r="E147" t="s">
        <v>355</v>
      </c>
      <c r="F147" s="18">
        <v>11</v>
      </c>
      <c r="G147" s="2">
        <v>4</v>
      </c>
      <c r="H147" s="2">
        <v>607.03610624999988</v>
      </c>
      <c r="I147" s="2">
        <v>43.174687499999997</v>
      </c>
      <c r="J147" s="2">
        <v>5.5</v>
      </c>
      <c r="K147" s="2">
        <v>27.5</v>
      </c>
      <c r="L147" s="2">
        <v>0.91666666666666663</v>
      </c>
      <c r="M147" s="2">
        <v>0.42890074587059057</v>
      </c>
      <c r="N147" s="2">
        <f>IF(VLOOKUP($E147,Configuration!$A$21:$C$31,3,FALSE),IFERROR((Configuration!$C$13*G147+Configuration!$C$12*I147+Configuration!$C$14*H147+Configuration!$C$16*K147+Configuration!$C$15*L147+Configuration!$C$17*M147),""),0)+(IF(VLOOKUP($E147,Configuration!$A$21:$C$31,3,FALSE),IFERROR((Configuration!$C$13*G147+Configuration!$C$12*I147+Configuration!$C$14*H147+Configuration!$C$16*K147+Configuration!$C$15*L147+Configuration!$C$17*M147),""),0)/$F147)*IFERROR(VLOOKUP($D147,'11_GAME_TEAMS (DO NOT MODIFY)'!$A:$C,3,FALSE),0)</f>
        <v>113.6831528832588</v>
      </c>
      <c r="O147" s="2">
        <f>MAX(IFERROR(IF(Configuration!$F$11&gt;0,$N147-LARGE($N:$N,Configuration!$F$11*Configuration!$F$16),-1000000),0),IFERROR(IF(Configuration!$F$14&gt;0,$N147-LARGE('FLEX Settings (DO NOT MODIFY)'!$J:$J,Configuration!$F$14*Configuration!$F$16),-1000000),0),IFERROR(IF(Configuration!$F$13&gt;0,$N147-LARGE('FLEX Settings (DO NOT MODIFY)'!$K:$K,Configuration!$F$13*Configuration!$F$16),-1000000),0))+IF(N147=0,0,COUNTIFS($N$2:N146,N146)*0.000001)</f>
        <v>-43.54651862772414</v>
      </c>
      <c r="P147" s="42">
        <f>IF(VLOOKUP($E147,Configuration!$A$21:$C$31,3,FALSE),IFERROR((Configuration!$C$13*G147*3+Configuration!$C$12*I147+Configuration!$C$14*H147+Configuration!$C$16*K147+Configuration!$C$15*L147*3+Configuration!$C$17*M147),""),0)/F147*IF(F147&gt;=10,1,(1-(12-F147)/12))</f>
        <v>15.698468443932619</v>
      </c>
    </row>
    <row r="148" spans="1:16" x14ac:dyDescent="0.25">
      <c r="A148" s="12">
        <f>_xlfn.RANK.EQ(O148,O:O,0)</f>
        <v>155</v>
      </c>
      <c r="B148" s="12">
        <f>_xlfn.RANK.EQ(P148,P:P,0)</f>
        <v>149</v>
      </c>
      <c r="C148" t="s">
        <v>821</v>
      </c>
      <c r="D148" t="s">
        <v>106</v>
      </c>
      <c r="E148" t="s">
        <v>190</v>
      </c>
      <c r="F148" s="18">
        <v>12</v>
      </c>
      <c r="G148" s="2">
        <v>5.2173913043478262</v>
      </c>
      <c r="H148" s="2">
        <v>613.9636363636364</v>
      </c>
      <c r="I148" s="2">
        <v>42.857851239669422</v>
      </c>
      <c r="J148" s="2">
        <v>0</v>
      </c>
      <c r="K148" s="2">
        <v>0</v>
      </c>
      <c r="L148" s="2">
        <v>0</v>
      </c>
      <c r="M148" s="2">
        <v>0.35031072045218664</v>
      </c>
      <c r="N148" s="2">
        <f>IF(VLOOKUP($E148,Configuration!$A$21:$C$31,3,FALSE),IFERROR((Configuration!$C$13*G148+Configuration!$C$12*I148+Configuration!$C$14*H148+Configuration!$C$16*K148+Configuration!$C$15*L148+Configuration!$C$17*M148),""),0)+(IF(VLOOKUP($E148,Configuration!$A$21:$C$31,3,FALSE),IFERROR((Configuration!$C$13*G148+Configuration!$C$12*I148+Configuration!$C$14*H148+Configuration!$C$16*K148+Configuration!$C$15*L148+Configuration!$C$17*M148),""),0)/$F148)*IFERROR(VLOOKUP($D148,'11_GAME_TEAMS (DO NOT MODIFY)'!$A:$C,3,FALSE),0)</f>
        <v>113.42901564138094</v>
      </c>
      <c r="O148" s="2">
        <f>MAX(IFERROR(IF(Configuration!$F$11&gt;0,$N148-LARGE($N:$N,Configuration!$F$11*Configuration!$F$16),-1000000),0),IFERROR(IF(Configuration!$F$14&gt;0,$N148-LARGE('FLEX Settings (DO NOT MODIFY)'!$J:$J,Configuration!$F$14*Configuration!$F$16),-1000000),0),IFERROR(IF(Configuration!$F$13&gt;0,$N148-LARGE('FLEX Settings (DO NOT MODIFY)'!$K:$K,Configuration!$F$13*Configuration!$F$16),-1000000),0))+IF(N148=0,0,COUNTIFS($N$2:N147,N147)*0.000001)</f>
        <v>-43.800655869601997</v>
      </c>
      <c r="P148" s="42">
        <f>IF(VLOOKUP($E148,Configuration!$A$21:$C$31,3,FALSE),IFERROR((Configuration!$C$13*G148*3+Configuration!$C$12*I148+Configuration!$C$14*H148+Configuration!$C$16*K148+Configuration!$C$15*L148*3+Configuration!$C$17*M148),""),0)/F148*IF(F148&gt;=10,1,(1-(12-F148)/12))</f>
        <v>14.669809274462905</v>
      </c>
    </row>
    <row r="149" spans="1:16" x14ac:dyDescent="0.25">
      <c r="A149" s="12">
        <f>_xlfn.RANK.EQ(O149,O:O,0)</f>
        <v>162</v>
      </c>
      <c r="B149" s="12">
        <f>_xlfn.RANK.EQ(P149,P:P,0)</f>
        <v>143</v>
      </c>
      <c r="C149" t="s">
        <v>293</v>
      </c>
      <c r="D149" t="s">
        <v>58</v>
      </c>
      <c r="E149" t="s">
        <v>190</v>
      </c>
      <c r="F149" s="18">
        <v>11</v>
      </c>
      <c r="G149" s="2">
        <v>4.4000000000000004</v>
      </c>
      <c r="H149" s="2">
        <v>660</v>
      </c>
      <c r="I149" s="2">
        <v>41.25</v>
      </c>
      <c r="J149" s="2">
        <v>0</v>
      </c>
      <c r="K149" s="2">
        <v>0</v>
      </c>
      <c r="L149" s="2">
        <v>0</v>
      </c>
      <c r="M149" s="2">
        <v>0.3371684954022478</v>
      </c>
      <c r="N149" s="2">
        <f>IF(VLOOKUP($E149,Configuration!$A$21:$C$31,3,FALSE),IFERROR((Configuration!$C$13*G149+Configuration!$C$12*I149+Configuration!$C$14*H149+Configuration!$C$16*K149+Configuration!$C$15*L149+Configuration!$C$17*M149),""),0)+(IF(VLOOKUP($E149,Configuration!$A$21:$C$31,3,FALSE),IFERROR((Configuration!$C$13*G149+Configuration!$C$12*I149+Configuration!$C$14*H149+Configuration!$C$16*K149+Configuration!$C$15*L149+Configuration!$C$17*M149),""),0)/$F149)*IFERROR(VLOOKUP($D149,'11_GAME_TEAMS (DO NOT MODIFY)'!$A:$C,3,FALSE),0)</f>
        <v>112.35066300919551</v>
      </c>
      <c r="O149" s="2">
        <f>MAX(IFERROR(IF(Configuration!$F$11&gt;0,$N149-LARGE($N:$N,Configuration!$F$11*Configuration!$F$16),-1000000),0),IFERROR(IF(Configuration!$F$14&gt;0,$N149-LARGE('FLEX Settings (DO NOT MODIFY)'!$J:$J,Configuration!$F$14*Configuration!$F$16),-1000000),0),IFERROR(IF(Configuration!$F$13&gt;0,$N149-LARGE('FLEX Settings (DO NOT MODIFY)'!$K:$K,Configuration!$F$13*Configuration!$F$16),-1000000),0))+IF(N149=0,0,COUNTIFS($N$2:N148,N148)*0.000001)</f>
        <v>-44.879008501787425</v>
      </c>
      <c r="P149" s="42">
        <f>IF(VLOOKUP($E149,Configuration!$A$21:$C$31,3,FALSE),IFERROR((Configuration!$C$13*G149*3+Configuration!$C$12*I149+Configuration!$C$14*H149+Configuration!$C$16*K149+Configuration!$C$15*L149*3+Configuration!$C$17*M149),""),0)/F149*IF(F149&gt;=10,1,(1-(12-F149)/12))</f>
        <v>15.013696637199589</v>
      </c>
    </row>
    <row r="150" spans="1:16" x14ac:dyDescent="0.25">
      <c r="A150" s="12">
        <f>_xlfn.RANK.EQ(O150,O:O,0)</f>
        <v>135</v>
      </c>
      <c r="B150" s="12">
        <f>_xlfn.RANK.EQ(P150,P:P,0)</f>
        <v>164</v>
      </c>
      <c r="C150" t="s">
        <v>900</v>
      </c>
      <c r="D150" t="s">
        <v>81</v>
      </c>
      <c r="E150" t="s">
        <v>355</v>
      </c>
      <c r="F150" s="18">
        <v>12</v>
      </c>
      <c r="G150" s="2">
        <v>4.235294117647058</v>
      </c>
      <c r="H150" s="2">
        <v>668.76923076923083</v>
      </c>
      <c r="I150" s="2">
        <v>54</v>
      </c>
      <c r="J150" s="2">
        <v>0</v>
      </c>
      <c r="K150" s="2">
        <v>0</v>
      </c>
      <c r="L150" s="2">
        <v>0</v>
      </c>
      <c r="M150" s="2">
        <v>0.44138421216294255</v>
      </c>
      <c r="N150" s="2">
        <f>IF(VLOOKUP($E150,Configuration!$A$21:$C$31,3,FALSE),IFERROR((Configuration!$C$13*G150+Configuration!$C$12*I150+Configuration!$C$14*H150+Configuration!$C$16*K150+Configuration!$C$15*L150+Configuration!$C$17*M150),""),0)+(IF(VLOOKUP($E150,Configuration!$A$21:$C$31,3,FALSE),IFERROR((Configuration!$C$13*G150+Configuration!$C$12*I150+Configuration!$C$14*H150+Configuration!$C$16*K150+Configuration!$C$15*L150+Configuration!$C$17*M150),""),0)/$F150)*IFERROR(VLOOKUP($D150,'11_GAME_TEAMS (DO NOT MODIFY)'!$A:$C,3,FALSE),0)</f>
        <v>118.40591935847955</v>
      </c>
      <c r="O150" s="2">
        <f>MAX(IFERROR(IF(Configuration!$F$11&gt;0,$N150-LARGE($N:$N,Configuration!$F$11*Configuration!$F$16),-1000000),0),IFERROR(IF(Configuration!$F$14&gt;0,$N150-LARGE('FLEX Settings (DO NOT MODIFY)'!$J:$J,Configuration!$F$14*Configuration!$F$16),-1000000),0),IFERROR(IF(Configuration!$F$13&gt;0,$N150-LARGE('FLEX Settings (DO NOT MODIFY)'!$K:$K,Configuration!$F$13*Configuration!$F$16),-1000000),0))+IF(N150=0,0,COUNTIFS($N$2:N149,N149)*0.000001)</f>
        <v>-38.823752152503388</v>
      </c>
      <c r="P150" s="42">
        <f>IF(VLOOKUP($E150,Configuration!$A$21:$C$31,3,FALSE),IFERROR((Configuration!$C$13*G150*3+Configuration!$C$12*I150+Configuration!$C$14*H150+Configuration!$C$16*K150+Configuration!$C$15*L150*3+Configuration!$C$17*M150),""),0)/F150*IF(F150&gt;=10,1,(1-(12-F150)/12))</f>
        <v>14.10245406418702</v>
      </c>
    </row>
    <row r="151" spans="1:16" x14ac:dyDescent="0.25">
      <c r="A151" s="12">
        <f>_xlfn.RANK.EQ(O151,O:O,0)</f>
        <v>124</v>
      </c>
      <c r="B151" s="12">
        <f>_xlfn.RANK.EQ(P151,P:P,0)</f>
        <v>109</v>
      </c>
      <c r="C151" t="s">
        <v>344</v>
      </c>
      <c r="D151" t="s">
        <v>119</v>
      </c>
      <c r="E151" t="s">
        <v>4</v>
      </c>
      <c r="F151" s="18">
        <v>11</v>
      </c>
      <c r="G151" s="2">
        <v>4.5833333333333339</v>
      </c>
      <c r="H151" s="2">
        <v>543.16629489603019</v>
      </c>
      <c r="I151" s="2">
        <v>56.89466918714556</v>
      </c>
      <c r="J151" s="2">
        <v>9.7166666666666668</v>
      </c>
      <c r="K151" s="2">
        <v>48.583333333333336</v>
      </c>
      <c r="L151" s="2">
        <v>0.64777777777777779</v>
      </c>
      <c r="M151" s="2">
        <v>0.5993117586936243</v>
      </c>
      <c r="N151" s="2">
        <f>IF(VLOOKUP($E151,Configuration!$A$21:$C$31,3,FALSE),IFERROR((Configuration!$C$13*G151+Configuration!$C$12*I151+Configuration!$C$14*H151+Configuration!$C$16*K151+Configuration!$C$15*L151+Configuration!$C$17*M151),""),0)+(IF(VLOOKUP($E151,Configuration!$A$21:$C$31,3,FALSE),IFERROR((Configuration!$C$13*G151+Configuration!$C$12*I151+Configuration!$C$14*H151+Configuration!$C$16*K151+Configuration!$C$15*L151+Configuration!$C$17*M151),""),0)/$F151)*IFERROR(VLOOKUP($D151,'11_GAME_TEAMS (DO NOT MODIFY)'!$A:$C,3,FALSE),0)</f>
        <v>120.48784830592012</v>
      </c>
      <c r="O151" s="2">
        <f>MAX(IFERROR(IF(Configuration!$F$11&gt;0,$N151-LARGE($N:$N,Configuration!$F$11*Configuration!$F$16),-1000000),0),IFERROR(IF(Configuration!$F$14&gt;0,$N151-LARGE('FLEX Settings (DO NOT MODIFY)'!$J:$J,Configuration!$F$14*Configuration!$F$16),-1000000),0),IFERROR(IF(Configuration!$F$13&gt;0,$N151-LARGE('FLEX Settings (DO NOT MODIFY)'!$K:$K,Configuration!$F$13*Configuration!$F$16),-1000000),0))+IF(N151=0,0,COUNTIFS($N$2:N150,N150)*0.000001)</f>
        <v>-36.741823205062815</v>
      </c>
      <c r="P151" s="42">
        <f>IF(VLOOKUP($E151,Configuration!$A$21:$C$31,3,FALSE),IFERROR((Configuration!$C$13*G151*3+Configuration!$C$12*I151+Configuration!$C$14*H151+Configuration!$C$16*K151+Configuration!$C$15*L151*3+Configuration!$C$17*M151),""),0)/F151*IF(F151&gt;=10,1,(1-(12-F151)/12))</f>
        <v>16.416697627192896</v>
      </c>
    </row>
    <row r="152" spans="1:16" x14ac:dyDescent="0.25">
      <c r="A152" s="12">
        <f>_xlfn.RANK.EQ(O152,O:O,0)</f>
        <v>150</v>
      </c>
      <c r="B152" s="12">
        <f>_xlfn.RANK.EQ(P152,P:P,0)</f>
        <v>155</v>
      </c>
      <c r="C152" t="s">
        <v>288</v>
      </c>
      <c r="D152" t="s">
        <v>44</v>
      </c>
      <c r="E152" t="s">
        <v>1</v>
      </c>
      <c r="F152" s="18">
        <v>12</v>
      </c>
      <c r="G152" s="2">
        <v>4.503052503052503</v>
      </c>
      <c r="H152" s="2">
        <v>584.82315789473682</v>
      </c>
      <c r="I152" s="2">
        <v>45.423157894736846</v>
      </c>
      <c r="J152" s="2">
        <v>7.1999999999999993</v>
      </c>
      <c r="K152" s="2">
        <v>36</v>
      </c>
      <c r="L152" s="2">
        <v>0.48</v>
      </c>
      <c r="M152" s="2">
        <v>0.47077024613891638</v>
      </c>
      <c r="N152" s="2">
        <f>IF(VLOOKUP($E152,Configuration!$A$21:$C$31,3,FALSE),IFERROR((Configuration!$C$13*G152+Configuration!$C$12*I152+Configuration!$C$14*H152+Configuration!$C$16*K152+Configuration!$C$15*L152+Configuration!$C$17*M152),""),0)+(IF(VLOOKUP($E152,Configuration!$A$21:$C$31,3,FALSE),IFERROR((Configuration!$C$13*G152+Configuration!$C$12*I152+Configuration!$C$14*H152+Configuration!$C$16*K152+Configuration!$C$15*L152+Configuration!$C$17*M152),""),0)/$F152)*IFERROR(VLOOKUP($D152,'11_GAME_TEAMS (DO NOT MODIFY)'!$A:$C,3,FALSE),0)</f>
        <v>113.75066926287928</v>
      </c>
      <c r="O152" s="2">
        <f>MAX(IFERROR(IF(Configuration!$F$11&gt;0,$N152-LARGE($N:$N,Configuration!$F$11*Configuration!$F$16),-1000000),0),IFERROR(IF(Configuration!$F$14&gt;0,$N152-LARGE('FLEX Settings (DO NOT MODIFY)'!$J:$J,Configuration!$F$14*Configuration!$F$16),-1000000),0),IFERROR(IF(Configuration!$F$13&gt;0,$N152-LARGE('FLEX Settings (DO NOT MODIFY)'!$K:$K,Configuration!$F$13*Configuration!$F$16),-1000000),0))+IF(N152=0,0,COUNTIFS($N$2:N151,N151)*0.000001)</f>
        <v>-43.479002248103654</v>
      </c>
      <c r="P152" s="42">
        <f>IF(VLOOKUP($E152,Configuration!$A$21:$C$31,3,FALSE),IFERROR((Configuration!$C$13*G152*3+Configuration!$C$12*I152+Configuration!$C$14*H152+Configuration!$C$16*K152+Configuration!$C$15*L152*3+Configuration!$C$17*M152),""),0)/F152*IF(F152&gt;=10,1,(1-(12-F152)/12))</f>
        <v>14.462274941625777</v>
      </c>
    </row>
    <row r="153" spans="1:16" x14ac:dyDescent="0.25">
      <c r="A153" s="12">
        <f>_xlfn.RANK.EQ(O153,O:O,0)</f>
        <v>145</v>
      </c>
      <c r="B153" s="12">
        <f>_xlfn.RANK.EQ(P153,P:P,0)</f>
        <v>132</v>
      </c>
      <c r="C153" t="s">
        <v>323</v>
      </c>
      <c r="D153" t="s">
        <v>46</v>
      </c>
      <c r="E153" t="s">
        <v>373</v>
      </c>
      <c r="F153" s="18">
        <v>11</v>
      </c>
      <c r="G153" s="2">
        <v>4.7142857142857144</v>
      </c>
      <c r="H153" s="2">
        <v>632.5</v>
      </c>
      <c r="I153" s="2">
        <v>49.5</v>
      </c>
      <c r="J153" s="2">
        <v>0</v>
      </c>
      <c r="K153" s="2">
        <v>0</v>
      </c>
      <c r="L153" s="2">
        <v>0</v>
      </c>
      <c r="M153" s="2">
        <v>0.40460219448269735</v>
      </c>
      <c r="N153" s="2">
        <f>IF(VLOOKUP($E153,Configuration!$A$21:$C$31,3,FALSE),IFERROR((Configuration!$C$13*G153+Configuration!$C$12*I153+Configuration!$C$14*H153+Configuration!$C$16*K153+Configuration!$C$15*L153+Configuration!$C$17*M153),""),0)+(IF(VLOOKUP($E153,Configuration!$A$21:$C$31,3,FALSE),IFERROR((Configuration!$C$13*G153+Configuration!$C$12*I153+Configuration!$C$14*H153+Configuration!$C$16*K153+Configuration!$C$15*L153+Configuration!$C$17*M153),""),0)/$F153)*IFERROR(VLOOKUP($D153,'11_GAME_TEAMS (DO NOT MODIFY)'!$A:$C,3,FALSE),0)</f>
        <v>115.47650989674888</v>
      </c>
      <c r="O153" s="2">
        <f>MAX(IFERROR(IF(Configuration!$F$11&gt;0,$N153-LARGE($N:$N,Configuration!$F$11*Configuration!$F$16),-1000000),0),IFERROR(IF(Configuration!$F$14&gt;0,$N153-LARGE('FLEX Settings (DO NOT MODIFY)'!$J:$J,Configuration!$F$14*Configuration!$F$16),-1000000),0),IFERROR(IF(Configuration!$F$13&gt;0,$N153-LARGE('FLEX Settings (DO NOT MODIFY)'!$K:$K,Configuration!$F$13*Configuration!$F$16),-1000000),0))+IF(N153=0,0,COUNTIFS($N$2:N152,N152)*0.000001)</f>
        <v>-41.75316161423406</v>
      </c>
      <c r="P153" s="42">
        <f>IF(VLOOKUP($E153,Configuration!$A$21:$C$31,3,FALSE),IFERROR((Configuration!$C$13*G153*3+Configuration!$C$12*I153+Configuration!$C$14*H153+Configuration!$C$16*K153+Configuration!$C$15*L153*3+Configuration!$C$17*M153),""),0)/F153*IF(F153&gt;=10,1,(1-(12-F153)/12))</f>
        <v>15.640721678925225</v>
      </c>
    </row>
    <row r="154" spans="1:16" x14ac:dyDescent="0.25">
      <c r="A154" s="12">
        <f>_xlfn.RANK.EQ(O154,O:O,0)</f>
        <v>147</v>
      </c>
      <c r="B154" s="12">
        <f>_xlfn.RANK.EQ(P154,P:P,0)</f>
        <v>90</v>
      </c>
      <c r="C154" t="s">
        <v>498</v>
      </c>
      <c r="D154" t="s">
        <v>40</v>
      </c>
      <c r="E154" t="s">
        <v>1</v>
      </c>
      <c r="F154" s="18">
        <v>10</v>
      </c>
      <c r="G154" s="2">
        <v>4.6363636363636367</v>
      </c>
      <c r="H154" s="2">
        <v>635.51470588235293</v>
      </c>
      <c r="I154" s="2">
        <v>49.007352941176478</v>
      </c>
      <c r="J154" s="2">
        <v>0</v>
      </c>
      <c r="K154" s="2">
        <v>0</v>
      </c>
      <c r="L154" s="2">
        <v>0</v>
      </c>
      <c r="M154" s="2">
        <v>0.40057540496541566</v>
      </c>
      <c r="N154" s="2">
        <f>IF(VLOOKUP($E154,Configuration!$A$21:$C$31,3,FALSE),IFERROR((Configuration!$C$13*G154+Configuration!$C$12*I154+Configuration!$C$14*H154+Configuration!$C$16*K154+Configuration!$C$15*L154+Configuration!$C$17*M154),""),0)+(IF(VLOOKUP($E154,Configuration!$A$21:$C$31,3,FALSE),IFERROR((Configuration!$C$13*G154+Configuration!$C$12*I154+Configuration!$C$14*H154+Configuration!$C$16*K154+Configuration!$C$15*L154+Configuration!$C$17*M154),""),0)/$F154)*IFERROR(VLOOKUP($D154,'11_GAME_TEAMS (DO NOT MODIFY)'!$A:$C,3,FALSE),0)</f>
        <v>115.07217806707452</v>
      </c>
      <c r="O154" s="2">
        <f>MAX(IFERROR(IF(Configuration!$F$11&gt;0,$N154-LARGE($N:$N,Configuration!$F$11*Configuration!$F$16),-1000000),0),IFERROR(IF(Configuration!$F$14&gt;0,$N154-LARGE('FLEX Settings (DO NOT MODIFY)'!$J:$J,Configuration!$F$14*Configuration!$F$16),-1000000),0),IFERROR(IF(Configuration!$F$13&gt;0,$N154-LARGE('FLEX Settings (DO NOT MODIFY)'!$K:$K,Configuration!$F$13*Configuration!$F$16),-1000000),0))+IF(N154=0,0,COUNTIFS($N$2:N153,N153)*0.000001)</f>
        <v>-42.157493443908422</v>
      </c>
      <c r="P154" s="42">
        <f>IF(VLOOKUP($E154,Configuration!$A$21:$C$31,3,FALSE),IFERROR((Configuration!$C$13*G154*3+Configuration!$C$12*I154+Configuration!$C$14*H154+Configuration!$C$16*K154+Configuration!$C$15*L154*3+Configuration!$C$17*M154),""),0)/F154*IF(F154&gt;=10,1,(1-(12-F154)/12))</f>
        <v>17.070854170343818</v>
      </c>
    </row>
    <row r="155" spans="1:16" x14ac:dyDescent="0.25">
      <c r="A155" s="12">
        <f>_xlfn.RANK.EQ(O155,O:O,0)</f>
        <v>132</v>
      </c>
      <c r="B155" s="12">
        <f>_xlfn.RANK.EQ(P155,P:P,0)</f>
        <v>203</v>
      </c>
      <c r="C155" t="s">
        <v>280</v>
      </c>
      <c r="D155" t="s">
        <v>57</v>
      </c>
      <c r="E155" t="s">
        <v>373</v>
      </c>
      <c r="F155" s="18">
        <v>12</v>
      </c>
      <c r="G155" s="2">
        <v>2.85</v>
      </c>
      <c r="H155" s="2">
        <v>741</v>
      </c>
      <c r="I155" s="2">
        <v>57</v>
      </c>
      <c r="J155" s="2">
        <v>0</v>
      </c>
      <c r="K155" s="2">
        <v>0</v>
      </c>
      <c r="L155" s="2">
        <v>0</v>
      </c>
      <c r="M155" s="2">
        <v>0.46590555728310601</v>
      </c>
      <c r="N155" s="2">
        <f>IF(VLOOKUP($E155,Configuration!$A$21:$C$31,3,FALSE),IFERROR((Configuration!$C$13*G155+Configuration!$C$12*I155+Configuration!$C$14*H155+Configuration!$C$16*K155+Configuration!$C$15*L155+Configuration!$C$17*M155),""),0)+(IF(VLOOKUP($E155,Configuration!$A$21:$C$31,3,FALSE),IFERROR((Configuration!$C$13*G155+Configuration!$C$12*I155+Configuration!$C$14*H155+Configuration!$C$16*K155+Configuration!$C$15*L155+Configuration!$C$17*M155),""),0)/$F155)*IFERROR(VLOOKUP($D155,'11_GAME_TEAMS (DO NOT MODIFY)'!$A:$C,3,FALSE),0)</f>
        <v>118.7681888854338</v>
      </c>
      <c r="O155" s="2">
        <f>MAX(IFERROR(IF(Configuration!$F$11&gt;0,$N155-LARGE($N:$N,Configuration!$F$11*Configuration!$F$16),-1000000),0),IFERROR(IF(Configuration!$F$14&gt;0,$N155-LARGE('FLEX Settings (DO NOT MODIFY)'!$J:$J,Configuration!$F$14*Configuration!$F$16),-1000000),0),IFERROR(IF(Configuration!$F$13&gt;0,$N155-LARGE('FLEX Settings (DO NOT MODIFY)'!$K:$K,Configuration!$F$13*Configuration!$F$16),-1000000),0))+IF(N155=0,0,COUNTIFS($N$2:N154,N154)*0.000001)</f>
        <v>-38.461482625549138</v>
      </c>
      <c r="P155" s="42">
        <f>IF(VLOOKUP($E155,Configuration!$A$21:$C$31,3,FALSE),IFERROR((Configuration!$C$13*G155*3+Configuration!$C$12*I155+Configuration!$C$14*H155+Configuration!$C$16*K155+Configuration!$C$15*L155*3+Configuration!$C$17*M155),""),0)/F155*IF(F155&gt;=10,1,(1-(12-F155)/12))</f>
        <v>12.747349073786152</v>
      </c>
    </row>
    <row r="156" spans="1:16" x14ac:dyDescent="0.25">
      <c r="A156" s="12">
        <f>_xlfn.RANK.EQ(O156,O:O,0)</f>
        <v>131</v>
      </c>
      <c r="B156" s="12">
        <f>_xlfn.RANK.EQ(P156,P:P,0)</f>
        <v>160</v>
      </c>
      <c r="C156" t="s">
        <v>279</v>
      </c>
      <c r="D156" t="s">
        <v>61</v>
      </c>
      <c r="E156" t="s">
        <v>373</v>
      </c>
      <c r="F156" s="18">
        <v>12</v>
      </c>
      <c r="G156" s="2">
        <v>4.2840920716112532</v>
      </c>
      <c r="H156" s="2">
        <v>654.74564606741569</v>
      </c>
      <c r="I156" s="2">
        <v>57.741348314606746</v>
      </c>
      <c r="J156" s="2">
        <v>0</v>
      </c>
      <c r="K156" s="2">
        <v>0</v>
      </c>
      <c r="L156" s="2">
        <v>0</v>
      </c>
      <c r="M156" s="2">
        <v>0.47196517657534726</v>
      </c>
      <c r="N156" s="2">
        <f>IF(VLOOKUP($E156,Configuration!$A$21:$C$31,3,FALSE),IFERROR((Configuration!$C$13*G156+Configuration!$C$12*I156+Configuration!$C$14*H156+Configuration!$C$16*K156+Configuration!$C$15*L156+Configuration!$C$17*M156),""),0)+(IF(VLOOKUP($E156,Configuration!$A$21:$C$31,3,FALSE),IFERROR((Configuration!$C$13*G156+Configuration!$C$12*I156+Configuration!$C$14*H156+Configuration!$C$16*K156+Configuration!$C$15*L156+Configuration!$C$17*M156),""),0)/$F156)*IFERROR(VLOOKUP($D156,'11_GAME_TEAMS (DO NOT MODIFY)'!$A:$C,3,FALSE),0)</f>
        <v>119.10586084056176</v>
      </c>
      <c r="O156" s="2">
        <f>MAX(IFERROR(IF(Configuration!$F$11&gt;0,$N156-LARGE($N:$N,Configuration!$F$11*Configuration!$F$16),-1000000),0),IFERROR(IF(Configuration!$F$14&gt;0,$N156-LARGE('FLEX Settings (DO NOT MODIFY)'!$J:$J,Configuration!$F$14*Configuration!$F$16),-1000000),0),IFERROR(IF(Configuration!$F$13&gt;0,$N156-LARGE('FLEX Settings (DO NOT MODIFY)'!$K:$K,Configuration!$F$13*Configuration!$F$16),-1000000),0))+IF(N156=0,0,COUNTIFS($N$2:N155,N155)*0.000001)</f>
        <v>-38.123810670421179</v>
      </c>
      <c r="P156" s="42">
        <f>IF(VLOOKUP($E156,Configuration!$A$21:$C$31,3,FALSE),IFERROR((Configuration!$C$13*G156*3+Configuration!$C$12*I156+Configuration!$C$14*H156+Configuration!$C$16*K156+Configuration!$C$15*L156*3+Configuration!$C$17*M156),""),0)/F156*IF(F156&gt;=10,1,(1-(12-F156)/12))</f>
        <v>14.2095804749914</v>
      </c>
    </row>
    <row r="157" spans="1:16" x14ac:dyDescent="0.25">
      <c r="A157" s="12">
        <f>_xlfn.RANK.EQ(O157,O:O,0)</f>
        <v>170</v>
      </c>
      <c r="B157" s="12">
        <f>_xlfn.RANK.EQ(P157,P:P,0)</f>
        <v>114</v>
      </c>
      <c r="C157" t="s">
        <v>254</v>
      </c>
      <c r="D157" t="s">
        <v>41</v>
      </c>
      <c r="E157" t="s">
        <v>190</v>
      </c>
      <c r="F157" s="18">
        <v>10</v>
      </c>
      <c r="G157" s="2">
        <v>4.4444444444444446</v>
      </c>
      <c r="H157" s="2">
        <v>640</v>
      </c>
      <c r="I157" s="2">
        <v>40</v>
      </c>
      <c r="J157" s="2">
        <v>0</v>
      </c>
      <c r="K157" s="2">
        <v>0</v>
      </c>
      <c r="L157" s="2">
        <v>0</v>
      </c>
      <c r="M157" s="2">
        <v>0.32695126826884635</v>
      </c>
      <c r="N157" s="2">
        <f>IF(VLOOKUP($E157,Configuration!$A$21:$C$31,3,FALSE),IFERROR((Configuration!$C$13*G157+Configuration!$C$12*I157+Configuration!$C$14*H157+Configuration!$C$16*K157+Configuration!$C$15*L157+Configuration!$C$17*M157),""),0)+(IF(VLOOKUP($E157,Configuration!$A$21:$C$31,3,FALSE),IFERROR((Configuration!$C$13*G157+Configuration!$C$12*I157+Configuration!$C$14*H157+Configuration!$C$16*K157+Configuration!$C$15*L157+Configuration!$C$17*M157),""),0)/$F157)*IFERROR(VLOOKUP($D157,'11_GAME_TEAMS (DO NOT MODIFY)'!$A:$C,3,FALSE),0)</f>
        <v>110.01276413012899</v>
      </c>
      <c r="O157" s="2">
        <f>MAX(IFERROR(IF(Configuration!$F$11&gt;0,$N157-LARGE($N:$N,Configuration!$F$11*Configuration!$F$16),-1000000),0),IFERROR(IF(Configuration!$F$14&gt;0,$N157-LARGE('FLEX Settings (DO NOT MODIFY)'!$J:$J,Configuration!$F$14*Configuration!$F$16),-1000000),0),IFERROR(IF(Configuration!$F$13&gt;0,$N157-LARGE('FLEX Settings (DO NOT MODIFY)'!$K:$K,Configuration!$F$13*Configuration!$F$16),-1000000),0))+IF(N157=0,0,COUNTIFS($N$2:N156,N156)*0.000001)</f>
        <v>-47.216907380853954</v>
      </c>
      <c r="P157" s="42">
        <f>IF(VLOOKUP($E157,Configuration!$A$21:$C$31,3,FALSE),IFERROR((Configuration!$C$13*G157*3+Configuration!$C$12*I157+Configuration!$C$14*H157+Configuration!$C$16*K157+Configuration!$C$15*L157*3+Configuration!$C$17*M157),""),0)/F157*IF(F157&gt;=10,1,(1-(12-F157)/12))</f>
        <v>16.334609746346231</v>
      </c>
    </row>
    <row r="158" spans="1:16" x14ac:dyDescent="0.25">
      <c r="A158" s="12">
        <f>_xlfn.RANK.EQ(O158,O:O,0)</f>
        <v>161</v>
      </c>
      <c r="B158" s="12">
        <f>_xlfn.RANK.EQ(P158,P:P,0)</f>
        <v>161</v>
      </c>
      <c r="C158" t="s">
        <v>826</v>
      </c>
      <c r="D158" t="s">
        <v>104</v>
      </c>
      <c r="E158" t="s">
        <v>4</v>
      </c>
      <c r="F158" s="18">
        <v>11</v>
      </c>
      <c r="G158" s="2">
        <v>3.8294321329639898</v>
      </c>
      <c r="H158" s="2">
        <v>657.49481707317079</v>
      </c>
      <c r="I158" s="2">
        <v>44.139512195121952</v>
      </c>
      <c r="J158" s="2">
        <v>0</v>
      </c>
      <c r="K158" s="2">
        <v>0</v>
      </c>
      <c r="L158" s="2">
        <v>0</v>
      </c>
      <c r="M158" s="2">
        <v>0.36078673732408328</v>
      </c>
      <c r="N158" s="2">
        <f>IF(VLOOKUP($E158,Configuration!$A$21:$C$31,3,FALSE),IFERROR((Configuration!$C$13*G158+Configuration!$C$12*I158+Configuration!$C$14*H158+Configuration!$C$16*K158+Configuration!$C$15*L158+Configuration!$C$17*M158),""),0)+(IF(VLOOKUP($E158,Configuration!$A$21:$C$31,3,FALSE),IFERROR((Configuration!$C$13*G158+Configuration!$C$12*I158+Configuration!$C$14*H158+Configuration!$C$16*K158+Configuration!$C$15*L158+Configuration!$C$17*M158),""),0)/$F158)*IFERROR(VLOOKUP($D158,'11_GAME_TEAMS (DO NOT MODIFY)'!$A:$C,3,FALSE),0)</f>
        <v>112.57594479001413</v>
      </c>
      <c r="O158" s="2">
        <f>MAX(IFERROR(IF(Configuration!$F$11&gt;0,$N158-LARGE($N:$N,Configuration!$F$11*Configuration!$F$16),-1000000),0),IFERROR(IF(Configuration!$F$14&gt;0,$N158-LARGE('FLEX Settings (DO NOT MODIFY)'!$J:$J,Configuration!$F$14*Configuration!$F$16),-1000000),0),IFERROR(IF(Configuration!$F$13&gt;0,$N158-LARGE('FLEX Settings (DO NOT MODIFY)'!$K:$K,Configuration!$F$13*Configuration!$F$16),-1000000),0))+IF(N158=0,0,COUNTIFS($N$2:N157,N157)*0.000001)</f>
        <v>-44.653726720968805</v>
      </c>
      <c r="P158" s="42">
        <f>IF(VLOOKUP($E158,Configuration!$A$21:$C$31,3,FALSE),IFERROR((Configuration!$C$13*G158*3+Configuration!$C$12*I158+Configuration!$C$14*H158+Configuration!$C$16*K158+Configuration!$C$15*L158*3+Configuration!$C$17*M158),""),0)/F158*IF(F158&gt;=10,1,(1-(12-F158)/12))</f>
        <v>14.184312974871064</v>
      </c>
    </row>
    <row r="159" spans="1:16" x14ac:dyDescent="0.25">
      <c r="A159" s="12">
        <f>_xlfn.RANK.EQ(O159,O:O,0)</f>
        <v>153</v>
      </c>
      <c r="B159" s="12">
        <f>_xlfn.RANK.EQ(P159,P:P,0)</f>
        <v>126</v>
      </c>
      <c r="C159" t="s">
        <v>1002</v>
      </c>
      <c r="D159" t="s">
        <v>126</v>
      </c>
      <c r="E159" t="s">
        <v>373</v>
      </c>
      <c r="F159" s="18">
        <v>12</v>
      </c>
      <c r="G159" s="2">
        <v>6.2608695652173907</v>
      </c>
      <c r="H159" s="2">
        <v>528</v>
      </c>
      <c r="I159" s="2">
        <v>48</v>
      </c>
      <c r="J159" s="2">
        <v>0</v>
      </c>
      <c r="K159" s="2">
        <v>0</v>
      </c>
      <c r="L159" s="2">
        <v>0</v>
      </c>
      <c r="M159" s="2">
        <v>0.39234152192261562</v>
      </c>
      <c r="N159" s="2">
        <f>IF(VLOOKUP($E159,Configuration!$A$21:$C$31,3,FALSE),IFERROR((Configuration!$C$13*G159+Configuration!$C$12*I159+Configuration!$C$14*H159+Configuration!$C$16*K159+Configuration!$C$15*L159+Configuration!$C$17*M159),""),0)+(IF(VLOOKUP($E159,Configuration!$A$21:$C$31,3,FALSE),IFERROR((Configuration!$C$13*G159+Configuration!$C$12*I159+Configuration!$C$14*H159+Configuration!$C$16*K159+Configuration!$C$15*L159+Configuration!$C$17*M159),""),0)/$F159)*IFERROR(VLOOKUP($D159,'11_GAME_TEAMS (DO NOT MODIFY)'!$A:$C,3,FALSE),0)</f>
        <v>113.58053434745912</v>
      </c>
      <c r="O159" s="2">
        <f>MAX(IFERROR(IF(Configuration!$F$11&gt;0,$N159-LARGE($N:$N,Configuration!$F$11*Configuration!$F$16),-1000000),0),IFERROR(IF(Configuration!$F$14&gt;0,$N159-LARGE('FLEX Settings (DO NOT MODIFY)'!$J:$J,Configuration!$F$14*Configuration!$F$16),-1000000),0),IFERROR(IF(Configuration!$F$13&gt;0,$N159-LARGE('FLEX Settings (DO NOT MODIFY)'!$K:$K,Configuration!$F$13*Configuration!$F$16),-1000000),0))+IF(N159=0,0,COUNTIFS($N$2:N158,N158)*0.000001)</f>
        <v>-43.649137163523818</v>
      </c>
      <c r="P159" s="42">
        <f>IF(VLOOKUP($E159,Configuration!$A$21:$C$31,3,FALSE),IFERROR((Configuration!$C$13*G159*3+Configuration!$C$12*I159+Configuration!$C$14*H159+Configuration!$C$16*K159+Configuration!$C$15*L159*3+Configuration!$C$17*M159),""),0)/F159*IF(F159&gt;=10,1,(1-(12-F159)/12))</f>
        <v>15.725914094172317</v>
      </c>
    </row>
    <row r="160" spans="1:16" x14ac:dyDescent="0.25">
      <c r="A160" s="12">
        <f>_xlfn.RANK.EQ(O160,O:O,0)</f>
        <v>165</v>
      </c>
      <c r="B160" s="12">
        <f>_xlfn.RANK.EQ(P160,P:P,0)</f>
        <v>137</v>
      </c>
      <c r="C160" t="s">
        <v>480</v>
      </c>
      <c r="D160" t="s">
        <v>71</v>
      </c>
      <c r="E160" t="s">
        <v>355</v>
      </c>
      <c r="F160" s="18">
        <v>11</v>
      </c>
      <c r="G160" s="2">
        <v>4.8075335397316827</v>
      </c>
      <c r="H160" s="2">
        <v>613.74043668122283</v>
      </c>
      <c r="I160" s="2">
        <v>44.791615720524021</v>
      </c>
      <c r="J160" s="2">
        <v>0</v>
      </c>
      <c r="K160" s="2">
        <v>0</v>
      </c>
      <c r="L160" s="2">
        <v>0</v>
      </c>
      <c r="M160" s="2">
        <v>0.36611688919090313</v>
      </c>
      <c r="N160" s="2">
        <f>IF(VLOOKUP($E160,Configuration!$A$21:$C$31,3,FALSE),IFERROR((Configuration!$C$13*G160+Configuration!$C$12*I160+Configuration!$C$14*H160+Configuration!$C$16*K160+Configuration!$C$15*L160+Configuration!$C$17*M160),""),0)+(IF(VLOOKUP($E160,Configuration!$A$21:$C$31,3,FALSE),IFERROR((Configuration!$C$13*G160+Configuration!$C$12*I160+Configuration!$C$14*H160+Configuration!$C$16*K160+Configuration!$C$15*L160+Configuration!$C$17*M160),""),0)/$F160)*IFERROR(VLOOKUP($D160,'11_GAME_TEAMS (DO NOT MODIFY)'!$A:$C,3,FALSE),0)</f>
        <v>111.88281898839259</v>
      </c>
      <c r="O160" s="2">
        <f>MAX(IFERROR(IF(Configuration!$F$11&gt;0,$N160-LARGE($N:$N,Configuration!$F$11*Configuration!$F$16),-1000000),0),IFERROR(IF(Configuration!$F$14&gt;0,$N160-LARGE('FLEX Settings (DO NOT MODIFY)'!$J:$J,Configuration!$F$14*Configuration!$F$16),-1000000),0),IFERROR(IF(Configuration!$F$13&gt;0,$N160-LARGE('FLEX Settings (DO NOT MODIFY)'!$K:$K,Configuration!$F$13*Configuration!$F$16),-1000000),0))+IF(N160=0,0,COUNTIFS($N$2:N159,N159)*0.000001)</f>
        <v>-45.346852522590353</v>
      </c>
      <c r="P160" s="42">
        <f>IF(VLOOKUP($E160,Configuration!$A$21:$C$31,3,FALSE),IFERROR((Configuration!$C$13*G160*3+Configuration!$C$12*I160+Configuration!$C$14*H160+Configuration!$C$16*K160+Configuration!$C$15*L160*3+Configuration!$C$17*M160),""),0)/F160*IF(F160&gt;=10,1,(1-(12-F160)/12))</f>
        <v>15.415747405924797</v>
      </c>
    </row>
    <row r="161" spans="1:16" x14ac:dyDescent="0.25">
      <c r="A161" s="12">
        <f>_xlfn.RANK.EQ(O161,O:O,0)</f>
        <v>163</v>
      </c>
      <c r="B161" s="12">
        <f>_xlfn.RANK.EQ(P161,P:P,0)</f>
        <v>167</v>
      </c>
      <c r="C161" t="s">
        <v>551</v>
      </c>
      <c r="D161" t="s">
        <v>105</v>
      </c>
      <c r="E161" t="s">
        <v>379</v>
      </c>
      <c r="F161" s="18">
        <v>12</v>
      </c>
      <c r="G161" s="2">
        <v>4.5947368421052648</v>
      </c>
      <c r="H161" s="2">
        <v>624.37178591549309</v>
      </c>
      <c r="I161" s="2">
        <v>46.079098591549304</v>
      </c>
      <c r="J161" s="2">
        <v>0</v>
      </c>
      <c r="K161" s="2">
        <v>0</v>
      </c>
      <c r="L161" s="2">
        <v>0</v>
      </c>
      <c r="M161" s="2">
        <v>0.37664049312980641</v>
      </c>
      <c r="N161" s="2">
        <f>IF(VLOOKUP($E161,Configuration!$A$21:$C$31,3,FALSE),IFERROR((Configuration!$C$13*G161+Configuration!$C$12*I161+Configuration!$C$14*H161+Configuration!$C$16*K161+Configuration!$C$15*L161+Configuration!$C$17*M161),""),0)+(IF(VLOOKUP($E161,Configuration!$A$21:$C$31,3,FALSE),IFERROR((Configuration!$C$13*G161+Configuration!$C$12*I161+Configuration!$C$14*H161+Configuration!$C$16*K161+Configuration!$C$15*L161+Configuration!$C$17*M161),""),0)/$F161)*IFERROR(VLOOKUP($D161,'11_GAME_TEAMS (DO NOT MODIFY)'!$A:$C,3,FALSE),0)</f>
        <v>112.29186795369594</v>
      </c>
      <c r="O161" s="2">
        <f>MAX(IFERROR(IF(Configuration!$F$11&gt;0,$N161-LARGE($N:$N,Configuration!$F$11*Configuration!$F$16),-1000000),0),IFERROR(IF(Configuration!$F$14&gt;0,$N161-LARGE('FLEX Settings (DO NOT MODIFY)'!$J:$J,Configuration!$F$14*Configuration!$F$16),-1000000),0),IFERROR(IF(Configuration!$F$13&gt;0,$N161-LARGE('FLEX Settings (DO NOT MODIFY)'!$K:$K,Configuration!$F$13*Configuration!$F$16),-1000000),0))+IF(N161=0,0,COUNTIFS($N$2:N160,N160)*0.000001)</f>
        <v>-44.937803557286998</v>
      </c>
      <c r="P161" s="42">
        <f>IF(VLOOKUP($E161,Configuration!$A$21:$C$31,3,FALSE),IFERROR((Configuration!$C$13*G161*3+Configuration!$C$12*I161+Configuration!$C$14*H161+Configuration!$C$16*K161+Configuration!$C$15*L161*3+Configuration!$C$17*M161),""),0)/F161*IF(F161&gt;=10,1,(1-(12-F161)/12))</f>
        <v>13.952392504913258</v>
      </c>
    </row>
    <row r="162" spans="1:16" x14ac:dyDescent="0.25">
      <c r="A162" s="12">
        <f>_xlfn.RANK.EQ(O162,O:O,0)</f>
        <v>178</v>
      </c>
      <c r="B162" s="12">
        <f>_xlfn.RANK.EQ(P162,P:P,0)</f>
        <v>184</v>
      </c>
      <c r="C162" t="s">
        <v>855</v>
      </c>
      <c r="D162" t="s">
        <v>101</v>
      </c>
      <c r="E162" t="s">
        <v>369</v>
      </c>
      <c r="F162" s="18">
        <v>12</v>
      </c>
      <c r="G162" s="2">
        <v>4.5</v>
      </c>
      <c r="H162" s="2">
        <v>624</v>
      </c>
      <c r="I162" s="2">
        <v>39</v>
      </c>
      <c r="J162" s="2">
        <v>0</v>
      </c>
      <c r="K162" s="2">
        <v>0</v>
      </c>
      <c r="L162" s="2">
        <v>0</v>
      </c>
      <c r="M162" s="2">
        <v>0.31877748656212518</v>
      </c>
      <c r="N162" s="2">
        <f>IF(VLOOKUP($E162,Configuration!$A$21:$C$31,3,FALSE),IFERROR((Configuration!$C$13*G162+Configuration!$C$12*I162+Configuration!$C$14*H162+Configuration!$C$16*K162+Configuration!$C$15*L162+Configuration!$C$17*M162),""),0)+(IF(VLOOKUP($E162,Configuration!$A$21:$C$31,3,FALSE),IFERROR((Configuration!$C$13*G162+Configuration!$C$12*I162+Configuration!$C$14*H162+Configuration!$C$16*K162+Configuration!$C$15*L162+Configuration!$C$17*M162),""),0)/$F162)*IFERROR(VLOOKUP($D162,'11_GAME_TEAMS (DO NOT MODIFY)'!$A:$C,3,FALSE),0)</f>
        <v>108.26244502687575</v>
      </c>
      <c r="O162" s="2">
        <f>MAX(IFERROR(IF(Configuration!$F$11&gt;0,$N162-LARGE($N:$N,Configuration!$F$11*Configuration!$F$16),-1000000),0),IFERROR(IF(Configuration!$F$14&gt;0,$N162-LARGE('FLEX Settings (DO NOT MODIFY)'!$J:$J,Configuration!$F$14*Configuration!$F$16),-1000000),0),IFERROR(IF(Configuration!$F$13&gt;0,$N162-LARGE('FLEX Settings (DO NOT MODIFY)'!$K:$K,Configuration!$F$13*Configuration!$F$16),-1000000),0))+IF(N162=0,0,COUNTIFS($N$2:N161,N161)*0.000001)</f>
        <v>-48.967226484107186</v>
      </c>
      <c r="P162" s="42">
        <f>IF(VLOOKUP($E162,Configuration!$A$21:$C$31,3,FALSE),IFERROR((Configuration!$C$13*G162*3+Configuration!$C$12*I162+Configuration!$C$14*H162+Configuration!$C$16*K162+Configuration!$C$15*L162*3+Configuration!$C$17*M162),""),0)/F162*IF(F162&gt;=10,1,(1-(12-F162)/12))</f>
        <v>13.521870418906312</v>
      </c>
    </row>
    <row r="163" spans="1:16" x14ac:dyDescent="0.25">
      <c r="A163" s="12">
        <f>_xlfn.RANK.EQ(O163,O:O,0)</f>
        <v>156</v>
      </c>
      <c r="B163" s="12">
        <f>_xlfn.RANK.EQ(P163,P:P,0)</f>
        <v>168</v>
      </c>
      <c r="C163" t="s">
        <v>468</v>
      </c>
      <c r="D163" t="s">
        <v>88</v>
      </c>
      <c r="E163" t="s">
        <v>2</v>
      </c>
      <c r="F163" s="18">
        <v>11</v>
      </c>
      <c r="G163" s="2">
        <v>3.3</v>
      </c>
      <c r="H163" s="2">
        <v>693</v>
      </c>
      <c r="I163" s="2">
        <v>49.5</v>
      </c>
      <c r="J163" s="2">
        <v>0</v>
      </c>
      <c r="K163" s="2">
        <v>0</v>
      </c>
      <c r="L163" s="2">
        <v>0</v>
      </c>
      <c r="M163" s="2">
        <v>0.40460219448269735</v>
      </c>
      <c r="N163" s="2">
        <f>IF(VLOOKUP($E163,Configuration!$A$21:$C$31,3,FALSE),IFERROR((Configuration!$C$13*G163+Configuration!$C$12*I163+Configuration!$C$14*H163+Configuration!$C$16*K163+Configuration!$C$15*L163+Configuration!$C$17*M163),""),0)+(IF(VLOOKUP($E163,Configuration!$A$21:$C$31,3,FALSE),IFERROR((Configuration!$C$13*G163+Configuration!$C$12*I163+Configuration!$C$14*H163+Configuration!$C$16*K163+Configuration!$C$15*L163+Configuration!$C$17*M163),""),0)/$F163)*IFERROR(VLOOKUP($D163,'11_GAME_TEAMS (DO NOT MODIFY)'!$A:$C,3,FALSE),0)</f>
        <v>113.0407956110346</v>
      </c>
      <c r="O163" s="2">
        <f>MAX(IFERROR(IF(Configuration!$F$11&gt;0,$N163-LARGE($N:$N,Configuration!$F$11*Configuration!$F$16),-1000000),0),IFERROR(IF(Configuration!$F$14&gt;0,$N163-LARGE('FLEX Settings (DO NOT MODIFY)'!$J:$J,Configuration!$F$14*Configuration!$F$16),-1000000),0),IFERROR(IF(Configuration!$F$13&gt;0,$N163-LARGE('FLEX Settings (DO NOT MODIFY)'!$K:$K,Configuration!$F$13*Configuration!$F$16),-1000000),0))+IF(N163=0,0,COUNTIFS($N$2:N162,N162)*0.000001)</f>
        <v>-44.188875899948343</v>
      </c>
      <c r="P163" s="42">
        <f>IF(VLOOKUP($E163,Configuration!$A$21:$C$31,3,FALSE),IFERROR((Configuration!$C$13*G163*3+Configuration!$C$12*I163+Configuration!$C$14*H163+Configuration!$C$16*K163+Configuration!$C$15*L163*3+Configuration!$C$17*M163),""),0)/F163*IF(F163&gt;=10,1,(1-(12-F163)/12))</f>
        <v>13.87643596463951</v>
      </c>
    </row>
    <row r="164" spans="1:16" x14ac:dyDescent="0.25">
      <c r="A164" s="12">
        <f>_xlfn.RANK.EQ(O164,O:O,0)</f>
        <v>166</v>
      </c>
      <c r="B164" s="12">
        <f>_xlfn.RANK.EQ(P164,P:P,0)</f>
        <v>163</v>
      </c>
      <c r="C164" t="s">
        <v>891</v>
      </c>
      <c r="D164" t="s">
        <v>111</v>
      </c>
      <c r="E164" t="s">
        <v>379</v>
      </c>
      <c r="F164" s="18">
        <v>12</v>
      </c>
      <c r="G164" s="2">
        <v>4.8571428571428568</v>
      </c>
      <c r="H164" s="2">
        <v>598.49999999999989</v>
      </c>
      <c r="I164" s="2">
        <v>46.712195121951211</v>
      </c>
      <c r="J164" s="2">
        <v>0</v>
      </c>
      <c r="K164" s="2">
        <v>0</v>
      </c>
      <c r="L164" s="2">
        <v>0</v>
      </c>
      <c r="M164" s="2">
        <v>0.38181528596859415</v>
      </c>
      <c r="N164" s="2">
        <f>IF(VLOOKUP($E164,Configuration!$A$21:$C$31,3,FALSE),IFERROR((Configuration!$C$13*G164+Configuration!$C$12*I164+Configuration!$C$14*H164+Configuration!$C$16*K164+Configuration!$C$15*L164+Configuration!$C$17*M164),""),0)+(IF(VLOOKUP($E164,Configuration!$A$21:$C$31,3,FALSE),IFERROR((Configuration!$C$13*G164+Configuration!$C$12*I164+Configuration!$C$14*H164+Configuration!$C$16*K164+Configuration!$C$15*L164+Configuration!$C$17*M164),""),0)/$F164)*IFERROR(VLOOKUP($D164,'11_GAME_TEAMS (DO NOT MODIFY)'!$A:$C,3,FALSE),0)</f>
        <v>111.58532413189555</v>
      </c>
      <c r="O164" s="2">
        <f>MAX(IFERROR(IF(Configuration!$F$11&gt;0,$N164-LARGE($N:$N,Configuration!$F$11*Configuration!$F$16),-1000000),0),IFERROR(IF(Configuration!$F$14&gt;0,$N164-LARGE('FLEX Settings (DO NOT MODIFY)'!$J:$J,Configuration!$F$14*Configuration!$F$16),-1000000),0),IFERROR(IF(Configuration!$F$13&gt;0,$N164-LARGE('FLEX Settings (DO NOT MODIFY)'!$K:$K,Configuration!$F$13*Configuration!$F$16),-1000000),0))+IF(N164=0,0,COUNTIFS($N$2:N163,N163)*0.000001)</f>
        <v>-45.644347379087392</v>
      </c>
      <c r="P164" s="42">
        <f>IF(VLOOKUP($E164,Configuration!$A$21:$C$31,3,FALSE),IFERROR((Configuration!$C$13*G164*3+Configuration!$C$12*I164+Configuration!$C$14*H164+Configuration!$C$16*K164+Configuration!$C$15*L164*3+Configuration!$C$17*M164),""),0)/F164*IF(F164&gt;=10,1,(1-(12-F164)/12))</f>
        <v>14.15591986813415</v>
      </c>
    </row>
    <row r="165" spans="1:16" x14ac:dyDescent="0.25">
      <c r="A165" s="12">
        <f>_xlfn.RANK.EQ(O165,O:O,0)</f>
        <v>138</v>
      </c>
      <c r="B165" s="12">
        <f>_xlfn.RANK.EQ(P165,P:P,0)</f>
        <v>157</v>
      </c>
      <c r="C165" t="s">
        <v>294</v>
      </c>
      <c r="D165" t="s">
        <v>185</v>
      </c>
      <c r="E165" t="s">
        <v>355</v>
      </c>
      <c r="F165" s="18">
        <v>12</v>
      </c>
      <c r="G165" s="2">
        <v>4.3636363636363633</v>
      </c>
      <c r="H165" s="2">
        <v>600</v>
      </c>
      <c r="I165" s="2">
        <v>60</v>
      </c>
      <c r="J165" s="2">
        <v>3</v>
      </c>
      <c r="K165" s="2">
        <v>15</v>
      </c>
      <c r="L165" s="2">
        <v>0.2</v>
      </c>
      <c r="M165" s="2">
        <v>0.53188159785219025</v>
      </c>
      <c r="N165" s="2">
        <f>IF(VLOOKUP($E165,Configuration!$A$21:$C$31,3,FALSE),IFERROR((Configuration!$C$13*G165+Configuration!$C$12*I165+Configuration!$C$14*H165+Configuration!$C$16*K165+Configuration!$C$15*L165+Configuration!$C$17*M165),""),0)+(IF(VLOOKUP($E165,Configuration!$A$21:$C$31,3,FALSE),IFERROR((Configuration!$C$13*G165+Configuration!$C$12*I165+Configuration!$C$14*H165+Configuration!$C$16*K165+Configuration!$C$15*L165+Configuration!$C$17*M165),""),0)/$F165)*IFERROR(VLOOKUP($D165,'11_GAME_TEAMS (DO NOT MODIFY)'!$A:$C,3,FALSE),0)</f>
        <v>117.81805498611381</v>
      </c>
      <c r="O165" s="2">
        <f>MAX(IFERROR(IF(Configuration!$F$11&gt;0,$N165-LARGE($N:$N,Configuration!$F$11*Configuration!$F$16),-1000000),0),IFERROR(IF(Configuration!$F$14&gt;0,$N165-LARGE('FLEX Settings (DO NOT MODIFY)'!$J:$J,Configuration!$F$14*Configuration!$F$16),-1000000),0),IFERROR(IF(Configuration!$F$13&gt;0,$N165-LARGE('FLEX Settings (DO NOT MODIFY)'!$K:$K,Configuration!$F$13*Configuration!$F$16),-1000000),0))+IF(N165=0,0,COUNTIFS($N$2:N164,N164)*0.000001)</f>
        <v>-39.411616524869132</v>
      </c>
      <c r="P165" s="42">
        <f>IF(VLOOKUP($E165,Configuration!$A$21:$C$31,3,FALSE),IFERROR((Configuration!$C$13*G165*3+Configuration!$C$12*I165+Configuration!$C$14*H165+Configuration!$C$16*K165+Configuration!$C$15*L165*3+Configuration!$C$17*M165),""),0)/F165*IF(F165&gt;=10,1,(1-(12-F165)/12))</f>
        <v>14.381807612479179</v>
      </c>
    </row>
    <row r="166" spans="1:16" x14ac:dyDescent="0.25">
      <c r="A166" s="12">
        <f>_xlfn.RANK.EQ(O166,O:O,0)</f>
        <v>171</v>
      </c>
      <c r="B166" s="12">
        <f>_xlfn.RANK.EQ(P166,P:P,0)</f>
        <v>158</v>
      </c>
      <c r="C166" t="s">
        <v>292</v>
      </c>
      <c r="D166" t="s">
        <v>62</v>
      </c>
      <c r="E166" t="s">
        <v>1</v>
      </c>
      <c r="F166" s="18">
        <v>12</v>
      </c>
      <c r="G166" s="2">
        <v>4.1999999999999993</v>
      </c>
      <c r="H166" s="2">
        <v>558.32999999999993</v>
      </c>
      <c r="I166" s="2">
        <v>44.400000000000006</v>
      </c>
      <c r="J166" s="2">
        <v>3</v>
      </c>
      <c r="K166" s="2">
        <v>15</v>
      </c>
      <c r="L166" s="2">
        <v>1</v>
      </c>
      <c r="M166" s="2">
        <v>0.40437060322734009</v>
      </c>
      <c r="N166" s="2">
        <f>IF(VLOOKUP($E166,Configuration!$A$21:$C$31,3,FALSE),IFERROR((Configuration!$C$13*G166+Configuration!$C$12*I166+Configuration!$C$14*H166+Configuration!$C$16*K166+Configuration!$C$15*L166+Configuration!$C$17*M166),""),0)+(IF(VLOOKUP($E166,Configuration!$A$21:$C$31,3,FALSE),IFERROR((Configuration!$C$13*G166+Configuration!$C$12*I166+Configuration!$C$14*H166+Configuration!$C$16*K166+Configuration!$C$15*L166+Configuration!$C$17*M166),""),0)/$F166)*IFERROR(VLOOKUP($D166,'11_GAME_TEAMS (DO NOT MODIFY)'!$A:$C,3,FALSE),0)</f>
        <v>109.92425879354532</v>
      </c>
      <c r="O166" s="2">
        <f>MAX(IFERROR(IF(Configuration!$F$11&gt;0,$N166-LARGE($N:$N,Configuration!$F$11*Configuration!$F$16),-1000000),0),IFERROR(IF(Configuration!$F$14&gt;0,$N166-LARGE('FLEX Settings (DO NOT MODIFY)'!$J:$J,Configuration!$F$14*Configuration!$F$16),-1000000),0),IFERROR(IF(Configuration!$F$13&gt;0,$N166-LARGE('FLEX Settings (DO NOT MODIFY)'!$K:$K,Configuration!$F$13*Configuration!$F$16),-1000000),0))+IF(N166=0,0,COUNTIFS($N$2:N165,N165)*0.000001)</f>
        <v>-47.305412717437619</v>
      </c>
      <c r="P166" s="42">
        <f>IF(VLOOKUP($E166,Configuration!$A$21:$C$31,3,FALSE),IFERROR((Configuration!$C$13*G166*3+Configuration!$C$12*I166+Configuration!$C$14*H166+Configuration!$C$16*K166+Configuration!$C$15*L166*3+Configuration!$C$17*M166),""),0)/F166*IF(F166&gt;=10,1,(1-(12-F166)/12))</f>
        <v>14.360354899462109</v>
      </c>
    </row>
    <row r="167" spans="1:16" x14ac:dyDescent="0.25">
      <c r="A167" s="12">
        <f>_xlfn.RANK.EQ(O167,O:O,0)</f>
        <v>130</v>
      </c>
      <c r="B167" s="12">
        <f>_xlfn.RANK.EQ(P167,P:P,0)</f>
        <v>193</v>
      </c>
      <c r="C167" t="s">
        <v>270</v>
      </c>
      <c r="D167" t="s">
        <v>88</v>
      </c>
      <c r="E167" t="s">
        <v>2</v>
      </c>
      <c r="F167" s="18">
        <v>12</v>
      </c>
      <c r="G167" s="2">
        <v>3.2093336227479883</v>
      </c>
      <c r="H167" s="2">
        <v>682.48678414096844</v>
      </c>
      <c r="I167" s="2">
        <v>63.872246696035177</v>
      </c>
      <c r="J167" s="2">
        <v>1</v>
      </c>
      <c r="K167" s="2">
        <v>5.0000000000000009</v>
      </c>
      <c r="L167" s="2">
        <v>6.6666666666666666E-2</v>
      </c>
      <c r="M167" s="2">
        <v>0.53589603342754022</v>
      </c>
      <c r="N167" s="2">
        <f>IF(VLOOKUP($E167,Configuration!$A$21:$C$31,3,FALSE),IFERROR((Configuration!$C$13*G167+Configuration!$C$12*I167+Configuration!$C$14*H167+Configuration!$C$16*K167+Configuration!$C$15*L167+Configuration!$C$17*M167),""),0)+(IF(VLOOKUP($E167,Configuration!$A$21:$C$31,3,FALSE),IFERROR((Configuration!$C$13*G167+Configuration!$C$12*I167+Configuration!$C$14*H167+Configuration!$C$16*K167+Configuration!$C$15*L167+Configuration!$C$17*M167),""),0)/$F167)*IFERROR(VLOOKUP($D167,'11_GAME_TEAMS (DO NOT MODIFY)'!$A:$C,3,FALSE),0)</f>
        <v>119.26901143174729</v>
      </c>
      <c r="O167" s="2">
        <f>MAX(IFERROR(IF(Configuration!$F$11&gt;0,$N167-LARGE($N:$N,Configuration!$F$11*Configuration!$F$16),-1000000),0),IFERROR(IF(Configuration!$F$14&gt;0,$N167-LARGE('FLEX Settings (DO NOT MODIFY)'!$J:$J,Configuration!$F$14*Configuration!$F$16),-1000000),0),IFERROR(IF(Configuration!$F$13&gt;0,$N167-LARGE('FLEX Settings (DO NOT MODIFY)'!$K:$K,Configuration!$F$13*Configuration!$F$16),-1000000),0))+IF(N167=0,0,COUNTIFS($N$2:N166,N166)*0.000001)</f>
        <v>-37.960660079235652</v>
      </c>
      <c r="P167" s="42">
        <f>IF(VLOOKUP($E167,Configuration!$A$21:$C$31,3,FALSE),IFERROR((Configuration!$C$13*G167*3+Configuration!$C$12*I167+Configuration!$C$14*H167+Configuration!$C$16*K167+Configuration!$C$15*L167*3+Configuration!$C$17*M167),""),0)/F167*IF(F167&gt;=10,1,(1-(12-F167)/12))</f>
        <v>13.215084575393597</v>
      </c>
    </row>
    <row r="168" spans="1:16" x14ac:dyDescent="0.25">
      <c r="A168" s="12">
        <f>_xlfn.RANK.EQ(O168,O:O,0)</f>
        <v>152</v>
      </c>
      <c r="B168" s="12">
        <f>_xlfn.RANK.EQ(P168,P:P,0)</f>
        <v>183</v>
      </c>
      <c r="C168" t="s">
        <v>783</v>
      </c>
      <c r="D168" t="s">
        <v>180</v>
      </c>
      <c r="E168" t="s">
        <v>2</v>
      </c>
      <c r="F168" s="18">
        <v>12</v>
      </c>
      <c r="G168" s="2">
        <v>4.0566714490674327</v>
      </c>
      <c r="H168" s="2">
        <v>638.15095890410953</v>
      </c>
      <c r="I168" s="2">
        <v>52.77205479452055</v>
      </c>
      <c r="J168" s="2">
        <v>0</v>
      </c>
      <c r="K168" s="2">
        <v>0</v>
      </c>
      <c r="L168" s="2">
        <v>0</v>
      </c>
      <c r="M168" s="2">
        <v>0.4313472561055387</v>
      </c>
      <c r="N168" s="2">
        <f>IF(VLOOKUP($E168,Configuration!$A$21:$C$31,3,FALSE),IFERROR((Configuration!$C$13*G168+Configuration!$C$12*I168+Configuration!$C$14*H168+Configuration!$C$16*K168+Configuration!$C$15*L168+Configuration!$C$17*M168),""),0)+(IF(VLOOKUP($E168,Configuration!$A$21:$C$31,3,FALSE),IFERROR((Configuration!$C$13*G168+Configuration!$C$12*I168+Configuration!$C$14*H168+Configuration!$C$16*K168+Configuration!$C$15*L168+Configuration!$C$17*M168),""),0)/$F168)*IFERROR(VLOOKUP($D168,'11_GAME_TEAMS (DO NOT MODIFY)'!$A:$C,3,FALSE),0)</f>
        <v>113.67845746986475</v>
      </c>
      <c r="O168" s="2">
        <f>MAX(IFERROR(IF(Configuration!$F$11&gt;0,$N168-LARGE($N:$N,Configuration!$F$11*Configuration!$F$16),-1000000),0),IFERROR(IF(Configuration!$F$14&gt;0,$N168-LARGE('FLEX Settings (DO NOT MODIFY)'!$J:$J,Configuration!$F$14*Configuration!$F$16),-1000000),0),IFERROR(IF(Configuration!$F$13&gt;0,$N168-LARGE('FLEX Settings (DO NOT MODIFY)'!$K:$K,Configuration!$F$13*Configuration!$F$16),-1000000),0))+IF(N168=0,0,COUNTIFS($N$2:N167,N167)*0.000001)</f>
        <v>-43.551214041118186</v>
      </c>
      <c r="P168" s="42">
        <f>IF(VLOOKUP($E168,Configuration!$A$21:$C$31,3,FALSE),IFERROR((Configuration!$C$13*G168*3+Configuration!$C$12*I168+Configuration!$C$14*H168+Configuration!$C$16*K168+Configuration!$C$15*L168*3+Configuration!$C$17*M168),""),0)/F168*IF(F168&gt;=10,1,(1-(12-F168)/12))</f>
        <v>13.529876238222828</v>
      </c>
    </row>
    <row r="169" spans="1:16" x14ac:dyDescent="0.25">
      <c r="A169" s="12">
        <f>_xlfn.RANK.EQ(O169,O:O,0)</f>
        <v>177</v>
      </c>
      <c r="B169" s="12">
        <f>_xlfn.RANK.EQ(P169,P:P,0)</f>
        <v>153</v>
      </c>
      <c r="C169" t="s">
        <v>345</v>
      </c>
      <c r="D169" t="s">
        <v>50</v>
      </c>
      <c r="E169" t="s">
        <v>369</v>
      </c>
      <c r="F169" s="18">
        <v>11</v>
      </c>
      <c r="G169" s="2">
        <v>4.2777777777777777</v>
      </c>
      <c r="H169" s="2">
        <v>622.70295566502466</v>
      </c>
      <c r="I169" s="2">
        <v>42.499014778325133</v>
      </c>
      <c r="J169" s="2">
        <v>0</v>
      </c>
      <c r="K169" s="2">
        <v>0</v>
      </c>
      <c r="L169" s="2">
        <v>0</v>
      </c>
      <c r="M169" s="2">
        <v>0.3473776695487461</v>
      </c>
      <c r="N169" s="2">
        <f>IF(VLOOKUP($E169,Configuration!$A$21:$C$31,3,FALSE),IFERROR((Configuration!$C$13*G169+Configuration!$C$12*I169+Configuration!$C$14*H169+Configuration!$C$16*K169+Configuration!$C$15*L169+Configuration!$C$17*M169),""),0)+(IF(VLOOKUP($E169,Configuration!$A$21:$C$31,3,FALSE),IFERROR((Configuration!$C$13*G169+Configuration!$C$12*I169+Configuration!$C$14*H169+Configuration!$C$16*K169+Configuration!$C$15*L169+Configuration!$C$17*M169),""),0)/$F169)*IFERROR(VLOOKUP($D169,'11_GAME_TEAMS (DO NOT MODIFY)'!$A:$C,3,FALSE),0)</f>
        <v>108.4917142832342</v>
      </c>
      <c r="O169" s="2">
        <f>MAX(IFERROR(IF(Configuration!$F$11&gt;0,$N169-LARGE($N:$N,Configuration!$F$11*Configuration!$F$16),-1000000),0),IFERROR(IF(Configuration!$F$14&gt;0,$N169-LARGE('FLEX Settings (DO NOT MODIFY)'!$J:$J,Configuration!$F$14*Configuration!$F$16),-1000000),0),IFERROR(IF(Configuration!$F$13&gt;0,$N169-LARGE('FLEX Settings (DO NOT MODIFY)'!$K:$K,Configuration!$F$13*Configuration!$F$16),-1000000),0))+IF(N169=0,0,COUNTIFS($N$2:N168,N168)*0.000001)</f>
        <v>-48.737957227748737</v>
      </c>
      <c r="P169" s="42">
        <f>IF(VLOOKUP($E169,Configuration!$A$21:$C$31,3,FALSE),IFERROR((Configuration!$C$13*G169*3+Configuration!$C$12*I169+Configuration!$C$14*H169+Configuration!$C$16*K169+Configuration!$C$15*L169*3+Configuration!$C$17*M169),""),0)/F169*IF(F169&gt;=10,1,(1-(12-F169)/12))</f>
        <v>14.529549783324324</v>
      </c>
    </row>
    <row r="170" spans="1:16" x14ac:dyDescent="0.25">
      <c r="A170" s="12">
        <f>_xlfn.RANK.EQ(O170,O:O,0)</f>
        <v>187</v>
      </c>
      <c r="B170" s="12">
        <f>_xlfn.RANK.EQ(P170,P:P,0)</f>
        <v>177</v>
      </c>
      <c r="C170" t="s">
        <v>814</v>
      </c>
      <c r="D170" t="s">
        <v>363</v>
      </c>
      <c r="E170" t="s">
        <v>190</v>
      </c>
      <c r="F170" s="18">
        <v>12</v>
      </c>
      <c r="G170" s="2">
        <v>4.9090909090909083</v>
      </c>
      <c r="H170" s="2">
        <v>582.14634146341473</v>
      </c>
      <c r="I170" s="2">
        <v>36</v>
      </c>
      <c r="J170" s="2">
        <v>0</v>
      </c>
      <c r="K170" s="2">
        <v>0</v>
      </c>
      <c r="L170" s="2">
        <v>0</v>
      </c>
      <c r="M170" s="2">
        <v>0.29425614144196172</v>
      </c>
      <c r="N170" s="2">
        <f>IF(VLOOKUP($E170,Configuration!$A$21:$C$31,3,FALSE),IFERROR((Configuration!$C$13*G170+Configuration!$C$12*I170+Configuration!$C$14*H170+Configuration!$C$16*K170+Configuration!$C$15*L170+Configuration!$C$17*M170),""),0)+(IF(VLOOKUP($E170,Configuration!$A$21:$C$31,3,FALSE),IFERROR((Configuration!$C$13*G170+Configuration!$C$12*I170+Configuration!$C$14*H170+Configuration!$C$16*K170+Configuration!$C$15*L170+Configuration!$C$17*M170),""),0)/$F170)*IFERROR(VLOOKUP($D170,'11_GAME_TEAMS (DO NOT MODIFY)'!$A:$C,3,FALSE),0)</f>
        <v>105.08066731800301</v>
      </c>
      <c r="O170" s="2">
        <f>MAX(IFERROR(IF(Configuration!$F$11&gt;0,$N170-LARGE($N:$N,Configuration!$F$11*Configuration!$F$16),-1000000),0),IFERROR(IF(Configuration!$F$14&gt;0,$N170-LARGE('FLEX Settings (DO NOT MODIFY)'!$J:$J,Configuration!$F$14*Configuration!$F$16),-1000000),0),IFERROR(IF(Configuration!$F$13&gt;0,$N170-LARGE('FLEX Settings (DO NOT MODIFY)'!$K:$K,Configuration!$F$13*Configuration!$F$16),-1000000),0))+IF(N170=0,0,COUNTIFS($N$2:N169,N169)*0.000001)</f>
        <v>-52.14900419297993</v>
      </c>
      <c r="P170" s="42">
        <f>IF(VLOOKUP($E170,Configuration!$A$21:$C$31,3,FALSE),IFERROR((Configuration!$C$13*G170*3+Configuration!$C$12*I170+Configuration!$C$14*H170+Configuration!$C$16*K170+Configuration!$C$15*L170*3+Configuration!$C$17*M170),""),0)/F170*IF(F170&gt;=10,1,(1-(12-F170)/12))</f>
        <v>13.665813185591157</v>
      </c>
    </row>
    <row r="171" spans="1:16" x14ac:dyDescent="0.25">
      <c r="A171" s="12">
        <f>_xlfn.RANK.EQ(O171,O:O,0)</f>
        <v>158</v>
      </c>
      <c r="B171" s="12">
        <f>_xlfn.RANK.EQ(P171,P:P,0)</f>
        <v>156</v>
      </c>
      <c r="C171" t="s">
        <v>786</v>
      </c>
      <c r="D171" t="s">
        <v>84</v>
      </c>
      <c r="E171" t="s">
        <v>2</v>
      </c>
      <c r="F171" s="18">
        <v>12</v>
      </c>
      <c r="G171" s="2">
        <v>5.0451923076923091</v>
      </c>
      <c r="H171" s="2">
        <v>576.12568047337277</v>
      </c>
      <c r="I171" s="2">
        <v>51.820828402366864</v>
      </c>
      <c r="J171" s="2">
        <v>0</v>
      </c>
      <c r="K171" s="2">
        <v>0</v>
      </c>
      <c r="L171" s="2">
        <v>0</v>
      </c>
      <c r="M171" s="2">
        <v>0.4235721392224025</v>
      </c>
      <c r="N171" s="2">
        <f>IF(VLOOKUP($E171,Configuration!$A$21:$C$31,3,FALSE),IFERROR((Configuration!$C$13*G171+Configuration!$C$12*I171+Configuration!$C$14*H171+Configuration!$C$16*K171+Configuration!$C$15*L171+Configuration!$C$17*M171),""),0)+(IF(VLOOKUP($E171,Configuration!$A$21:$C$31,3,FALSE),IFERROR((Configuration!$C$13*G171+Configuration!$C$12*I171+Configuration!$C$14*H171+Configuration!$C$16*K171+Configuration!$C$15*L171+Configuration!$C$17*M171),""),0)/$F171)*IFERROR(VLOOKUP($D171,'11_GAME_TEAMS (DO NOT MODIFY)'!$A:$C,3,FALSE),0)</f>
        <v>112.94699181622977</v>
      </c>
      <c r="O171" s="2">
        <f>MAX(IFERROR(IF(Configuration!$F$11&gt;0,$N171-LARGE($N:$N,Configuration!$F$11*Configuration!$F$16),-1000000),0),IFERROR(IF(Configuration!$F$14&gt;0,$N171-LARGE('FLEX Settings (DO NOT MODIFY)'!$J:$J,Configuration!$F$14*Configuration!$F$16),-1000000),0),IFERROR(IF(Configuration!$F$13&gt;0,$N171-LARGE('FLEX Settings (DO NOT MODIFY)'!$K:$K,Configuration!$F$13*Configuration!$F$16),-1000000),0))+IF(N171=0,0,COUNTIFS($N$2:N170,N170)*0.000001)</f>
        <v>-44.28267969475317</v>
      </c>
      <c r="P171" s="42">
        <f>IF(VLOOKUP($E171,Configuration!$A$21:$C$31,3,FALSE),IFERROR((Configuration!$C$13*G171*3+Configuration!$C$12*I171+Configuration!$C$14*H171+Configuration!$C$16*K171+Configuration!$C$15*L171*3+Configuration!$C$17*M171),""),0)/F171*IF(F171&gt;=10,1,(1-(12-F171)/12))</f>
        <v>14.457441625711455</v>
      </c>
    </row>
    <row r="172" spans="1:16" x14ac:dyDescent="0.25">
      <c r="A172" s="12">
        <f>_xlfn.RANK.EQ(O172,O:O,0)</f>
        <v>168</v>
      </c>
      <c r="B172" s="12">
        <f>_xlfn.RANK.EQ(P172,P:P,0)</f>
        <v>174</v>
      </c>
      <c r="C172" t="s">
        <v>793</v>
      </c>
      <c r="D172" t="s">
        <v>47</v>
      </c>
      <c r="E172" t="s">
        <v>138</v>
      </c>
      <c r="F172" s="18">
        <v>12</v>
      </c>
      <c r="G172" s="2">
        <v>4.3769743769743785</v>
      </c>
      <c r="H172" s="2">
        <v>590.68147410358563</v>
      </c>
      <c r="I172" s="2">
        <v>48.040637450199192</v>
      </c>
      <c r="J172" s="2">
        <v>2</v>
      </c>
      <c r="K172" s="2">
        <v>10.000000000000002</v>
      </c>
      <c r="L172" s="2">
        <v>0.13333333333333333</v>
      </c>
      <c r="M172" s="2">
        <v>0.42031014720227539</v>
      </c>
      <c r="N172" s="2">
        <f>IF(VLOOKUP($E172,Configuration!$A$21:$C$31,3,FALSE),IFERROR((Configuration!$C$13*G172+Configuration!$C$12*I172+Configuration!$C$14*H172+Configuration!$C$16*K172+Configuration!$C$15*L172+Configuration!$C$17*M172),""),0)+(IF(VLOOKUP($E172,Configuration!$A$21:$C$31,3,FALSE),IFERROR((Configuration!$C$13*G172+Configuration!$C$12*I172+Configuration!$C$14*H172+Configuration!$C$16*K172+Configuration!$C$15*L172+Configuration!$C$17*M172),""),0)/$F172)*IFERROR(VLOOKUP($D172,'11_GAME_TEAMS (DO NOT MODIFY)'!$A:$C,3,FALSE),0)</f>
        <v>110.30969210289989</v>
      </c>
      <c r="O172" s="2">
        <f>MAX(IFERROR(IF(Configuration!$F$11&gt;0,$N172-LARGE($N:$N,Configuration!$F$11*Configuration!$F$16),-1000000),0),IFERROR(IF(Configuration!$F$14&gt;0,$N172-LARGE('FLEX Settings (DO NOT MODIFY)'!$J:$J,Configuration!$F$14*Configuration!$F$16),-1000000),0),IFERROR(IF(Configuration!$F$13&gt;0,$N172-LARGE('FLEX Settings (DO NOT MODIFY)'!$K:$K,Configuration!$F$13*Configuration!$F$16),-1000000),0))+IF(N172=0,0,COUNTIFS($N$2:N171,N171)*0.000001)</f>
        <v>-46.919979408083051</v>
      </c>
      <c r="P172" s="42">
        <f>IF(VLOOKUP($E172,Configuration!$A$21:$C$31,3,FALSE),IFERROR((Configuration!$C$13*G172*3+Configuration!$C$12*I172+Configuration!$C$14*H172+Configuration!$C$16*K172+Configuration!$C$15*L172*3+Configuration!$C$17*M172),""),0)/F172*IF(F172&gt;=10,1,(1-(12-F172)/12))</f>
        <v>13.702782052216037</v>
      </c>
    </row>
    <row r="173" spans="1:16" x14ac:dyDescent="0.25">
      <c r="A173" s="12">
        <f>_xlfn.RANK.EQ(O173,O:O,0)</f>
        <v>172</v>
      </c>
      <c r="B173" s="12">
        <f>_xlfn.RANK.EQ(P173,P:P,0)</f>
        <v>152</v>
      </c>
      <c r="C173" t="s">
        <v>813</v>
      </c>
      <c r="D173" t="s">
        <v>45</v>
      </c>
      <c r="E173" t="s">
        <v>355</v>
      </c>
      <c r="F173" s="18">
        <v>9</v>
      </c>
      <c r="G173" s="2">
        <v>5.25</v>
      </c>
      <c r="H173" s="2">
        <v>531.54582995951409</v>
      </c>
      <c r="I173" s="2">
        <v>46.221376518218626</v>
      </c>
      <c r="J173" s="2">
        <v>2.6999999999999997</v>
      </c>
      <c r="K173" s="2">
        <v>13.5</v>
      </c>
      <c r="L173" s="2">
        <v>0.18</v>
      </c>
      <c r="M173" s="2">
        <v>0.41511266774811489</v>
      </c>
      <c r="N173" s="2">
        <f>IF(VLOOKUP($E173,Configuration!$A$21:$C$31,3,FALSE),IFERROR((Configuration!$C$13*G173+Configuration!$C$12*I173+Configuration!$C$14*H173+Configuration!$C$16*K173+Configuration!$C$15*L173+Configuration!$C$17*M173),""),0)+(IF(VLOOKUP($E173,Configuration!$A$21:$C$31,3,FALSE),IFERROR((Configuration!$C$13*G173+Configuration!$C$12*I173+Configuration!$C$14*H173+Configuration!$C$16*K173+Configuration!$C$15*L173+Configuration!$C$17*M173),""),0)/$F173)*IFERROR(VLOOKUP($D173,'11_GAME_TEAMS (DO NOT MODIFY)'!$A:$C,3,FALSE),0)</f>
        <v>109.36504591956449</v>
      </c>
      <c r="O173" s="2">
        <f>MAX(IFERROR(IF(Configuration!$F$11&gt;0,$N173-LARGE($N:$N,Configuration!$F$11*Configuration!$F$16),-1000000),0),IFERROR(IF(Configuration!$F$14&gt;0,$N173-LARGE('FLEX Settings (DO NOT MODIFY)'!$J:$J,Configuration!$F$14*Configuration!$F$16),-1000000),0),IFERROR(IF(Configuration!$F$13&gt;0,$N173-LARGE('FLEX Settings (DO NOT MODIFY)'!$K:$K,Configuration!$F$13*Configuration!$F$16),-1000000),0))+IF(N173=0,0,COUNTIFS($N$2:N172,N172)*0.000001)</f>
        <v>-47.864625591418445</v>
      </c>
      <c r="P173" s="42">
        <f>IF(VLOOKUP($E173,Configuration!$A$21:$C$31,3,FALSE),IFERROR((Configuration!$C$13*G173*3+Configuration!$C$12*I173+Configuration!$C$14*H173+Configuration!$C$16*K173+Configuration!$C$15*L173*3+Configuration!$C$17*M173),""),0)/F173*IF(F173&gt;=10,1,(1-(12-F173)/12))</f>
        <v>14.543753826630375</v>
      </c>
    </row>
    <row r="174" spans="1:16" x14ac:dyDescent="0.25">
      <c r="A174" s="12">
        <f>_xlfn.RANK.EQ(O174,O:O,0)</f>
        <v>192</v>
      </c>
      <c r="B174" s="12">
        <f>_xlfn.RANK.EQ(P174,P:P,0)</f>
        <v>178</v>
      </c>
      <c r="C174" t="s">
        <v>872</v>
      </c>
      <c r="D174" t="s">
        <v>37</v>
      </c>
      <c r="E174" t="s">
        <v>1</v>
      </c>
      <c r="F174" s="18">
        <v>12</v>
      </c>
      <c r="G174" s="2">
        <v>4.9285714285714279</v>
      </c>
      <c r="H174" s="2">
        <v>572.49618320610671</v>
      </c>
      <c r="I174" s="2">
        <v>35.725190839694648</v>
      </c>
      <c r="J174" s="2">
        <v>0</v>
      </c>
      <c r="K174" s="2">
        <v>0</v>
      </c>
      <c r="L174" s="2">
        <v>0</v>
      </c>
      <c r="M174" s="2">
        <v>0.2920099113546184</v>
      </c>
      <c r="N174" s="2">
        <f>IF(VLOOKUP($E174,Configuration!$A$21:$C$31,3,FALSE),IFERROR((Configuration!$C$13*G174+Configuration!$C$12*I174+Configuration!$C$14*H174+Configuration!$C$16*K174+Configuration!$C$15*L174+Configuration!$C$17*M174),""),0)+(IF(VLOOKUP($E174,Configuration!$A$21:$C$31,3,FALSE),IFERROR((Configuration!$C$13*G174+Configuration!$C$12*I174+Configuration!$C$14*H174+Configuration!$C$16*K174+Configuration!$C$15*L174+Configuration!$C$17*M174),""),0)/$F174)*IFERROR(VLOOKUP($D174,'11_GAME_TEAMS (DO NOT MODIFY)'!$A:$C,3,FALSE),0)</f>
        <v>104.09962248917732</v>
      </c>
      <c r="O174" s="2">
        <f>MAX(IFERROR(IF(Configuration!$F$11&gt;0,$N174-LARGE($N:$N,Configuration!$F$11*Configuration!$F$16),-1000000),0),IFERROR(IF(Configuration!$F$14&gt;0,$N174-LARGE('FLEX Settings (DO NOT MODIFY)'!$J:$J,Configuration!$F$14*Configuration!$F$16),-1000000),0),IFERROR(IF(Configuration!$F$13&gt;0,$N174-LARGE('FLEX Settings (DO NOT MODIFY)'!$K:$K,Configuration!$F$13*Configuration!$F$16),-1000000),0))+IF(N174=0,0,COUNTIFS($N$2:N173,N173)*0.000001)</f>
        <v>-53.130049021805618</v>
      </c>
      <c r="P174" s="42">
        <f>IF(VLOOKUP($E174,Configuration!$A$21:$C$31,3,FALSE),IFERROR((Configuration!$C$13*G174*3+Configuration!$C$12*I174+Configuration!$C$14*H174+Configuration!$C$16*K174+Configuration!$C$15*L174*3+Configuration!$C$17*M174),""),0)/F174*IF(F174&gt;=10,1,(1-(12-F174)/12))</f>
        <v>13.603539969336206</v>
      </c>
    </row>
    <row r="175" spans="1:16" x14ac:dyDescent="0.25">
      <c r="A175" s="12">
        <f>_xlfn.RANK.EQ(O175,O:O,0)</f>
        <v>180</v>
      </c>
      <c r="B175" s="12">
        <f>_xlfn.RANK.EQ(P175,P:P,0)</f>
        <v>199</v>
      </c>
      <c r="C175" t="s">
        <v>810</v>
      </c>
      <c r="D175" t="s">
        <v>184</v>
      </c>
      <c r="E175" t="s">
        <v>355</v>
      </c>
      <c r="F175" s="18">
        <v>12</v>
      </c>
      <c r="G175" s="2">
        <v>4</v>
      </c>
      <c r="H175" s="2">
        <v>629.15999999999985</v>
      </c>
      <c r="I175" s="2">
        <v>42</v>
      </c>
      <c r="J175" s="2">
        <v>0</v>
      </c>
      <c r="K175" s="2">
        <v>0</v>
      </c>
      <c r="L175" s="2">
        <v>0</v>
      </c>
      <c r="M175" s="2">
        <v>0.3432988316822887</v>
      </c>
      <c r="N175" s="2">
        <f>IF(VLOOKUP($E175,Configuration!$A$21:$C$31,3,FALSE),IFERROR((Configuration!$C$13*G175+Configuration!$C$12*I175+Configuration!$C$14*H175+Configuration!$C$16*K175+Configuration!$C$15*L175+Configuration!$C$17*M175),""),0)+(IF(VLOOKUP($E175,Configuration!$A$21:$C$31,3,FALSE),IFERROR((Configuration!$C$13*G175+Configuration!$C$12*I175+Configuration!$C$14*H175+Configuration!$C$16*K175+Configuration!$C$15*L175+Configuration!$C$17*M175),""),0)/$F175)*IFERROR(VLOOKUP($D175,'11_GAME_TEAMS (DO NOT MODIFY)'!$A:$C,3,FALSE),0)</f>
        <v>107.22940233663542</v>
      </c>
      <c r="O175" s="2">
        <f>MAX(IFERROR(IF(Configuration!$F$11&gt;0,$N175-LARGE($N:$N,Configuration!$F$11*Configuration!$F$16),-1000000),0),IFERROR(IF(Configuration!$F$14&gt;0,$N175-LARGE('FLEX Settings (DO NOT MODIFY)'!$J:$J,Configuration!$F$14*Configuration!$F$16),-1000000),0),IFERROR(IF(Configuration!$F$13&gt;0,$N175-LARGE('FLEX Settings (DO NOT MODIFY)'!$K:$K,Configuration!$F$13*Configuration!$F$16),-1000000),0))+IF(N175=0,0,COUNTIFS($N$2:N174,N174)*0.000001)</f>
        <v>-50.000269174347522</v>
      </c>
      <c r="P175" s="42">
        <f>IF(VLOOKUP($E175,Configuration!$A$21:$C$31,3,FALSE),IFERROR((Configuration!$C$13*G175*3+Configuration!$C$12*I175+Configuration!$C$14*H175+Configuration!$C$16*K175+Configuration!$C$15*L175*3+Configuration!$C$17*M175),""),0)/F175*IF(F175&gt;=10,1,(1-(12-F175)/12))</f>
        <v>12.935783528052951</v>
      </c>
    </row>
    <row r="176" spans="1:16" x14ac:dyDescent="0.25">
      <c r="A176" s="12">
        <f>_xlfn.RANK.EQ(O176,O:O,0)</f>
        <v>183</v>
      </c>
      <c r="B176" s="12">
        <f>_xlfn.RANK.EQ(P176,P:P,0)</f>
        <v>173</v>
      </c>
      <c r="C176" t="s">
        <v>890</v>
      </c>
      <c r="D176" t="s">
        <v>121</v>
      </c>
      <c r="E176" t="s">
        <v>379</v>
      </c>
      <c r="F176" s="18">
        <v>12</v>
      </c>
      <c r="G176" s="2">
        <v>4.8032573582196711</v>
      </c>
      <c r="H176" s="2">
        <v>580.15420289855081</v>
      </c>
      <c r="I176" s="2">
        <v>41.373913043478268</v>
      </c>
      <c r="J176" s="2">
        <v>0</v>
      </c>
      <c r="K176" s="2">
        <v>0</v>
      </c>
      <c r="L176" s="2">
        <v>0</v>
      </c>
      <c r="M176" s="2">
        <v>0.33818133357025459</v>
      </c>
      <c r="N176" s="2">
        <f>IF(VLOOKUP($E176,Configuration!$A$21:$C$31,3,FALSE),IFERROR((Configuration!$C$13*G176+Configuration!$C$12*I176+Configuration!$C$14*H176+Configuration!$C$16*K176+Configuration!$C$15*L176+Configuration!$C$17*M176),""),0)+(IF(VLOOKUP($E176,Configuration!$A$21:$C$31,3,FALSE),IFERROR((Configuration!$C$13*G176+Configuration!$C$12*I176+Configuration!$C$14*H176+Configuration!$C$16*K176+Configuration!$C$15*L176+Configuration!$C$17*M176),""),0)/$F176)*IFERROR(VLOOKUP($D176,'11_GAME_TEAMS (DO NOT MODIFY)'!$A:$C,3,FALSE),0)</f>
        <v>106.84555829377173</v>
      </c>
      <c r="O176" s="2">
        <f>MAX(IFERROR(IF(Configuration!$F$11&gt;0,$N176-LARGE($N:$N,Configuration!$F$11*Configuration!$F$16),-1000000),0),IFERROR(IF(Configuration!$F$14&gt;0,$N176-LARGE('FLEX Settings (DO NOT MODIFY)'!$J:$J,Configuration!$F$14*Configuration!$F$16),-1000000),0),IFERROR(IF(Configuration!$F$13&gt;0,$N176-LARGE('FLEX Settings (DO NOT MODIFY)'!$K:$K,Configuration!$F$13*Configuration!$F$16),-1000000),0))+IF(N176=0,0,COUNTIFS($N$2:N175,N175)*0.000001)</f>
        <v>-50.384113217211208</v>
      </c>
      <c r="P176" s="42">
        <f>IF(VLOOKUP($E176,Configuration!$A$21:$C$31,3,FALSE),IFERROR((Configuration!$C$13*G176*3+Configuration!$C$12*I176+Configuration!$C$14*H176+Configuration!$C$16*K176+Configuration!$C$15*L176*3+Configuration!$C$17*M176),""),0)/F176*IF(F176&gt;=10,1,(1-(12-F176)/12))</f>
        <v>13.707053882700649</v>
      </c>
    </row>
    <row r="177" spans="1:16" x14ac:dyDescent="0.25">
      <c r="A177" s="12">
        <f>_xlfn.RANK.EQ(O177,O:O,0)</f>
        <v>182</v>
      </c>
      <c r="B177" s="12">
        <f>_xlfn.RANK.EQ(P177,P:P,0)</f>
        <v>190</v>
      </c>
      <c r="C177" t="s">
        <v>532</v>
      </c>
      <c r="D177" t="s">
        <v>89</v>
      </c>
      <c r="E177" t="s">
        <v>1</v>
      </c>
      <c r="F177" s="18">
        <v>12</v>
      </c>
      <c r="G177" s="2">
        <v>4.3826086956521735</v>
      </c>
      <c r="H177" s="2">
        <v>587.34084507042269</v>
      </c>
      <c r="I177" s="2">
        <v>41.88169014084508</v>
      </c>
      <c r="J177" s="2">
        <v>2</v>
      </c>
      <c r="K177" s="2">
        <v>10.000000000000002</v>
      </c>
      <c r="L177" s="2">
        <v>0.13333333333333333</v>
      </c>
      <c r="M177" s="2">
        <v>0.3699682563524172</v>
      </c>
      <c r="N177" s="2">
        <f>IF(VLOOKUP($E177,Configuration!$A$21:$C$31,3,FALSE),IFERROR((Configuration!$C$13*G177+Configuration!$C$12*I177+Configuration!$C$14*H177+Configuration!$C$16*K177+Configuration!$C$15*L177+Configuration!$C$17*M177),""),0)+(IF(VLOOKUP($E177,Configuration!$A$21:$C$31,3,FALSE),IFERROR((Configuration!$C$13*G177+Configuration!$C$12*I177+Configuration!$C$14*H177+Configuration!$C$16*K177+Configuration!$C$15*L177+Configuration!$C$17*M177),""),0)/$F177)*IFERROR(VLOOKUP($D177,'11_GAME_TEAMS (DO NOT MODIFY)'!$A:$C,3,FALSE),0)</f>
        <v>107.03064523867302</v>
      </c>
      <c r="O177" s="2">
        <f>MAX(IFERROR(IF(Configuration!$F$11&gt;0,$N177-LARGE($N:$N,Configuration!$F$11*Configuration!$F$16),-1000000),0),IFERROR(IF(Configuration!$F$14&gt;0,$N177-LARGE('FLEX Settings (DO NOT MODIFY)'!$J:$J,Configuration!$F$14*Configuration!$F$16),-1000000),0),IFERROR(IF(Configuration!$F$13&gt;0,$N177-LARGE('FLEX Settings (DO NOT MODIFY)'!$K:$K,Configuration!$F$13*Configuration!$F$16),-1000000),0))+IF(N177=0,0,COUNTIFS($N$2:N176,N176)*0.000001)</f>
        <v>-50.199026272309922</v>
      </c>
      <c r="P177" s="42">
        <f>IF(VLOOKUP($E177,Configuration!$A$21:$C$31,3,FALSE),IFERROR((Configuration!$C$13*G177*3+Configuration!$C$12*I177+Configuration!$C$14*H177+Configuration!$C$16*K177+Configuration!$C$15*L177*3+Configuration!$C$17*M177),""),0)/F177*IF(F177&gt;=10,1,(1-(12-F177)/12))</f>
        <v>13.435162465541593</v>
      </c>
    </row>
    <row r="178" spans="1:16" x14ac:dyDescent="0.25">
      <c r="A178" s="12">
        <f>_xlfn.RANK.EQ(O178,O:O,0)</f>
        <v>173</v>
      </c>
      <c r="B178" s="12">
        <f>_xlfn.RANK.EQ(P178,P:P,0)</f>
        <v>171</v>
      </c>
      <c r="C178" t="s">
        <v>277</v>
      </c>
      <c r="D178" t="s">
        <v>74</v>
      </c>
      <c r="E178" t="s">
        <v>373</v>
      </c>
      <c r="F178" s="18">
        <v>12</v>
      </c>
      <c r="G178" s="2">
        <v>4.5818181818181811</v>
      </c>
      <c r="H178" s="2">
        <v>582.5342307692307</v>
      </c>
      <c r="I178" s="2">
        <v>46.836923076923071</v>
      </c>
      <c r="J178" s="2">
        <v>1</v>
      </c>
      <c r="K178" s="2">
        <v>5.0000000000000009</v>
      </c>
      <c r="L178" s="2">
        <v>6.6666666666666666E-2</v>
      </c>
      <c r="M178" s="2">
        <v>0.39665301686156673</v>
      </c>
      <c r="N178" s="2">
        <f>IF(VLOOKUP($E178,Configuration!$A$21:$C$31,3,FALSE),IFERROR((Configuration!$C$13*G178+Configuration!$C$12*I178+Configuration!$C$14*H178+Configuration!$C$16*K178+Configuration!$C$15*L178+Configuration!$C$17*M178),""),0)+(IF(VLOOKUP($E178,Configuration!$A$21:$C$31,3,FALSE),IFERROR((Configuration!$C$13*G178+Configuration!$C$12*I178+Configuration!$C$14*H178+Configuration!$C$16*K178+Configuration!$C$15*L178+Configuration!$C$17*M178),""),0)/$F178)*IFERROR(VLOOKUP($D178,'11_GAME_TEAMS (DO NOT MODIFY)'!$A:$C,3,FALSE),0)</f>
        <v>109.26948767257056</v>
      </c>
      <c r="O178" s="2">
        <f>MAX(IFERROR(IF(Configuration!$F$11&gt;0,$N178-LARGE($N:$N,Configuration!$F$11*Configuration!$F$16),-1000000),0),IFERROR(IF(Configuration!$F$14&gt;0,$N178-LARGE('FLEX Settings (DO NOT MODIFY)'!$J:$J,Configuration!$F$14*Configuration!$F$16),-1000000),0),IFERROR(IF(Configuration!$F$13&gt;0,$N178-LARGE('FLEX Settings (DO NOT MODIFY)'!$K:$K,Configuration!$F$13*Configuration!$F$16),-1000000),0))+IF(N178=0,0,COUNTIFS($N$2:N177,N177)*0.000001)</f>
        <v>-47.960183838412377</v>
      </c>
      <c r="P178" s="42">
        <f>IF(VLOOKUP($E178,Configuration!$A$21:$C$31,3,FALSE),IFERROR((Configuration!$C$13*G178*3+Configuration!$C$12*I178+Configuration!$C$14*H178+Configuration!$C$16*K178+Configuration!$C$15*L178*3+Configuration!$C$17*M178),""),0)/F178*IF(F178&gt;=10,1,(1-(12-F178)/12))</f>
        <v>13.754275487865726</v>
      </c>
    </row>
    <row r="179" spans="1:16" x14ac:dyDescent="0.25">
      <c r="A179" s="12">
        <f>_xlfn.RANK.EQ(O179,O:O,0)</f>
        <v>160</v>
      </c>
      <c r="B179" s="12">
        <f>_xlfn.RANK.EQ(P179,P:P,0)</f>
        <v>191</v>
      </c>
      <c r="C179" t="s">
        <v>246</v>
      </c>
      <c r="D179" t="s">
        <v>67</v>
      </c>
      <c r="E179" t="s">
        <v>369</v>
      </c>
      <c r="F179" s="18">
        <v>12</v>
      </c>
      <c r="G179" s="2">
        <v>3.7894736842105257</v>
      </c>
      <c r="H179" s="2">
        <v>612</v>
      </c>
      <c r="I179" s="2">
        <v>54</v>
      </c>
      <c r="J179" s="2">
        <v>3</v>
      </c>
      <c r="K179" s="2">
        <v>15</v>
      </c>
      <c r="L179" s="2">
        <v>0.2</v>
      </c>
      <c r="M179" s="2">
        <v>0.48283890761186321</v>
      </c>
      <c r="N179" s="2">
        <f>IF(VLOOKUP($E179,Configuration!$A$21:$C$31,3,FALSE),IFERROR((Configuration!$C$13*G179+Configuration!$C$12*I179+Configuration!$C$14*H179+Configuration!$C$16*K179+Configuration!$C$15*L179+Configuration!$C$17*M179),""),0)+(IF(VLOOKUP($E179,Configuration!$A$21:$C$31,3,FALSE),IFERROR((Configuration!$C$13*G179+Configuration!$C$12*I179+Configuration!$C$14*H179+Configuration!$C$16*K179+Configuration!$C$15*L179+Configuration!$C$17*M179),""),0)/$F179)*IFERROR(VLOOKUP($D179,'11_GAME_TEAMS (DO NOT MODIFY)'!$A:$C,3,FALSE),0)</f>
        <v>112.67116429003943</v>
      </c>
      <c r="O179" s="2">
        <f>MAX(IFERROR(IF(Configuration!$F$11&gt;0,$N179-LARGE($N:$N,Configuration!$F$11*Configuration!$F$16),-1000000),0),IFERROR(IF(Configuration!$F$14&gt;0,$N179-LARGE('FLEX Settings (DO NOT MODIFY)'!$J:$J,Configuration!$F$14*Configuration!$F$16),-1000000),0),IFERROR(IF(Configuration!$F$13&gt;0,$N179-LARGE('FLEX Settings (DO NOT MODIFY)'!$K:$K,Configuration!$F$13*Configuration!$F$16),-1000000),0))+IF(N179=0,0,COUNTIFS($N$2:N178,N178)*0.000001)</f>
        <v>-44.558507220943511</v>
      </c>
      <c r="P179" s="42">
        <f>IF(VLOOKUP($E179,Configuration!$A$21:$C$31,3,FALSE),IFERROR((Configuration!$C$13*G179*3+Configuration!$C$12*I179+Configuration!$C$14*H179+Configuration!$C$16*K179+Configuration!$C$15*L179*3+Configuration!$C$17*M179),""),0)/F179*IF(F179&gt;=10,1,(1-(12-F179)/12))</f>
        <v>13.378737375047145</v>
      </c>
    </row>
    <row r="180" spans="1:16" x14ac:dyDescent="0.25">
      <c r="A180" s="12">
        <f>_xlfn.RANK.EQ(O180,O:O,0)</f>
        <v>195</v>
      </c>
      <c r="B180" s="12">
        <f>_xlfn.RANK.EQ(P180,P:P,0)</f>
        <v>136</v>
      </c>
      <c r="C180" t="s">
        <v>887</v>
      </c>
      <c r="D180" t="s">
        <v>140</v>
      </c>
      <c r="E180" t="s">
        <v>379</v>
      </c>
      <c r="F180" s="18">
        <v>11</v>
      </c>
      <c r="G180" s="2">
        <v>5.2873743718592969</v>
      </c>
      <c r="H180" s="2">
        <v>510.62785277777789</v>
      </c>
      <c r="I180" s="2">
        <v>35.770777777777781</v>
      </c>
      <c r="J180" s="2">
        <v>3.8499999999999996</v>
      </c>
      <c r="K180" s="2">
        <v>19.25</v>
      </c>
      <c r="L180" s="2">
        <v>0.25666666666666665</v>
      </c>
      <c r="M180" s="2">
        <v>0.34558272152796932</v>
      </c>
      <c r="N180" s="2">
        <f>IF(VLOOKUP($E180,Configuration!$A$21:$C$31,3,FALSE),IFERROR((Configuration!$C$13*G180+Configuration!$C$12*I180+Configuration!$C$14*H180+Configuration!$C$16*K180+Configuration!$C$15*L180+Configuration!$C$17*M180),""),0)+(IF(VLOOKUP($E180,Configuration!$A$21:$C$31,3,FALSE),IFERROR((Configuration!$C$13*G180+Configuration!$C$12*I180+Configuration!$C$14*H180+Configuration!$C$16*K180+Configuration!$C$15*L180+Configuration!$C$17*M180),""),0)/$F180)*IFERROR(VLOOKUP($D180,'11_GAME_TEAMS (DO NOT MODIFY)'!$A:$C,3,FALSE),0)</f>
        <v>103.44625495476653</v>
      </c>
      <c r="O180" s="2">
        <f>MAX(IFERROR(IF(Configuration!$F$11&gt;0,$N180-LARGE($N:$N,Configuration!$F$11*Configuration!$F$16),-1000000),0),IFERROR(IF(Configuration!$F$14&gt;0,$N180-LARGE('FLEX Settings (DO NOT MODIFY)'!$J:$J,Configuration!$F$14*Configuration!$F$16),-1000000),0),IFERROR(IF(Configuration!$F$13&gt;0,$N180-LARGE('FLEX Settings (DO NOT MODIFY)'!$K:$K,Configuration!$F$13*Configuration!$F$16),-1000000),0))+IF(N180=0,0,COUNTIFS($N$2:N179,N179)*0.000001)</f>
        <v>-53.783416556216409</v>
      </c>
      <c r="P180" s="42">
        <f>IF(VLOOKUP($E180,Configuration!$A$21:$C$31,3,FALSE),IFERROR((Configuration!$C$13*G180*3+Configuration!$C$12*I180+Configuration!$C$14*H180+Configuration!$C$16*K180+Configuration!$C$15*L180*3+Configuration!$C$17*M180),""),0)/F180*IF(F180&gt;=10,1,(1-(12-F180)/12))</f>
        <v>15.452249765188917</v>
      </c>
    </row>
    <row r="181" spans="1:16" x14ac:dyDescent="0.25">
      <c r="A181" s="12">
        <f>_xlfn.RANK.EQ(O181,O:O,0)</f>
        <v>175</v>
      </c>
      <c r="B181" s="12">
        <f>_xlfn.RANK.EQ(P181,P:P,0)</f>
        <v>166</v>
      </c>
      <c r="C181" t="s">
        <v>519</v>
      </c>
      <c r="D181" t="s">
        <v>665</v>
      </c>
      <c r="E181" t="s">
        <v>369</v>
      </c>
      <c r="F181" s="18">
        <v>9</v>
      </c>
      <c r="G181" s="2">
        <v>5.1428571428571423</v>
      </c>
      <c r="H181" s="2">
        <v>531</v>
      </c>
      <c r="I181" s="2">
        <v>45</v>
      </c>
      <c r="J181" s="2">
        <v>0</v>
      </c>
      <c r="K181" s="2">
        <v>0</v>
      </c>
      <c r="L181" s="2">
        <v>0</v>
      </c>
      <c r="M181" s="2">
        <v>0.36782017680245216</v>
      </c>
      <c r="N181" s="2">
        <f>IF(VLOOKUP($E181,Configuration!$A$21:$C$31,3,FALSE),IFERROR((Configuration!$C$13*G181+Configuration!$C$12*I181+Configuration!$C$14*H181+Configuration!$C$16*K181+Configuration!$C$15*L181+Configuration!$C$17*M181),""),0)+(IF(VLOOKUP($E181,Configuration!$A$21:$C$31,3,FALSE),IFERROR((Configuration!$C$13*G181+Configuration!$C$12*I181+Configuration!$C$14*H181+Configuration!$C$16*K181+Configuration!$C$15*L181+Configuration!$C$17*M181),""),0)/$F181)*IFERROR(VLOOKUP($D181,'11_GAME_TEAMS (DO NOT MODIFY)'!$A:$C,3,FALSE),0)</f>
        <v>108.658210906414</v>
      </c>
      <c r="O181" s="2">
        <f>MAX(IFERROR(IF(Configuration!$F$11&gt;0,$N181-LARGE($N:$N,Configuration!$F$11*Configuration!$F$16),-1000000),0),IFERROR(IF(Configuration!$F$14&gt;0,$N181-LARGE('FLEX Settings (DO NOT MODIFY)'!$J:$J,Configuration!$F$14*Configuration!$F$16),-1000000),0),IFERROR(IF(Configuration!$F$13&gt;0,$N181-LARGE('FLEX Settings (DO NOT MODIFY)'!$K:$K,Configuration!$F$13*Configuration!$F$16),-1000000),0))+IF(N181=0,0,COUNTIFS($N$2:N180,N180)*0.000001)</f>
        <v>-48.571460604568941</v>
      </c>
      <c r="P181" s="42">
        <f>IF(VLOOKUP($E181,Configuration!$A$21:$C$31,3,FALSE),IFERROR((Configuration!$C$13*G181*3+Configuration!$C$12*I181+Configuration!$C$14*H181+Configuration!$C$16*K181+Configuration!$C$15*L181*3+Configuration!$C$17*M181),""),0)/F181*IF(F181&gt;=10,1,(1-(12-F181)/12))</f>
        <v>13.952982351485304</v>
      </c>
    </row>
    <row r="182" spans="1:16" x14ac:dyDescent="0.25">
      <c r="A182" s="12">
        <f>_xlfn.RANK.EQ(O182,O:O,0)</f>
        <v>179</v>
      </c>
      <c r="B182" s="12">
        <f>_xlfn.RANK.EQ(P182,P:P,0)</f>
        <v>181</v>
      </c>
      <c r="C182" t="s">
        <v>249</v>
      </c>
      <c r="D182" t="s">
        <v>76</v>
      </c>
      <c r="E182" t="s">
        <v>2</v>
      </c>
      <c r="F182" s="18">
        <v>12</v>
      </c>
      <c r="G182" s="2">
        <v>4.6020000000000003</v>
      </c>
      <c r="H182" s="2">
        <v>585.91395053003532</v>
      </c>
      <c r="I182" s="2">
        <v>43.481554770318027</v>
      </c>
      <c r="J182" s="2">
        <v>0</v>
      </c>
      <c r="K182" s="2">
        <v>0</v>
      </c>
      <c r="L182" s="2">
        <v>0</v>
      </c>
      <c r="M182" s="2">
        <v>0.35540873696141961</v>
      </c>
      <c r="N182" s="2">
        <f>IF(VLOOKUP($E182,Configuration!$A$21:$C$31,3,FALSE),IFERROR((Configuration!$C$13*G182+Configuration!$C$12*I182+Configuration!$C$14*H182+Configuration!$C$16*K182+Configuration!$C$15*L182+Configuration!$C$17*M182),""),0)+(IF(VLOOKUP($E182,Configuration!$A$21:$C$31,3,FALSE),IFERROR((Configuration!$C$13*G182+Configuration!$C$12*I182+Configuration!$C$14*H182+Configuration!$C$16*K182+Configuration!$C$15*L182+Configuration!$C$17*M182),""),0)/$F182)*IFERROR(VLOOKUP($D182,'11_GAME_TEAMS (DO NOT MODIFY)'!$A:$C,3,FALSE),0)</f>
        <v>107.23335496423971</v>
      </c>
      <c r="O182" s="2">
        <f>MAX(IFERROR(IF(Configuration!$F$11&gt;0,$N182-LARGE($N:$N,Configuration!$F$11*Configuration!$F$16),-1000000),0),IFERROR(IF(Configuration!$F$14&gt;0,$N182-LARGE('FLEX Settings (DO NOT MODIFY)'!$J:$J,Configuration!$F$14*Configuration!$F$16),-1000000),0),IFERROR(IF(Configuration!$F$13&gt;0,$N182-LARGE('FLEX Settings (DO NOT MODIFY)'!$K:$K,Configuration!$F$13*Configuration!$F$16),-1000000),0))+IF(N182=0,0,COUNTIFS($N$2:N181,N181)*0.000001)</f>
        <v>-49.99631654674323</v>
      </c>
      <c r="P182" s="42">
        <f>IF(VLOOKUP($E182,Configuration!$A$21:$C$31,3,FALSE),IFERROR((Configuration!$C$13*G182*3+Configuration!$C$12*I182+Configuration!$C$14*H182+Configuration!$C$16*K182+Configuration!$C$15*L182*3+Configuration!$C$17*M182),""),0)/F182*IF(F182&gt;=10,1,(1-(12-F182)/12))</f>
        <v>13.538112913686644</v>
      </c>
    </row>
    <row r="183" spans="1:16" x14ac:dyDescent="0.25">
      <c r="A183" s="12">
        <f>_xlfn.RANK.EQ(O183,O:O,0)</f>
        <v>188</v>
      </c>
      <c r="B183" s="12">
        <f>_xlfn.RANK.EQ(P183,P:P,0)</f>
        <v>187</v>
      </c>
      <c r="C183" t="s">
        <v>512</v>
      </c>
      <c r="D183" t="s">
        <v>59</v>
      </c>
      <c r="E183" t="s">
        <v>3</v>
      </c>
      <c r="F183" s="18">
        <v>12</v>
      </c>
      <c r="G183" s="2">
        <v>4.4047214673913047</v>
      </c>
      <c r="H183" s="2">
        <v>548.71910377358483</v>
      </c>
      <c r="I183" s="2">
        <v>39.194221698113196</v>
      </c>
      <c r="J183" s="2">
        <v>5</v>
      </c>
      <c r="K183" s="2">
        <v>25</v>
      </c>
      <c r="L183" s="2">
        <v>0.33333333333333337</v>
      </c>
      <c r="M183" s="2">
        <v>0.38945617140674565</v>
      </c>
      <c r="N183" s="2">
        <f>IF(VLOOKUP($E183,Configuration!$A$21:$C$31,3,FALSE),IFERROR((Configuration!$C$13*G183+Configuration!$C$12*I183+Configuration!$C$14*H183+Configuration!$C$16*K183+Configuration!$C$15*L183+Configuration!$C$17*M183),""),0)+(IF(VLOOKUP($E183,Configuration!$A$21:$C$31,3,FALSE),IFERROR((Configuration!$C$13*G183+Configuration!$C$12*I183+Configuration!$C$14*H183+Configuration!$C$16*K183+Configuration!$C$15*L183+Configuration!$C$17*M183),""),0)/$F183)*IFERROR(VLOOKUP($D183,'11_GAME_TEAMS (DO NOT MODIFY)'!$A:$C,3,FALSE),0)</f>
        <v>104.61843768794942</v>
      </c>
      <c r="O183" s="2">
        <f>MAX(IFERROR(IF(Configuration!$F$11&gt;0,$N183-LARGE($N:$N,Configuration!$F$11*Configuration!$F$16),-1000000),0),IFERROR(IF(Configuration!$F$14&gt;0,$N183-LARGE('FLEX Settings (DO NOT MODIFY)'!$J:$J,Configuration!$F$14*Configuration!$F$16),-1000000),0),IFERROR(IF(Configuration!$F$13&gt;0,$N183-LARGE('FLEX Settings (DO NOT MODIFY)'!$K:$K,Configuration!$F$13*Configuration!$F$16),-1000000),0))+IF(N183=0,0,COUNTIFS($N$2:N182,N182)*0.000001)</f>
        <v>-52.611233823033515</v>
      </c>
      <c r="P183" s="42">
        <f>IF(VLOOKUP($E183,Configuration!$A$21:$C$31,3,FALSE),IFERROR((Configuration!$C$13*G183*3+Configuration!$C$12*I183+Configuration!$C$14*H183+Configuration!$C$16*K183+Configuration!$C$15*L183*3+Configuration!$C$17*M183),""),0)/F183*IF(F183&gt;=10,1,(1-(12-F183)/12))</f>
        <v>13.456257941387088</v>
      </c>
    </row>
    <row r="184" spans="1:16" x14ac:dyDescent="0.25">
      <c r="A184" s="12">
        <f>_xlfn.RANK.EQ(O184,O:O,0)</f>
        <v>181</v>
      </c>
      <c r="B184" s="12">
        <f>_xlfn.RANK.EQ(P184,P:P,0)</f>
        <v>188</v>
      </c>
      <c r="C184" t="s">
        <v>875</v>
      </c>
      <c r="D184" t="s">
        <v>48</v>
      </c>
      <c r="E184" t="s">
        <v>1</v>
      </c>
      <c r="F184" s="18">
        <v>12</v>
      </c>
      <c r="G184" s="2">
        <v>4.5176470588235311</v>
      </c>
      <c r="H184" s="2">
        <v>585.96237623762386</v>
      </c>
      <c r="I184" s="2">
        <v>44.39108910891089</v>
      </c>
      <c r="J184" s="2">
        <v>0</v>
      </c>
      <c r="K184" s="2">
        <v>0</v>
      </c>
      <c r="L184" s="2">
        <v>0</v>
      </c>
      <c r="M184" s="2">
        <v>0.36284307209984468</v>
      </c>
      <c r="N184" s="2">
        <f>IF(VLOOKUP($E184,Configuration!$A$21:$C$31,3,FALSE),IFERROR((Configuration!$C$13*G184+Configuration!$C$12*I184+Configuration!$C$14*H184+Configuration!$C$16*K184+Configuration!$C$15*L184+Configuration!$C$17*M184),""),0)+(IF(VLOOKUP($E184,Configuration!$A$21:$C$31,3,FALSE),IFERROR((Configuration!$C$13*G184+Configuration!$C$12*I184+Configuration!$C$14*H184+Configuration!$C$16*K184+Configuration!$C$15*L184+Configuration!$C$17*M184),""),0)/$F184)*IFERROR(VLOOKUP($D184,'11_GAME_TEAMS (DO NOT MODIFY)'!$A:$C,3,FALSE),0)</f>
        <v>107.17197838695934</v>
      </c>
      <c r="O184" s="2">
        <f>MAX(IFERROR(IF(Configuration!$F$11&gt;0,$N184-LARGE($N:$N,Configuration!$F$11*Configuration!$F$16),-1000000),0),IFERROR(IF(Configuration!$F$14&gt;0,$N184-LARGE('FLEX Settings (DO NOT MODIFY)'!$J:$J,Configuration!$F$14*Configuration!$F$16),-1000000),0),IFERROR(IF(Configuration!$F$13&gt;0,$N184-LARGE('FLEX Settings (DO NOT MODIFY)'!$K:$K,Configuration!$F$13*Configuration!$F$16),-1000000),0))+IF(N184=0,0,COUNTIFS($N$2:N183,N183)*0.000001)</f>
        <v>-50.057693124023601</v>
      </c>
      <c r="P184" s="42">
        <f>IF(VLOOKUP($E184,Configuration!$A$21:$C$31,3,FALSE),IFERROR((Configuration!$C$13*G184*3+Configuration!$C$12*I184+Configuration!$C$14*H184+Configuration!$C$16*K184+Configuration!$C$15*L184*3+Configuration!$C$17*M184),""),0)/F184*IF(F184&gt;=10,1,(1-(12-F184)/12))</f>
        <v>13.448645257736807</v>
      </c>
    </row>
    <row r="185" spans="1:16" x14ac:dyDescent="0.25">
      <c r="A185" s="12">
        <f>_xlfn.RANK.EQ(O185,O:O,0)</f>
        <v>167</v>
      </c>
      <c r="B185" s="12">
        <f>_xlfn.RANK.EQ(P185,P:P,0)</f>
        <v>197</v>
      </c>
      <c r="C185" t="s">
        <v>858</v>
      </c>
      <c r="D185" t="s">
        <v>103</v>
      </c>
      <c r="E185" t="s">
        <v>369</v>
      </c>
      <c r="F185" s="18">
        <v>12</v>
      </c>
      <c r="G185" s="2">
        <v>3.6923076923076925</v>
      </c>
      <c r="H185" s="2">
        <v>632.98285714285703</v>
      </c>
      <c r="I185" s="2">
        <v>53.622857142857136</v>
      </c>
      <c r="J185" s="2">
        <v>0</v>
      </c>
      <c r="K185" s="2">
        <v>0</v>
      </c>
      <c r="L185" s="2">
        <v>0</v>
      </c>
      <c r="M185" s="2">
        <v>0.43830152877640766</v>
      </c>
      <c r="N185" s="2">
        <f>IF(VLOOKUP($E185,Configuration!$A$21:$C$31,3,FALSE),IFERROR((Configuration!$C$13*G185+Configuration!$C$12*I185+Configuration!$C$14*H185+Configuration!$C$16*K185+Configuration!$C$15*L185+Configuration!$C$17*M185),""),0)+(IF(VLOOKUP($E185,Configuration!$A$21:$C$31,3,FALSE),IFERROR((Configuration!$C$13*G185+Configuration!$C$12*I185+Configuration!$C$14*H185+Configuration!$C$16*K185+Configuration!$C$15*L185+Configuration!$C$17*M185),""),0)/$F185)*IFERROR(VLOOKUP($D185,'11_GAME_TEAMS (DO NOT MODIFY)'!$A:$C,3,FALSE),0)</f>
        <v>111.38695738200761</v>
      </c>
      <c r="O185" s="2">
        <f>MAX(IFERROR(IF(Configuration!$F$11&gt;0,$N185-LARGE($N:$N,Configuration!$F$11*Configuration!$F$16),-1000000),0),IFERROR(IF(Configuration!$F$14&gt;0,$N185-LARGE('FLEX Settings (DO NOT MODIFY)'!$J:$J,Configuration!$F$14*Configuration!$F$16),-1000000),0),IFERROR(IF(Configuration!$F$13&gt;0,$N185-LARGE('FLEX Settings (DO NOT MODIFY)'!$K:$K,Configuration!$F$13*Configuration!$F$16),-1000000),0))+IF(N185=0,0,COUNTIFS($N$2:N184,N184)*0.000001)</f>
        <v>-45.842714128975331</v>
      </c>
      <c r="P185" s="42">
        <f>IF(VLOOKUP($E185,Configuration!$A$21:$C$31,3,FALSE),IFERROR((Configuration!$C$13*G185*3+Configuration!$C$12*I185+Configuration!$C$14*H185+Configuration!$C$16*K185+Configuration!$C$15*L185*3+Configuration!$C$17*M185),""),0)/F185*IF(F185&gt;=10,1,(1-(12-F185)/12))</f>
        <v>12.974554140808324</v>
      </c>
    </row>
    <row r="186" spans="1:16" x14ac:dyDescent="0.25">
      <c r="A186" s="12">
        <f>_xlfn.RANK.EQ(O186,O:O,0)</f>
        <v>174</v>
      </c>
      <c r="B186" s="12">
        <f>_xlfn.RANK.EQ(P186,P:P,0)</f>
        <v>180</v>
      </c>
      <c r="C186" t="s">
        <v>269</v>
      </c>
      <c r="D186" t="s">
        <v>185</v>
      </c>
      <c r="E186" t="s">
        <v>355</v>
      </c>
      <c r="F186" s="18">
        <v>12</v>
      </c>
      <c r="G186" s="2">
        <v>4.4304599782687433</v>
      </c>
      <c r="H186" s="2">
        <v>577.76249999999993</v>
      </c>
      <c r="I186" s="2">
        <v>48.824999999999996</v>
      </c>
      <c r="J186" s="2">
        <v>1</v>
      </c>
      <c r="K186" s="2">
        <v>5.0000000000000009</v>
      </c>
      <c r="L186" s="2">
        <v>6.6666666666666666E-2</v>
      </c>
      <c r="M186" s="2">
        <v>0.41290312364696741</v>
      </c>
      <c r="N186" s="2">
        <f>IF(VLOOKUP($E186,Configuration!$A$21:$C$31,3,FALSE),IFERROR((Configuration!$C$13*G186+Configuration!$C$12*I186+Configuration!$C$14*H186+Configuration!$C$16*K186+Configuration!$C$15*L186+Configuration!$C$17*M186),""),0)+(IF(VLOOKUP($E186,Configuration!$A$21:$C$31,3,FALSE),IFERROR((Configuration!$C$13*G186+Configuration!$C$12*I186+Configuration!$C$14*H186+Configuration!$C$16*K186+Configuration!$C$15*L186+Configuration!$C$17*M186),""),0)/$F186)*IFERROR(VLOOKUP($D186,'11_GAME_TEAMS (DO NOT MODIFY)'!$A:$C,3,FALSE),0)</f>
        <v>108.84570362231852</v>
      </c>
      <c r="O186" s="2">
        <f>MAX(IFERROR(IF(Configuration!$F$11&gt;0,$N186-LARGE($N:$N,Configuration!$F$11*Configuration!$F$16),-1000000),0),IFERROR(IF(Configuration!$F$14&gt;0,$N186-LARGE('FLEX Settings (DO NOT MODIFY)'!$J:$J,Configuration!$F$14*Configuration!$F$16),-1000000),0),IFERROR(IF(Configuration!$F$13&gt;0,$N186-LARGE('FLEX Settings (DO NOT MODIFY)'!$K:$K,Configuration!$F$13*Configuration!$F$16),-1000000),0))+IF(N186=0,0,COUNTIFS($N$2:N185,N185)*0.000001)</f>
        <v>-48.383967888664415</v>
      </c>
      <c r="P186" s="42">
        <f>IF(VLOOKUP($E186,Configuration!$A$21:$C$31,3,FALSE),IFERROR((Configuration!$C$13*G186*3+Configuration!$C$12*I186+Configuration!$C$14*H186+Configuration!$C$16*K186+Configuration!$C$15*L186*3+Configuration!$C$17*M186),""),0)/F186*IF(F186&gt;=10,1,(1-(12-F186)/12))</f>
        <v>13.567601946795286</v>
      </c>
    </row>
    <row r="187" spans="1:16" x14ac:dyDescent="0.25">
      <c r="A187" s="12">
        <f>_xlfn.RANK.EQ(O187,O:O,0)</f>
        <v>184</v>
      </c>
      <c r="B187" s="12">
        <f>_xlfn.RANK.EQ(P187,P:P,0)</f>
        <v>192</v>
      </c>
      <c r="C187" t="s">
        <v>853</v>
      </c>
      <c r="D187" t="s">
        <v>86</v>
      </c>
      <c r="E187" t="s">
        <v>3</v>
      </c>
      <c r="F187" s="18">
        <v>12</v>
      </c>
      <c r="G187" s="2">
        <v>4.3499999999999996</v>
      </c>
      <c r="H187" s="2">
        <v>589.59831932773113</v>
      </c>
      <c r="I187" s="2">
        <v>44.2890756302521</v>
      </c>
      <c r="J187" s="2">
        <v>0</v>
      </c>
      <c r="K187" s="2">
        <v>0</v>
      </c>
      <c r="L187" s="2">
        <v>0</v>
      </c>
      <c r="M187" s="2">
        <v>0.36200923619414449</v>
      </c>
      <c r="N187" s="2">
        <f>IF(VLOOKUP($E187,Configuration!$A$21:$C$31,3,FALSE),IFERROR((Configuration!$C$13*G187+Configuration!$C$12*I187+Configuration!$C$14*H187+Configuration!$C$16*K187+Configuration!$C$15*L187+Configuration!$C$17*M187),""),0)+(IF(VLOOKUP($E187,Configuration!$A$21:$C$31,3,FALSE),IFERROR((Configuration!$C$13*G187+Configuration!$C$12*I187+Configuration!$C$14*H187+Configuration!$C$16*K187+Configuration!$C$15*L187+Configuration!$C$17*M187),""),0)/$F187)*IFERROR(VLOOKUP($D187,'11_GAME_TEAMS (DO NOT MODIFY)'!$A:$C,3,FALSE),0)</f>
        <v>106.48035127551087</v>
      </c>
      <c r="O187" s="2">
        <f>MAX(IFERROR(IF(Configuration!$F$11&gt;0,$N187-LARGE($N:$N,Configuration!$F$11*Configuration!$F$16),-1000000),0),IFERROR(IF(Configuration!$F$14&gt;0,$N187-LARGE('FLEX Settings (DO NOT MODIFY)'!$J:$J,Configuration!$F$14*Configuration!$F$16),-1000000),0),IFERROR(IF(Configuration!$F$13&gt;0,$N187-LARGE('FLEX Settings (DO NOT MODIFY)'!$K:$K,Configuration!$F$13*Configuration!$F$16),-1000000),0))+IF(N187=0,0,COUNTIFS($N$2:N186,N186)*0.000001)</f>
        <v>-50.749320235472069</v>
      </c>
      <c r="P187" s="42">
        <f>IF(VLOOKUP($E187,Configuration!$A$21:$C$31,3,FALSE),IFERROR((Configuration!$C$13*G187*3+Configuration!$C$12*I187+Configuration!$C$14*H187+Configuration!$C$16*K187+Configuration!$C$15*L187*3+Configuration!$C$17*M187),""),0)/F187*IF(F187&gt;=10,1,(1-(12-F187)/12))</f>
        <v>13.223362606292573</v>
      </c>
    </row>
    <row r="188" spans="1:16" x14ac:dyDescent="0.25">
      <c r="A188" s="12">
        <f>_xlfn.RANK.EQ(O188,O:O,0)</f>
        <v>148</v>
      </c>
      <c r="B188" s="12">
        <f>_xlfn.RANK.EQ(P188,P:P,0)</f>
        <v>204</v>
      </c>
      <c r="C188" t="s">
        <v>902</v>
      </c>
      <c r="D188" t="s">
        <v>118</v>
      </c>
      <c r="E188" t="s">
        <v>3</v>
      </c>
      <c r="F188" s="18">
        <v>12</v>
      </c>
      <c r="G188" s="2">
        <v>3.2142857142857144</v>
      </c>
      <c r="H188" s="2">
        <v>660</v>
      </c>
      <c r="I188" s="2">
        <v>60</v>
      </c>
      <c r="J188" s="2">
        <v>0</v>
      </c>
      <c r="K188" s="2">
        <v>0</v>
      </c>
      <c r="L188" s="2">
        <v>0</v>
      </c>
      <c r="M188" s="2">
        <v>0.49042690240326953</v>
      </c>
      <c r="N188" s="2">
        <f>IF(VLOOKUP($E188,Configuration!$A$21:$C$31,3,FALSE),IFERROR((Configuration!$C$13*G188+Configuration!$C$12*I188+Configuration!$C$14*H188+Configuration!$C$16*K188+Configuration!$C$15*L188+Configuration!$C$17*M188),""),0)+(IF(VLOOKUP($E188,Configuration!$A$21:$C$31,3,FALSE),IFERROR((Configuration!$C$13*G188+Configuration!$C$12*I188+Configuration!$C$14*H188+Configuration!$C$16*K188+Configuration!$C$15*L188+Configuration!$C$17*M188),""),0)/$F188)*IFERROR(VLOOKUP($D188,'11_GAME_TEAMS (DO NOT MODIFY)'!$A:$C,3,FALSE),0)</f>
        <v>114.30486048090773</v>
      </c>
      <c r="O188" s="2">
        <f>MAX(IFERROR(IF(Configuration!$F$11&gt;0,$N188-LARGE($N:$N,Configuration!$F$11*Configuration!$F$16),-1000000),0),IFERROR(IF(Configuration!$F$14&gt;0,$N188-LARGE('FLEX Settings (DO NOT MODIFY)'!$J:$J,Configuration!$F$14*Configuration!$F$16),-1000000),0),IFERROR(IF(Configuration!$F$13&gt;0,$N188-LARGE('FLEX Settings (DO NOT MODIFY)'!$K:$K,Configuration!$F$13*Configuration!$F$16),-1000000),0))+IF(N188=0,0,COUNTIFS($N$2:N187,N187)*0.000001)</f>
        <v>-42.924811030075205</v>
      </c>
      <c r="P188" s="42">
        <f>IF(VLOOKUP($E188,Configuration!$A$21:$C$31,3,FALSE),IFERROR((Configuration!$C$13*G188*3+Configuration!$C$12*I188+Configuration!$C$14*H188+Configuration!$C$16*K188+Configuration!$C$15*L188*3+Configuration!$C$17*M188),""),0)/F188*IF(F188&gt;=10,1,(1-(12-F188)/12))</f>
        <v>12.73969075436136</v>
      </c>
    </row>
    <row r="189" spans="1:16" x14ac:dyDescent="0.25">
      <c r="A189" s="12">
        <f>_xlfn.RANK.EQ(O189,O:O,0)</f>
        <v>185</v>
      </c>
      <c r="B189" s="12">
        <f>_xlfn.RANK.EQ(P189,P:P,0)</f>
        <v>221</v>
      </c>
      <c r="C189" t="s">
        <v>834</v>
      </c>
      <c r="D189" t="s">
        <v>661</v>
      </c>
      <c r="E189" t="s">
        <v>4</v>
      </c>
      <c r="F189" s="18">
        <v>12</v>
      </c>
      <c r="G189" s="2">
        <v>2.8235294117647061</v>
      </c>
      <c r="H189" s="2">
        <v>587.26400000000001</v>
      </c>
      <c r="I189" s="2">
        <v>43.953230769230771</v>
      </c>
      <c r="J189" s="2">
        <v>10</v>
      </c>
      <c r="K189" s="2">
        <v>50</v>
      </c>
      <c r="L189" s="2">
        <v>0.66666666666666674</v>
      </c>
      <c r="M189" s="2">
        <v>0.49744643177590098</v>
      </c>
      <c r="N189" s="2">
        <f>IF(VLOOKUP($E189,Configuration!$A$21:$C$31,3,FALSE),IFERROR((Configuration!$C$13*G189+Configuration!$C$12*I189+Configuration!$C$14*H189+Configuration!$C$16*K189+Configuration!$C$15*L189+Configuration!$C$17*M189),""),0)+(IF(VLOOKUP($E189,Configuration!$A$21:$C$31,3,FALSE),IFERROR((Configuration!$C$13*G189+Configuration!$C$12*I189+Configuration!$C$14*H189+Configuration!$C$16*K189+Configuration!$C$15*L189+Configuration!$C$17*M189),""),0)/$F189)*IFERROR(VLOOKUP($D189,'11_GAME_TEAMS (DO NOT MODIFY)'!$A:$C,3,FALSE),0)</f>
        <v>105.64929899165182</v>
      </c>
      <c r="O189" s="2">
        <f>MAX(IFERROR(IF(Configuration!$F$11&gt;0,$N189-LARGE($N:$N,Configuration!$F$11*Configuration!$F$16),-1000000),0),IFERROR(IF(Configuration!$F$14&gt;0,$N189-LARGE('FLEX Settings (DO NOT MODIFY)'!$J:$J,Configuration!$F$14*Configuration!$F$16),-1000000),0),IFERROR(IF(Configuration!$F$13&gt;0,$N189-LARGE('FLEX Settings (DO NOT MODIFY)'!$K:$K,Configuration!$F$13*Configuration!$F$16),-1000000),0))+IF(N189=0,0,COUNTIFS($N$2:N188,N188)*0.000001)</f>
        <v>-51.580372519331121</v>
      </c>
      <c r="P189" s="42">
        <f>IF(VLOOKUP($E189,Configuration!$A$21:$C$31,3,FALSE),IFERROR((Configuration!$C$13*G189*3+Configuration!$C$12*I189+Configuration!$C$14*H189+Configuration!$C$16*K189+Configuration!$C$15*L189*3+Configuration!$C$17*M189),""),0)/F189*IF(F189&gt;=10,1,(1-(12-F189)/12))</f>
        <v>12.294304327735693</v>
      </c>
    </row>
    <row r="190" spans="1:16" x14ac:dyDescent="0.25">
      <c r="A190" s="12">
        <f>_xlfn.RANK.EQ(O190,O:O,0)</f>
        <v>159</v>
      </c>
      <c r="B190" s="12">
        <f>_xlfn.RANK.EQ(P190,P:P,0)</f>
        <v>201</v>
      </c>
      <c r="C190" t="s">
        <v>831</v>
      </c>
      <c r="D190" t="s">
        <v>307</v>
      </c>
      <c r="E190" t="s">
        <v>4</v>
      </c>
      <c r="F190" s="18">
        <v>12</v>
      </c>
      <c r="G190" s="2">
        <v>3.2188235294117642</v>
      </c>
      <c r="H190" s="2">
        <v>617.47199999999998</v>
      </c>
      <c r="I190" s="2">
        <v>59.094000000000001</v>
      </c>
      <c r="J190" s="2">
        <v>3.5999999999999996</v>
      </c>
      <c r="K190" s="2">
        <v>18</v>
      </c>
      <c r="L190" s="2">
        <v>0.24</v>
      </c>
      <c r="M190" s="2">
        <v>0.53276709071568495</v>
      </c>
      <c r="N190" s="2">
        <f>IF(VLOOKUP($E190,Configuration!$A$21:$C$31,3,FALSE),IFERROR((Configuration!$C$13*G190+Configuration!$C$12*I190+Configuration!$C$14*H190+Configuration!$C$16*K190+Configuration!$C$15*L190+Configuration!$C$17*M190),""),0)+(IF(VLOOKUP($E190,Configuration!$A$21:$C$31,3,FALSE),IFERROR((Configuration!$C$13*G190+Configuration!$C$12*I190+Configuration!$C$14*H190+Configuration!$C$16*K190+Configuration!$C$15*L190+Configuration!$C$17*M190),""),0)/$F190)*IFERROR(VLOOKUP($D190,'11_GAME_TEAMS (DO NOT MODIFY)'!$A:$C,3,FALSE),0)</f>
        <v>112.7816069950392</v>
      </c>
      <c r="O190" s="2">
        <f>MAX(IFERROR(IF(Configuration!$F$11&gt;0,$N190-LARGE($N:$N,Configuration!$F$11*Configuration!$F$16),-1000000),0),IFERROR(IF(Configuration!$F$14&gt;0,$N190-LARGE('FLEX Settings (DO NOT MODIFY)'!$J:$J,Configuration!$F$14*Configuration!$F$16),-1000000),0),IFERROR(IF(Configuration!$F$13&gt;0,$N190-LARGE('FLEX Settings (DO NOT MODIFY)'!$K:$K,Configuration!$F$13*Configuration!$F$16),-1000000),0))+IF(N190=0,0,COUNTIFS($N$2:N189,N189)*0.000001)</f>
        <v>-44.448064515943742</v>
      </c>
      <c r="P190" s="42">
        <f>IF(VLOOKUP($E190,Configuration!$A$21:$C$31,3,FALSE),IFERROR((Configuration!$C$13*G190*3+Configuration!$C$12*I190+Configuration!$C$14*H190+Configuration!$C$16*K190+Configuration!$C$15*L190*3+Configuration!$C$17*M190),""),0)/F190*IF(F190&gt;=10,1,(1-(12-F190)/12))</f>
        <v>12.857290778998367</v>
      </c>
    </row>
    <row r="191" spans="1:16" x14ac:dyDescent="0.25">
      <c r="A191" s="12">
        <f>_xlfn.RANK.EQ(O191,O:O,0)</f>
        <v>206</v>
      </c>
      <c r="B191" s="12">
        <f>_xlfn.RANK.EQ(P191,P:P,0)</f>
        <v>169</v>
      </c>
      <c r="C191" t="s">
        <v>265</v>
      </c>
      <c r="D191" t="s">
        <v>183</v>
      </c>
      <c r="E191" t="s">
        <v>355</v>
      </c>
      <c r="F191" s="18">
        <v>12</v>
      </c>
      <c r="G191" s="2">
        <v>5.4782608695652177</v>
      </c>
      <c r="H191" s="2">
        <v>504</v>
      </c>
      <c r="I191" s="2">
        <v>36</v>
      </c>
      <c r="J191" s="2">
        <v>0</v>
      </c>
      <c r="K191" s="2">
        <v>0</v>
      </c>
      <c r="L191" s="2">
        <v>0</v>
      </c>
      <c r="M191" s="2">
        <v>0.29425614144196172</v>
      </c>
      <c r="N191" s="2">
        <f>IF(VLOOKUP($E191,Configuration!$A$21:$C$31,3,FALSE),IFERROR((Configuration!$C$13*G191+Configuration!$C$12*I191+Configuration!$C$14*H191+Configuration!$C$16*K191+Configuration!$C$15*L191+Configuration!$C$17*M191),""),0)+(IF(VLOOKUP($E191,Configuration!$A$21:$C$31,3,FALSE),IFERROR((Configuration!$C$13*G191+Configuration!$C$12*I191+Configuration!$C$14*H191+Configuration!$C$16*K191+Configuration!$C$15*L191+Configuration!$C$17*M191),""),0)/$F191)*IFERROR(VLOOKUP($D191,'11_GAME_TEAMS (DO NOT MODIFY)'!$A:$C,3,FALSE),0)</f>
        <v>100.68105293450739</v>
      </c>
      <c r="O191" s="2">
        <f>MAX(IFERROR(IF(Configuration!$F$11&gt;0,$N191-LARGE($N:$N,Configuration!$F$11*Configuration!$F$16),-1000000),0),IFERROR(IF(Configuration!$F$14&gt;0,$N191-LARGE('FLEX Settings (DO NOT MODIFY)'!$J:$J,Configuration!$F$14*Configuration!$F$16),-1000000),0),IFERROR(IF(Configuration!$F$13&gt;0,$N191-LARGE('FLEX Settings (DO NOT MODIFY)'!$K:$K,Configuration!$F$13*Configuration!$F$16),-1000000),0))+IF(N191=0,0,COUNTIFS($N$2:N190,N190)*0.000001)</f>
        <v>-56.548618576475548</v>
      </c>
      <c r="P191" s="42">
        <f>IF(VLOOKUP($E191,Configuration!$A$21:$C$31,3,FALSE),IFERROR((Configuration!$C$13*G191*3+Configuration!$C$12*I191+Configuration!$C$14*H191+Configuration!$C$16*K191+Configuration!$C$15*L191*3+Configuration!$C$17*M191),""),0)/F191*IF(F191&gt;=10,1,(1-(12-F191)/12))</f>
        <v>13.868348614107498</v>
      </c>
    </row>
    <row r="192" spans="1:16" x14ac:dyDescent="0.25">
      <c r="A192" s="12">
        <f>_xlfn.RANK.EQ(O192,O:O,0)</f>
        <v>193</v>
      </c>
      <c r="B192" s="12">
        <f>_xlfn.RANK.EQ(P192,P:P,0)</f>
        <v>216</v>
      </c>
      <c r="C192" t="s">
        <v>346</v>
      </c>
      <c r="D192" t="s">
        <v>50</v>
      </c>
      <c r="E192" t="s">
        <v>369</v>
      </c>
      <c r="F192" s="18">
        <v>12</v>
      </c>
      <c r="G192" s="2">
        <v>3.7333333333333325</v>
      </c>
      <c r="H192" s="2">
        <v>607.752709359606</v>
      </c>
      <c r="I192" s="2">
        <v>42.331034482758625</v>
      </c>
      <c r="J192" s="2">
        <v>0</v>
      </c>
      <c r="K192" s="2">
        <v>0</v>
      </c>
      <c r="L192" s="2">
        <v>0</v>
      </c>
      <c r="M192" s="2">
        <v>0.34600463528175507</v>
      </c>
      <c r="N192" s="2">
        <f>IF(VLOOKUP($E192,Configuration!$A$21:$C$31,3,FALSE),IFERROR((Configuration!$C$13*G192+Configuration!$C$12*I192+Configuration!$C$14*H192+Configuration!$C$16*K192+Configuration!$C$15*L192+Configuration!$C$17*M192),""),0)+(IF(VLOOKUP($E192,Configuration!$A$21:$C$31,3,FALSE),IFERROR((Configuration!$C$13*G192+Configuration!$C$12*I192+Configuration!$C$14*H192+Configuration!$C$16*K192+Configuration!$C$15*L192+Configuration!$C$17*M192),""),0)/$F192)*IFERROR(VLOOKUP($D192,'11_GAME_TEAMS (DO NOT MODIFY)'!$A:$C,3,FALSE),0)</f>
        <v>103.6487789067764</v>
      </c>
      <c r="O192" s="2">
        <f>MAX(IFERROR(IF(Configuration!$F$11&gt;0,$N192-LARGE($N:$N,Configuration!$F$11*Configuration!$F$16),-1000000),0),IFERROR(IF(Configuration!$F$14&gt;0,$N192-LARGE('FLEX Settings (DO NOT MODIFY)'!$J:$J,Configuration!$F$14*Configuration!$F$16),-1000000),0),IFERROR(IF(Configuration!$F$13&gt;0,$N192-LARGE('FLEX Settings (DO NOT MODIFY)'!$K:$K,Configuration!$F$13*Configuration!$F$16),-1000000),0))+IF(N192=0,0,COUNTIFS($N$2:N191,N191)*0.000001)</f>
        <v>-53.580892604206539</v>
      </c>
      <c r="P192" s="42">
        <f>IF(VLOOKUP($E192,Configuration!$A$21:$C$31,3,FALSE),IFERROR((Configuration!$C$13*G192*3+Configuration!$C$12*I192+Configuration!$C$14*H192+Configuration!$C$16*K192+Configuration!$C$15*L192*3+Configuration!$C$17*M192),""),0)/F192*IF(F192&gt;=10,1,(1-(12-F192)/12))</f>
        <v>12.370731575564699</v>
      </c>
    </row>
    <row r="193" spans="1:16" x14ac:dyDescent="0.25">
      <c r="A193" s="12">
        <f>_xlfn.RANK.EQ(O193,O:O,0)</f>
        <v>191</v>
      </c>
      <c r="B193" s="12">
        <f>_xlfn.RANK.EQ(P193,P:P,0)</f>
        <v>208</v>
      </c>
      <c r="C193" t="s">
        <v>250</v>
      </c>
      <c r="D193" t="s">
        <v>89</v>
      </c>
      <c r="E193" t="s">
        <v>1</v>
      </c>
      <c r="F193" s="18">
        <v>12</v>
      </c>
      <c r="G193" s="2">
        <v>2.9217391304347826</v>
      </c>
      <c r="H193" s="2">
        <v>526.51267605633814</v>
      </c>
      <c r="I193" s="2">
        <v>43.876056338028178</v>
      </c>
      <c r="J193" s="2">
        <v>14.8</v>
      </c>
      <c r="K193" s="2">
        <v>74</v>
      </c>
      <c r="L193" s="2">
        <v>1</v>
      </c>
      <c r="M193" s="2">
        <v>0.56314313754018364</v>
      </c>
      <c r="N193" s="2">
        <f>IF(VLOOKUP($E193,Configuration!$A$21:$C$31,3,FALSE),IFERROR((Configuration!$C$13*G193+Configuration!$C$12*I193+Configuration!$C$14*H193+Configuration!$C$16*K193+Configuration!$C$15*L193+Configuration!$C$17*M193),""),0)+(IF(VLOOKUP($E193,Configuration!$A$21:$C$31,3,FALSE),IFERROR((Configuration!$C$13*G193+Configuration!$C$12*I193+Configuration!$C$14*H193+Configuration!$C$16*K193+Configuration!$C$15*L193+Configuration!$C$17*M193),""),0)/$F193)*IFERROR(VLOOKUP($D193,'11_GAME_TEAMS (DO NOT MODIFY)'!$A:$C,3,FALSE),0)</f>
        <v>104.39344428217625</v>
      </c>
      <c r="O193" s="2">
        <f>MAX(IFERROR(IF(Configuration!$F$11&gt;0,$N193-LARGE($N:$N,Configuration!$F$11*Configuration!$F$16),-1000000),0),IFERROR(IF(Configuration!$F$14&gt;0,$N193-LARGE('FLEX Settings (DO NOT MODIFY)'!$J:$J,Configuration!$F$14*Configuration!$F$16),-1000000),0),IFERROR(IF(Configuration!$F$13&gt;0,$N193-LARGE('FLEX Settings (DO NOT MODIFY)'!$K:$K,Configuration!$F$13*Configuration!$F$16),-1000000),0))+IF(N193=0,0,COUNTIFS($N$2:N192,N192)*0.000001)</f>
        <v>-52.836227228806692</v>
      </c>
      <c r="P193" s="42">
        <f>IF(VLOOKUP($E193,Configuration!$A$21:$C$31,3,FALSE),IFERROR((Configuration!$C$13*G193*3+Configuration!$C$12*I193+Configuration!$C$14*H193+Configuration!$C$16*K193+Configuration!$C$15*L193*3+Configuration!$C$17*M193),""),0)/F193*IF(F193&gt;=10,1,(1-(12-F193)/12))</f>
        <v>12.621192820616136</v>
      </c>
    </row>
    <row r="194" spans="1:16" x14ac:dyDescent="0.25">
      <c r="A194" s="12">
        <f>_xlfn.RANK.EQ(O194,O:O,0)</f>
        <v>189</v>
      </c>
      <c r="B194" s="12">
        <f>_xlfn.RANK.EQ(P194,P:P,0)</f>
        <v>227</v>
      </c>
      <c r="C194" t="s">
        <v>467</v>
      </c>
      <c r="D194" t="s">
        <v>658</v>
      </c>
      <c r="E194" t="s">
        <v>2</v>
      </c>
      <c r="F194" s="18">
        <v>12</v>
      </c>
      <c r="G194" s="2">
        <v>3.2084319796029863</v>
      </c>
      <c r="H194" s="2">
        <v>621.1710550795591</v>
      </c>
      <c r="I194" s="2">
        <v>44.438364749081991</v>
      </c>
      <c r="J194" s="2">
        <v>2</v>
      </c>
      <c r="K194" s="2">
        <v>10.000000000000002</v>
      </c>
      <c r="L194" s="2">
        <v>0.13333333333333333</v>
      </c>
      <c r="M194" s="2">
        <v>0.39086595649526257</v>
      </c>
      <c r="N194" s="2">
        <f>IF(VLOOKUP($E194,Configuration!$A$21:$C$31,3,FALSE),IFERROR((Configuration!$C$13*G194+Configuration!$C$12*I194+Configuration!$C$14*H194+Configuration!$C$16*K194+Configuration!$C$15*L194+Configuration!$C$17*M194),""),0)+(IF(VLOOKUP($E194,Configuration!$A$21:$C$31,3,FALSE),IFERROR((Configuration!$C$13*G194+Configuration!$C$12*I194+Configuration!$C$14*H194+Configuration!$C$16*K194+Configuration!$C$15*L194+Configuration!$C$17*M194),""),0)/$F194)*IFERROR(VLOOKUP($D194,'11_GAME_TEAMS (DO NOT MODIFY)'!$A:$C,3,FALSE),0)</f>
        <v>104.6051478471243</v>
      </c>
      <c r="O194" s="2">
        <f>MAX(IFERROR(IF(Configuration!$F$11&gt;0,$N194-LARGE($N:$N,Configuration!$F$11*Configuration!$F$16),-1000000),0),IFERROR(IF(Configuration!$F$14&gt;0,$N194-LARGE('FLEX Settings (DO NOT MODIFY)'!$J:$J,Configuration!$F$14*Configuration!$F$16),-1000000),0),IFERROR(IF(Configuration!$F$13&gt;0,$N194-LARGE('FLEX Settings (DO NOT MODIFY)'!$K:$K,Configuration!$F$13*Configuration!$F$16),-1000000),0))+IF(N194=0,0,COUNTIFS($N$2:N193,N193)*0.000001)</f>
        <v>-52.624523663858639</v>
      </c>
      <c r="P194" s="42">
        <f>IF(VLOOKUP($E194,Configuration!$A$21:$C$31,3,FALSE),IFERROR((Configuration!$C$13*G194*3+Configuration!$C$12*I194+Configuration!$C$14*H194+Configuration!$C$16*K194+Configuration!$C$15*L194*3+Configuration!$C$17*M194),""),0)/F194*IF(F194&gt;=10,1,(1-(12-F194)/12))</f>
        <v>12.058860966863344</v>
      </c>
    </row>
    <row r="195" spans="1:16" x14ac:dyDescent="0.25">
      <c r="A195" s="12">
        <f>_xlfn.RANK.EQ(O195,O:O,0)</f>
        <v>205</v>
      </c>
      <c r="B195" s="12">
        <f>_xlfn.RANK.EQ(P195,P:P,0)</f>
        <v>218</v>
      </c>
      <c r="C195" t="s">
        <v>283</v>
      </c>
      <c r="D195" t="s">
        <v>95</v>
      </c>
      <c r="E195" t="s">
        <v>190</v>
      </c>
      <c r="F195" s="18">
        <v>12</v>
      </c>
      <c r="G195" s="2">
        <v>3.9529411764705884</v>
      </c>
      <c r="H195" s="2">
        <v>590.42033898305078</v>
      </c>
      <c r="I195" s="2">
        <v>37.48700564971751</v>
      </c>
      <c r="J195" s="2">
        <v>0</v>
      </c>
      <c r="K195" s="2">
        <v>0</v>
      </c>
      <c r="L195" s="2">
        <v>0</v>
      </c>
      <c r="M195" s="2">
        <v>0.3064106010194137</v>
      </c>
      <c r="N195" s="2">
        <f>IF(VLOOKUP($E195,Configuration!$A$21:$C$31,3,FALSE),IFERROR((Configuration!$C$13*G195+Configuration!$C$12*I195+Configuration!$C$14*H195+Configuration!$C$16*K195+Configuration!$C$15*L195+Configuration!$C$17*M195),""),0)+(IF(VLOOKUP($E195,Configuration!$A$21:$C$31,3,FALSE),IFERROR((Configuration!$C$13*G195+Configuration!$C$12*I195+Configuration!$C$14*H195+Configuration!$C$16*K195+Configuration!$C$15*L195+Configuration!$C$17*M195),""),0)/$F195)*IFERROR(VLOOKUP($D195,'11_GAME_TEAMS (DO NOT MODIFY)'!$A:$C,3,FALSE),0)</f>
        <v>100.89036257994853</v>
      </c>
      <c r="O195" s="2">
        <f>MAX(IFERROR(IF(Configuration!$F$11&gt;0,$N195-LARGE($N:$N,Configuration!$F$11*Configuration!$F$16),-1000000),0),IFERROR(IF(Configuration!$F$14&gt;0,$N195-LARGE('FLEX Settings (DO NOT MODIFY)'!$J:$J,Configuration!$F$14*Configuration!$F$16),-1000000),0),IFERROR(IF(Configuration!$F$13&gt;0,$N195-LARGE('FLEX Settings (DO NOT MODIFY)'!$K:$K,Configuration!$F$13*Configuration!$F$16),-1000000),0))+IF(N195=0,0,COUNTIFS($N$2:N194,N194)*0.000001)</f>
        <v>-56.33930893103441</v>
      </c>
      <c r="P195" s="42">
        <f>IF(VLOOKUP($E195,Configuration!$A$21:$C$31,3,FALSE),IFERROR((Configuration!$C$13*G195*3+Configuration!$C$12*I195+Configuration!$C$14*H195+Configuration!$C$16*K195+Configuration!$C$15*L195*3+Configuration!$C$17*M195),""),0)/F195*IF(F195&gt;=10,1,(1-(12-F195)/12))</f>
        <v>12.3604713914663</v>
      </c>
    </row>
    <row r="196" spans="1:16" x14ac:dyDescent="0.25">
      <c r="A196" s="12">
        <f>_xlfn.RANK.EQ(O196,O:O,0)</f>
        <v>190</v>
      </c>
      <c r="B196" s="12">
        <f>_xlfn.RANK.EQ(P196,P:P,0)</f>
        <v>222</v>
      </c>
      <c r="C196" t="s">
        <v>784</v>
      </c>
      <c r="D196" t="s">
        <v>180</v>
      </c>
      <c r="E196" t="s">
        <v>2</v>
      </c>
      <c r="F196" s="18">
        <v>12</v>
      </c>
      <c r="G196" s="2">
        <v>3.2453371592539462</v>
      </c>
      <c r="H196" s="2">
        <v>588.3106849315069</v>
      </c>
      <c r="I196" s="2">
        <v>44.953972602739732</v>
      </c>
      <c r="J196" s="2">
        <v>5</v>
      </c>
      <c r="K196" s="2">
        <v>25</v>
      </c>
      <c r="L196" s="2">
        <v>0.33333333333333337</v>
      </c>
      <c r="M196" s="2">
        <v>0.43653511798625266</v>
      </c>
      <c r="N196" s="2">
        <f>IF(VLOOKUP($E196,Configuration!$A$21:$C$31,3,FALSE),IFERROR((Configuration!$C$13*G196+Configuration!$C$12*I196+Configuration!$C$14*H196+Configuration!$C$16*K196+Configuration!$C$15*L196+Configuration!$C$17*M196),""),0)+(IF(VLOOKUP($E196,Configuration!$A$21:$C$31,3,FALSE),IFERROR((Configuration!$C$13*G196+Configuration!$C$12*I196+Configuration!$C$14*H196+Configuration!$C$16*K196+Configuration!$C$15*L196+Configuration!$C$17*M196),""),0)/$F196)*IFERROR(VLOOKUP($D196,'11_GAME_TEAMS (DO NOT MODIFY)'!$A:$C,3,FALSE),0)</f>
        <v>104.40700751407174</v>
      </c>
      <c r="O196" s="2">
        <f>MAX(IFERROR(IF(Configuration!$F$11&gt;0,$N196-LARGE($N:$N,Configuration!$F$11*Configuration!$F$16),-1000000),0),IFERROR(IF(Configuration!$F$14&gt;0,$N196-LARGE('FLEX Settings (DO NOT MODIFY)'!$J:$J,Configuration!$F$14*Configuration!$F$16),-1000000),0),IFERROR(IF(Configuration!$F$13&gt;0,$N196-LARGE('FLEX Settings (DO NOT MODIFY)'!$K:$K,Configuration!$F$13*Configuration!$F$16),-1000000),0))+IF(N196=0,0,COUNTIFS($N$2:N195,N195)*0.000001)</f>
        <v>-52.822663996911203</v>
      </c>
      <c r="P196" s="42">
        <f>IF(VLOOKUP($E196,Configuration!$A$21:$C$31,3,FALSE),IFERROR((Configuration!$C$13*G196*3+Configuration!$C$12*I196+Configuration!$C$14*H196+Configuration!$C$16*K196+Configuration!$C$15*L196*3+Configuration!$C$17*M196),""),0)/F196*IF(F196&gt;=10,1,(1-(12-F196)/12))</f>
        <v>12.279254452093257</v>
      </c>
    </row>
    <row r="197" spans="1:16" x14ac:dyDescent="0.25">
      <c r="A197" s="12">
        <f>_xlfn.RANK.EQ(O197,O:O,0)</f>
        <v>169</v>
      </c>
      <c r="B197" s="12">
        <f>_xlfn.RANK.EQ(P197,P:P,0)</f>
        <v>200</v>
      </c>
      <c r="C197" t="s">
        <v>779</v>
      </c>
      <c r="D197" t="s">
        <v>39</v>
      </c>
      <c r="E197" t="s">
        <v>2</v>
      </c>
      <c r="F197" s="18">
        <v>12</v>
      </c>
      <c r="G197" s="2">
        <v>3.6923076923076916</v>
      </c>
      <c r="H197" s="2">
        <v>606.84324324324325</v>
      </c>
      <c r="I197" s="2">
        <v>56.189189189189193</v>
      </c>
      <c r="J197" s="2">
        <v>0</v>
      </c>
      <c r="K197" s="2">
        <v>0</v>
      </c>
      <c r="L197" s="2">
        <v>0</v>
      </c>
      <c r="M197" s="2">
        <v>0.45927816671008886</v>
      </c>
      <c r="N197" s="2">
        <f>IF(VLOOKUP($E197,Configuration!$A$21:$C$31,3,FALSE),IFERROR((Configuration!$C$13*G197+Configuration!$C$12*I197+Configuration!$C$14*H197+Configuration!$C$16*K197+Configuration!$C$15*L197+Configuration!$C$17*M197),""),0)+(IF(VLOOKUP($E197,Configuration!$A$21:$C$31,3,FALSE),IFERROR((Configuration!$C$13*G197+Configuration!$C$12*I197+Configuration!$C$14*H197+Configuration!$C$16*K197+Configuration!$C$15*L197+Configuration!$C$17*M197),""),0)/$F197)*IFERROR(VLOOKUP($D197,'11_GAME_TEAMS (DO NOT MODIFY)'!$A:$C,3,FALSE),0)</f>
        <v>110.01420873934489</v>
      </c>
      <c r="O197" s="2">
        <f>MAX(IFERROR(IF(Configuration!$F$11&gt;0,$N197-LARGE($N:$N,Configuration!$F$11*Configuration!$F$16),-1000000),0),IFERROR(IF(Configuration!$F$14&gt;0,$N197-LARGE('FLEX Settings (DO NOT MODIFY)'!$J:$J,Configuration!$F$14*Configuration!$F$16),-1000000),0),IFERROR(IF(Configuration!$F$13&gt;0,$N197-LARGE('FLEX Settings (DO NOT MODIFY)'!$K:$K,Configuration!$F$13*Configuration!$F$16),-1000000),0))+IF(N197=0,0,COUNTIFS($N$2:N196,N196)*0.000001)</f>
        <v>-47.215462771638045</v>
      </c>
      <c r="P197" s="42">
        <f>IF(VLOOKUP($E197,Configuration!$A$21:$C$31,3,FALSE),IFERROR((Configuration!$C$13*G197*3+Configuration!$C$12*I197+Configuration!$C$14*H197+Configuration!$C$16*K197+Configuration!$C$15*L197*3+Configuration!$C$17*M197),""),0)/F197*IF(F197&gt;=10,1,(1-(12-F197)/12))</f>
        <v>12.860158420586432</v>
      </c>
    </row>
    <row r="198" spans="1:16" x14ac:dyDescent="0.25">
      <c r="A198" s="12">
        <f>_xlfn.RANK.EQ(O198,O:O,0)</f>
        <v>207</v>
      </c>
      <c r="B198" s="12">
        <f>_xlfn.RANK.EQ(P198,P:P,0)</f>
        <v>148</v>
      </c>
      <c r="C198" t="s">
        <v>882</v>
      </c>
      <c r="D198" t="s">
        <v>44</v>
      </c>
      <c r="E198" t="s">
        <v>1</v>
      </c>
      <c r="F198" s="18">
        <v>11</v>
      </c>
      <c r="G198" s="2">
        <v>5.1597476597476604</v>
      </c>
      <c r="H198" s="2">
        <v>515.2689473684211</v>
      </c>
      <c r="I198" s="2">
        <v>35.565701754385969</v>
      </c>
      <c r="J198" s="2">
        <v>0</v>
      </c>
      <c r="K198" s="2">
        <v>0</v>
      </c>
      <c r="L198" s="2">
        <v>0</v>
      </c>
      <c r="M198" s="2">
        <v>0.29070628238670065</v>
      </c>
      <c r="N198" s="2">
        <f>IF(VLOOKUP($E198,Configuration!$A$21:$C$31,3,FALSE),IFERROR((Configuration!$C$13*G198+Configuration!$C$12*I198+Configuration!$C$14*H198+Configuration!$C$16*K198+Configuration!$C$15*L198+Configuration!$C$17*M198),""),0)+(IF(VLOOKUP($E198,Configuration!$A$21:$C$31,3,FALSE),IFERROR((Configuration!$C$13*G198+Configuration!$C$12*I198+Configuration!$C$14*H198+Configuration!$C$16*K198+Configuration!$C$15*L198+Configuration!$C$17*M198),""),0)/$F198)*IFERROR(VLOOKUP($D198,'11_GAME_TEAMS (DO NOT MODIFY)'!$A:$C,3,FALSE),0)</f>
        <v>99.686819007747658</v>
      </c>
      <c r="O198" s="2">
        <f>MAX(IFERROR(IF(Configuration!$F$11&gt;0,$N198-LARGE($N:$N,Configuration!$F$11*Configuration!$F$16),-1000000),0),IFERROR(IF(Configuration!$F$14&gt;0,$N198-LARGE('FLEX Settings (DO NOT MODIFY)'!$J:$J,Configuration!$F$14*Configuration!$F$16),-1000000),0),IFERROR(IF(Configuration!$F$13&gt;0,$N198-LARGE('FLEX Settings (DO NOT MODIFY)'!$K:$K,Configuration!$F$13*Configuration!$F$16),-1000000),0))+IF(N198=0,0,COUNTIFS($N$2:N197,N197)*0.000001)</f>
        <v>-57.542852503235281</v>
      </c>
      <c r="P198" s="42">
        <f>IF(VLOOKUP($E198,Configuration!$A$21:$C$31,3,FALSE),IFERROR((Configuration!$C$13*G198*3+Configuration!$C$12*I198+Configuration!$C$14*H198+Configuration!$C$16*K198+Configuration!$C$15*L198*3+Configuration!$C$17*M198),""),0)/F198*IF(F198&gt;=10,1,(1-(12-F198)/12))</f>
        <v>14.691253720429053</v>
      </c>
    </row>
    <row r="199" spans="1:16" x14ac:dyDescent="0.25">
      <c r="A199" s="12">
        <f>_xlfn.RANK.EQ(O199,O:O,0)</f>
        <v>186</v>
      </c>
      <c r="B199" s="12">
        <f>_xlfn.RANK.EQ(P199,P:P,0)</f>
        <v>233</v>
      </c>
      <c r="C199" t="s">
        <v>820</v>
      </c>
      <c r="D199" t="s">
        <v>41</v>
      </c>
      <c r="E199" t="s">
        <v>190</v>
      </c>
      <c r="F199" s="18">
        <v>12</v>
      </c>
      <c r="G199" s="2">
        <v>2.9189189189189193</v>
      </c>
      <c r="H199" s="2">
        <v>648</v>
      </c>
      <c r="I199" s="2">
        <v>48</v>
      </c>
      <c r="J199" s="2">
        <v>0</v>
      </c>
      <c r="K199" s="2">
        <v>0</v>
      </c>
      <c r="L199" s="2">
        <v>0</v>
      </c>
      <c r="M199" s="2">
        <v>0.39234152192261562</v>
      </c>
      <c r="N199" s="2">
        <f>IF(VLOOKUP($E199,Configuration!$A$21:$C$31,3,FALSE),IFERROR((Configuration!$C$13*G199+Configuration!$C$12*I199+Configuration!$C$14*H199+Configuration!$C$16*K199+Configuration!$C$15*L199+Configuration!$C$17*M199),""),0)+(IF(VLOOKUP($E199,Configuration!$A$21:$C$31,3,FALSE),IFERROR((Configuration!$C$13*G199+Configuration!$C$12*I199+Configuration!$C$14*H199+Configuration!$C$16*K199+Configuration!$C$15*L199+Configuration!$C$17*M199),""),0)/$F199)*IFERROR(VLOOKUP($D199,'11_GAME_TEAMS (DO NOT MODIFY)'!$A:$C,3,FALSE),0)</f>
        <v>105.52883046966828</v>
      </c>
      <c r="O199" s="2">
        <f>MAX(IFERROR(IF(Configuration!$F$11&gt;0,$N199-LARGE($N:$N,Configuration!$F$11*Configuration!$F$16),-1000000),0),IFERROR(IF(Configuration!$F$14&gt;0,$N199-LARGE('FLEX Settings (DO NOT MODIFY)'!$J:$J,Configuration!$F$14*Configuration!$F$16),-1000000),0),IFERROR(IF(Configuration!$F$13&gt;0,$N199-LARGE('FLEX Settings (DO NOT MODIFY)'!$K:$K,Configuration!$F$13*Configuration!$F$16),-1000000),0))+IF(N199=0,0,COUNTIFS($N$2:N198,N198)*0.000001)</f>
        <v>-51.700841041314661</v>
      </c>
      <c r="P199" s="42">
        <f>IF(VLOOKUP($E199,Configuration!$A$21:$C$31,3,FALSE),IFERROR((Configuration!$C$13*G199*3+Configuration!$C$12*I199+Configuration!$C$14*H199+Configuration!$C$16*K199+Configuration!$C$15*L199*3+Configuration!$C$17*M199),""),0)/F199*IF(F199&gt;=10,1,(1-(12-F199)/12))</f>
        <v>11.712988124724609</v>
      </c>
    </row>
    <row r="200" spans="1:16" x14ac:dyDescent="0.25">
      <c r="A200" s="12">
        <f>_xlfn.RANK.EQ(O200,O:O,0)</f>
        <v>197</v>
      </c>
      <c r="B200" s="12">
        <f>_xlfn.RANK.EQ(P200,P:P,0)</f>
        <v>179</v>
      </c>
      <c r="C200" t="s">
        <v>276</v>
      </c>
      <c r="D200" t="s">
        <v>108</v>
      </c>
      <c r="E200" t="s">
        <v>3</v>
      </c>
      <c r="F200" s="18">
        <v>12</v>
      </c>
      <c r="G200" s="2">
        <v>5</v>
      </c>
      <c r="H200" s="2">
        <v>521.18873239436607</v>
      </c>
      <c r="I200" s="2">
        <v>43.352112676056322</v>
      </c>
      <c r="J200" s="2">
        <v>0</v>
      </c>
      <c r="K200" s="2">
        <v>0</v>
      </c>
      <c r="L200" s="2">
        <v>0</v>
      </c>
      <c r="M200" s="2">
        <v>0.35435070553926368</v>
      </c>
      <c r="N200" s="2">
        <f>IF(VLOOKUP($E200,Configuration!$A$21:$C$31,3,FALSE),IFERROR((Configuration!$C$13*G200+Configuration!$C$12*I200+Configuration!$C$14*H200+Configuration!$C$16*K200+Configuration!$C$15*L200+Configuration!$C$17*M200),""),0)+(IF(VLOOKUP($E200,Configuration!$A$21:$C$31,3,FALSE),IFERROR((Configuration!$C$13*G200+Configuration!$C$12*I200+Configuration!$C$14*H200+Configuration!$C$16*K200+Configuration!$C$15*L200+Configuration!$C$17*M200),""),0)/$F200)*IFERROR(VLOOKUP($D200,'11_GAME_TEAMS (DO NOT MODIFY)'!$A:$C,3,FALSE),0)</f>
        <v>103.08622816638625</v>
      </c>
      <c r="O200" s="2">
        <f>MAX(IFERROR(IF(Configuration!$F$11&gt;0,$N200-LARGE($N:$N,Configuration!$F$11*Configuration!$F$16),-1000000),0),IFERROR(IF(Configuration!$F$14&gt;0,$N200-LARGE('FLEX Settings (DO NOT MODIFY)'!$J:$J,Configuration!$F$14*Configuration!$F$16),-1000000),0),IFERROR(IF(Configuration!$F$13&gt;0,$N200-LARGE('FLEX Settings (DO NOT MODIFY)'!$K:$K,Configuration!$F$13*Configuration!$F$16),-1000000),0))+IF(N200=0,0,COUNTIFS($N$2:N199,N199)*0.000001)</f>
        <v>-54.14344334459669</v>
      </c>
      <c r="P200" s="42">
        <f>IF(VLOOKUP($E200,Configuration!$A$21:$C$31,3,FALSE),IFERROR((Configuration!$C$13*G200*3+Configuration!$C$12*I200+Configuration!$C$14*H200+Configuration!$C$16*K200+Configuration!$C$15*L200*3+Configuration!$C$17*M200),""),0)/F200*IF(F200&gt;=10,1,(1-(12-F200)/12))</f>
        <v>13.590519013865519</v>
      </c>
    </row>
    <row r="201" spans="1:16" x14ac:dyDescent="0.25">
      <c r="A201" s="12">
        <f>_xlfn.RANK.EQ(O201,O:O,0)</f>
        <v>196</v>
      </c>
      <c r="B201" s="12">
        <f>_xlfn.RANK.EQ(P201,P:P,0)</f>
        <v>170</v>
      </c>
      <c r="C201" t="s">
        <v>843</v>
      </c>
      <c r="D201" t="s">
        <v>75</v>
      </c>
      <c r="E201" t="s">
        <v>3</v>
      </c>
      <c r="F201" s="18">
        <v>11</v>
      </c>
      <c r="G201" s="2">
        <v>4</v>
      </c>
      <c r="H201" s="2">
        <v>581</v>
      </c>
      <c r="I201" s="2">
        <v>44</v>
      </c>
      <c r="J201" s="2">
        <v>0</v>
      </c>
      <c r="K201" s="2">
        <v>0</v>
      </c>
      <c r="L201" s="2">
        <v>0</v>
      </c>
      <c r="M201" s="2">
        <v>0.35964639509573099</v>
      </c>
      <c r="N201" s="2">
        <f>IF(VLOOKUP($E201,Configuration!$A$21:$C$31,3,FALSE),IFERROR((Configuration!$C$13*G201+Configuration!$C$12*I201+Configuration!$C$14*H201+Configuration!$C$16*K201+Configuration!$C$15*L201+Configuration!$C$17*M201),""),0)+(IF(VLOOKUP($E201,Configuration!$A$21:$C$31,3,FALSE),IFERROR((Configuration!$C$13*G201+Configuration!$C$12*I201+Configuration!$C$14*H201+Configuration!$C$16*K201+Configuration!$C$15*L201+Configuration!$C$17*M201),""),0)/$F201)*IFERROR(VLOOKUP($D201,'11_GAME_TEAMS (DO NOT MODIFY)'!$A:$C,3,FALSE),0)</f>
        <v>103.38070720980853</v>
      </c>
      <c r="O201" s="2">
        <f>MAX(IFERROR(IF(Configuration!$F$11&gt;0,$N201-LARGE($N:$N,Configuration!$F$11*Configuration!$F$16),-1000000),0),IFERROR(IF(Configuration!$F$14&gt;0,$N201-LARGE('FLEX Settings (DO NOT MODIFY)'!$J:$J,Configuration!$F$14*Configuration!$F$16),-1000000),0),IFERROR(IF(Configuration!$F$13&gt;0,$N201-LARGE('FLEX Settings (DO NOT MODIFY)'!$K:$K,Configuration!$F$13*Configuration!$F$16),-1000000),0))+IF(N201=0,0,COUNTIFS($N$2:N200,N200)*0.000001)</f>
        <v>-53.848964301174405</v>
      </c>
      <c r="P201" s="42">
        <f>IF(VLOOKUP($E201,Configuration!$A$21:$C$31,3,FALSE),IFERROR((Configuration!$C$13*G201*3+Configuration!$C$12*I201+Configuration!$C$14*H201+Configuration!$C$16*K201+Configuration!$C$15*L201*3+Configuration!$C$17*M201),""),0)/F201*IF(F201&gt;=10,1,(1-(12-F201)/12))</f>
        <v>13.761882473618956</v>
      </c>
    </row>
    <row r="202" spans="1:16" x14ac:dyDescent="0.25">
      <c r="A202" s="12">
        <f>_xlfn.RANK.EQ(O202,O:O,0)</f>
        <v>202</v>
      </c>
      <c r="B202" s="12">
        <f>_xlfn.RANK.EQ(P202,P:P,0)</f>
        <v>220</v>
      </c>
      <c r="C202" t="s">
        <v>876</v>
      </c>
      <c r="D202" t="s">
        <v>60</v>
      </c>
      <c r="E202" t="s">
        <v>1</v>
      </c>
      <c r="F202" s="18">
        <v>12</v>
      </c>
      <c r="G202" s="2">
        <v>3.84</v>
      </c>
      <c r="H202" s="2">
        <v>583.66428879310354</v>
      </c>
      <c r="I202" s="2">
        <v>41.773189655172416</v>
      </c>
      <c r="J202" s="2">
        <v>0</v>
      </c>
      <c r="K202" s="2">
        <v>0</v>
      </c>
      <c r="L202" s="2">
        <v>0</v>
      </c>
      <c r="M202" s="2">
        <v>0.34144493343484184</v>
      </c>
      <c r="N202" s="2">
        <f>IF(VLOOKUP($E202,Configuration!$A$21:$C$31,3,FALSE),IFERROR((Configuration!$C$13*G202+Configuration!$C$12*I202+Configuration!$C$14*H202+Configuration!$C$16*K202+Configuration!$C$15*L202+Configuration!$C$17*M202),""),0)+(IF(VLOOKUP($E202,Configuration!$A$21:$C$31,3,FALSE),IFERROR((Configuration!$C$13*G202+Configuration!$C$12*I202+Configuration!$C$14*H202+Configuration!$C$16*K202+Configuration!$C$15*L202+Configuration!$C$17*M202),""),0)/$F202)*IFERROR(VLOOKUP($D202,'11_GAME_TEAMS (DO NOT MODIFY)'!$A:$C,3,FALSE),0)</f>
        <v>101.61013384002688</v>
      </c>
      <c r="O202" s="2">
        <f>MAX(IFERROR(IF(Configuration!$F$11&gt;0,$N202-LARGE($N:$N,Configuration!$F$11*Configuration!$F$16),-1000000),0),IFERROR(IF(Configuration!$F$14&gt;0,$N202-LARGE('FLEX Settings (DO NOT MODIFY)'!$J:$J,Configuration!$F$14*Configuration!$F$16),-1000000),0),IFERROR(IF(Configuration!$F$13&gt;0,$N202-LARGE('FLEX Settings (DO NOT MODIFY)'!$K:$K,Configuration!$F$13*Configuration!$F$16),-1000000),0))+IF(N202=0,0,COUNTIFS($N$2:N201,N201)*0.000001)</f>
        <v>-55.619537670956063</v>
      </c>
      <c r="P202" s="42">
        <f>IF(VLOOKUP($E202,Configuration!$A$21:$C$31,3,FALSE),IFERROR((Configuration!$C$13*G202*3+Configuration!$C$12*I202+Configuration!$C$14*H202+Configuration!$C$16*K202+Configuration!$C$15*L202*3+Configuration!$C$17*M202),""),0)/F202*IF(F202&gt;=10,1,(1-(12-F202)/12))</f>
        <v>12.307511153335573</v>
      </c>
    </row>
    <row r="203" spans="1:16" x14ac:dyDescent="0.25">
      <c r="A203" s="12">
        <f>_xlfn.RANK.EQ(O203,O:O,0)</f>
        <v>200</v>
      </c>
      <c r="B203" s="12">
        <f>_xlfn.RANK.EQ(P203,P:P,0)</f>
        <v>217</v>
      </c>
      <c r="C203" t="s">
        <v>340</v>
      </c>
      <c r="D203" t="s">
        <v>112</v>
      </c>
      <c r="E203" t="s">
        <v>379</v>
      </c>
      <c r="F203" s="18">
        <v>12</v>
      </c>
      <c r="G203" s="2">
        <v>3.84</v>
      </c>
      <c r="H203" s="2">
        <v>582.97372159090901</v>
      </c>
      <c r="I203" s="2">
        <v>43.290127840909079</v>
      </c>
      <c r="J203" s="2">
        <v>0</v>
      </c>
      <c r="K203" s="2">
        <v>0</v>
      </c>
      <c r="L203" s="2">
        <v>0</v>
      </c>
      <c r="M203" s="2">
        <v>0.35384405502764299</v>
      </c>
      <c r="N203" s="2">
        <f>IF(VLOOKUP($E203,Configuration!$A$21:$C$31,3,FALSE),IFERROR((Configuration!$C$13*G203+Configuration!$C$12*I203+Configuration!$C$14*H203+Configuration!$C$16*K203+Configuration!$C$15*L203+Configuration!$C$17*M203),""),0)+(IF(VLOOKUP($E203,Configuration!$A$21:$C$31,3,FALSE),IFERROR((Configuration!$C$13*G203+Configuration!$C$12*I203+Configuration!$C$14*H203+Configuration!$C$16*K203+Configuration!$C$15*L203+Configuration!$C$17*M203),""),0)/$F203)*IFERROR(VLOOKUP($D203,'11_GAME_TEAMS (DO NOT MODIFY)'!$A:$C,3,FALSE),0)</f>
        <v>102.27474796949015</v>
      </c>
      <c r="O203" s="2">
        <f>MAX(IFERROR(IF(Configuration!$F$11&gt;0,$N203-LARGE($N:$N,Configuration!$F$11*Configuration!$F$16),-1000000),0),IFERROR(IF(Configuration!$F$14&gt;0,$N203-LARGE('FLEX Settings (DO NOT MODIFY)'!$J:$J,Configuration!$F$14*Configuration!$F$16),-1000000),0),IFERROR(IF(Configuration!$F$13&gt;0,$N203-LARGE('FLEX Settings (DO NOT MODIFY)'!$K:$K,Configuration!$F$13*Configuration!$F$16),-1000000),0))+IF(N203=0,0,COUNTIFS($N$2:N202,N202)*0.000001)</f>
        <v>-54.954923541492789</v>
      </c>
      <c r="P203" s="42">
        <f>IF(VLOOKUP($E203,Configuration!$A$21:$C$31,3,FALSE),IFERROR((Configuration!$C$13*G203*3+Configuration!$C$12*I203+Configuration!$C$14*H203+Configuration!$C$16*K203+Configuration!$C$15*L203*3+Configuration!$C$17*M203),""),0)/F203*IF(F203&gt;=10,1,(1-(12-F203)/12))</f>
        <v>12.362895664124181</v>
      </c>
    </row>
    <row r="204" spans="1:16" x14ac:dyDescent="0.25">
      <c r="A204" s="12">
        <f>_xlfn.RANK.EQ(O204,O:O,0)</f>
        <v>219</v>
      </c>
      <c r="B204" s="12">
        <f>_xlfn.RANK.EQ(P204,P:P,0)</f>
        <v>131</v>
      </c>
      <c r="C204" t="s">
        <v>847</v>
      </c>
      <c r="D204" t="s">
        <v>664</v>
      </c>
      <c r="E204" t="s">
        <v>3</v>
      </c>
      <c r="F204" s="18">
        <v>10</v>
      </c>
      <c r="G204" s="2">
        <v>5.0152142543446896</v>
      </c>
      <c r="H204" s="2">
        <v>509.94509284808703</v>
      </c>
      <c r="I204" s="2">
        <v>31.71507942426728</v>
      </c>
      <c r="J204" s="2">
        <v>0</v>
      </c>
      <c r="K204" s="2">
        <v>0</v>
      </c>
      <c r="L204" s="2">
        <v>0</v>
      </c>
      <c r="M204" s="2">
        <v>0.2592321360252845</v>
      </c>
      <c r="N204" s="2">
        <f>IF(VLOOKUP($E204,Configuration!$A$21:$C$31,3,FALSE),IFERROR((Configuration!$C$13*G204+Configuration!$C$12*I204+Configuration!$C$14*H204+Configuration!$C$16*K204+Configuration!$C$15*L204+Configuration!$C$17*M204),""),0)+(IF(VLOOKUP($E204,Configuration!$A$21:$C$31,3,FALSE),IFERROR((Configuration!$C$13*G204+Configuration!$C$12*I204+Configuration!$C$14*H204+Configuration!$C$16*K204+Configuration!$C$15*L204+Configuration!$C$17*M204),""),0)/$F204)*IFERROR(VLOOKUP($D204,'11_GAME_TEAMS (DO NOT MODIFY)'!$A:$C,3,FALSE),0)</f>
        <v>96.424870250959927</v>
      </c>
      <c r="O204" s="2">
        <f>MAX(IFERROR(IF(Configuration!$F$11&gt;0,$N204-LARGE($N:$N,Configuration!$F$11*Configuration!$F$16),-1000000),0),IFERROR(IF(Configuration!$F$14&gt;0,$N204-LARGE('FLEX Settings (DO NOT MODIFY)'!$J:$J,Configuration!$F$14*Configuration!$F$16),-1000000),0),IFERROR(IF(Configuration!$F$13&gt;0,$N204-LARGE('FLEX Settings (DO NOT MODIFY)'!$K:$K,Configuration!$F$13*Configuration!$F$16),-1000000),0))+IF(N204=0,0,COUNTIFS($N$2:N203,N203)*0.000001)</f>
        <v>-60.804801260023012</v>
      </c>
      <c r="P204" s="42">
        <f>IF(VLOOKUP($E204,Configuration!$A$21:$C$31,3,FALSE),IFERROR((Configuration!$C$13*G204*3+Configuration!$C$12*I204+Configuration!$C$14*H204+Configuration!$C$16*K204+Configuration!$C$15*L204*3+Configuration!$C$17*M204),""),0)/F204*IF(F204&gt;=10,1,(1-(12-F204)/12))</f>
        <v>15.660744130309618</v>
      </c>
    </row>
    <row r="205" spans="1:16" x14ac:dyDescent="0.25">
      <c r="A205" s="12">
        <f>_xlfn.RANK.EQ(O205,O:O,0)</f>
        <v>203</v>
      </c>
      <c r="B205" s="12">
        <f>_xlfn.RANK.EQ(P205,P:P,0)</f>
        <v>209</v>
      </c>
      <c r="C205" t="s">
        <v>343</v>
      </c>
      <c r="D205" t="s">
        <v>100</v>
      </c>
      <c r="E205" t="s">
        <v>355</v>
      </c>
      <c r="F205" s="18">
        <v>12</v>
      </c>
      <c r="G205" s="2">
        <v>3.9272727272727272</v>
      </c>
      <c r="H205" s="2">
        <v>545.90701107011068</v>
      </c>
      <c r="I205" s="2">
        <v>42.154981549815496</v>
      </c>
      <c r="J205" s="2">
        <v>3</v>
      </c>
      <c r="K205" s="2">
        <v>15</v>
      </c>
      <c r="L205" s="2">
        <v>0.2</v>
      </c>
      <c r="M205" s="2">
        <v>0.38602031248797053</v>
      </c>
      <c r="N205" s="2">
        <f>IF(VLOOKUP($E205,Configuration!$A$21:$C$31,3,FALSE),IFERROR((Configuration!$C$13*G205+Configuration!$C$12*I205+Configuration!$C$14*H205+Configuration!$C$16*K205+Configuration!$C$15*L205+Configuration!$C$17*M205),""),0)+(IF(VLOOKUP($E205,Configuration!$A$21:$C$31,3,FALSE),IFERROR((Configuration!$C$13*G205+Configuration!$C$12*I205+Configuration!$C$14*H205+Configuration!$C$16*K205+Configuration!$C$15*L205+Configuration!$C$17*M205),""),0)/$F205)*IFERROR(VLOOKUP($D205,'11_GAME_TEAMS (DO NOT MODIFY)'!$A:$C,3,FALSE),0)</f>
        <v>101.15978762057924</v>
      </c>
      <c r="O205" s="2">
        <f>MAX(IFERROR(IF(Configuration!$F$11&gt;0,$N205-LARGE($N:$N,Configuration!$F$11*Configuration!$F$16),-1000000),0),IFERROR(IF(Configuration!$F$14&gt;0,$N205-LARGE('FLEX Settings (DO NOT MODIFY)'!$J:$J,Configuration!$F$14*Configuration!$F$16),-1000000),0),IFERROR(IF(Configuration!$F$13&gt;0,$N205-LARGE('FLEX Settings (DO NOT MODIFY)'!$K:$K,Configuration!$F$13*Configuration!$F$16),-1000000),0))+IF(N205=0,0,COUNTIFS($N$2:N204,N204)*0.000001)</f>
        <v>-56.069883890403702</v>
      </c>
      <c r="P205" s="42">
        <f>IF(VLOOKUP($E205,Configuration!$A$21:$C$31,3,FALSE),IFERROR((Configuration!$C$13*G205*3+Configuration!$C$12*I205+Configuration!$C$14*H205+Configuration!$C$16*K205+Configuration!$C$15*L205*3+Configuration!$C$17*M205),""),0)/F205*IF(F205&gt;=10,1,(1-(12-F205)/12))</f>
        <v>12.557255028987662</v>
      </c>
    </row>
    <row r="206" spans="1:16" x14ac:dyDescent="0.25">
      <c r="A206" s="12">
        <f>_xlfn.RANK.EQ(O206,O:O,0)</f>
        <v>199</v>
      </c>
      <c r="B206" s="12">
        <f>_xlfn.RANK.EQ(P206,P:P,0)</f>
        <v>211</v>
      </c>
      <c r="C206" t="s">
        <v>537</v>
      </c>
      <c r="D206" t="s">
        <v>68</v>
      </c>
      <c r="E206" t="s">
        <v>1</v>
      </c>
      <c r="F206" s="18">
        <v>12</v>
      </c>
      <c r="G206" s="2">
        <v>3.9428571428571413</v>
      </c>
      <c r="H206" s="2">
        <v>570.99199999999996</v>
      </c>
      <c r="I206" s="2">
        <v>45.72</v>
      </c>
      <c r="J206" s="2">
        <v>0</v>
      </c>
      <c r="K206" s="2">
        <v>0</v>
      </c>
      <c r="L206" s="2">
        <v>0</v>
      </c>
      <c r="M206" s="2">
        <v>0.3737052996312914</v>
      </c>
      <c r="N206" s="2">
        <f>IF(VLOOKUP($E206,Configuration!$A$21:$C$31,3,FALSE),IFERROR((Configuration!$C$13*G206+Configuration!$C$12*I206+Configuration!$C$14*H206+Configuration!$C$16*K206+Configuration!$C$15*L206+Configuration!$C$17*M206),""),0)+(IF(VLOOKUP($E206,Configuration!$A$21:$C$31,3,FALSE),IFERROR((Configuration!$C$13*G206+Configuration!$C$12*I206+Configuration!$C$14*H206+Configuration!$C$16*K206+Configuration!$C$15*L206+Configuration!$C$17*M206),""),0)/$F206)*IFERROR(VLOOKUP($D206,'11_GAME_TEAMS (DO NOT MODIFY)'!$A:$C,3,FALSE),0)</f>
        <v>102.86893225788026</v>
      </c>
      <c r="O206" s="2">
        <f>MAX(IFERROR(IF(Configuration!$F$11&gt;0,$N206-LARGE($N:$N,Configuration!$F$11*Configuration!$F$16),-1000000),0),IFERROR(IF(Configuration!$F$14&gt;0,$N206-LARGE('FLEX Settings (DO NOT MODIFY)'!$J:$J,Configuration!$F$14*Configuration!$F$16),-1000000),0),IFERROR(IF(Configuration!$F$13&gt;0,$N206-LARGE('FLEX Settings (DO NOT MODIFY)'!$K:$K,Configuration!$F$13*Configuration!$F$16),-1000000),0))+IF(N206=0,0,COUNTIFS($N$2:N205,N205)*0.000001)</f>
        <v>-54.360739253102679</v>
      </c>
      <c r="P206" s="42">
        <f>IF(VLOOKUP($E206,Configuration!$A$21:$C$31,3,FALSE),IFERROR((Configuration!$C$13*G206*3+Configuration!$C$12*I206+Configuration!$C$14*H206+Configuration!$C$16*K206+Configuration!$C$15*L206*3+Configuration!$C$17*M206),""),0)/F206*IF(F206&gt;=10,1,(1-(12-F206)/12))</f>
        <v>12.515268164347162</v>
      </c>
    </row>
    <row r="207" spans="1:16" x14ac:dyDescent="0.25">
      <c r="A207" s="12">
        <f>_xlfn.RANK.EQ(O207,O:O,0)</f>
        <v>210</v>
      </c>
      <c r="B207" s="12">
        <f>_xlfn.RANK.EQ(P207,P:P,0)</f>
        <v>212</v>
      </c>
      <c r="C207" t="s">
        <v>290</v>
      </c>
      <c r="D207" t="s">
        <v>659</v>
      </c>
      <c r="E207" t="s">
        <v>190</v>
      </c>
      <c r="F207" s="18">
        <v>12</v>
      </c>
      <c r="G207" s="2">
        <v>4.3024553571428577</v>
      </c>
      <c r="H207" s="2">
        <v>544.82999999999993</v>
      </c>
      <c r="I207" s="2">
        <v>37.147500000000001</v>
      </c>
      <c r="J207" s="2">
        <v>0</v>
      </c>
      <c r="K207" s="2">
        <v>0</v>
      </c>
      <c r="L207" s="2">
        <v>0</v>
      </c>
      <c r="M207" s="2">
        <v>0.30363555595042424</v>
      </c>
      <c r="N207" s="2">
        <f>IF(VLOOKUP($E207,Configuration!$A$21:$C$31,3,FALSE),IFERROR((Configuration!$C$13*G207+Configuration!$C$12*I207+Configuration!$C$14*H207+Configuration!$C$16*K207+Configuration!$C$15*L207+Configuration!$C$17*M207),""),0)+(IF(VLOOKUP($E207,Configuration!$A$21:$C$31,3,FALSE),IFERROR((Configuration!$C$13*G207+Configuration!$C$12*I207+Configuration!$C$14*H207+Configuration!$C$16*K207+Configuration!$C$15*L207+Configuration!$C$17*M207),""),0)/$F207)*IFERROR(VLOOKUP($D207,'11_GAME_TEAMS (DO NOT MODIFY)'!$A:$C,3,FALSE),0)</f>
        <v>98.26421103095629</v>
      </c>
      <c r="O207" s="2">
        <f>MAX(IFERROR(IF(Configuration!$F$11&gt;0,$N207-LARGE($N:$N,Configuration!$F$11*Configuration!$F$16),-1000000),0),IFERROR(IF(Configuration!$F$14&gt;0,$N207-LARGE('FLEX Settings (DO NOT MODIFY)'!$J:$J,Configuration!$F$14*Configuration!$F$16),-1000000),0),IFERROR(IF(Configuration!$F$13&gt;0,$N207-LARGE('FLEX Settings (DO NOT MODIFY)'!$K:$K,Configuration!$F$13*Configuration!$F$16),-1000000),0))+IF(N207=0,0,COUNTIFS($N$2:N206,N206)*0.000001)</f>
        <v>-58.96546048002665</v>
      </c>
      <c r="P207" s="42">
        <f>IF(VLOOKUP($E207,Configuration!$A$21:$C$31,3,FALSE),IFERROR((Configuration!$C$13*G207*3+Configuration!$C$12*I207+Configuration!$C$14*H207+Configuration!$C$16*K207+Configuration!$C$15*L207*3+Configuration!$C$17*M207),""),0)/F207*IF(F207&gt;=10,1,(1-(12-F207)/12))</f>
        <v>12.49113960972255</v>
      </c>
    </row>
    <row r="208" spans="1:16" x14ac:dyDescent="0.25">
      <c r="A208" s="12">
        <f>_xlfn.RANK.EQ(O208,O:O,0)</f>
        <v>201</v>
      </c>
      <c r="B208" s="12">
        <f>_xlfn.RANK.EQ(P208,P:P,0)</f>
        <v>175</v>
      </c>
      <c r="C208" t="s">
        <v>993</v>
      </c>
      <c r="D208" t="s">
        <v>665</v>
      </c>
      <c r="E208" t="s">
        <v>369</v>
      </c>
      <c r="F208" s="18">
        <v>11</v>
      </c>
      <c r="G208" s="2">
        <v>4.258064516129032</v>
      </c>
      <c r="H208" s="2">
        <v>528</v>
      </c>
      <c r="I208" s="2">
        <v>44</v>
      </c>
      <c r="J208" s="2">
        <v>0</v>
      </c>
      <c r="K208" s="2">
        <v>0</v>
      </c>
      <c r="L208" s="2">
        <v>0</v>
      </c>
      <c r="M208" s="2">
        <v>0.35964639509573099</v>
      </c>
      <c r="N208" s="2">
        <f>IF(VLOOKUP($E208,Configuration!$A$21:$C$31,3,FALSE),IFERROR((Configuration!$C$13*G208+Configuration!$C$12*I208+Configuration!$C$14*H208+Configuration!$C$16*K208+Configuration!$C$15*L208+Configuration!$C$17*M208),""),0)+(IF(VLOOKUP($E208,Configuration!$A$21:$C$31,3,FALSE),IFERROR((Configuration!$C$13*G208+Configuration!$C$12*I208+Configuration!$C$14*H208+Configuration!$C$16*K208+Configuration!$C$15*L208+Configuration!$C$17*M208),""),0)/$F208)*IFERROR(VLOOKUP($D208,'11_GAME_TEAMS (DO NOT MODIFY)'!$A:$C,3,FALSE),0)</f>
        <v>101.89339190445961</v>
      </c>
      <c r="O208" s="2">
        <f>MAX(IFERROR(IF(Configuration!$F$11&gt;0,$N208-LARGE($N:$N,Configuration!$F$11*Configuration!$F$16),-1000000),0),IFERROR(IF(Configuration!$F$14&gt;0,$N208-LARGE('FLEX Settings (DO NOT MODIFY)'!$J:$J,Configuration!$F$14*Configuration!$F$16),-1000000),0),IFERROR(IF(Configuration!$F$13&gt;0,$N208-LARGE('FLEX Settings (DO NOT MODIFY)'!$K:$K,Configuration!$F$13*Configuration!$F$16),-1000000),0))+IF(N208=0,0,COUNTIFS($N$2:N207,N207)*0.000001)</f>
        <v>-55.336279606523334</v>
      </c>
      <c r="P208" s="42">
        <f>IF(VLOOKUP($E208,Configuration!$A$21:$C$31,3,FALSE),IFERROR((Configuration!$C$13*G208*3+Configuration!$C$12*I208+Configuration!$C$14*H208+Configuration!$C$16*K208+Configuration!$C$15*L208*3+Configuration!$C$17*M208),""),0)/F208*IF(F208&gt;=10,1,(1-(12-F208)/12))</f>
        <v>13.7023516818301</v>
      </c>
    </row>
    <row r="209" spans="1:16" x14ac:dyDescent="0.25">
      <c r="A209" s="12">
        <f>_xlfn.RANK.EQ(O209,O:O,0)</f>
        <v>213</v>
      </c>
      <c r="B209" s="12">
        <f>_xlfn.RANK.EQ(P209,P:P,0)</f>
        <v>196</v>
      </c>
      <c r="C209" t="s">
        <v>479</v>
      </c>
      <c r="D209" t="s">
        <v>92</v>
      </c>
      <c r="E209" t="s">
        <v>138</v>
      </c>
      <c r="F209" s="18">
        <v>12</v>
      </c>
      <c r="G209" s="2">
        <v>4.8</v>
      </c>
      <c r="H209" s="2">
        <v>494.78814814814837</v>
      </c>
      <c r="I209" s="2">
        <v>37.324444444444453</v>
      </c>
      <c r="J209" s="2">
        <v>1.2000000000000002</v>
      </c>
      <c r="K209" s="2">
        <v>6</v>
      </c>
      <c r="L209" s="2">
        <v>0.08</v>
      </c>
      <c r="M209" s="2">
        <v>0.32166373939309856</v>
      </c>
      <c r="N209" s="2">
        <f>IF(VLOOKUP($E209,Configuration!$A$21:$C$31,3,FALSE),IFERROR((Configuration!$C$13*G209+Configuration!$C$12*I209+Configuration!$C$14*H209+Configuration!$C$16*K209+Configuration!$C$15*L209+Configuration!$C$17*M209),""),0)+(IF(VLOOKUP($E209,Configuration!$A$21:$C$31,3,FALSE),IFERROR((Configuration!$C$13*G209+Configuration!$C$12*I209+Configuration!$C$14*H209+Configuration!$C$16*K209+Configuration!$C$15*L209+Configuration!$C$17*M209),""),0)/$F209)*IFERROR(VLOOKUP($D209,'11_GAME_TEAMS (DO NOT MODIFY)'!$A:$C,3,FALSE),0)</f>
        <v>97.377709558250871</v>
      </c>
      <c r="O209" s="2">
        <f>MAX(IFERROR(IF(Configuration!$F$11&gt;0,$N209-LARGE($N:$N,Configuration!$F$11*Configuration!$F$16),-1000000),0),IFERROR(IF(Configuration!$F$14&gt;0,$N209-LARGE('FLEX Settings (DO NOT MODIFY)'!$J:$J,Configuration!$F$14*Configuration!$F$16),-1000000),0),IFERROR(IF(Configuration!$F$13&gt;0,$N209-LARGE('FLEX Settings (DO NOT MODIFY)'!$K:$K,Configuration!$F$13*Configuration!$F$16),-1000000),0))+IF(N209=0,0,COUNTIFS($N$2:N208,N208)*0.000001)</f>
        <v>-59.851961952732069</v>
      </c>
      <c r="P209" s="42">
        <f>IF(VLOOKUP($E209,Configuration!$A$21:$C$31,3,FALSE),IFERROR((Configuration!$C$13*G209*3+Configuration!$C$12*I209+Configuration!$C$14*H209+Configuration!$C$16*K209+Configuration!$C$15*L209*3+Configuration!$C$17*M209),""),0)/F209*IF(F209&gt;=10,1,(1-(12-F209)/12))</f>
        <v>12.994809129854238</v>
      </c>
    </row>
    <row r="210" spans="1:16" x14ac:dyDescent="0.25">
      <c r="A210" s="12">
        <f>_xlfn.RANK.EQ(O210,O:O,0)</f>
        <v>216</v>
      </c>
      <c r="B210" s="12">
        <f>_xlfn.RANK.EQ(P210,P:P,0)</f>
        <v>226</v>
      </c>
      <c r="C210" t="s">
        <v>812</v>
      </c>
      <c r="D210" t="s">
        <v>45</v>
      </c>
      <c r="E210" t="s">
        <v>355</v>
      </c>
      <c r="F210" s="18">
        <v>12</v>
      </c>
      <c r="G210" s="2">
        <v>4</v>
      </c>
      <c r="H210" s="2">
        <v>552.66850202429146</v>
      </c>
      <c r="I210" s="2">
        <v>36.778299595141704</v>
      </c>
      <c r="J210" s="2">
        <v>0</v>
      </c>
      <c r="K210" s="2">
        <v>0</v>
      </c>
      <c r="L210" s="2">
        <v>0</v>
      </c>
      <c r="M210" s="2">
        <v>0.30061779243507941</v>
      </c>
      <c r="N210" s="2">
        <f>IF(VLOOKUP($E210,Configuration!$A$21:$C$31,3,FALSE),IFERROR((Configuration!$C$13*G210+Configuration!$C$12*I210+Configuration!$C$14*H210+Configuration!$C$16*K210+Configuration!$C$15*L210+Configuration!$C$17*M210),""),0)+(IF(VLOOKUP($E210,Configuration!$A$21:$C$31,3,FALSE),IFERROR((Configuration!$C$13*G210+Configuration!$C$12*I210+Configuration!$C$14*H210+Configuration!$C$16*K210+Configuration!$C$15*L210+Configuration!$C$17*M210),""),0)/$F210)*IFERROR(VLOOKUP($D210,'11_GAME_TEAMS (DO NOT MODIFY)'!$A:$C,3,FALSE),0)</f>
        <v>97.054764415129853</v>
      </c>
      <c r="O210" s="2">
        <f>MAX(IFERROR(IF(Configuration!$F$11&gt;0,$N210-LARGE($N:$N,Configuration!$F$11*Configuration!$F$16),-1000000),0),IFERROR(IF(Configuration!$F$14&gt;0,$N210-LARGE('FLEX Settings (DO NOT MODIFY)'!$J:$J,Configuration!$F$14*Configuration!$F$16),-1000000),0),IFERROR(IF(Configuration!$F$13&gt;0,$N210-LARGE('FLEX Settings (DO NOT MODIFY)'!$K:$K,Configuration!$F$13*Configuration!$F$16),-1000000),0))+IF(N210=0,0,COUNTIFS($N$2:N209,N209)*0.000001)</f>
        <v>-60.174907095853087</v>
      </c>
      <c r="P210" s="42">
        <f>IF(VLOOKUP($E210,Configuration!$A$21:$C$31,3,FALSE),IFERROR((Configuration!$C$13*G210*3+Configuration!$C$12*I210+Configuration!$C$14*H210+Configuration!$C$16*K210+Configuration!$C$15*L210*3+Configuration!$C$17*M210),""),0)/F210*IF(F210&gt;=10,1,(1-(12-F210)/12))</f>
        <v>12.087897034594155</v>
      </c>
    </row>
    <row r="211" spans="1:16" x14ac:dyDescent="0.25">
      <c r="A211" s="12">
        <f>_xlfn.RANK.EQ(O211,O:O,0)</f>
        <v>194</v>
      </c>
      <c r="B211" s="12">
        <f>_xlfn.RANK.EQ(P211,P:P,0)</f>
        <v>231</v>
      </c>
      <c r="C211" t="s">
        <v>497</v>
      </c>
      <c r="D211" t="s">
        <v>130</v>
      </c>
      <c r="E211" t="s">
        <v>4</v>
      </c>
      <c r="F211" s="18">
        <v>11</v>
      </c>
      <c r="G211" s="2">
        <v>2.4200000000000004</v>
      </c>
      <c r="H211" s="2">
        <v>629.05551290760866</v>
      </c>
      <c r="I211" s="2">
        <v>49.194025135869552</v>
      </c>
      <c r="J211" s="2">
        <v>0</v>
      </c>
      <c r="K211" s="2">
        <v>0</v>
      </c>
      <c r="L211" s="2">
        <v>0</v>
      </c>
      <c r="M211" s="2">
        <v>0.40210122273555143</v>
      </c>
      <c r="N211" s="2">
        <f>IF(VLOOKUP($E211,Configuration!$A$21:$C$31,3,FALSE),IFERROR((Configuration!$C$13*G211+Configuration!$C$12*I211+Configuration!$C$14*H211+Configuration!$C$16*K211+Configuration!$C$15*L211+Configuration!$C$17*M211),""),0)+(IF(VLOOKUP($E211,Configuration!$A$21:$C$31,3,FALSE),IFERROR((Configuration!$C$13*G211+Configuration!$C$12*I211+Configuration!$C$14*H211+Configuration!$C$16*K211+Configuration!$C$15*L211+Configuration!$C$17*M211),""),0)/$F211)*IFERROR(VLOOKUP($D211,'11_GAME_TEAMS (DO NOT MODIFY)'!$A:$C,3,FALSE),0)</f>
        <v>103.51877871807055</v>
      </c>
      <c r="O211" s="2">
        <f>MAX(IFERROR(IF(Configuration!$F$11&gt;0,$N211-LARGE($N:$N,Configuration!$F$11*Configuration!$F$16),-1000000),0),IFERROR(IF(Configuration!$F$14&gt;0,$N211-LARGE('FLEX Settings (DO NOT MODIFY)'!$J:$J,Configuration!$F$14*Configuration!$F$16),-1000000),0),IFERROR(IF(Configuration!$F$13&gt;0,$N211-LARGE('FLEX Settings (DO NOT MODIFY)'!$K:$K,Configuration!$F$13*Configuration!$F$16),-1000000),0))+IF(N211=0,0,COUNTIFS($N$2:N210,N210)*0.000001)</f>
        <v>-53.710892792912389</v>
      </c>
      <c r="P211" s="42">
        <f>IF(VLOOKUP($E211,Configuration!$A$21:$C$31,3,FALSE),IFERROR((Configuration!$C$13*G211*3+Configuration!$C$12*I211+Configuration!$C$14*H211+Configuration!$C$16*K211+Configuration!$C$15*L211*3+Configuration!$C$17*M211),""),0)/F211*IF(F211&gt;=10,1,(1-(12-F211)/12))</f>
        <v>11.84166921938405</v>
      </c>
    </row>
    <row r="212" spans="1:16" x14ac:dyDescent="0.25">
      <c r="A212" s="12">
        <f>_xlfn.RANK.EQ(O212,O:O,0)</f>
        <v>198</v>
      </c>
      <c r="B212" s="12">
        <f>_xlfn.RANK.EQ(P212,P:P,0)</f>
        <v>198</v>
      </c>
      <c r="C212" t="s">
        <v>465</v>
      </c>
      <c r="D212" t="s">
        <v>657</v>
      </c>
      <c r="E212" t="s">
        <v>2</v>
      </c>
      <c r="F212" s="18">
        <v>11</v>
      </c>
      <c r="G212" s="2">
        <v>3.3089654248190832</v>
      </c>
      <c r="H212" s="2">
        <v>585.56588803088812</v>
      </c>
      <c r="I212" s="2">
        <v>50.742277992278005</v>
      </c>
      <c r="J212" s="2">
        <v>0</v>
      </c>
      <c r="K212" s="2">
        <v>0</v>
      </c>
      <c r="L212" s="2">
        <v>0</v>
      </c>
      <c r="M212" s="2">
        <v>0.41475630361064164</v>
      </c>
      <c r="N212" s="2">
        <f>IF(VLOOKUP($E212,Configuration!$A$21:$C$31,3,FALSE),IFERROR((Configuration!$C$13*G212+Configuration!$C$12*I212+Configuration!$C$14*H212+Configuration!$C$16*K212+Configuration!$C$15*L212+Configuration!$C$17*M212),""),0)+(IF(VLOOKUP($E212,Configuration!$A$21:$C$31,3,FALSE),IFERROR((Configuration!$C$13*G212+Configuration!$C$12*I212+Configuration!$C$14*H212+Configuration!$C$16*K212+Configuration!$C$15*L212+Configuration!$C$17*M212),""),0)/$F212)*IFERROR(VLOOKUP($D212,'11_GAME_TEAMS (DO NOT MODIFY)'!$A:$C,3,FALSE),0)</f>
        <v>102.95200774092103</v>
      </c>
      <c r="O212" s="2">
        <f>MAX(IFERROR(IF(Configuration!$F$11&gt;0,$N212-LARGE($N:$N,Configuration!$F$11*Configuration!$F$16),-1000000),0),IFERROR(IF(Configuration!$F$14&gt;0,$N212-LARGE('FLEX Settings (DO NOT MODIFY)'!$J:$J,Configuration!$F$14*Configuration!$F$16),-1000000),0),IFERROR(IF(Configuration!$F$13&gt;0,$N212-LARGE('FLEX Settings (DO NOT MODIFY)'!$K:$K,Configuration!$F$13*Configuration!$F$16),-1000000),0))+IF(N212=0,0,COUNTIFS($N$2:N211,N211)*0.000001)</f>
        <v>-54.277663770061906</v>
      </c>
      <c r="P212" s="42">
        <f>IF(VLOOKUP($E212,Configuration!$A$21:$C$31,3,FALSE),IFERROR((Configuration!$C$13*G212*3+Configuration!$C$12*I212+Configuration!$C$14*H212+Configuration!$C$16*K212+Configuration!$C$15*L212*3+Configuration!$C$17*M212),""),0)/F212*IF(F212&gt;=10,1,(1-(12-F212)/12))</f>
        <v>12.969053894431818</v>
      </c>
    </row>
    <row r="213" spans="1:16" x14ac:dyDescent="0.25">
      <c r="A213" s="12">
        <f>_xlfn.RANK.EQ(O213,O:O,0)</f>
        <v>208</v>
      </c>
      <c r="B213" s="12">
        <f>_xlfn.RANK.EQ(P213,P:P,0)</f>
        <v>229</v>
      </c>
      <c r="C213" t="s">
        <v>862</v>
      </c>
      <c r="D213" t="s">
        <v>310</v>
      </c>
      <c r="E213" t="s">
        <v>369</v>
      </c>
      <c r="F213" s="18">
        <v>12</v>
      </c>
      <c r="G213" s="2">
        <v>3.75</v>
      </c>
      <c r="H213" s="2">
        <v>557.54999999999995</v>
      </c>
      <c r="I213" s="2">
        <v>42</v>
      </c>
      <c r="J213" s="2">
        <v>0</v>
      </c>
      <c r="K213" s="2">
        <v>0</v>
      </c>
      <c r="L213" s="2">
        <v>0</v>
      </c>
      <c r="M213" s="2">
        <v>0.3432988316822887</v>
      </c>
      <c r="N213" s="2">
        <f>IF(VLOOKUP($E213,Configuration!$A$21:$C$31,3,FALSE),IFERROR((Configuration!$C$13*G213+Configuration!$C$12*I213+Configuration!$C$14*H213+Configuration!$C$16*K213+Configuration!$C$15*L213+Configuration!$C$17*M213),""),0)+(IF(VLOOKUP($E213,Configuration!$A$21:$C$31,3,FALSE),IFERROR((Configuration!$C$13*G213+Configuration!$C$12*I213+Configuration!$C$14*H213+Configuration!$C$16*K213+Configuration!$C$15*L213+Configuration!$C$17*M213),""),0)/$F213)*IFERROR(VLOOKUP($D213,'11_GAME_TEAMS (DO NOT MODIFY)'!$A:$C,3,FALSE),0)</f>
        <v>98.568402336635415</v>
      </c>
      <c r="O213" s="2">
        <f>MAX(IFERROR(IF(Configuration!$F$11&gt;0,$N213-LARGE($N:$N,Configuration!$F$11*Configuration!$F$16),-1000000),0),IFERROR(IF(Configuration!$F$14&gt;0,$N213-LARGE('FLEX Settings (DO NOT MODIFY)'!$J:$J,Configuration!$F$14*Configuration!$F$16),-1000000),0),IFERROR(IF(Configuration!$F$13&gt;0,$N213-LARGE('FLEX Settings (DO NOT MODIFY)'!$K:$K,Configuration!$F$13*Configuration!$F$16),-1000000),0))+IF(N213=0,0,COUNTIFS($N$2:N212,N212)*0.000001)</f>
        <v>-58.661269174347524</v>
      </c>
      <c r="P213" s="42">
        <f>IF(VLOOKUP($E213,Configuration!$A$21:$C$31,3,FALSE),IFERROR((Configuration!$C$13*G213*3+Configuration!$C$12*I213+Configuration!$C$14*H213+Configuration!$C$16*K213+Configuration!$C$15*L213*3+Configuration!$C$17*M213),""),0)/F213*IF(F213&gt;=10,1,(1-(12-F213)/12))</f>
        <v>11.964033528052951</v>
      </c>
    </row>
    <row r="214" spans="1:16" x14ac:dyDescent="0.25">
      <c r="A214" s="12">
        <f>_xlfn.RANK.EQ(O214,O:O,0)</f>
        <v>227</v>
      </c>
      <c r="B214" s="12">
        <f>_xlfn.RANK.EQ(P214,P:P,0)</f>
        <v>185</v>
      </c>
      <c r="C214" t="s">
        <v>529</v>
      </c>
      <c r="D214" t="s">
        <v>106</v>
      </c>
      <c r="E214" t="s">
        <v>190</v>
      </c>
      <c r="F214" s="18">
        <v>11</v>
      </c>
      <c r="G214" s="2">
        <v>3.8260869565217392</v>
      </c>
      <c r="H214" s="2">
        <v>466.86818181818188</v>
      </c>
      <c r="I214" s="2">
        <v>34.718181818181819</v>
      </c>
      <c r="J214" s="2">
        <v>9.5333333333333332</v>
      </c>
      <c r="K214" s="2">
        <v>47.666666666666664</v>
      </c>
      <c r="L214" s="2">
        <v>0.63555555555555543</v>
      </c>
      <c r="M214" s="2">
        <v>0.41551264941819932</v>
      </c>
      <c r="N214" s="2">
        <f>IF(VLOOKUP($E214,Configuration!$A$21:$C$31,3,FALSE),IFERROR((Configuration!$C$13*G214+Configuration!$C$12*I214+Configuration!$C$14*H214+Configuration!$C$16*K214+Configuration!$C$15*L214+Configuration!$C$17*M214),""),0)+(IF(VLOOKUP($E214,Configuration!$A$21:$C$31,3,FALSE),IFERROR((Configuration!$C$13*G214+Configuration!$C$12*I214+Configuration!$C$14*H214+Configuration!$C$16*K214+Configuration!$C$15*L214+Configuration!$C$17*M214),""),0)/$F214)*IFERROR(VLOOKUP($D214,'11_GAME_TEAMS (DO NOT MODIFY)'!$A:$C,3,FALSE),0)</f>
        <v>94.751405531203147</v>
      </c>
      <c r="O214" s="2">
        <f>MAX(IFERROR(IF(Configuration!$F$11&gt;0,$N214-LARGE($N:$N,Configuration!$F$11*Configuration!$F$16),-1000000),0),IFERROR(IF(Configuration!$F$14&gt;0,$N214-LARGE('FLEX Settings (DO NOT MODIFY)'!$J:$J,Configuration!$F$14*Configuration!$F$16),-1000000),0),IFERROR(IF(Configuration!$F$13&gt;0,$N214-LARGE('FLEX Settings (DO NOT MODIFY)'!$K:$K,Configuration!$F$13*Configuration!$F$16),-1000000),0))+IF(N214=0,0,COUNTIFS($N$2:N213,N213)*0.000001)</f>
        <v>-62.478265979779792</v>
      </c>
      <c r="P214" s="42">
        <f>IF(VLOOKUP($E214,Configuration!$A$21:$C$31,3,FALSE),IFERROR((Configuration!$C$13*G214*3+Configuration!$C$12*I214+Configuration!$C$14*H214+Configuration!$C$16*K214+Configuration!$C$15*L214*3+Configuration!$C$17*M214),""),0)/F214*IF(F214&gt;=10,1,(1-(12-F214)/12))</f>
        <v>13.48101051601188</v>
      </c>
    </row>
    <row r="215" spans="1:16" x14ac:dyDescent="0.25">
      <c r="A215" s="12">
        <f>_xlfn.RANK.EQ(O215,O:O,0)</f>
        <v>212</v>
      </c>
      <c r="B215" s="12">
        <f>_xlfn.RANK.EQ(P215,P:P,0)</f>
        <v>223</v>
      </c>
      <c r="C215" t="s">
        <v>252</v>
      </c>
      <c r="D215" t="s">
        <v>182</v>
      </c>
      <c r="E215" t="s">
        <v>190</v>
      </c>
      <c r="F215" s="18">
        <v>12</v>
      </c>
      <c r="G215" s="2">
        <v>4.08</v>
      </c>
      <c r="H215" s="2">
        <v>533.66917890520676</v>
      </c>
      <c r="I215" s="2">
        <v>40.920320427236305</v>
      </c>
      <c r="J215" s="2">
        <v>0</v>
      </c>
      <c r="K215" s="2">
        <v>0</v>
      </c>
      <c r="L215" s="2">
        <v>0</v>
      </c>
      <c r="M215" s="2">
        <v>0.33447376654131228</v>
      </c>
      <c r="N215" s="2">
        <f>IF(VLOOKUP($E215,Configuration!$A$21:$C$31,3,FALSE),IFERROR((Configuration!$C$13*G215+Configuration!$C$12*I215+Configuration!$C$14*H215+Configuration!$C$16*K215+Configuration!$C$15*L215+Configuration!$C$17*M215),""),0)+(IF(VLOOKUP($E215,Configuration!$A$21:$C$31,3,FALSE),IFERROR((Configuration!$C$13*G215+Configuration!$C$12*I215+Configuration!$C$14*H215+Configuration!$C$16*K215+Configuration!$C$15*L215+Configuration!$C$17*M215),""),0)/$F215)*IFERROR(VLOOKUP($D215,'11_GAME_TEAMS (DO NOT MODIFY)'!$A:$C,3,FALSE),0)</f>
        <v>97.638130571056209</v>
      </c>
      <c r="O215" s="2">
        <f>MAX(IFERROR(IF(Configuration!$F$11&gt;0,$N215-LARGE($N:$N,Configuration!$F$11*Configuration!$F$16),-1000000),0),IFERROR(IF(Configuration!$F$14&gt;0,$N215-LARGE('FLEX Settings (DO NOT MODIFY)'!$J:$J,Configuration!$F$14*Configuration!$F$16),-1000000),0),IFERROR(IF(Configuration!$F$13&gt;0,$N215-LARGE('FLEX Settings (DO NOT MODIFY)'!$K:$K,Configuration!$F$13*Configuration!$F$16),-1000000),0))+IF(N215=0,0,COUNTIFS($N$2:N214,N214)*0.000001)</f>
        <v>-59.59154093992673</v>
      </c>
      <c r="P215" s="42">
        <f>IF(VLOOKUP($E215,Configuration!$A$21:$C$31,3,FALSE),IFERROR((Configuration!$C$13*G215*3+Configuration!$C$12*I215+Configuration!$C$14*H215+Configuration!$C$16*K215+Configuration!$C$15*L215*3+Configuration!$C$17*M215),""),0)/F215*IF(F215&gt;=10,1,(1-(12-F215)/12))</f>
        <v>12.21651088092135</v>
      </c>
    </row>
    <row r="216" spans="1:16" x14ac:dyDescent="0.25">
      <c r="A216" s="12">
        <f>_xlfn.RANK.EQ(O216,O:O,0)</f>
        <v>225</v>
      </c>
      <c r="B216" s="12">
        <f>_xlfn.RANK.EQ(P216,P:P,0)</f>
        <v>210</v>
      </c>
      <c r="C216" t="s">
        <v>778</v>
      </c>
      <c r="D216" t="s">
        <v>39</v>
      </c>
      <c r="E216" t="s">
        <v>2</v>
      </c>
      <c r="F216" s="18">
        <v>12</v>
      </c>
      <c r="G216" s="2">
        <v>4.615384615384615</v>
      </c>
      <c r="H216" s="2">
        <v>500.5945945945947</v>
      </c>
      <c r="I216" s="2">
        <v>35.756756756756758</v>
      </c>
      <c r="J216" s="2">
        <v>0</v>
      </c>
      <c r="K216" s="2">
        <v>0</v>
      </c>
      <c r="L216" s="2">
        <v>0</v>
      </c>
      <c r="M216" s="2">
        <v>0.29226792427005654</v>
      </c>
      <c r="N216" s="2">
        <f>IF(VLOOKUP($E216,Configuration!$A$21:$C$31,3,FALSE),IFERROR((Configuration!$C$13*G216+Configuration!$C$12*I216+Configuration!$C$14*H216+Configuration!$C$16*K216+Configuration!$C$15*L216+Configuration!$C$17*M216),""),0)+(IF(VLOOKUP($E216,Configuration!$A$21:$C$31,3,FALSE),IFERROR((Configuration!$C$13*G216+Configuration!$C$12*I216+Configuration!$C$14*H216+Configuration!$C$16*K216+Configuration!$C$15*L216+Configuration!$C$17*M216),""),0)/$F216)*IFERROR(VLOOKUP($D216,'11_GAME_TEAMS (DO NOT MODIFY)'!$A:$C,3,FALSE),0)</f>
        <v>95.045609681605427</v>
      </c>
      <c r="O216" s="2">
        <f>MAX(IFERROR(IF(Configuration!$F$11&gt;0,$N216-LARGE($N:$N,Configuration!$F$11*Configuration!$F$16),-1000000),0),IFERROR(IF(Configuration!$F$14&gt;0,$N216-LARGE('FLEX Settings (DO NOT MODIFY)'!$J:$J,Configuration!$F$14*Configuration!$F$16),-1000000),0),IFERROR(IF(Configuration!$F$13&gt;0,$N216-LARGE('FLEX Settings (DO NOT MODIFY)'!$K:$K,Configuration!$F$13*Configuration!$F$16),-1000000),0))+IF(N216=0,0,COUNTIFS($N$2:N215,N215)*0.000001)</f>
        <v>-62.184061829377512</v>
      </c>
      <c r="P216" s="42">
        <f>IF(VLOOKUP($E216,Configuration!$A$21:$C$31,3,FALSE),IFERROR((Configuration!$C$13*G216*3+Configuration!$C$12*I216+Configuration!$C$14*H216+Configuration!$C$16*K216+Configuration!$C$15*L216*3+Configuration!$C$17*M216),""),0)/F216*IF(F216&gt;=10,1,(1-(12-F216)/12))</f>
        <v>12.535852088851735</v>
      </c>
    </row>
    <row r="217" spans="1:16" x14ac:dyDescent="0.25">
      <c r="A217" s="12">
        <f>_xlfn.RANK.EQ(O217,O:O,0)</f>
        <v>222</v>
      </c>
      <c r="B217" s="12">
        <f>_xlfn.RANK.EQ(P217,P:P,0)</f>
        <v>172</v>
      </c>
      <c r="C217" t="s">
        <v>463</v>
      </c>
      <c r="D217" t="s">
        <v>84</v>
      </c>
      <c r="E217" t="s">
        <v>2</v>
      </c>
      <c r="F217" s="18">
        <v>11</v>
      </c>
      <c r="G217" s="2">
        <v>4.6247596153846171</v>
      </c>
      <c r="H217" s="2">
        <v>499.24118343195255</v>
      </c>
      <c r="I217" s="2">
        <v>37.256804733727805</v>
      </c>
      <c r="J217" s="2">
        <v>0</v>
      </c>
      <c r="K217" s="2">
        <v>0</v>
      </c>
      <c r="L217" s="2">
        <v>0</v>
      </c>
      <c r="M217" s="2">
        <v>0.30452898898342662</v>
      </c>
      <c r="N217" s="2">
        <f>IF(VLOOKUP($E217,Configuration!$A$21:$C$31,3,FALSE),IFERROR((Configuration!$C$13*G217+Configuration!$C$12*I217+Configuration!$C$14*H217+Configuration!$C$16*K217+Configuration!$C$15*L217+Configuration!$C$17*M217),""),0)+(IF(VLOOKUP($E217,Configuration!$A$21:$C$31,3,FALSE),IFERROR((Configuration!$C$13*G217+Configuration!$C$12*I217+Configuration!$C$14*H217+Configuration!$C$16*K217+Configuration!$C$15*L217+Configuration!$C$17*M217),""),0)/$F217)*IFERROR(VLOOKUP($D217,'11_GAME_TEAMS (DO NOT MODIFY)'!$A:$C,3,FALSE),0)</f>
        <v>95.692020424400013</v>
      </c>
      <c r="O217" s="2">
        <f>MAX(IFERROR(IF(Configuration!$F$11&gt;0,$N217-LARGE($N:$N,Configuration!$F$11*Configuration!$F$16),-1000000),0),IFERROR(IF(Configuration!$F$14&gt;0,$N217-LARGE('FLEX Settings (DO NOT MODIFY)'!$J:$J,Configuration!$F$14*Configuration!$F$16),-1000000),0),IFERROR(IF(Configuration!$F$13&gt;0,$N217-LARGE('FLEX Settings (DO NOT MODIFY)'!$K:$K,Configuration!$F$13*Configuration!$F$16),-1000000),0))+IF(N217=0,0,COUNTIFS($N$2:N216,N216)*0.000001)</f>
        <v>-61.537651086582926</v>
      </c>
      <c r="P217" s="42">
        <f>IF(VLOOKUP($E217,Configuration!$A$21:$C$31,3,FALSE),IFERROR((Configuration!$C$13*G217*3+Configuration!$C$12*I217+Configuration!$C$14*H217+Configuration!$C$16*K217+Configuration!$C$15*L217*3+Configuration!$C$17*M217),""),0)/F217*IF(F217&gt;=10,1,(1-(12-F217)/12))</f>
        <v>13.744466891728676</v>
      </c>
    </row>
    <row r="218" spans="1:16" x14ac:dyDescent="0.25">
      <c r="A218" s="12">
        <f>_xlfn.RANK.EQ(O218,O:O,0)</f>
        <v>204</v>
      </c>
      <c r="B218" s="12">
        <f>_xlfn.RANK.EQ(P218,P:P,0)</f>
        <v>194</v>
      </c>
      <c r="C218" t="s">
        <v>994</v>
      </c>
      <c r="D218" t="s">
        <v>107</v>
      </c>
      <c r="E218" t="s">
        <v>369</v>
      </c>
      <c r="F218" s="18">
        <v>11</v>
      </c>
      <c r="G218" s="2">
        <v>3.829113924050632</v>
      </c>
      <c r="H218" s="2">
        <v>530.62412935323403</v>
      </c>
      <c r="I218" s="2">
        <v>46.819776119402995</v>
      </c>
      <c r="J218" s="2">
        <v>0</v>
      </c>
      <c r="K218" s="2">
        <v>0</v>
      </c>
      <c r="L218" s="2">
        <v>0</v>
      </c>
      <c r="M218" s="2">
        <v>0.38269462955755634</v>
      </c>
      <c r="N218" s="2">
        <f>IF(VLOOKUP($E218,Configuration!$A$21:$C$31,3,FALSE),IFERROR((Configuration!$C$13*G218+Configuration!$C$12*I218+Configuration!$C$14*H218+Configuration!$C$16*K218+Configuration!$C$15*L218+Configuration!$C$17*M218),""),0)+(IF(VLOOKUP($E218,Configuration!$A$21:$C$31,3,FALSE),IFERROR((Configuration!$C$13*G218+Configuration!$C$12*I218+Configuration!$C$14*H218+Configuration!$C$16*K218+Configuration!$C$15*L218+Configuration!$C$17*M218),""),0)/$F218)*IFERROR(VLOOKUP($D218,'11_GAME_TEAMS (DO NOT MODIFY)'!$A:$C,3,FALSE),0)</f>
        <v>100.92435880930935</v>
      </c>
      <c r="O218" s="2">
        <f>MAX(IFERROR(IF(Configuration!$F$11&gt;0,$N218-LARGE($N:$N,Configuration!$F$11*Configuration!$F$16),-1000000),0),IFERROR(IF(Configuration!$F$14&gt;0,$N218-LARGE('FLEX Settings (DO NOT MODIFY)'!$J:$J,Configuration!$F$14*Configuration!$F$16),-1000000),0),IFERROR(IF(Configuration!$F$13&gt;0,$N218-LARGE('FLEX Settings (DO NOT MODIFY)'!$K:$K,Configuration!$F$13*Configuration!$F$16),-1000000),0))+IF(N218=0,0,COUNTIFS($N$2:N217,N217)*0.000001)</f>
        <v>-56.305312701673586</v>
      </c>
      <c r="P218" s="42">
        <f>IF(VLOOKUP($E218,Configuration!$A$21:$C$31,3,FALSE),IFERROR((Configuration!$C$13*G218*3+Configuration!$C$12*I218+Configuration!$C$14*H218+Configuration!$C$16*K218+Configuration!$C$15*L218*3+Configuration!$C$17*M218),""),0)/F218*IF(F218&gt;=10,1,(1-(12-F218)/12))</f>
        <v>13.14826930625647</v>
      </c>
    </row>
    <row r="219" spans="1:16" x14ac:dyDescent="0.25">
      <c r="A219" s="12">
        <f>_xlfn.RANK.EQ(O219,O:O,0)</f>
        <v>226</v>
      </c>
      <c r="B219" s="12">
        <f>_xlfn.RANK.EQ(P219,P:P,0)</f>
        <v>215</v>
      </c>
      <c r="C219" t="s">
        <v>995</v>
      </c>
      <c r="D219" t="s">
        <v>109</v>
      </c>
      <c r="E219" t="s">
        <v>369</v>
      </c>
      <c r="F219" s="18">
        <v>12</v>
      </c>
      <c r="G219" s="2">
        <v>3.1304347826086953</v>
      </c>
      <c r="H219" s="2">
        <v>471.59999999999997</v>
      </c>
      <c r="I219" s="2">
        <v>36</v>
      </c>
      <c r="J219" s="2">
        <v>9.391304347826086</v>
      </c>
      <c r="K219" s="2">
        <v>37.565217391304344</v>
      </c>
      <c r="L219" s="2">
        <v>1.341614906832298</v>
      </c>
      <c r="M219" s="2">
        <v>0.42402736197771335</v>
      </c>
      <c r="N219" s="2">
        <f>IF(VLOOKUP($E219,Configuration!$A$21:$C$31,3,FALSE),IFERROR((Configuration!$C$13*G219+Configuration!$C$12*I219+Configuration!$C$14*H219+Configuration!$C$16*K219+Configuration!$C$15*L219+Configuration!$C$17*M219),""),0)+(IF(VLOOKUP($E219,Configuration!$A$21:$C$31,3,FALSE),IFERROR((Configuration!$C$13*G219+Configuration!$C$12*I219+Configuration!$C$14*H219+Configuration!$C$16*K219+Configuration!$C$15*L219+Configuration!$C$17*M219),""),0)/$F219)*IFERROR(VLOOKUP($D219,'11_GAME_TEAMS (DO NOT MODIFY)'!$A:$C,3,FALSE),0)</f>
        <v>94.900765151820963</v>
      </c>
      <c r="O219" s="2">
        <f>MAX(IFERROR(IF(Configuration!$F$11&gt;0,$N219-LARGE($N:$N,Configuration!$F$11*Configuration!$F$16),-1000000),0),IFERROR(IF(Configuration!$F$14&gt;0,$N219-LARGE('FLEX Settings (DO NOT MODIFY)'!$J:$J,Configuration!$F$14*Configuration!$F$16),-1000000),0),IFERROR(IF(Configuration!$F$13&gt;0,$N219-LARGE('FLEX Settings (DO NOT MODIFY)'!$K:$K,Configuration!$F$13*Configuration!$F$16),-1000000),0))+IF(N219=0,0,COUNTIFS($N$2:N218,N218)*0.000001)</f>
        <v>-62.328906359161977</v>
      </c>
      <c r="P219" s="42">
        <f>IF(VLOOKUP($E219,Configuration!$A$21:$C$31,3,FALSE),IFERROR((Configuration!$C$13*G219*3+Configuration!$C$12*I219+Configuration!$C$14*H219+Configuration!$C$16*K219+Configuration!$C$15*L219*3+Configuration!$C$17*M219),""),0)/F219*IF(F219&gt;=10,1,(1-(12-F219)/12))</f>
        <v>12.380446785426075</v>
      </c>
    </row>
    <row r="220" spans="1:16" x14ac:dyDescent="0.25">
      <c r="A220" s="12">
        <f>_xlfn.RANK.EQ(O220,O:O,0)</f>
        <v>230</v>
      </c>
      <c r="B220" s="12">
        <f>_xlfn.RANK.EQ(P220,P:P,0)</f>
        <v>225</v>
      </c>
      <c r="C220" t="s">
        <v>263</v>
      </c>
      <c r="D220" t="s">
        <v>56</v>
      </c>
      <c r="E220" t="s">
        <v>355</v>
      </c>
      <c r="F220" s="18">
        <v>12</v>
      </c>
      <c r="G220" s="2">
        <v>4.3636363636363633</v>
      </c>
      <c r="H220" s="2">
        <v>507.73432499999984</v>
      </c>
      <c r="I220" s="2">
        <v>32.969761363636351</v>
      </c>
      <c r="J220" s="2">
        <v>0</v>
      </c>
      <c r="K220" s="2">
        <v>0</v>
      </c>
      <c r="L220" s="2">
        <v>0</v>
      </c>
      <c r="M220" s="2">
        <v>0.26948763230905287</v>
      </c>
      <c r="N220" s="2">
        <f>IF(VLOOKUP($E220,Configuration!$A$21:$C$31,3,FALSE),IFERROR((Configuration!$C$13*G220+Configuration!$C$12*I220+Configuration!$C$14*H220+Configuration!$C$16*K220+Configuration!$C$15*L220+Configuration!$C$17*M220),""),0)+(IF(VLOOKUP($E220,Configuration!$A$21:$C$31,3,FALSE),IFERROR((Configuration!$C$13*G220+Configuration!$C$12*I220+Configuration!$C$14*H220+Configuration!$C$16*K220+Configuration!$C$15*L220+Configuration!$C$17*M220),""),0)/$F220)*IFERROR(VLOOKUP($D220,'11_GAME_TEAMS (DO NOT MODIFY)'!$A:$C,3,FALSE),0)</f>
        <v>92.901156099018237</v>
      </c>
      <c r="O220" s="2">
        <f>MAX(IFERROR(IF(Configuration!$F$11&gt;0,$N220-LARGE($N:$N,Configuration!$F$11*Configuration!$F$16),-1000000),0),IFERROR(IF(Configuration!$F$14&gt;0,$N220-LARGE('FLEX Settings (DO NOT MODIFY)'!$J:$J,Configuration!$F$14*Configuration!$F$16),-1000000),0),IFERROR(IF(Configuration!$F$13&gt;0,$N220-LARGE('FLEX Settings (DO NOT MODIFY)'!$K:$K,Configuration!$F$13*Configuration!$F$16),-1000000),0))+IF(N220=0,0,COUNTIFS($N$2:N219,N219)*0.000001)</f>
        <v>-64.328515411964702</v>
      </c>
      <c r="P220" s="42">
        <f>IF(VLOOKUP($E220,Configuration!$A$21:$C$31,3,FALSE),IFERROR((Configuration!$C$13*G220*3+Configuration!$C$12*I220+Configuration!$C$14*H220+Configuration!$C$16*K220+Configuration!$C$15*L220*3+Configuration!$C$17*M220),""),0)/F220*IF(F220&gt;=10,1,(1-(12-F220)/12))</f>
        <v>12.105399371887883</v>
      </c>
    </row>
    <row r="221" spans="1:16" x14ac:dyDescent="0.25">
      <c r="A221" s="12">
        <f>_xlfn.RANK.EQ(O221,O:O,0)</f>
        <v>214</v>
      </c>
      <c r="B221" s="12">
        <f>_xlfn.RANK.EQ(P221,P:P,0)</f>
        <v>234</v>
      </c>
      <c r="C221" t="s">
        <v>825</v>
      </c>
      <c r="D221" t="s">
        <v>43</v>
      </c>
      <c r="E221" t="s">
        <v>190</v>
      </c>
      <c r="F221" s="18">
        <v>12</v>
      </c>
      <c r="G221" s="2">
        <v>3.4567901234567895</v>
      </c>
      <c r="H221" s="2">
        <v>544.97560975609758</v>
      </c>
      <c r="I221" s="2">
        <v>42</v>
      </c>
      <c r="J221" s="2">
        <v>2</v>
      </c>
      <c r="K221" s="2">
        <v>10.000000000000002</v>
      </c>
      <c r="L221" s="2">
        <v>0.13333333333333333</v>
      </c>
      <c r="M221" s="2">
        <v>0.37093529531490249</v>
      </c>
      <c r="N221" s="2">
        <f>IF(VLOOKUP($E221,Configuration!$A$21:$C$31,3,FALSE),IFERROR((Configuration!$C$13*G221+Configuration!$C$12*I221+Configuration!$C$14*H221+Configuration!$C$16*K221+Configuration!$C$15*L221+Configuration!$C$17*M221),""),0)+(IF(VLOOKUP($E221,Configuration!$A$21:$C$31,3,FALSE),IFERROR((Configuration!$C$13*G221+Configuration!$C$12*I221+Configuration!$C$14*H221+Configuration!$C$16*K221+Configuration!$C$15*L221+Configuration!$C$17*M221),""),0)/$F221)*IFERROR(VLOOKUP($D221,'11_GAME_TEAMS (DO NOT MODIFY)'!$A:$C,3,FALSE),0)</f>
        <v>97.296431125720687</v>
      </c>
      <c r="O221" s="2">
        <f>MAX(IFERROR(IF(Configuration!$F$11&gt;0,$N221-LARGE($N:$N,Configuration!$F$11*Configuration!$F$16),-1000000),0),IFERROR(IF(Configuration!$F$14&gt;0,$N221-LARGE('FLEX Settings (DO NOT MODIFY)'!$J:$J,Configuration!$F$14*Configuration!$F$16),-1000000),0),IFERROR(IF(Configuration!$F$13&gt;0,$N221-LARGE('FLEX Settings (DO NOT MODIFY)'!$K:$K,Configuration!$F$13*Configuration!$F$16),-1000000),0))+IF(N221=0,0,COUNTIFS($N$2:N220,N220)*0.000001)</f>
        <v>-59.933240385262252</v>
      </c>
      <c r="P221" s="42">
        <f>IF(VLOOKUP($E221,Configuration!$A$21:$C$31,3,FALSE),IFERROR((Configuration!$C$13*G221*3+Configuration!$C$12*I221+Configuration!$C$14*H221+Configuration!$C$16*K221+Configuration!$C$15*L221*3+Configuration!$C$17*M221),""),0)/F221*IF(F221&gt;=10,1,(1-(12-F221)/12))</f>
        <v>11.698159383933515</v>
      </c>
    </row>
    <row r="222" spans="1:16" x14ac:dyDescent="0.25">
      <c r="A222" s="12">
        <f>_xlfn.RANK.EQ(O222,O:O,0)</f>
        <v>232</v>
      </c>
      <c r="B222" s="12">
        <f>_xlfn.RANK.EQ(P222,P:P,0)</f>
        <v>205</v>
      </c>
      <c r="C222" t="s">
        <v>530</v>
      </c>
      <c r="D222" t="s">
        <v>38</v>
      </c>
      <c r="E222" t="s">
        <v>1</v>
      </c>
      <c r="F222" s="18">
        <v>12</v>
      </c>
      <c r="G222" s="2">
        <v>4.08</v>
      </c>
      <c r="H222" s="2">
        <v>409.20000000000005</v>
      </c>
      <c r="I222" s="2">
        <v>30.503999999999998</v>
      </c>
      <c r="J222" s="2">
        <v>11.399999999999999</v>
      </c>
      <c r="K222" s="2">
        <v>57</v>
      </c>
      <c r="L222" s="2">
        <v>1</v>
      </c>
      <c r="M222" s="2">
        <v>0.40686087988772074</v>
      </c>
      <c r="N222" s="2">
        <f>IF(VLOOKUP($E222,Configuration!$A$21:$C$31,3,FALSE),IFERROR((Configuration!$C$13*G222+Configuration!$C$12*I222+Configuration!$C$14*H222+Configuration!$C$16*K222+Configuration!$C$15*L222+Configuration!$C$17*M222),""),0)+(IF(VLOOKUP($E222,Configuration!$A$21:$C$31,3,FALSE),IFERROR((Configuration!$C$13*G222+Configuration!$C$12*I222+Configuration!$C$14*H222+Configuration!$C$16*K222+Configuration!$C$15*L222+Configuration!$C$17*M222),""),0)/$F222)*IFERROR(VLOOKUP($D222,'11_GAME_TEAMS (DO NOT MODIFY)'!$A:$C,3,FALSE),0)</f>
        <v>91.538278240224571</v>
      </c>
      <c r="O222" s="2">
        <f>MAX(IFERROR(IF(Configuration!$F$11&gt;0,$N222-LARGE($N:$N,Configuration!$F$11*Configuration!$F$16),-1000000),0),IFERROR(IF(Configuration!$F$14&gt;0,$N222-LARGE('FLEX Settings (DO NOT MODIFY)'!$J:$J,Configuration!$F$14*Configuration!$F$16),-1000000),0),IFERROR(IF(Configuration!$F$13&gt;0,$N222-LARGE('FLEX Settings (DO NOT MODIFY)'!$K:$K,Configuration!$F$13*Configuration!$F$16),-1000000),0))+IF(N222=0,0,COUNTIFS($N$2:N221,N221)*0.000001)</f>
        <v>-65.691393270758368</v>
      </c>
      <c r="P222" s="42">
        <f>IF(VLOOKUP($E222,Configuration!$A$21:$C$31,3,FALSE),IFERROR((Configuration!$C$13*G222*3+Configuration!$C$12*I222+Configuration!$C$14*H222+Configuration!$C$16*K222+Configuration!$C$15*L222*3+Configuration!$C$17*M222),""),0)/F222*IF(F222&gt;=10,1,(1-(12-F222)/12))</f>
        <v>12.708189853352046</v>
      </c>
    </row>
    <row r="223" spans="1:16" x14ac:dyDescent="0.25">
      <c r="A223" s="12">
        <f>_xlfn.RANK.EQ(O223,O:O,0)</f>
        <v>218</v>
      </c>
      <c r="B223" s="12">
        <f>_xlfn.RANK.EQ(P223,P:P,0)</f>
        <v>144</v>
      </c>
      <c r="C223" t="s">
        <v>478</v>
      </c>
      <c r="D223" t="s">
        <v>120</v>
      </c>
      <c r="E223" t="s">
        <v>355</v>
      </c>
      <c r="F223" s="18">
        <v>10</v>
      </c>
      <c r="G223" s="2">
        <v>4.4444444444444446</v>
      </c>
      <c r="H223" s="2">
        <v>502.82790697674409</v>
      </c>
      <c r="I223" s="2">
        <v>40.904651162790692</v>
      </c>
      <c r="J223" s="2">
        <v>0</v>
      </c>
      <c r="K223" s="2">
        <v>0</v>
      </c>
      <c r="L223" s="2">
        <v>0</v>
      </c>
      <c r="M223" s="2">
        <v>0.33434568939422893</v>
      </c>
      <c r="N223" s="2">
        <f>IF(VLOOKUP($E223,Configuration!$A$21:$C$31,3,FALSE),IFERROR((Configuration!$C$13*G223+Configuration!$C$12*I223+Configuration!$C$14*H223+Configuration!$C$16*K223+Configuration!$C$15*L223+Configuration!$C$17*M223),""),0)+(IF(VLOOKUP($E223,Configuration!$A$21:$C$31,3,FALSE),IFERROR((Configuration!$C$13*G223+Configuration!$C$12*I223+Configuration!$C$14*H223+Configuration!$C$16*K223+Configuration!$C$15*L223+Configuration!$C$17*M223),""),0)/$F223)*IFERROR(VLOOKUP($D223,'11_GAME_TEAMS (DO NOT MODIFY)'!$A:$C,3,FALSE),0)</f>
        <v>96.733091566947977</v>
      </c>
      <c r="O223" s="2">
        <f>MAX(IFERROR(IF(Configuration!$F$11&gt;0,$N223-LARGE($N:$N,Configuration!$F$11*Configuration!$F$16),-1000000),0),IFERROR(IF(Configuration!$F$14&gt;0,$N223-LARGE('FLEX Settings (DO NOT MODIFY)'!$J:$J,Configuration!$F$14*Configuration!$F$16),-1000000),0),IFERROR(IF(Configuration!$F$13&gt;0,$N223-LARGE('FLEX Settings (DO NOT MODIFY)'!$K:$K,Configuration!$F$13*Configuration!$F$16),-1000000),0))+IF(N223=0,0,COUNTIFS($N$2:N222,N222)*0.000001)</f>
        <v>-60.496579944034963</v>
      </c>
      <c r="P223" s="42">
        <f>IF(VLOOKUP($E223,Configuration!$A$21:$C$31,3,FALSE),IFERROR((Configuration!$C$13*G223*3+Configuration!$C$12*I223+Configuration!$C$14*H223+Configuration!$C$16*K223+Configuration!$C$15*L223*3+Configuration!$C$17*M223),""),0)/F223*IF(F223&gt;=10,1,(1-(12-F223)/12))</f>
        <v>15.006642490028131</v>
      </c>
    </row>
    <row r="224" spans="1:16" x14ac:dyDescent="0.25">
      <c r="A224" s="12">
        <f>_xlfn.RANK.EQ(O224,O:O,0)</f>
        <v>215</v>
      </c>
      <c r="B224" s="12">
        <f>_xlfn.RANK.EQ(P224,P:P,0)</f>
        <v>236</v>
      </c>
      <c r="C224" t="s">
        <v>777</v>
      </c>
      <c r="D224" t="s">
        <v>181</v>
      </c>
      <c r="E224" t="s">
        <v>2</v>
      </c>
      <c r="F224" s="18">
        <v>12</v>
      </c>
      <c r="G224" s="2">
        <v>3.5421686746987953</v>
      </c>
      <c r="H224" s="2">
        <v>556.5</v>
      </c>
      <c r="I224" s="2">
        <v>42</v>
      </c>
      <c r="J224" s="2">
        <v>0</v>
      </c>
      <c r="K224" s="2">
        <v>0</v>
      </c>
      <c r="L224" s="2">
        <v>0</v>
      </c>
      <c r="M224" s="2">
        <v>0.3432988316822887</v>
      </c>
      <c r="N224" s="2">
        <f>IF(VLOOKUP($E224,Configuration!$A$21:$C$31,3,FALSE),IFERROR((Configuration!$C$13*G224+Configuration!$C$12*I224+Configuration!$C$14*H224+Configuration!$C$16*K224+Configuration!$C$15*L224+Configuration!$C$17*M224),""),0)+(IF(VLOOKUP($E224,Configuration!$A$21:$C$31,3,FALSE),IFERROR((Configuration!$C$13*G224+Configuration!$C$12*I224+Configuration!$C$14*H224+Configuration!$C$16*K224+Configuration!$C$15*L224+Configuration!$C$17*M224),""),0)/$F224)*IFERROR(VLOOKUP($D224,'11_GAME_TEAMS (DO NOT MODIFY)'!$A:$C,3,FALSE),0)</f>
        <v>97.216414384828198</v>
      </c>
      <c r="O224" s="2">
        <f>MAX(IFERROR(IF(Configuration!$F$11&gt;0,$N224-LARGE($N:$N,Configuration!$F$11*Configuration!$F$16),-1000000),0),IFERROR(IF(Configuration!$F$14&gt;0,$N224-LARGE('FLEX Settings (DO NOT MODIFY)'!$J:$J,Configuration!$F$14*Configuration!$F$16),-1000000),0),IFERROR(IF(Configuration!$F$13&gt;0,$N224-LARGE('FLEX Settings (DO NOT MODIFY)'!$K:$K,Configuration!$F$13*Configuration!$F$16),-1000000),0))+IF(N224=0,0,COUNTIFS($N$2:N223,N223)*0.000001)</f>
        <v>-60.013257126154741</v>
      </c>
      <c r="P224" s="42">
        <f>IF(VLOOKUP($E224,Configuration!$A$21:$C$31,3,FALSE),IFERROR((Configuration!$C$13*G224*3+Configuration!$C$12*I224+Configuration!$C$14*H224+Configuration!$C$16*K224+Configuration!$C$15*L224*3+Configuration!$C$17*M224),""),0)/F224*IF(F224&gt;=10,1,(1-(12-F224)/12))</f>
        <v>11.643536540101145</v>
      </c>
    </row>
    <row r="225" spans="1:16" x14ac:dyDescent="0.25">
      <c r="A225" s="12">
        <f>_xlfn.RANK.EQ(O225,O:O,0)</f>
        <v>217</v>
      </c>
      <c r="B225" s="12">
        <f>_xlfn.RANK.EQ(P225,P:P,0)</f>
        <v>214</v>
      </c>
      <c r="C225" t="s">
        <v>865</v>
      </c>
      <c r="D225" t="s">
        <v>65</v>
      </c>
      <c r="E225" t="s">
        <v>373</v>
      </c>
      <c r="F225" s="18">
        <v>11</v>
      </c>
      <c r="G225" s="2">
        <v>3.3</v>
      </c>
      <c r="H225" s="2">
        <v>570.226024590164</v>
      </c>
      <c r="I225" s="2">
        <v>41.450614754098368</v>
      </c>
      <c r="J225" s="2">
        <v>0</v>
      </c>
      <c r="K225" s="2">
        <v>0</v>
      </c>
      <c r="L225" s="2">
        <v>0</v>
      </c>
      <c r="M225" s="2">
        <v>0.33880827660939539</v>
      </c>
      <c r="N225" s="2">
        <f>IF(VLOOKUP($E225,Configuration!$A$21:$C$31,3,FALSE),IFERROR((Configuration!$C$13*G225+Configuration!$C$12*I225+Configuration!$C$14*H225+Configuration!$C$16*K225+Configuration!$C$15*L225+Configuration!$C$17*M225),""),0)+(IF(VLOOKUP($E225,Configuration!$A$21:$C$31,3,FALSE),IFERROR((Configuration!$C$13*G225+Configuration!$C$12*I225+Configuration!$C$14*H225+Configuration!$C$16*K225+Configuration!$C$15*L225+Configuration!$C$17*M225),""),0)/$F225)*IFERROR(VLOOKUP($D225,'11_GAME_TEAMS (DO NOT MODIFY)'!$A:$C,3,FALSE),0)</f>
        <v>96.870293282846788</v>
      </c>
      <c r="O225" s="2">
        <f>MAX(IFERROR(IF(Configuration!$F$11&gt;0,$N225-LARGE($N:$N,Configuration!$F$11*Configuration!$F$16),-1000000),0),IFERROR(IF(Configuration!$F$14&gt;0,$N225-LARGE('FLEX Settings (DO NOT MODIFY)'!$J:$J,Configuration!$F$14*Configuration!$F$16),-1000000),0),IFERROR(IF(Configuration!$F$13&gt;0,$N225-LARGE('FLEX Settings (DO NOT MODIFY)'!$K:$K,Configuration!$F$13*Configuration!$F$16),-1000000),0))+IF(N225=0,0,COUNTIFS($N$2:N224,N224)*0.000001)</f>
        <v>-60.359378228136151</v>
      </c>
      <c r="P225" s="42">
        <f>IF(VLOOKUP($E225,Configuration!$A$21:$C$31,3,FALSE),IFERROR((Configuration!$C$13*G225*3+Configuration!$C$12*I225+Configuration!$C$14*H225+Configuration!$C$16*K225+Configuration!$C$15*L225*3+Configuration!$C$17*M225),""),0)/F225*IF(F225&gt;=10,1,(1-(12-F225)/12))</f>
        <v>12.406390298440618</v>
      </c>
    </row>
    <row r="226" spans="1:16" x14ac:dyDescent="0.25">
      <c r="A226" s="12">
        <f>_xlfn.RANK.EQ(O226,O:O,0)</f>
        <v>211</v>
      </c>
      <c r="B226" s="12">
        <f>_xlfn.RANK.EQ(P226,P:P,0)</f>
        <v>219</v>
      </c>
      <c r="C226" t="s">
        <v>291</v>
      </c>
      <c r="D226" t="s">
        <v>62</v>
      </c>
      <c r="E226" t="s">
        <v>1</v>
      </c>
      <c r="F226" s="18">
        <v>12</v>
      </c>
      <c r="G226" s="2">
        <v>4.1999999999999993</v>
      </c>
      <c r="H226" s="2">
        <v>516.39069767441856</v>
      </c>
      <c r="I226" s="2">
        <v>43.2</v>
      </c>
      <c r="J226" s="2">
        <v>0</v>
      </c>
      <c r="K226" s="2">
        <v>0</v>
      </c>
      <c r="L226" s="2">
        <v>0</v>
      </c>
      <c r="M226" s="2">
        <v>0.35310736973035406</v>
      </c>
      <c r="N226" s="2">
        <f>IF(VLOOKUP($E226,Configuration!$A$21:$C$31,3,FALSE),IFERROR((Configuration!$C$13*G226+Configuration!$C$12*I226+Configuration!$C$14*H226+Configuration!$C$16*K226+Configuration!$C$15*L226+Configuration!$C$17*M226),""),0)+(IF(VLOOKUP($E226,Configuration!$A$21:$C$31,3,FALSE),IFERROR((Configuration!$C$13*G226+Configuration!$C$12*I226+Configuration!$C$14*H226+Configuration!$C$16*K226+Configuration!$C$15*L226+Configuration!$C$17*M226),""),0)/$F226)*IFERROR(VLOOKUP($D226,'11_GAME_TEAMS (DO NOT MODIFY)'!$A:$C,3,FALSE),0)</f>
        <v>97.732855027981145</v>
      </c>
      <c r="O226" s="2">
        <f>MAX(IFERROR(IF(Configuration!$F$11&gt;0,$N226-LARGE($N:$N,Configuration!$F$11*Configuration!$F$16),-1000000),0),IFERROR(IF(Configuration!$F$14&gt;0,$N226-LARGE('FLEX Settings (DO NOT MODIFY)'!$J:$J,Configuration!$F$14*Configuration!$F$16),-1000000),0),IFERROR(IF(Configuration!$F$13&gt;0,$N226-LARGE('FLEX Settings (DO NOT MODIFY)'!$K:$K,Configuration!$F$13*Configuration!$F$16),-1000000),0))+IF(N226=0,0,COUNTIFS($N$2:N225,N225)*0.000001)</f>
        <v>-59.496816483001794</v>
      </c>
      <c r="P226" s="42">
        <f>IF(VLOOKUP($E226,Configuration!$A$21:$C$31,3,FALSE),IFERROR((Configuration!$C$13*G226*3+Configuration!$C$12*I226+Configuration!$C$14*H226+Configuration!$C$16*K226+Configuration!$C$15*L226*3+Configuration!$C$17*M226),""),0)/F226*IF(F226&gt;=10,1,(1-(12-F226)/12))</f>
        <v>12.344404585665096</v>
      </c>
    </row>
    <row r="227" spans="1:16" x14ac:dyDescent="0.25">
      <c r="A227" s="12">
        <f>_xlfn.RANK.EQ(O227,O:O,0)</f>
        <v>228</v>
      </c>
      <c r="B227" s="12">
        <f>_xlfn.RANK.EQ(P227,P:P,0)</f>
        <v>206</v>
      </c>
      <c r="C227" t="s">
        <v>787</v>
      </c>
      <c r="D227" t="s">
        <v>139</v>
      </c>
      <c r="E227" t="s">
        <v>2</v>
      </c>
      <c r="F227" s="18">
        <v>11</v>
      </c>
      <c r="G227" s="2">
        <v>3.7399999999999998</v>
      </c>
      <c r="H227" s="2">
        <v>528.37854778625945</v>
      </c>
      <c r="I227" s="2">
        <v>39.106964885496176</v>
      </c>
      <c r="J227" s="2">
        <v>0</v>
      </c>
      <c r="K227" s="2">
        <v>0</v>
      </c>
      <c r="L227" s="2">
        <v>0</v>
      </c>
      <c r="M227" s="2">
        <v>0.3196517941864554</v>
      </c>
      <c r="N227" s="2">
        <f>IF(VLOOKUP($E227,Configuration!$A$21:$C$31,3,FALSE),IFERROR((Configuration!$C$13*G227+Configuration!$C$12*I227+Configuration!$C$14*H227+Configuration!$C$16*K227+Configuration!$C$15*L227+Configuration!$C$17*M227),""),0)+(IF(VLOOKUP($E227,Configuration!$A$21:$C$31,3,FALSE),IFERROR((Configuration!$C$13*G227+Configuration!$C$12*I227+Configuration!$C$14*H227+Configuration!$C$16*K227+Configuration!$C$15*L227+Configuration!$C$17*M227),""),0)/$F227)*IFERROR(VLOOKUP($D227,'11_GAME_TEAMS (DO NOT MODIFY)'!$A:$C,3,FALSE),0)</f>
        <v>94.192033633001131</v>
      </c>
      <c r="O227" s="2">
        <f>MAX(IFERROR(IF(Configuration!$F$11&gt;0,$N227-LARGE($N:$N,Configuration!$F$11*Configuration!$F$16),-1000000),0),IFERROR(IF(Configuration!$F$14&gt;0,$N227-LARGE('FLEX Settings (DO NOT MODIFY)'!$J:$J,Configuration!$F$14*Configuration!$F$16),-1000000),0),IFERROR(IF(Configuration!$F$13&gt;0,$N227-LARGE('FLEX Settings (DO NOT MODIFY)'!$K:$K,Configuration!$F$13*Configuration!$F$16),-1000000),0))+IF(N227=0,0,COUNTIFS($N$2:N226,N226)*0.000001)</f>
        <v>-63.037637877981808</v>
      </c>
      <c r="P227" s="42">
        <f>IF(VLOOKUP($E227,Configuration!$A$21:$C$31,3,FALSE),IFERROR((Configuration!$C$13*G227*3+Configuration!$C$12*I227+Configuration!$C$14*H227+Configuration!$C$16*K227+Configuration!$C$15*L227*3+Configuration!$C$17*M227),""),0)/F227*IF(F227&gt;=10,1,(1-(12-F227)/12))</f>
        <v>12.642912148454649</v>
      </c>
    </row>
    <row r="228" spans="1:16" x14ac:dyDescent="0.25">
      <c r="A228" s="12">
        <f>_xlfn.RANK.EQ(O228,O:O,0)</f>
        <v>233</v>
      </c>
      <c r="B228" s="12">
        <f>_xlfn.RANK.EQ(P228,P:P,0)</f>
        <v>247</v>
      </c>
      <c r="C228" t="s">
        <v>342</v>
      </c>
      <c r="D228" t="s">
        <v>127</v>
      </c>
      <c r="E228" t="s">
        <v>138</v>
      </c>
      <c r="F228" s="18">
        <v>9</v>
      </c>
      <c r="G228" s="2">
        <v>3.515625</v>
      </c>
      <c r="H228" s="2">
        <v>540</v>
      </c>
      <c r="I228" s="2">
        <v>33.75</v>
      </c>
      <c r="J228" s="2">
        <v>0</v>
      </c>
      <c r="K228" s="2">
        <v>0</v>
      </c>
      <c r="L228" s="2">
        <v>0</v>
      </c>
      <c r="M228" s="2">
        <v>0.27586513260183909</v>
      </c>
      <c r="N228" s="2">
        <f>IF(VLOOKUP($E228,Configuration!$A$21:$C$31,3,FALSE),IFERROR((Configuration!$C$13*G228+Configuration!$C$12*I228+Configuration!$C$14*H228+Configuration!$C$16*K228+Configuration!$C$15*L228+Configuration!$C$17*M228),""),0)+(IF(VLOOKUP($E228,Configuration!$A$21:$C$31,3,FALSE),IFERROR((Configuration!$C$13*G228+Configuration!$C$12*I228+Configuration!$C$14*H228+Configuration!$C$16*K228+Configuration!$C$15*L228+Configuration!$C$17*M228),""),0)/$F228)*IFERROR(VLOOKUP($D228,'11_GAME_TEAMS (DO NOT MODIFY)'!$A:$C,3,FALSE),0)</f>
        <v>91.417019734796327</v>
      </c>
      <c r="O228" s="2">
        <f>MAX(IFERROR(IF(Configuration!$F$11&gt;0,$N228-LARGE($N:$N,Configuration!$F$11*Configuration!$F$16),-1000000),0),IFERROR(IF(Configuration!$F$14&gt;0,$N228-LARGE('FLEX Settings (DO NOT MODIFY)'!$J:$J,Configuration!$F$14*Configuration!$F$16),-1000000),0),IFERROR(IF(Configuration!$F$13&gt;0,$N228-LARGE('FLEX Settings (DO NOT MODIFY)'!$K:$K,Configuration!$F$13*Configuration!$F$16),-1000000),0))+IF(N228=0,0,COUNTIFS($N$2:N227,N227)*0.000001)</f>
        <v>-65.812651776186613</v>
      </c>
      <c r="P228" s="42">
        <f>IF(VLOOKUP($E228,Configuration!$A$21:$C$31,3,FALSE),IFERROR((Configuration!$C$13*G228*3+Configuration!$C$12*I228+Configuration!$C$14*H228+Configuration!$C$16*K228+Configuration!$C$15*L228*3+Configuration!$C$17*M228),""),0)/F228*IF(F228&gt;=10,1,(1-(12-F228)/12))</f>
        <v>11.133709977899693</v>
      </c>
    </row>
    <row r="229" spans="1:16" x14ac:dyDescent="0.25">
      <c r="A229" s="12">
        <f>_xlfn.RANK.EQ(O229,O:O,0)</f>
        <v>231</v>
      </c>
      <c r="B229" s="12">
        <f>_xlfn.RANK.EQ(P229,P:P,0)</f>
        <v>224</v>
      </c>
      <c r="C229" t="s">
        <v>864</v>
      </c>
      <c r="D229" t="s">
        <v>72</v>
      </c>
      <c r="E229" t="s">
        <v>373</v>
      </c>
      <c r="F229" s="18">
        <v>11</v>
      </c>
      <c r="G229" s="2">
        <v>3.4571428571428573</v>
      </c>
      <c r="H229" s="2">
        <v>539.94600000000003</v>
      </c>
      <c r="I229" s="2">
        <v>36.530999999999999</v>
      </c>
      <c r="J229" s="2">
        <v>0</v>
      </c>
      <c r="K229" s="2">
        <v>0</v>
      </c>
      <c r="L229" s="2">
        <v>0</v>
      </c>
      <c r="M229" s="2">
        <v>0.29859641952823068</v>
      </c>
      <c r="N229" s="2">
        <f>IF(VLOOKUP($E229,Configuration!$A$21:$C$31,3,FALSE),IFERROR((Configuration!$C$13*G229+Configuration!$C$12*I229+Configuration!$C$14*H229+Configuration!$C$16*K229+Configuration!$C$15*L229+Configuration!$C$17*M229),""),0)+(IF(VLOOKUP($E229,Configuration!$A$21:$C$31,3,FALSE),IFERROR((Configuration!$C$13*G229+Configuration!$C$12*I229+Configuration!$C$14*H229+Configuration!$C$16*K229+Configuration!$C$15*L229+Configuration!$C$17*M229),""),0)/$F229)*IFERROR(VLOOKUP($D229,'11_GAME_TEAMS (DO NOT MODIFY)'!$A:$C,3,FALSE),0)</f>
        <v>92.405764303800694</v>
      </c>
      <c r="O229" s="2">
        <f>MAX(IFERROR(IF(Configuration!$F$11&gt;0,$N229-LARGE($N:$N,Configuration!$F$11*Configuration!$F$16),-1000000),0),IFERROR(IF(Configuration!$F$14&gt;0,$N229-LARGE('FLEX Settings (DO NOT MODIFY)'!$J:$J,Configuration!$F$14*Configuration!$F$16),-1000000),0),IFERROR(IF(Configuration!$F$13&gt;0,$N229-LARGE('FLEX Settings (DO NOT MODIFY)'!$K:$K,Configuration!$F$13*Configuration!$F$16),-1000000),0))+IF(N229=0,0,COUNTIFS($N$2:N228,N228)*0.000001)</f>
        <v>-64.823907207182245</v>
      </c>
      <c r="P229" s="42">
        <f>IF(VLOOKUP($E229,Configuration!$A$21:$C$31,3,FALSE),IFERROR((Configuration!$C$13*G229*3+Configuration!$C$12*I229+Configuration!$C$14*H229+Configuration!$C$16*K229+Configuration!$C$15*L229*3+Configuration!$C$17*M229),""),0)/F229*IF(F229&gt;=10,1,(1-(12-F229)/12))</f>
        <v>12.171952599046817</v>
      </c>
    </row>
    <row r="230" spans="1:16" x14ac:dyDescent="0.25">
      <c r="A230" s="12">
        <f>_xlfn.RANK.EQ(O230,O:O,0)</f>
        <v>220</v>
      </c>
      <c r="B230" s="12">
        <f>_xlfn.RANK.EQ(P230,P:P,0)</f>
        <v>202</v>
      </c>
      <c r="C230" t="s">
        <v>474</v>
      </c>
      <c r="D230" t="s">
        <v>117</v>
      </c>
      <c r="E230" t="s">
        <v>138</v>
      </c>
      <c r="F230" s="18">
        <v>11</v>
      </c>
      <c r="G230" s="2">
        <v>3.7888888888888888</v>
      </c>
      <c r="H230" s="2">
        <v>519.67415525114154</v>
      </c>
      <c r="I230" s="2">
        <v>43.622283105022831</v>
      </c>
      <c r="J230" s="2">
        <v>0</v>
      </c>
      <c r="K230" s="2">
        <v>0</v>
      </c>
      <c r="L230" s="2">
        <v>0</v>
      </c>
      <c r="M230" s="2">
        <v>0.35655901964924713</v>
      </c>
      <c r="N230" s="2">
        <f>IF(VLOOKUP($E230,Configuration!$A$21:$C$31,3,FALSE),IFERROR((Configuration!$C$13*G230+Configuration!$C$12*I230+Configuration!$C$14*H230+Configuration!$C$16*K230+Configuration!$C$15*L230+Configuration!$C$17*M230),""),0)+(IF(VLOOKUP($E230,Configuration!$A$21:$C$31,3,FALSE),IFERROR((Configuration!$C$13*G230+Configuration!$C$12*I230+Configuration!$C$14*H230+Configuration!$C$16*K230+Configuration!$C$15*L230+Configuration!$C$17*M230),""),0)/$F230)*IFERROR(VLOOKUP($D230,'11_GAME_TEAMS (DO NOT MODIFY)'!$A:$C,3,FALSE),0)</f>
        <v>95.798772371660405</v>
      </c>
      <c r="O230" s="2">
        <f>MAX(IFERROR(IF(Configuration!$F$11&gt;0,$N230-LARGE($N:$N,Configuration!$F$11*Configuration!$F$16),-1000000),0),IFERROR(IF(Configuration!$F$14&gt;0,$N230-LARGE('FLEX Settings (DO NOT MODIFY)'!$J:$J,Configuration!$F$14*Configuration!$F$16),-1000000),0),IFERROR(IF(Configuration!$F$13&gt;0,$N230-LARGE('FLEX Settings (DO NOT MODIFY)'!$K:$K,Configuration!$F$13*Configuration!$F$16),-1000000),0))+IF(N230=0,0,COUNTIFS($N$2:N229,N229)*0.000001)</f>
        <v>-61.430899139322534</v>
      </c>
      <c r="P230" s="42">
        <f>IF(VLOOKUP($E230,Configuration!$A$21:$C$31,3,FALSE),IFERROR((Configuration!$C$13*G230*3+Configuration!$C$12*I230+Configuration!$C$14*H230+Configuration!$C$16*K230+Configuration!$C$15*L230*3+Configuration!$C$17*M230),""),0)/F230*IF(F230&gt;=10,1,(1-(12-F230)/12))</f>
        <v>12.842312639847915</v>
      </c>
    </row>
    <row r="231" spans="1:16" x14ac:dyDescent="0.25">
      <c r="A231" s="12">
        <f>_xlfn.RANK.EQ(O231,O:O,0)</f>
        <v>236</v>
      </c>
      <c r="B231" s="12">
        <f>_xlfn.RANK.EQ(P231,P:P,0)</f>
        <v>162</v>
      </c>
      <c r="C231" t="s">
        <v>903</v>
      </c>
      <c r="D231" t="s">
        <v>189</v>
      </c>
      <c r="E231" t="s">
        <v>373</v>
      </c>
      <c r="F231" s="18">
        <v>10</v>
      </c>
      <c r="G231" s="2">
        <v>4.5519578313253026</v>
      </c>
      <c r="H231" s="2">
        <v>451.36363636363632</v>
      </c>
      <c r="I231" s="2">
        <v>30</v>
      </c>
      <c r="J231" s="2">
        <v>0</v>
      </c>
      <c r="K231" s="2">
        <v>0</v>
      </c>
      <c r="L231" s="2">
        <v>0</v>
      </c>
      <c r="M231" s="2">
        <v>0.24521345120163476</v>
      </c>
      <c r="N231" s="2">
        <f>IF(VLOOKUP($E231,Configuration!$A$21:$C$31,3,FALSE),IFERROR((Configuration!$C$13*G231+Configuration!$C$12*I231+Configuration!$C$14*H231+Configuration!$C$16*K231+Configuration!$C$15*L231+Configuration!$C$17*M231),""),0)+(IF(VLOOKUP($E231,Configuration!$A$21:$C$31,3,FALSE),IFERROR((Configuration!$C$13*G231+Configuration!$C$12*I231+Configuration!$C$14*H231+Configuration!$C$16*K231+Configuration!$C$15*L231+Configuration!$C$17*M231),""),0)/$F231)*IFERROR(VLOOKUP($D231,'11_GAME_TEAMS (DO NOT MODIFY)'!$A:$C,3,FALSE),0)</f>
        <v>89.131625814959975</v>
      </c>
      <c r="O231" s="2">
        <f>MAX(IFERROR(IF(Configuration!$F$11&gt;0,$N231-LARGE($N:$N,Configuration!$F$11*Configuration!$F$16),-1000000),0),IFERROR(IF(Configuration!$F$14&gt;0,$N231-LARGE('FLEX Settings (DO NOT MODIFY)'!$J:$J,Configuration!$F$14*Configuration!$F$16),-1000000),0),IFERROR(IF(Configuration!$F$13&gt;0,$N231-LARGE('FLEX Settings (DO NOT MODIFY)'!$K:$K,Configuration!$F$13*Configuration!$F$16),-1000000),0))+IF(N231=0,0,COUNTIFS($N$2:N230,N230)*0.000001)</f>
        <v>-68.098045696022965</v>
      </c>
      <c r="P231" s="42">
        <f>IF(VLOOKUP($E231,Configuration!$A$21:$C$31,3,FALSE),IFERROR((Configuration!$C$13*G231*3+Configuration!$C$12*I231+Configuration!$C$14*H231+Configuration!$C$16*K231+Configuration!$C$15*L231*3+Configuration!$C$17*M231),""),0)/F231*IF(F231&gt;=10,1,(1-(12-F231)/12))</f>
        <v>14.15811776978158</v>
      </c>
    </row>
    <row r="232" spans="1:16" x14ac:dyDescent="0.25">
      <c r="A232" s="12">
        <f>_xlfn.RANK.EQ(O232,O:O,0)</f>
        <v>224</v>
      </c>
      <c r="B232" s="12">
        <f>_xlfn.RANK.EQ(P232,P:P,0)</f>
        <v>182</v>
      </c>
      <c r="C232" t="s">
        <v>835</v>
      </c>
      <c r="D232" t="s">
        <v>661</v>
      </c>
      <c r="E232" t="s">
        <v>4</v>
      </c>
      <c r="F232" s="18">
        <v>10</v>
      </c>
      <c r="G232" s="2">
        <v>3.3088235294117645</v>
      </c>
      <c r="H232" s="2">
        <v>540</v>
      </c>
      <c r="I232" s="2">
        <v>45</v>
      </c>
      <c r="J232" s="2">
        <v>0</v>
      </c>
      <c r="K232" s="2">
        <v>0</v>
      </c>
      <c r="L232" s="2">
        <v>0</v>
      </c>
      <c r="M232" s="2">
        <v>0.36782017680245216</v>
      </c>
      <c r="N232" s="2">
        <f>IF(VLOOKUP($E232,Configuration!$A$21:$C$31,3,FALSE),IFERROR((Configuration!$C$13*G232+Configuration!$C$12*I232+Configuration!$C$14*H232+Configuration!$C$16*K232+Configuration!$C$15*L232+Configuration!$C$17*M232),""),0)+(IF(VLOOKUP($E232,Configuration!$A$21:$C$31,3,FALSE),IFERROR((Configuration!$C$13*G232+Configuration!$C$12*I232+Configuration!$C$14*H232+Configuration!$C$16*K232+Configuration!$C$15*L232+Configuration!$C$17*M232),""),0)/$F232)*IFERROR(VLOOKUP($D232,'11_GAME_TEAMS (DO NOT MODIFY)'!$A:$C,3,FALSE),0)</f>
        <v>95.617300822865673</v>
      </c>
      <c r="O232" s="2">
        <f>MAX(IFERROR(IF(Configuration!$F$11&gt;0,$N232-LARGE($N:$N,Configuration!$F$11*Configuration!$F$16),-1000000),0),IFERROR(IF(Configuration!$F$14&gt;0,$N232-LARGE('FLEX Settings (DO NOT MODIFY)'!$J:$J,Configuration!$F$14*Configuration!$F$16),-1000000),0),IFERROR(IF(Configuration!$F$13&gt;0,$N232-LARGE('FLEX Settings (DO NOT MODIFY)'!$K:$K,Configuration!$F$13*Configuration!$F$16),-1000000),0))+IF(N232=0,0,COUNTIFS($N$2:N231,N231)*0.000001)</f>
        <v>-61.612370688117267</v>
      </c>
      <c r="P232" s="42">
        <f>IF(VLOOKUP($E232,Configuration!$A$21:$C$31,3,FALSE),IFERROR((Configuration!$C$13*G232*3+Configuration!$C$12*I232+Configuration!$C$14*H232+Configuration!$C$16*K232+Configuration!$C$15*L232*3+Configuration!$C$17*M232),""),0)/F232*IF(F232&gt;=10,1,(1-(12-F232)/12))</f>
        <v>13.532318317580685</v>
      </c>
    </row>
    <row r="233" spans="1:16" x14ac:dyDescent="0.25">
      <c r="A233" s="12">
        <f>_xlfn.RANK.EQ(O233,O:O,0)</f>
        <v>221</v>
      </c>
      <c r="B233" s="12">
        <f>_xlfn.RANK.EQ(P233,P:P,0)</f>
        <v>238</v>
      </c>
      <c r="C233" t="s">
        <v>804</v>
      </c>
      <c r="D233" t="s">
        <v>114</v>
      </c>
      <c r="E233" t="s">
        <v>138</v>
      </c>
      <c r="F233" s="18">
        <v>12</v>
      </c>
      <c r="G233" s="2">
        <v>3.2823529411764709</v>
      </c>
      <c r="H233" s="2">
        <v>503.24467005076133</v>
      </c>
      <c r="I233" s="2">
        <v>45.953299492385781</v>
      </c>
      <c r="J233" s="2">
        <v>4</v>
      </c>
      <c r="K233" s="2">
        <v>20.000000000000004</v>
      </c>
      <c r="L233" s="2">
        <v>0.26666666666666666</v>
      </c>
      <c r="M233" s="2">
        <v>0.43088516601956917</v>
      </c>
      <c r="N233" s="2">
        <f>IF(VLOOKUP($E233,Configuration!$A$21:$C$31,3,FALSE),IFERROR((Configuration!$C$13*G233+Configuration!$C$12*I233+Configuration!$C$14*H233+Configuration!$C$16*K233+Configuration!$C$15*L233+Configuration!$C$17*M233),""),0)+(IF(VLOOKUP($E233,Configuration!$A$21:$C$31,3,FALSE),IFERROR((Configuration!$C$13*G233+Configuration!$C$12*I233+Configuration!$C$14*H233+Configuration!$C$16*K233+Configuration!$C$15*L233+Configuration!$C$17*M233),""),0)/$F233)*IFERROR(VLOOKUP($D233,'11_GAME_TEAMS (DO NOT MODIFY)'!$A:$C,3,FALSE),0)</f>
        <v>95.733464066288704</v>
      </c>
      <c r="O233" s="2">
        <f>MAX(IFERROR(IF(Configuration!$F$11&gt;0,$N233-LARGE($N:$N,Configuration!$F$11*Configuration!$F$16),-1000000),0),IFERROR(IF(Configuration!$F$14&gt;0,$N233-LARGE('FLEX Settings (DO NOT MODIFY)'!$J:$J,Configuration!$F$14*Configuration!$F$16),-1000000),0),IFERROR(IF(Configuration!$F$13&gt;0,$N233-LARGE('FLEX Settings (DO NOT MODIFY)'!$K:$K,Configuration!$F$13*Configuration!$F$16),-1000000),0))+IF(N233=0,0,COUNTIFS($N$2:N232,N232)*0.000001)</f>
        <v>-61.496207444694235</v>
      </c>
      <c r="P233" s="42">
        <f>IF(VLOOKUP($E233,Configuration!$A$21:$C$31,3,FALSE),IFERROR((Configuration!$C$13*G233*3+Configuration!$C$12*I233+Configuration!$C$14*H233+Configuration!$C$16*K233+Configuration!$C$15*L233*3+Configuration!$C$17*M233),""),0)/F233*IF(F233&gt;=10,1,(1-(12-F233)/12))</f>
        <v>11.526808280033867</v>
      </c>
    </row>
    <row r="234" spans="1:16" x14ac:dyDescent="0.25">
      <c r="A234" s="12">
        <f>_xlfn.RANK.EQ(O234,O:O,0)</f>
        <v>229</v>
      </c>
      <c r="B234" s="12">
        <f>_xlfn.RANK.EQ(P234,P:P,0)</f>
        <v>239</v>
      </c>
      <c r="C234" t="s">
        <v>816</v>
      </c>
      <c r="D234" t="s">
        <v>309</v>
      </c>
      <c r="E234" t="s">
        <v>190</v>
      </c>
      <c r="F234" s="18">
        <v>12</v>
      </c>
      <c r="G234" s="2">
        <v>3.6479999999999992</v>
      </c>
      <c r="H234" s="2">
        <v>509.45142857142861</v>
      </c>
      <c r="I234" s="2">
        <v>42.454285714285717</v>
      </c>
      <c r="J234" s="2">
        <v>0</v>
      </c>
      <c r="K234" s="2">
        <v>0</v>
      </c>
      <c r="L234" s="2">
        <v>0</v>
      </c>
      <c r="M234" s="2">
        <v>0.34701206394334205</v>
      </c>
      <c r="N234" s="2">
        <f>IF(VLOOKUP($E234,Configuration!$A$21:$C$31,3,FALSE),IFERROR((Configuration!$C$13*G234+Configuration!$C$12*I234+Configuration!$C$14*H234+Configuration!$C$16*K234+Configuration!$C$15*L234+Configuration!$C$17*M234),""),0)+(IF(VLOOKUP($E234,Configuration!$A$21:$C$31,3,FALSE),IFERROR((Configuration!$C$13*G234+Configuration!$C$12*I234+Configuration!$C$14*H234+Configuration!$C$16*K234+Configuration!$C$15*L234+Configuration!$C$17*M234),""),0)/$F234)*IFERROR(VLOOKUP($D234,'11_GAME_TEAMS (DO NOT MODIFY)'!$A:$C,3,FALSE),0)</f>
        <v>93.366261586399048</v>
      </c>
      <c r="O234" s="2">
        <f>MAX(IFERROR(IF(Configuration!$F$11&gt;0,$N234-LARGE($N:$N,Configuration!$F$11*Configuration!$F$16),-1000000),0),IFERROR(IF(Configuration!$F$14&gt;0,$N234-LARGE('FLEX Settings (DO NOT MODIFY)'!$J:$J,Configuration!$F$14*Configuration!$F$16),-1000000),0),IFERROR(IF(Configuration!$F$13&gt;0,$N234-LARGE('FLEX Settings (DO NOT MODIFY)'!$K:$K,Configuration!$F$13*Configuration!$F$16),-1000000),0))+IF(N234=0,0,COUNTIFS($N$2:N233,N233)*0.000001)</f>
        <v>-63.863409924583891</v>
      </c>
      <c r="P234" s="42">
        <f>IF(VLOOKUP($E234,Configuration!$A$21:$C$31,3,FALSE),IFERROR((Configuration!$C$13*G234*3+Configuration!$C$12*I234+Configuration!$C$14*H234+Configuration!$C$16*K234+Configuration!$C$15*L234*3+Configuration!$C$17*M234),""),0)/F234*IF(F234&gt;=10,1,(1-(12-F234)/12))</f>
        <v>11.428521798866585</v>
      </c>
    </row>
    <row r="235" spans="1:16" x14ac:dyDescent="0.25">
      <c r="A235" s="12">
        <f>_xlfn.RANK.EQ(O235,O:O,0)</f>
        <v>209</v>
      </c>
      <c r="B235" s="12">
        <f>_xlfn.RANK.EQ(P235,P:P,0)</f>
        <v>195</v>
      </c>
      <c r="C235" t="s">
        <v>247</v>
      </c>
      <c r="D235" t="s">
        <v>71</v>
      </c>
      <c r="E235" t="s">
        <v>355</v>
      </c>
      <c r="F235" s="18">
        <v>10</v>
      </c>
      <c r="G235" s="2">
        <v>2.6222910216718267</v>
      </c>
      <c r="H235" s="2">
        <v>572.67423580786021</v>
      </c>
      <c r="I235" s="2">
        <v>52.848908296943229</v>
      </c>
      <c r="J235" s="2">
        <v>0</v>
      </c>
      <c r="K235" s="2">
        <v>0</v>
      </c>
      <c r="L235" s="2">
        <v>0</v>
      </c>
      <c r="M235" s="2">
        <v>0.43197543985773862</v>
      </c>
      <c r="N235" s="2">
        <f>IF(VLOOKUP($E235,Configuration!$A$21:$C$31,3,FALSE),IFERROR((Configuration!$C$13*G235+Configuration!$C$12*I235+Configuration!$C$14*H235+Configuration!$C$16*K235+Configuration!$C$15*L235+Configuration!$C$17*M235),""),0)+(IF(VLOOKUP($E235,Configuration!$A$21:$C$31,3,FALSE),IFERROR((Configuration!$C$13*G235+Configuration!$C$12*I235+Configuration!$C$14*H235+Configuration!$C$16*K235+Configuration!$C$15*L235+Configuration!$C$17*M235),""),0)/$F235)*IFERROR(VLOOKUP($D235,'11_GAME_TEAMS (DO NOT MODIFY)'!$A:$C,3,FALSE),0)</f>
        <v>98.561672979573132</v>
      </c>
      <c r="O235" s="2">
        <f>MAX(IFERROR(IF(Configuration!$F$11&gt;0,$N235-LARGE($N:$N,Configuration!$F$11*Configuration!$F$16),-1000000),0),IFERROR(IF(Configuration!$F$14&gt;0,$N235-LARGE('FLEX Settings (DO NOT MODIFY)'!$J:$J,Configuration!$F$14*Configuration!$F$16),-1000000),0),IFERROR(IF(Configuration!$F$13&gt;0,$N235-LARGE('FLEX Settings (DO NOT MODIFY)'!$K:$K,Configuration!$F$13*Configuration!$F$16),-1000000),0))+IF(N235=0,0,COUNTIFS($N$2:N234,N234)*0.000001)</f>
        <v>-58.667998531409808</v>
      </c>
      <c r="P235" s="42">
        <f>IF(VLOOKUP($E235,Configuration!$A$21:$C$31,3,FALSE),IFERROR((Configuration!$C$13*G235*3+Configuration!$C$12*I235+Configuration!$C$14*H235+Configuration!$C$16*K235+Configuration!$C$15*L235*3+Configuration!$C$17*M235),""),0)/F235*IF(F235&gt;=10,1,(1-(12-F235)/12))</f>
        <v>13.002916523963503</v>
      </c>
    </row>
    <row r="236" spans="1:16" x14ac:dyDescent="0.25">
      <c r="A236" s="12">
        <f>_xlfn.RANK.EQ(O236,O:O,0)</f>
        <v>223</v>
      </c>
      <c r="B236" s="12">
        <f>_xlfn.RANK.EQ(P236,P:P,0)</f>
        <v>245</v>
      </c>
      <c r="C236" t="s">
        <v>809</v>
      </c>
      <c r="D236" t="s">
        <v>49</v>
      </c>
      <c r="E236" t="s">
        <v>355</v>
      </c>
      <c r="F236" s="18">
        <v>12</v>
      </c>
      <c r="G236" s="2">
        <v>3.2278953922789535</v>
      </c>
      <c r="H236" s="2">
        <v>531.19282758620693</v>
      </c>
      <c r="I236" s="2">
        <v>47.927172413793109</v>
      </c>
      <c r="J236" s="2">
        <v>0</v>
      </c>
      <c r="K236" s="2">
        <v>0</v>
      </c>
      <c r="L236" s="2">
        <v>0</v>
      </c>
      <c r="M236" s="2">
        <v>0.39174624513073308</v>
      </c>
      <c r="N236" s="2">
        <f>IF(VLOOKUP($E236,Configuration!$A$21:$C$31,3,FALSE),IFERROR((Configuration!$C$13*G236+Configuration!$C$12*I236+Configuration!$C$14*H236+Configuration!$C$16*K236+Configuration!$C$15*L236+Configuration!$C$17*M236),""),0)+(IF(VLOOKUP($E236,Configuration!$A$21:$C$31,3,FALSE),IFERROR((Configuration!$C$13*G236+Configuration!$C$12*I236+Configuration!$C$14*H236+Configuration!$C$16*K236+Configuration!$C$15*L236+Configuration!$C$17*M236),""),0)/$F236)*IFERROR(VLOOKUP($D236,'11_GAME_TEAMS (DO NOT MODIFY)'!$A:$C,3,FALSE),0)</f>
        <v>95.666748828929514</v>
      </c>
      <c r="O236" s="2">
        <f>MAX(IFERROR(IF(Configuration!$F$11&gt;0,$N236-LARGE($N:$N,Configuration!$F$11*Configuration!$F$16),-1000000),0),IFERROR(IF(Configuration!$F$14&gt;0,$N236-LARGE('FLEX Settings (DO NOT MODIFY)'!$J:$J,Configuration!$F$14*Configuration!$F$16),-1000000),0),IFERROR(IF(Configuration!$F$13&gt;0,$N236-LARGE('FLEX Settings (DO NOT MODIFY)'!$K:$K,Configuration!$F$13*Configuration!$F$16),-1000000),0))+IF(N236=0,0,COUNTIFS($N$2:N235,N235)*0.000001)</f>
        <v>-61.562922682053426</v>
      </c>
      <c r="P236" s="42">
        <f>IF(VLOOKUP($E236,Configuration!$A$21:$C$31,3,FALSE),IFERROR((Configuration!$C$13*G236*3+Configuration!$C$12*I236+Configuration!$C$14*H236+Configuration!$C$16*K236+Configuration!$C$15*L236*3+Configuration!$C$17*M236),""),0)/F236*IF(F236&gt;=10,1,(1-(12-F236)/12))</f>
        <v>11.200124461356411</v>
      </c>
    </row>
    <row r="237" spans="1:16" x14ac:dyDescent="0.25">
      <c r="A237" s="12">
        <f>_xlfn.RANK.EQ(O237,O:O,0)</f>
        <v>242</v>
      </c>
      <c r="B237" s="12">
        <f>_xlfn.RANK.EQ(P237,P:P,0)</f>
        <v>250</v>
      </c>
      <c r="C237" t="s">
        <v>547</v>
      </c>
      <c r="D237" t="s">
        <v>140</v>
      </c>
      <c r="E237" t="s">
        <v>379</v>
      </c>
      <c r="F237" s="18">
        <v>12</v>
      </c>
      <c r="G237" s="2">
        <v>3.4608268615806304</v>
      </c>
      <c r="H237" s="2">
        <v>496.56343333333336</v>
      </c>
      <c r="I237" s="2">
        <v>31.218133333333334</v>
      </c>
      <c r="J237" s="2">
        <v>2</v>
      </c>
      <c r="K237" s="2">
        <v>10.000000000000002</v>
      </c>
      <c r="L237" s="2">
        <v>0.13333333333333333</v>
      </c>
      <c r="M237" s="2">
        <v>0.28280667079059585</v>
      </c>
      <c r="N237" s="2">
        <f>IF(VLOOKUP($E237,Configuration!$A$21:$C$31,3,FALSE),IFERROR((Configuration!$C$13*G237+Configuration!$C$12*I237+Configuration!$C$14*H237+Configuration!$C$16*K237+Configuration!$C$15*L237+Configuration!$C$17*M237),""),0)+(IF(VLOOKUP($E237,Configuration!$A$21:$C$31,3,FALSE),IFERROR((Configuration!$C$13*G237+Configuration!$C$12*I237+Configuration!$C$14*H237+Configuration!$C$16*K237+Configuration!$C$15*L237+Configuration!$C$17*M237),""),0)/$F237)*IFERROR(VLOOKUP($D237,'11_GAME_TEAMS (DO NOT MODIFY)'!$A:$C,3,FALSE),0)</f>
        <v>87.264757827902585</v>
      </c>
      <c r="O237" s="2">
        <f>MAX(IFERROR(IF(Configuration!$F$11&gt;0,$N237-LARGE($N:$N,Configuration!$F$11*Configuration!$F$16),-1000000),0),IFERROR(IF(Configuration!$F$14&gt;0,$N237-LARGE('FLEX Settings (DO NOT MODIFY)'!$J:$J,Configuration!$F$14*Configuration!$F$16),-1000000),0),IFERROR(IF(Configuration!$F$13&gt;0,$N237-LARGE('FLEX Settings (DO NOT MODIFY)'!$K:$K,Configuration!$F$13*Configuration!$F$16),-1000000),0))+IF(N237=0,0,COUNTIFS($N$2:N236,N236)*0.000001)</f>
        <v>-69.964913683080354</v>
      </c>
      <c r="P237" s="42">
        <f>IF(VLOOKUP($E237,Configuration!$A$21:$C$31,3,FALSE),IFERROR((Configuration!$C$13*G237*3+Configuration!$C$12*I237+Configuration!$C$14*H237+Configuration!$C$16*K237+Configuration!$C$15*L237*3+Configuration!$C$17*M237),""),0)/F237*IF(F237&gt;=10,1,(1-(12-F237)/12))</f>
        <v>10.866223347239183</v>
      </c>
    </row>
    <row r="238" spans="1:16" x14ac:dyDescent="0.25">
      <c r="A238" s="12">
        <f>_xlfn.RANK.EQ(O238,O:O,0)</f>
        <v>243</v>
      </c>
      <c r="B238" s="12">
        <f>_xlfn.RANK.EQ(P238,P:P,0)</f>
        <v>213</v>
      </c>
      <c r="C238" t="s">
        <v>859</v>
      </c>
      <c r="D238" t="s">
        <v>306</v>
      </c>
      <c r="E238" t="s">
        <v>369</v>
      </c>
      <c r="F238" s="18">
        <v>10</v>
      </c>
      <c r="G238" s="2">
        <v>3.125</v>
      </c>
      <c r="H238" s="2">
        <v>524.43055555555566</v>
      </c>
      <c r="I238" s="2">
        <v>33.041666666666664</v>
      </c>
      <c r="J238" s="2">
        <v>0</v>
      </c>
      <c r="K238" s="2">
        <v>0</v>
      </c>
      <c r="L238" s="2">
        <v>0</v>
      </c>
      <c r="M238" s="2">
        <v>0.27007537055957831</v>
      </c>
      <c r="N238" s="2">
        <f>IF(VLOOKUP($E238,Configuration!$A$21:$C$31,3,FALSE),IFERROR((Configuration!$C$13*G238+Configuration!$C$12*I238+Configuration!$C$14*H238+Configuration!$C$16*K238+Configuration!$C$15*L238+Configuration!$C$17*M238),""),0)+(IF(VLOOKUP($E238,Configuration!$A$21:$C$31,3,FALSE),IFERROR((Configuration!$C$13*G238+Configuration!$C$12*I238+Configuration!$C$14*H238+Configuration!$C$16*K238+Configuration!$C$15*L238+Configuration!$C$17*M238),""),0)/$F238)*IFERROR(VLOOKUP($D238,'11_GAME_TEAMS (DO NOT MODIFY)'!$A:$C,3,FALSE),0)</f>
        <v>87.17373814776974</v>
      </c>
      <c r="O238" s="2">
        <f>MAX(IFERROR(IF(Configuration!$F$11&gt;0,$N238-LARGE($N:$N,Configuration!$F$11*Configuration!$F$16),-1000000),0),IFERROR(IF(Configuration!$F$14&gt;0,$N238-LARGE('FLEX Settings (DO NOT MODIFY)'!$J:$J,Configuration!$F$14*Configuration!$F$16),-1000000),0),IFERROR(IF(Configuration!$F$13&gt;0,$N238-LARGE('FLEX Settings (DO NOT MODIFY)'!$K:$K,Configuration!$F$13*Configuration!$F$16),-1000000),0))+IF(N238=0,0,COUNTIFS($N$2:N237,N237)*0.000001)</f>
        <v>-70.0559333632132</v>
      </c>
      <c r="P238" s="42">
        <f>IF(VLOOKUP($E238,Configuration!$A$21:$C$31,3,FALSE),IFERROR((Configuration!$C$13*G238*3+Configuration!$C$12*I238+Configuration!$C$14*H238+Configuration!$C$16*K238+Configuration!$C$15*L238*3+Configuration!$C$17*M238),""),0)/F238*IF(F238&gt;=10,1,(1-(12-F238)/12))</f>
        <v>12.467373814776973</v>
      </c>
    </row>
    <row r="239" spans="1:16" x14ac:dyDescent="0.25">
      <c r="A239" s="12">
        <f>_xlfn.RANK.EQ(O239,O:O,0)</f>
        <v>234</v>
      </c>
      <c r="B239" s="12">
        <f>_xlfn.RANK.EQ(P239,P:P,0)</f>
        <v>252</v>
      </c>
      <c r="C239" t="s">
        <v>515</v>
      </c>
      <c r="D239" t="s">
        <v>86</v>
      </c>
      <c r="E239" t="s">
        <v>3</v>
      </c>
      <c r="F239" s="18">
        <v>12</v>
      </c>
      <c r="G239" s="2">
        <v>3.2624999999999997</v>
      </c>
      <c r="H239" s="2">
        <v>513.9378151260504</v>
      </c>
      <c r="I239" s="2">
        <v>40.59831932773109</v>
      </c>
      <c r="J239" s="2">
        <v>0</v>
      </c>
      <c r="K239" s="2">
        <v>0</v>
      </c>
      <c r="L239" s="2">
        <v>0</v>
      </c>
      <c r="M239" s="2">
        <v>0.33184179984463247</v>
      </c>
      <c r="N239" s="2">
        <f>IF(VLOOKUP($E239,Configuration!$A$21:$C$31,3,FALSE),IFERROR((Configuration!$C$13*G239+Configuration!$C$12*I239+Configuration!$C$14*H239+Configuration!$C$16*K239+Configuration!$C$15*L239+Configuration!$C$17*M239),""),0)+(IF(VLOOKUP($E239,Configuration!$A$21:$C$31,3,FALSE),IFERROR((Configuration!$C$13*G239+Configuration!$C$12*I239+Configuration!$C$14*H239+Configuration!$C$16*K239+Configuration!$C$15*L239+Configuration!$C$17*M239),""),0)/$F239)*IFERROR(VLOOKUP($D239,'11_GAME_TEAMS (DO NOT MODIFY)'!$A:$C,3,FALSE),0)</f>
        <v>90.604257576781322</v>
      </c>
      <c r="O239" s="2">
        <f>MAX(IFERROR(IF(Configuration!$F$11&gt;0,$N239-LARGE($N:$N,Configuration!$F$11*Configuration!$F$16),-1000000),0),IFERROR(IF(Configuration!$F$14&gt;0,$N239-LARGE('FLEX Settings (DO NOT MODIFY)'!$J:$J,Configuration!$F$14*Configuration!$F$16),-1000000),0),IFERROR(IF(Configuration!$F$13&gt;0,$N239-LARGE('FLEX Settings (DO NOT MODIFY)'!$K:$K,Configuration!$F$13*Configuration!$F$16),-1000000),0))+IF(N239=0,0,COUNTIFS($N$2:N238,N238)*0.000001)</f>
        <v>-66.625413934201617</v>
      </c>
      <c r="P239" s="42">
        <f>IF(VLOOKUP($E239,Configuration!$A$21:$C$31,3,FALSE),IFERROR((Configuration!$C$13*G239*3+Configuration!$C$12*I239+Configuration!$C$14*H239+Configuration!$C$16*K239+Configuration!$C$15*L239*3+Configuration!$C$17*M239),""),0)/F239*IF(F239&gt;=10,1,(1-(12-F239)/12))</f>
        <v>10.812854798065109</v>
      </c>
    </row>
    <row r="240" spans="1:16" x14ac:dyDescent="0.25">
      <c r="A240" s="12">
        <f>_xlfn.RANK.EQ(O240,O:O,0)</f>
        <v>235</v>
      </c>
      <c r="B240" s="12">
        <f>_xlfn.RANK.EQ(P240,P:P,0)</f>
        <v>263</v>
      </c>
      <c r="C240" t="s">
        <v>491</v>
      </c>
      <c r="D240" t="s">
        <v>40</v>
      </c>
      <c r="E240" t="s">
        <v>1</v>
      </c>
      <c r="F240" s="18">
        <v>12</v>
      </c>
      <c r="G240" s="2">
        <v>2.7818181818181822</v>
      </c>
      <c r="H240" s="2">
        <v>541.61029411764707</v>
      </c>
      <c r="I240" s="2">
        <v>38.889705882352935</v>
      </c>
      <c r="J240" s="2">
        <v>0</v>
      </c>
      <c r="K240" s="2">
        <v>0</v>
      </c>
      <c r="L240" s="2">
        <v>0</v>
      </c>
      <c r="M240" s="2">
        <v>0.31787596652094263</v>
      </c>
      <c r="N240" s="2">
        <f>IF(VLOOKUP($E240,Configuration!$A$21:$C$31,3,FALSE),IFERROR((Configuration!$C$13*G240+Configuration!$C$12*I240+Configuration!$C$14*H240+Configuration!$C$16*K240+Configuration!$C$15*L240+Configuration!$C$17*M240),""),0)+(IF(VLOOKUP($E240,Configuration!$A$21:$C$31,3,FALSE),IFERROR((Configuration!$C$13*G240+Configuration!$C$12*I240+Configuration!$C$14*H240+Configuration!$C$16*K240+Configuration!$C$15*L240+Configuration!$C$17*M240),""),0)/$F240)*IFERROR(VLOOKUP($D240,'11_GAME_TEAMS (DO NOT MODIFY)'!$A:$C,3,FALSE),0)</f>
        <v>89.661039510808394</v>
      </c>
      <c r="O240" s="2">
        <f>MAX(IFERROR(IF(Configuration!$F$11&gt;0,$N240-LARGE($N:$N,Configuration!$F$11*Configuration!$F$16),-1000000),0),IFERROR(IF(Configuration!$F$14&gt;0,$N240-LARGE('FLEX Settings (DO NOT MODIFY)'!$J:$J,Configuration!$F$14*Configuration!$F$16),-1000000),0),IFERROR(IF(Configuration!$F$13&gt;0,$N240-LARGE('FLEX Settings (DO NOT MODIFY)'!$K:$K,Configuration!$F$13*Configuration!$F$16),-1000000),0))+IF(N240=0,0,COUNTIFS($N$2:N239,N239)*0.000001)</f>
        <v>-67.568632000174546</v>
      </c>
      <c r="P240" s="42">
        <f>IF(VLOOKUP($E240,Configuration!$A$21:$C$31,3,FALSE),IFERROR((Configuration!$C$13*G240*3+Configuration!$C$12*I240+Configuration!$C$14*H240+Configuration!$C$16*K240+Configuration!$C$15*L240*3+Configuration!$C$17*M240),""),0)/F240*IF(F240&gt;=10,1,(1-(12-F240)/12))</f>
        <v>10.253571474385547</v>
      </c>
    </row>
    <row r="241" spans="1:16" x14ac:dyDescent="0.25">
      <c r="A241" s="12">
        <f>_xlfn.RANK.EQ(O241,O:O,0)</f>
        <v>245</v>
      </c>
      <c r="B241" s="12">
        <f>_xlfn.RANK.EQ(P241,P:P,0)</f>
        <v>207</v>
      </c>
      <c r="C241" t="s">
        <v>576</v>
      </c>
      <c r="D241" t="s">
        <v>63</v>
      </c>
      <c r="E241" t="s">
        <v>362</v>
      </c>
      <c r="F241" s="18">
        <v>11</v>
      </c>
      <c r="G241" s="2">
        <v>4.5913043478260871</v>
      </c>
      <c r="H241" s="2">
        <v>401.69799999999987</v>
      </c>
      <c r="I241" s="2">
        <v>33.474833333333322</v>
      </c>
      <c r="J241" s="2">
        <v>0</v>
      </c>
      <c r="K241" s="2">
        <v>0</v>
      </c>
      <c r="L241" s="2">
        <v>0</v>
      </c>
      <c r="M241" s="2">
        <v>0.27361598033553958</v>
      </c>
      <c r="N241" s="2">
        <f>IF(VLOOKUP($E241,Configuration!$A$21:$C$31,3,FALSE),IFERROR((Configuration!$C$13*G241+Configuration!$C$12*I241+Configuration!$C$14*H241+Configuration!$C$16*K241+Configuration!$C$15*L241+Configuration!$C$17*M241),""),0)+(IF(VLOOKUP($E241,Configuration!$A$21:$C$31,3,FALSE),IFERROR((Configuration!$C$13*G241+Configuration!$C$12*I241+Configuration!$C$14*H241+Configuration!$C$16*K241+Configuration!$C$15*L241+Configuration!$C$17*M241),""),0)/$F241)*IFERROR(VLOOKUP($D241,'11_GAME_TEAMS (DO NOT MODIFY)'!$A:$C,3,FALSE),0)</f>
        <v>85.814806492791902</v>
      </c>
      <c r="O241" s="2">
        <f>MAX(IFERROR(IF(Configuration!$F$11&gt;0,$N241-LARGE($N:$N,Configuration!$F$11*Configuration!$F$16),-1000000),0),IFERROR(IF(Configuration!$F$14&gt;0,$N241-LARGE('FLEX Settings (DO NOT MODIFY)'!$J:$J,Configuration!$F$14*Configuration!$F$16),-1000000),0),IFERROR(IF(Configuration!$F$13&gt;0,$N241-LARGE('FLEX Settings (DO NOT MODIFY)'!$K:$K,Configuration!$F$13*Configuration!$F$16),-1000000),0))+IF(N241=0,0,COUNTIFS($N$2:N240,N240)*0.000001)</f>
        <v>-71.414865018191037</v>
      </c>
      <c r="P241" s="42">
        <f>IF(VLOOKUP($E241,Configuration!$A$21:$C$31,3,FALSE),IFERROR((Configuration!$C$13*G241*3+Configuration!$C$12*I241+Configuration!$C$14*H241+Configuration!$C$16*K241+Configuration!$C$15*L241*3+Configuration!$C$17*M241),""),0)/F241*IF(F241&gt;=10,1,(1-(12-F241)/12))</f>
        <v>12.636678451533196</v>
      </c>
    </row>
    <row r="242" spans="1:16" x14ac:dyDescent="0.25">
      <c r="A242" s="12">
        <f>_xlfn.RANK.EQ(O242,O:O,0)</f>
        <v>238</v>
      </c>
      <c r="B242" s="12">
        <f>_xlfn.RANK.EQ(P242,P:P,0)</f>
        <v>242</v>
      </c>
      <c r="C242" t="s">
        <v>851</v>
      </c>
      <c r="D242" t="s">
        <v>35</v>
      </c>
      <c r="E242" t="s">
        <v>3</v>
      </c>
      <c r="F242" s="18">
        <v>11</v>
      </c>
      <c r="G242" s="2">
        <v>3.0360000000000005</v>
      </c>
      <c r="H242" s="2">
        <v>479.30809338521402</v>
      </c>
      <c r="I242" s="2">
        <v>39.2875486381323</v>
      </c>
      <c r="J242" s="2">
        <v>1.8333333333333335</v>
      </c>
      <c r="K242" s="2">
        <v>9.1666666666666679</v>
      </c>
      <c r="L242" s="2">
        <v>0.12222222222222223</v>
      </c>
      <c r="M242" s="2">
        <v>0.34646127135684612</v>
      </c>
      <c r="N242" s="2">
        <f>IF(VLOOKUP($E242,Configuration!$A$21:$C$31,3,FALSE),IFERROR((Configuration!$C$13*G242+Configuration!$C$12*I242+Configuration!$C$14*H242+Configuration!$C$16*K242+Configuration!$C$15*L242+Configuration!$C$17*M242),""),0)+(IF(VLOOKUP($E242,Configuration!$A$21:$C$31,3,FALSE),IFERROR((Configuration!$C$13*G242+Configuration!$C$12*I242+Configuration!$C$14*H242+Configuration!$C$16*K242+Configuration!$C$15*L242+Configuration!$C$17*M242),""),0)/$F242)*IFERROR(VLOOKUP($D242,'11_GAME_TEAMS (DO NOT MODIFY)'!$A:$C,3,FALSE),0)</f>
        <v>88.719198867484636</v>
      </c>
      <c r="O242" s="2">
        <f>MAX(IFERROR(IF(Configuration!$F$11&gt;0,$N242-LARGE($N:$N,Configuration!$F$11*Configuration!$F$16),-1000000),0),IFERROR(IF(Configuration!$F$14&gt;0,$N242-LARGE('FLEX Settings (DO NOT MODIFY)'!$J:$J,Configuration!$F$14*Configuration!$F$16),-1000000),0),IFERROR(IF(Configuration!$F$13&gt;0,$N242-LARGE('FLEX Settings (DO NOT MODIFY)'!$K:$K,Configuration!$F$13*Configuration!$F$16),-1000000),0))+IF(N242=0,0,COUNTIFS($N$2:N241,N241)*0.000001)</f>
        <v>-68.510472643498304</v>
      </c>
      <c r="P242" s="42">
        <f>IF(VLOOKUP($E242,Configuration!$A$21:$C$31,3,FALSE),IFERROR((Configuration!$C$13*G242*3+Configuration!$C$12*I242+Configuration!$C$14*H242+Configuration!$C$16*K242+Configuration!$C$15*L242*3+Configuration!$C$17*M242),""),0)/F242*IF(F242&gt;=10,1,(1-(12-F242)/12))</f>
        <v>11.331484343776413</v>
      </c>
    </row>
    <row r="243" spans="1:16" x14ac:dyDescent="0.25">
      <c r="A243" s="12">
        <f>_xlfn.RANK.EQ(O243,O:O,0)</f>
        <v>246</v>
      </c>
      <c r="B243" s="12">
        <f>_xlfn.RANK.EQ(P243,P:P,0)</f>
        <v>271</v>
      </c>
      <c r="C243" t="s">
        <v>541</v>
      </c>
      <c r="D243" t="s">
        <v>83</v>
      </c>
      <c r="E243" t="s">
        <v>379</v>
      </c>
      <c r="F243" s="18">
        <v>12</v>
      </c>
      <c r="G243" s="2">
        <v>2.4631578947368427</v>
      </c>
      <c r="H243" s="2">
        <v>538.61078838174274</v>
      </c>
      <c r="I243" s="2">
        <v>35.196348547717847</v>
      </c>
      <c r="J243" s="2">
        <v>0</v>
      </c>
      <c r="K243" s="2">
        <v>0</v>
      </c>
      <c r="L243" s="2">
        <v>0</v>
      </c>
      <c r="M243" s="2">
        <v>0.28768726990271792</v>
      </c>
      <c r="N243" s="2">
        <f>IF(VLOOKUP($E243,Configuration!$A$21:$C$31,3,FALSE),IFERROR((Configuration!$C$13*G243+Configuration!$C$12*I243+Configuration!$C$14*H243+Configuration!$C$16*K243+Configuration!$C$15*L243+Configuration!$C$17*M243),""),0)+(IF(VLOOKUP($E243,Configuration!$A$21:$C$31,3,FALSE),IFERROR((Configuration!$C$13*G243+Configuration!$C$12*I243+Configuration!$C$14*H243+Configuration!$C$16*K243+Configuration!$C$15*L243+Configuration!$C$17*M243),""),0)/$F243)*IFERROR(VLOOKUP($D243,'11_GAME_TEAMS (DO NOT MODIFY)'!$A:$C,3,FALSE),0)</f>
        <v>85.662825940648816</v>
      </c>
      <c r="O243" s="2">
        <f>MAX(IFERROR(IF(Configuration!$F$11&gt;0,$N243-LARGE($N:$N,Configuration!$F$11*Configuration!$F$16),-1000000),0),IFERROR(IF(Configuration!$F$14&gt;0,$N243-LARGE('FLEX Settings (DO NOT MODIFY)'!$J:$J,Configuration!$F$14*Configuration!$F$16),-1000000),0),IFERROR(IF(Configuration!$F$13&gt;0,$N243-LARGE('FLEX Settings (DO NOT MODIFY)'!$K:$K,Configuration!$F$13*Configuration!$F$16),-1000000),0))+IF(N243=0,0,COUNTIFS($N$2:N242,N242)*0.000001)</f>
        <v>-71.566845570334124</v>
      </c>
      <c r="P243" s="42">
        <f>IF(VLOOKUP($E243,Configuration!$A$21:$C$31,3,FALSE),IFERROR((Configuration!$C$13*G243*3+Configuration!$C$12*I243+Configuration!$C$14*H243+Configuration!$C$16*K243+Configuration!$C$15*L243*3+Configuration!$C$17*M243),""),0)/F243*IF(F243&gt;=10,1,(1-(12-F243)/12))</f>
        <v>9.6017267231242442</v>
      </c>
    </row>
    <row r="244" spans="1:16" x14ac:dyDescent="0.25">
      <c r="A244" s="12">
        <f>_xlfn.RANK.EQ(O244,O:O,0)</f>
        <v>240</v>
      </c>
      <c r="B244" s="12">
        <f>_xlfn.RANK.EQ(P244,P:P,0)</f>
        <v>255</v>
      </c>
      <c r="C244" t="s">
        <v>492</v>
      </c>
      <c r="D244" t="s">
        <v>70</v>
      </c>
      <c r="E244" t="s">
        <v>2</v>
      </c>
      <c r="F244" s="18">
        <v>12</v>
      </c>
      <c r="G244" s="2">
        <v>3.3050847457627119</v>
      </c>
      <c r="H244" s="2">
        <v>487.5</v>
      </c>
      <c r="I244" s="2">
        <v>39</v>
      </c>
      <c r="J244" s="2">
        <v>0</v>
      </c>
      <c r="K244" s="2">
        <v>0</v>
      </c>
      <c r="L244" s="2">
        <v>0</v>
      </c>
      <c r="M244" s="2">
        <v>0.31877748656212518</v>
      </c>
      <c r="N244" s="2">
        <f>IF(VLOOKUP($E244,Configuration!$A$21:$C$31,3,FALSE),IFERROR((Configuration!$C$13*G244+Configuration!$C$12*I244+Configuration!$C$14*H244+Configuration!$C$16*K244+Configuration!$C$15*L244+Configuration!$C$17*M244),""),0)+(IF(VLOOKUP($E244,Configuration!$A$21:$C$31,3,FALSE),IFERROR((Configuration!$C$13*G244+Configuration!$C$12*I244+Configuration!$C$14*H244+Configuration!$C$16*K244+Configuration!$C$15*L244+Configuration!$C$17*M244),""),0)/$F244)*IFERROR(VLOOKUP($D244,'11_GAME_TEAMS (DO NOT MODIFY)'!$A:$C,3,FALSE),0)</f>
        <v>87.442953501452024</v>
      </c>
      <c r="O244" s="2">
        <f>MAX(IFERROR(IF(Configuration!$F$11&gt;0,$N244-LARGE($N:$N,Configuration!$F$11*Configuration!$F$16),-1000000),0),IFERROR(IF(Configuration!$F$14&gt;0,$N244-LARGE('FLEX Settings (DO NOT MODIFY)'!$J:$J,Configuration!$F$14*Configuration!$F$16),-1000000),0),IFERROR(IF(Configuration!$F$13&gt;0,$N244-LARGE('FLEX Settings (DO NOT MODIFY)'!$K:$K,Configuration!$F$13*Configuration!$F$16),-1000000),0))+IF(N244=0,0,COUNTIFS($N$2:N243,N243)*0.000001)</f>
        <v>-69.786718009530915</v>
      </c>
      <c r="P244" s="42">
        <f>IF(VLOOKUP($E244,Configuration!$A$21:$C$31,3,FALSE),IFERROR((Configuration!$C$13*G244*3+Configuration!$C$12*I244+Configuration!$C$14*H244+Configuration!$C$16*K244+Configuration!$C$15*L244*3+Configuration!$C$17*M244),""),0)/F244*IF(F244&gt;=10,1,(1-(12-F244)/12))</f>
        <v>10.591997537550379</v>
      </c>
    </row>
    <row r="245" spans="1:16" x14ac:dyDescent="0.25">
      <c r="A245" s="12">
        <f>_xlfn.RANK.EQ(O245,O:O,0)</f>
        <v>239</v>
      </c>
      <c r="B245" s="12">
        <f>_xlfn.RANK.EQ(P245,P:P,0)</f>
        <v>260</v>
      </c>
      <c r="C245" t="s">
        <v>261</v>
      </c>
      <c r="D245" t="s">
        <v>100</v>
      </c>
      <c r="E245" t="s">
        <v>355</v>
      </c>
      <c r="F245" s="18">
        <v>12</v>
      </c>
      <c r="G245" s="2">
        <v>2.9454545454545458</v>
      </c>
      <c r="H245" s="2">
        <v>509.02140221402215</v>
      </c>
      <c r="I245" s="2">
        <v>40.047232472324723</v>
      </c>
      <c r="J245" s="2">
        <v>0</v>
      </c>
      <c r="K245" s="2">
        <v>0</v>
      </c>
      <c r="L245" s="2">
        <v>0</v>
      </c>
      <c r="M245" s="2">
        <v>0.32733733618709737</v>
      </c>
      <c r="N245" s="2">
        <f>IF(VLOOKUP($E245,Configuration!$A$21:$C$31,3,FALSE),IFERROR((Configuration!$C$13*G245+Configuration!$C$12*I245+Configuration!$C$14*H245+Configuration!$C$16*K245+Configuration!$C$15*L245+Configuration!$C$17*M245),""),0)+(IF(VLOOKUP($E245,Configuration!$A$21:$C$31,3,FALSE),IFERROR((Configuration!$C$13*G245+Configuration!$C$12*I245+Configuration!$C$14*H245+Configuration!$C$16*K245+Configuration!$C$15*L245+Configuration!$C$17*M245),""),0)/$F245)*IFERROR(VLOOKUP($D245,'11_GAME_TEAMS (DO NOT MODIFY)'!$A:$C,3,FALSE),0)</f>
        <v>87.943809057917662</v>
      </c>
      <c r="O245" s="2">
        <f>MAX(IFERROR(IF(Configuration!$F$11&gt;0,$N245-LARGE($N:$N,Configuration!$F$11*Configuration!$F$16),-1000000),0),IFERROR(IF(Configuration!$F$14&gt;0,$N245-LARGE('FLEX Settings (DO NOT MODIFY)'!$J:$J,Configuration!$F$14*Configuration!$F$16),-1000000),0),IFERROR(IF(Configuration!$F$13&gt;0,$N245-LARGE('FLEX Settings (DO NOT MODIFY)'!$K:$K,Configuration!$F$13*Configuration!$F$16),-1000000),0))+IF(N245=0,0,COUNTIFS($N$2:N244,N244)*0.000001)</f>
        <v>-69.285862453065278</v>
      </c>
      <c r="P245" s="42">
        <f>IF(VLOOKUP($E245,Configuration!$A$21:$C$31,3,FALSE),IFERROR((Configuration!$C$13*G245*3+Configuration!$C$12*I245+Configuration!$C$14*H245+Configuration!$C$16*K245+Configuration!$C$15*L245*3+Configuration!$C$17*M245),""),0)/F245*IF(F245&gt;=10,1,(1-(12-F245)/12))</f>
        <v>10.274105300281017</v>
      </c>
    </row>
    <row r="246" spans="1:16" x14ac:dyDescent="0.25">
      <c r="A246" s="12">
        <f>_xlfn.RANK.EQ(O246,O:O,0)</f>
        <v>237</v>
      </c>
      <c r="B246" s="12">
        <f>_xlfn.RANK.EQ(P246,P:P,0)</f>
        <v>251</v>
      </c>
      <c r="C246" t="s">
        <v>550</v>
      </c>
      <c r="D246" t="s">
        <v>61</v>
      </c>
      <c r="E246" t="s">
        <v>373</v>
      </c>
      <c r="F246" s="18">
        <v>12</v>
      </c>
      <c r="G246" s="2">
        <v>3.2130690537084403</v>
      </c>
      <c r="H246" s="2">
        <v>465.02407303370785</v>
      </c>
      <c r="I246" s="2">
        <v>42.274915730337071</v>
      </c>
      <c r="J246" s="2">
        <v>3</v>
      </c>
      <c r="K246" s="2">
        <v>15</v>
      </c>
      <c r="L246" s="2">
        <v>0.2</v>
      </c>
      <c r="M246" s="2">
        <v>0.38700062829872839</v>
      </c>
      <c r="N246" s="2">
        <f>IF(VLOOKUP($E246,Configuration!$A$21:$C$31,3,FALSE),IFERROR((Configuration!$C$13*G246+Configuration!$C$12*I246+Configuration!$C$14*H246+Configuration!$C$16*K246+Configuration!$C$15*L246+Configuration!$C$17*M246),""),0)+(IF(VLOOKUP($E246,Configuration!$A$21:$C$31,3,FALSE),IFERROR((Configuration!$C$13*G246+Configuration!$C$12*I246+Configuration!$C$14*H246+Configuration!$C$16*K246+Configuration!$C$15*L246+Configuration!$C$17*M246),""),0)/$F246)*IFERROR(VLOOKUP($D246,'11_GAME_TEAMS (DO NOT MODIFY)'!$A:$C,3,FALSE),0)</f>
        <v>88.844278234192501</v>
      </c>
      <c r="O246" s="2">
        <f>MAX(IFERROR(IF(Configuration!$F$11&gt;0,$N246-LARGE($N:$N,Configuration!$F$11*Configuration!$F$16),-1000000),0),IFERROR(IF(Configuration!$F$14&gt;0,$N246-LARGE('FLEX Settings (DO NOT MODIFY)'!$J:$J,Configuration!$F$14*Configuration!$F$16),-1000000),0),IFERROR(IF(Configuration!$F$13&gt;0,$N246-LARGE('FLEX Settings (DO NOT MODIFY)'!$K:$K,Configuration!$F$13*Configuration!$F$16),-1000000),0))+IF(N246=0,0,COUNTIFS($N$2:N245,N245)*0.000001)</f>
        <v>-68.385393276790438</v>
      </c>
      <c r="P246" s="42">
        <f>IF(VLOOKUP($E246,Configuration!$A$21:$C$31,3,FALSE),IFERROR((Configuration!$C$13*G246*3+Configuration!$C$12*I246+Configuration!$C$14*H246+Configuration!$C$16*K246+Configuration!$C$15*L246*3+Configuration!$C$17*M246),""),0)/F246*IF(F246&gt;=10,1,(1-(12-F246)/12))</f>
        <v>10.816758906557817</v>
      </c>
    </row>
    <row r="247" spans="1:16" x14ac:dyDescent="0.25">
      <c r="A247" s="12">
        <f>_xlfn.RANK.EQ(O247,O:O,0)</f>
        <v>272</v>
      </c>
      <c r="B247" s="12">
        <f>_xlfn.RANK.EQ(P247,P:P,0)</f>
        <v>253</v>
      </c>
      <c r="C247" t="s">
        <v>516</v>
      </c>
      <c r="D247" t="s">
        <v>91</v>
      </c>
      <c r="E247" t="s">
        <v>369</v>
      </c>
      <c r="F247" s="18">
        <v>9</v>
      </c>
      <c r="G247" s="2">
        <v>2.4750000000000001</v>
      </c>
      <c r="H247" s="2">
        <v>257.40000000000009</v>
      </c>
      <c r="I247" s="2">
        <v>9.360000000000003</v>
      </c>
      <c r="J247" s="2">
        <v>28.349999999999998</v>
      </c>
      <c r="K247" s="2">
        <v>141.75</v>
      </c>
      <c r="L247" s="2">
        <v>2.25</v>
      </c>
      <c r="M247" s="2">
        <v>0.4682534687672103</v>
      </c>
      <c r="N247" s="2">
        <f>IF(VLOOKUP($E247,Configuration!$A$21:$C$31,3,FALSE),IFERROR((Configuration!$C$13*G247+Configuration!$C$12*I247+Configuration!$C$14*H247+Configuration!$C$16*K247+Configuration!$C$15*L247+Configuration!$C$17*M247),""),0)+(IF(VLOOKUP($E247,Configuration!$A$21:$C$31,3,FALSE),IFERROR((Configuration!$C$13*G247+Configuration!$C$12*I247+Configuration!$C$14*H247+Configuration!$C$16*K247+Configuration!$C$15*L247+Configuration!$C$17*M247),""),0)/$F247)*IFERROR(VLOOKUP($D247,'11_GAME_TEAMS (DO NOT MODIFY)'!$A:$C,3,FALSE),0)</f>
        <v>72.00849306246559</v>
      </c>
      <c r="O247" s="2">
        <f>MAX(IFERROR(IF(Configuration!$F$11&gt;0,$N247-LARGE($N:$N,Configuration!$F$11*Configuration!$F$16),-1000000),0),IFERROR(IF(Configuration!$F$14&gt;0,$N247-LARGE('FLEX Settings (DO NOT MODIFY)'!$J:$J,Configuration!$F$14*Configuration!$F$16),-1000000),0),IFERROR(IF(Configuration!$F$13&gt;0,$N247-LARGE('FLEX Settings (DO NOT MODIFY)'!$K:$K,Configuration!$F$13*Configuration!$F$16),-1000000),0))+IF(N247=0,0,COUNTIFS($N$2:N246,N246)*0.000001)</f>
        <v>-85.22117844851735</v>
      </c>
      <c r="P247" s="42">
        <f>IF(VLOOKUP($E247,Configuration!$A$21:$C$31,3,FALSE),IFERROR((Configuration!$C$13*G247*3+Configuration!$C$12*I247+Configuration!$C$14*H247+Configuration!$C$16*K247+Configuration!$C$15*L247*3+Configuration!$C$17*M247),""),0)/F247*IF(F247&gt;=10,1,(1-(12-F247)/12))</f>
        <v>10.725707755205464</v>
      </c>
    </row>
    <row r="248" spans="1:16" x14ac:dyDescent="0.25">
      <c r="A248" s="12">
        <f>_xlfn.RANK.EQ(O248,O:O,0)</f>
        <v>248</v>
      </c>
      <c r="B248" s="12">
        <f>_xlfn.RANK.EQ(P248,P:P,0)</f>
        <v>259</v>
      </c>
      <c r="C248" t="s">
        <v>245</v>
      </c>
      <c r="D248" t="s">
        <v>139</v>
      </c>
      <c r="E248" t="s">
        <v>2</v>
      </c>
      <c r="F248" s="18">
        <v>12</v>
      </c>
      <c r="G248" s="2">
        <v>3.2639999999999993</v>
      </c>
      <c r="H248" s="2">
        <v>476.86795969465635</v>
      </c>
      <c r="I248" s="2">
        <v>36.973857709923657</v>
      </c>
      <c r="J248" s="2">
        <v>0</v>
      </c>
      <c r="K248" s="2">
        <v>0</v>
      </c>
      <c r="L248" s="2">
        <v>0</v>
      </c>
      <c r="M248" s="2">
        <v>0.30221624177628503</v>
      </c>
      <c r="N248" s="2">
        <f>IF(VLOOKUP($E248,Configuration!$A$21:$C$31,3,FALSE),IFERROR((Configuration!$C$13*G248+Configuration!$C$12*I248+Configuration!$C$14*H248+Configuration!$C$16*K248+Configuration!$C$15*L248+Configuration!$C$17*M248),""),0)+(IF(VLOOKUP($E248,Configuration!$A$21:$C$31,3,FALSE),IFERROR((Configuration!$C$13*G248+Configuration!$C$12*I248+Configuration!$C$14*H248+Configuration!$C$16*K248+Configuration!$C$15*L248+Configuration!$C$17*M248),""),0)/$F248)*IFERROR(VLOOKUP($D248,'11_GAME_TEAMS (DO NOT MODIFY)'!$A:$C,3,FALSE),0)</f>
        <v>85.153292340874884</v>
      </c>
      <c r="O248" s="2">
        <f>MAX(IFERROR(IF(Configuration!$F$11&gt;0,$N248-LARGE($N:$N,Configuration!$F$11*Configuration!$F$16),-1000000),0),IFERROR(IF(Configuration!$F$14&gt;0,$N248-LARGE('FLEX Settings (DO NOT MODIFY)'!$J:$J,Configuration!$F$14*Configuration!$F$16),-1000000),0),IFERROR(IF(Configuration!$F$13&gt;0,$N248-LARGE('FLEX Settings (DO NOT MODIFY)'!$K:$K,Configuration!$F$13*Configuration!$F$16),-1000000),0))+IF(N248=0,0,COUNTIFS($N$2:N247,N247)*0.000001)</f>
        <v>-72.076379170108055</v>
      </c>
      <c r="P248" s="42">
        <f>IF(VLOOKUP($E248,Configuration!$A$21:$C$31,3,FALSE),IFERROR((Configuration!$C$13*G248*3+Configuration!$C$12*I248+Configuration!$C$14*H248+Configuration!$C$16*K248+Configuration!$C$15*L248*3+Configuration!$C$17*M248),""),0)/F248*IF(F248&gt;=10,1,(1-(12-F248)/12))</f>
        <v>10.360107695072907</v>
      </c>
    </row>
    <row r="249" spans="1:16" x14ac:dyDescent="0.25">
      <c r="A249" s="12">
        <f>_xlfn.RANK.EQ(O249,O:O,0)</f>
        <v>250</v>
      </c>
      <c r="B249" s="12">
        <f>_xlfn.RANK.EQ(P249,P:P,0)</f>
        <v>249</v>
      </c>
      <c r="C249" t="s">
        <v>829</v>
      </c>
      <c r="D249" t="s">
        <v>187</v>
      </c>
      <c r="E249" t="s">
        <v>4</v>
      </c>
      <c r="F249" s="18">
        <v>11</v>
      </c>
      <c r="G249" s="2">
        <v>2.9117647058823524</v>
      </c>
      <c r="H249" s="2">
        <v>471.59710497237569</v>
      </c>
      <c r="I249" s="2">
        <v>34.759149171270721</v>
      </c>
      <c r="J249" s="2">
        <v>2.75</v>
      </c>
      <c r="K249" s="2">
        <v>13.75</v>
      </c>
      <c r="L249" s="2">
        <v>0.18333333333333332</v>
      </c>
      <c r="M249" s="2">
        <v>0.32211383513216846</v>
      </c>
      <c r="N249" s="2">
        <f>IF(VLOOKUP($E249,Configuration!$A$21:$C$31,3,FALSE),IFERROR((Configuration!$C$13*G249+Configuration!$C$12*I249+Configuration!$C$14*H249+Configuration!$C$16*K249+Configuration!$C$15*L249+Configuration!$C$17*M249),""),0)+(IF(VLOOKUP($E249,Configuration!$A$21:$C$31,3,FALSE),IFERROR((Configuration!$C$13*G249+Configuration!$C$12*I249+Configuration!$C$14*H249+Configuration!$C$16*K249+Configuration!$C$15*L249+Configuration!$C$17*M249),""),0)/$F249)*IFERROR(VLOOKUP($D249,'11_GAME_TEAMS (DO NOT MODIFY)'!$A:$C,3,FALSE),0)</f>
        <v>83.840645647902704</v>
      </c>
      <c r="O249" s="2">
        <f>MAX(IFERROR(IF(Configuration!$F$11&gt;0,$N249-LARGE($N:$N,Configuration!$F$11*Configuration!$F$16),-1000000),0),IFERROR(IF(Configuration!$F$14&gt;0,$N249-LARGE('FLEX Settings (DO NOT MODIFY)'!$J:$J,Configuration!$F$14*Configuration!$F$16),-1000000),0),IFERROR(IF(Configuration!$F$13&gt;0,$N249-LARGE('FLEX Settings (DO NOT MODIFY)'!$K:$K,Configuration!$F$13*Configuration!$F$16),-1000000),0))+IF(N249=0,0,COUNTIFS($N$2:N248,N248)*0.000001)</f>
        <v>-73.389025863080235</v>
      </c>
      <c r="P249" s="42">
        <f>IF(VLOOKUP($E249,Configuration!$A$21:$C$31,3,FALSE),IFERROR((Configuration!$C$13*G249*3+Configuration!$C$12*I249+Configuration!$C$14*H249+Configuration!$C$16*K249+Configuration!$C$15*L249*3+Configuration!$C$17*M249),""),0)/F249*IF(F249&gt;=10,1,(1-(12-F249)/12))</f>
        <v>10.998347465317359</v>
      </c>
    </row>
    <row r="250" spans="1:16" x14ac:dyDescent="0.25">
      <c r="A250" s="12">
        <f>_xlfn.RANK.EQ(O250,O:O,0)</f>
        <v>244</v>
      </c>
      <c r="B250" s="12">
        <f>_xlfn.RANK.EQ(P250,P:P,0)</f>
        <v>256</v>
      </c>
      <c r="C250" t="s">
        <v>854</v>
      </c>
      <c r="D250" t="s">
        <v>86</v>
      </c>
      <c r="E250" t="s">
        <v>3</v>
      </c>
      <c r="F250" s="18">
        <v>12</v>
      </c>
      <c r="G250" s="2">
        <v>3.2624999999999997</v>
      </c>
      <c r="H250" s="2">
        <v>470.57142857142856</v>
      </c>
      <c r="I250" s="2">
        <v>41.521008403361343</v>
      </c>
      <c r="J250" s="2">
        <v>0</v>
      </c>
      <c r="K250" s="2">
        <v>0</v>
      </c>
      <c r="L250" s="2">
        <v>0</v>
      </c>
      <c r="M250" s="2">
        <v>0.33938365893201039</v>
      </c>
      <c r="N250" s="2">
        <f>IF(VLOOKUP($E250,Configuration!$A$21:$C$31,3,FALSE),IFERROR((Configuration!$C$13*G250+Configuration!$C$12*I250+Configuration!$C$14*H250+Configuration!$C$16*K250+Configuration!$C$15*L250+Configuration!$C$17*M250),""),0)+(IF(VLOOKUP($E250,Configuration!$A$21:$C$31,3,FALSE),IFERROR((Configuration!$C$13*G250+Configuration!$C$12*I250+Configuration!$C$14*H250+Configuration!$C$16*K250+Configuration!$C$15*L250+Configuration!$C$17*M250),""),0)/$F250)*IFERROR(VLOOKUP($D250,'11_GAME_TEAMS (DO NOT MODIFY)'!$A:$C,3,FALSE),0)</f>
        <v>86.713879740959513</v>
      </c>
      <c r="O250" s="2">
        <f>MAX(IFERROR(IF(Configuration!$F$11&gt;0,$N250-LARGE($N:$N,Configuration!$F$11*Configuration!$F$16),-1000000),0),IFERROR(IF(Configuration!$F$14&gt;0,$N250-LARGE('FLEX Settings (DO NOT MODIFY)'!$J:$J,Configuration!$F$14*Configuration!$F$16),-1000000),0),IFERROR(IF(Configuration!$F$13&gt;0,$N250-LARGE('FLEX Settings (DO NOT MODIFY)'!$K:$K,Configuration!$F$13*Configuration!$F$16),-1000000),0))+IF(N250=0,0,COUNTIFS($N$2:N249,N249)*0.000001)</f>
        <v>-70.515791770023426</v>
      </c>
      <c r="P250" s="42">
        <f>IF(VLOOKUP($E250,Configuration!$A$21:$C$31,3,FALSE),IFERROR((Configuration!$C$13*G250*3+Configuration!$C$12*I250+Configuration!$C$14*H250+Configuration!$C$16*K250+Configuration!$C$15*L250*3+Configuration!$C$17*M250),""),0)/F250*IF(F250&gt;=10,1,(1-(12-F250)/12))</f>
        <v>10.488656645079958</v>
      </c>
    </row>
    <row r="251" spans="1:16" x14ac:dyDescent="0.25">
      <c r="A251" s="12">
        <f>_xlfn.RANK.EQ(O251,O:O,0)</f>
        <v>251</v>
      </c>
      <c r="B251" s="12">
        <f>_xlfn.RANK.EQ(P251,P:P,0)</f>
        <v>261</v>
      </c>
      <c r="C251" t="s">
        <v>486</v>
      </c>
      <c r="D251" t="s">
        <v>54</v>
      </c>
      <c r="E251" t="s">
        <v>190</v>
      </c>
      <c r="F251" s="18">
        <v>12</v>
      </c>
      <c r="G251" s="2">
        <v>3.3103448275862069</v>
      </c>
      <c r="H251" s="2">
        <v>466.16195121951216</v>
      </c>
      <c r="I251" s="2">
        <v>35.239024390243898</v>
      </c>
      <c r="J251" s="2">
        <v>0</v>
      </c>
      <c r="K251" s="2">
        <v>0</v>
      </c>
      <c r="L251" s="2">
        <v>0</v>
      </c>
      <c r="M251" s="2">
        <v>0.28803609292367627</v>
      </c>
      <c r="N251" s="2">
        <f>IF(VLOOKUP($E251,Configuration!$A$21:$C$31,3,FALSE),IFERROR((Configuration!$C$13*G251+Configuration!$C$12*I251+Configuration!$C$14*H251+Configuration!$C$16*K251+Configuration!$C$15*L251+Configuration!$C$17*M251),""),0)+(IF(VLOOKUP($E251,Configuration!$A$21:$C$31,3,FALSE),IFERROR((Configuration!$C$13*G251+Configuration!$C$12*I251+Configuration!$C$14*H251+Configuration!$C$16*K251+Configuration!$C$15*L251+Configuration!$C$17*M251),""),0)/$F251)*IFERROR(VLOOKUP($D251,'11_GAME_TEAMS (DO NOT MODIFY)'!$A:$C,3,FALSE),0)</f>
        <v>83.521704096743065</v>
      </c>
      <c r="O251" s="2">
        <f>MAX(IFERROR(IF(Configuration!$F$11&gt;0,$N251-LARGE($N:$N,Configuration!$F$11*Configuration!$F$16),-1000000),0),IFERROR(IF(Configuration!$F$14&gt;0,$N251-LARGE('FLEX Settings (DO NOT MODIFY)'!$J:$J,Configuration!$F$14*Configuration!$F$16),-1000000),0),IFERROR(IF(Configuration!$F$13&gt;0,$N251-LARGE('FLEX Settings (DO NOT MODIFY)'!$K:$K,Configuration!$F$13*Configuration!$F$16),-1000000),0))+IF(N251=0,0,COUNTIFS($N$2:N250,N250)*0.000001)</f>
        <v>-73.707967414239874</v>
      </c>
      <c r="P251" s="42">
        <f>IF(VLOOKUP($E251,Configuration!$A$21:$C$31,3,FALSE),IFERROR((Configuration!$C$13*G251*3+Configuration!$C$12*I251+Configuration!$C$14*H251+Configuration!$C$16*K251+Configuration!$C$15*L251*3+Configuration!$C$17*M251),""),0)/F251*IF(F251&gt;=10,1,(1-(12-F251)/12))</f>
        <v>10.270486835648128</v>
      </c>
    </row>
    <row r="252" spans="1:16" x14ac:dyDescent="0.25">
      <c r="A252" s="12">
        <f>_xlfn.RANK.EQ(O252,O:O,0)</f>
        <v>259</v>
      </c>
      <c r="B252" s="12">
        <f>_xlfn.RANK.EQ(P252,P:P,0)</f>
        <v>240</v>
      </c>
      <c r="C252" t="s">
        <v>1001</v>
      </c>
      <c r="D252" t="s">
        <v>119</v>
      </c>
      <c r="E252" t="s">
        <v>4</v>
      </c>
      <c r="F252" s="18">
        <v>11</v>
      </c>
      <c r="G252" s="2">
        <v>3.6666666666666665</v>
      </c>
      <c r="H252" s="2">
        <v>385.81697542533072</v>
      </c>
      <c r="I252" s="2">
        <v>27.558355387523626</v>
      </c>
      <c r="J252" s="2">
        <v>4.5833333333333339</v>
      </c>
      <c r="K252" s="2">
        <v>22.916666666666668</v>
      </c>
      <c r="L252" s="2">
        <v>0.30555555555555558</v>
      </c>
      <c r="M252" s="2">
        <v>0.28858954362526767</v>
      </c>
      <c r="N252" s="2">
        <f>IF(VLOOKUP($E252,Configuration!$A$21:$C$31,3,FALSE),IFERROR((Configuration!$C$13*G252+Configuration!$C$12*I252+Configuration!$C$14*H252+Configuration!$C$16*K252+Configuration!$C$15*L252+Configuration!$C$17*M252),""),0)+(IF(VLOOKUP($E252,Configuration!$A$21:$C$31,3,FALSE),IFERROR((Configuration!$C$13*G252+Configuration!$C$12*I252+Configuration!$C$14*H252+Configuration!$C$16*K252+Configuration!$C$15*L252+Configuration!$C$17*M252),""),0)/$F252)*IFERROR(VLOOKUP($D252,'11_GAME_TEAMS (DO NOT MODIFY)'!$A:$C,3,FALSE),0)</f>
        <v>79.679348334249894</v>
      </c>
      <c r="O252" s="2">
        <f>MAX(IFERROR(IF(Configuration!$F$11&gt;0,$N252-LARGE($N:$N,Configuration!$F$11*Configuration!$F$16),-1000000),0),IFERROR(IF(Configuration!$F$14&gt;0,$N252-LARGE('FLEX Settings (DO NOT MODIFY)'!$J:$J,Configuration!$F$14*Configuration!$F$16),-1000000),0),IFERROR(IF(Configuration!$F$13&gt;0,$N252-LARGE('FLEX Settings (DO NOT MODIFY)'!$K:$K,Configuration!$F$13*Configuration!$F$16),-1000000),0))+IF(N252=0,0,COUNTIFS($N$2:N251,N251)*0.000001)</f>
        <v>-77.550323176733045</v>
      </c>
      <c r="P252" s="42">
        <f>IF(VLOOKUP($E252,Configuration!$A$21:$C$31,3,FALSE),IFERROR((Configuration!$C$13*G252*3+Configuration!$C$12*I252+Configuration!$C$14*H252+Configuration!$C$16*K252+Configuration!$C$15*L252*3+Configuration!$C$17*M252),""),0)/F252*IF(F252&gt;=10,1,(1-(12-F252)/12))</f>
        <v>11.415942074155547</v>
      </c>
    </row>
    <row r="253" spans="1:16" x14ac:dyDescent="0.25">
      <c r="A253" s="12">
        <f>_xlfn.RANK.EQ(O253,O:O,0)</f>
        <v>249</v>
      </c>
      <c r="B253" s="12">
        <f>_xlfn.RANK.EQ(P253,P:P,0)</f>
        <v>243</v>
      </c>
      <c r="C253" t="s">
        <v>273</v>
      </c>
      <c r="D253" t="s">
        <v>80</v>
      </c>
      <c r="E253" t="s">
        <v>355</v>
      </c>
      <c r="F253" s="18">
        <v>11</v>
      </c>
      <c r="G253" s="2">
        <v>2.9223880597014933</v>
      </c>
      <c r="H253" s="2">
        <v>439.7990625000001</v>
      </c>
      <c r="I253" s="2">
        <v>36.795937500000008</v>
      </c>
      <c r="J253" s="2">
        <v>5.3166666666666664</v>
      </c>
      <c r="K253" s="2">
        <v>26.583333333333332</v>
      </c>
      <c r="L253" s="2">
        <v>0.35444444444444445</v>
      </c>
      <c r="M253" s="2">
        <v>0.37422889330918674</v>
      </c>
      <c r="N253" s="2">
        <f>IF(VLOOKUP($E253,Configuration!$A$21:$C$31,3,FALSE),IFERROR((Configuration!$C$13*G253+Configuration!$C$12*I253+Configuration!$C$14*H253+Configuration!$C$16*K253+Configuration!$C$15*L253+Configuration!$C$17*M253),""),0)+(IF(VLOOKUP($E253,Configuration!$A$21:$C$31,3,FALSE),IFERROR((Configuration!$C$13*G253+Configuration!$C$12*I253+Configuration!$C$14*H253+Configuration!$C$16*K253+Configuration!$C$15*L253+Configuration!$C$17*M253),""),0)/$F253)*IFERROR(VLOOKUP($D253,'11_GAME_TEAMS (DO NOT MODIFY)'!$A:$C,3,FALSE),0)</f>
        <v>83.948745571590607</v>
      </c>
      <c r="O253" s="2">
        <f>MAX(IFERROR(IF(Configuration!$F$11&gt;0,$N253-LARGE($N:$N,Configuration!$F$11*Configuration!$F$16),-1000000),0),IFERROR(IF(Configuration!$F$14&gt;0,$N253-LARGE('FLEX Settings (DO NOT MODIFY)'!$J:$J,Configuration!$F$14*Configuration!$F$16),-1000000),0),IFERROR(IF(Configuration!$F$13&gt;0,$N253-LARGE('FLEX Settings (DO NOT MODIFY)'!$K:$K,Configuration!$F$13*Configuration!$F$16),-1000000),0))+IF(N253=0,0,COUNTIFS($N$2:N252,N252)*0.000001)</f>
        <v>-73.280925939392333</v>
      </c>
      <c r="P253" s="42">
        <f>IF(VLOOKUP($E253,Configuration!$A$21:$C$31,3,FALSE),IFERROR((Configuration!$C$13*G253*3+Configuration!$C$12*I253+Configuration!$C$14*H253+Configuration!$C$16*K253+Configuration!$C$15*L253*3+Configuration!$C$17*M253),""),0)/F253*IF(F253&gt;=10,1,(1-(12-F253)/12))</f>
        <v>11.206430511031078</v>
      </c>
    </row>
    <row r="254" spans="1:16" x14ac:dyDescent="0.25">
      <c r="A254" s="12">
        <f>_xlfn.RANK.EQ(O254,O:O,0)</f>
        <v>247</v>
      </c>
      <c r="B254" s="12">
        <f>_xlfn.RANK.EQ(P254,P:P,0)</f>
        <v>264</v>
      </c>
      <c r="C254" t="s">
        <v>470</v>
      </c>
      <c r="D254" t="s">
        <v>113</v>
      </c>
      <c r="E254" t="s">
        <v>2</v>
      </c>
      <c r="F254" s="18">
        <v>12</v>
      </c>
      <c r="G254" s="2">
        <v>2.9999999999999991</v>
      </c>
      <c r="H254" s="2">
        <v>481.36531690140845</v>
      </c>
      <c r="I254" s="2">
        <v>39.858274647887328</v>
      </c>
      <c r="J254" s="2">
        <v>0</v>
      </c>
      <c r="K254" s="2">
        <v>0</v>
      </c>
      <c r="L254" s="2">
        <v>0</v>
      </c>
      <c r="M254" s="2">
        <v>0.32579283617836918</v>
      </c>
      <c r="N254" s="2">
        <f>IF(VLOOKUP($E254,Configuration!$A$21:$C$31,3,FALSE),IFERROR((Configuration!$C$13*G254+Configuration!$C$12*I254+Configuration!$C$14*H254+Configuration!$C$16*K254+Configuration!$C$15*L254+Configuration!$C$17*M254),""),0)+(IF(VLOOKUP($E254,Configuration!$A$21:$C$31,3,FALSE),IFERROR((Configuration!$C$13*G254+Configuration!$C$12*I254+Configuration!$C$14*H254+Configuration!$C$16*K254+Configuration!$C$15*L254+Configuration!$C$17*M254),""),0)/$F254)*IFERROR(VLOOKUP($D254,'11_GAME_TEAMS (DO NOT MODIFY)'!$A:$C,3,FALSE),0)</f>
        <v>85.414083341727761</v>
      </c>
      <c r="O254" s="2">
        <f>MAX(IFERROR(IF(Configuration!$F$11&gt;0,$N254-LARGE($N:$N,Configuration!$F$11*Configuration!$F$16),-1000000),0),IFERROR(IF(Configuration!$F$14&gt;0,$N254-LARGE('FLEX Settings (DO NOT MODIFY)'!$J:$J,Configuration!$F$14*Configuration!$F$16),-1000000),0),IFERROR(IF(Configuration!$F$13&gt;0,$N254-LARGE('FLEX Settings (DO NOT MODIFY)'!$K:$K,Configuration!$F$13*Configuration!$F$16),-1000000),0))+IF(N254=0,0,COUNTIFS($N$2:N253,N253)*0.000001)</f>
        <v>-71.815588169255179</v>
      </c>
      <c r="P254" s="42">
        <f>IF(VLOOKUP($E254,Configuration!$A$21:$C$31,3,FALSE),IFERROR((Configuration!$C$13*G254*3+Configuration!$C$12*I254+Configuration!$C$14*H254+Configuration!$C$16*K254+Configuration!$C$15*L254*3+Configuration!$C$17*M254),""),0)/F254*IF(F254&gt;=10,1,(1-(12-F254)/12))</f>
        <v>10.117840278477313</v>
      </c>
    </row>
    <row r="255" spans="1:16" x14ac:dyDescent="0.25">
      <c r="A255" s="12">
        <f>_xlfn.RANK.EQ(O255,O:O,0)</f>
        <v>252</v>
      </c>
      <c r="B255" s="12">
        <f>_xlfn.RANK.EQ(P255,P:P,0)</f>
        <v>244</v>
      </c>
      <c r="C255" t="s">
        <v>861</v>
      </c>
      <c r="D255" t="s">
        <v>128</v>
      </c>
      <c r="E255" t="s">
        <v>369</v>
      </c>
      <c r="F255" s="18">
        <v>10</v>
      </c>
      <c r="G255" s="2">
        <v>2.6086956521739131</v>
      </c>
      <c r="H255" s="2">
        <v>483.69709543568462</v>
      </c>
      <c r="I255" s="2">
        <v>34.549792531120332</v>
      </c>
      <c r="J255" s="2">
        <v>0</v>
      </c>
      <c r="K255" s="2">
        <v>0</v>
      </c>
      <c r="L255" s="2">
        <v>0</v>
      </c>
      <c r="M255" s="2">
        <v>0.28240246216188264</v>
      </c>
      <c r="N255" s="2">
        <f>IF(VLOOKUP($E255,Configuration!$A$21:$C$31,3,FALSE),IFERROR((Configuration!$C$13*G255+Configuration!$C$12*I255+Configuration!$C$14*H255+Configuration!$C$16*K255+Configuration!$C$15*L255+Configuration!$C$17*M255),""),0)+(IF(VLOOKUP($E255,Configuration!$A$21:$C$31,3,FALSE),IFERROR((Configuration!$C$13*G255+Configuration!$C$12*I255+Configuration!$C$14*H255+Configuration!$C$16*K255+Configuration!$C$15*L255+Configuration!$C$17*M255),""),0)/$F255)*IFERROR(VLOOKUP($D255,'11_GAME_TEAMS (DO NOT MODIFY)'!$A:$C,3,FALSE),0)</f>
        <v>82.750274167794544</v>
      </c>
      <c r="O255" s="2">
        <f>MAX(IFERROR(IF(Configuration!$F$11&gt;0,$N255-LARGE($N:$N,Configuration!$F$11*Configuration!$F$16),-1000000),0),IFERROR(IF(Configuration!$F$14&gt;0,$N255-LARGE('FLEX Settings (DO NOT MODIFY)'!$J:$J,Configuration!$F$14*Configuration!$F$16),-1000000),0),IFERROR(IF(Configuration!$F$13&gt;0,$N255-LARGE('FLEX Settings (DO NOT MODIFY)'!$K:$K,Configuration!$F$13*Configuration!$F$16),-1000000),0))+IF(N255=0,0,COUNTIFS($N$2:N254,N254)*0.000001)</f>
        <v>-74.479397343188396</v>
      </c>
      <c r="P255" s="42">
        <f>IF(VLOOKUP($E255,Configuration!$A$21:$C$31,3,FALSE),IFERROR((Configuration!$C$13*G255*3+Configuration!$C$12*I255+Configuration!$C$14*H255+Configuration!$C$16*K255+Configuration!$C$15*L255*3+Configuration!$C$17*M255),""),0)/F255*IF(F255&gt;=10,1,(1-(12-F255)/12))</f>
        <v>11.20363226239353</v>
      </c>
    </row>
    <row r="256" spans="1:16" x14ac:dyDescent="0.25">
      <c r="A256" s="12">
        <f>_xlfn.RANK.EQ(O256,O:O,0)</f>
        <v>254</v>
      </c>
      <c r="B256" s="12">
        <f>_xlfn.RANK.EQ(P256,P:P,0)</f>
        <v>269</v>
      </c>
      <c r="C256" t="s">
        <v>811</v>
      </c>
      <c r="D256" t="s">
        <v>184</v>
      </c>
      <c r="E256" t="s">
        <v>355</v>
      </c>
      <c r="F256" s="18">
        <v>12</v>
      </c>
      <c r="G256" s="2">
        <v>2.8499999999999996</v>
      </c>
      <c r="H256" s="2">
        <v>484.68</v>
      </c>
      <c r="I256" s="2">
        <v>32.76</v>
      </c>
      <c r="J256" s="2">
        <v>0</v>
      </c>
      <c r="K256" s="2">
        <v>0</v>
      </c>
      <c r="L256" s="2">
        <v>0</v>
      </c>
      <c r="M256" s="2">
        <v>0.26777308871218519</v>
      </c>
      <c r="N256" s="2">
        <f>IF(VLOOKUP($E256,Configuration!$A$21:$C$31,3,FALSE),IFERROR((Configuration!$C$13*G256+Configuration!$C$12*I256+Configuration!$C$14*H256+Configuration!$C$16*K256+Configuration!$C$15*L256+Configuration!$C$17*M256),""),0)+(IF(VLOOKUP($E256,Configuration!$A$21:$C$31,3,FALSE),IFERROR((Configuration!$C$13*G256+Configuration!$C$12*I256+Configuration!$C$14*H256+Configuration!$C$16*K256+Configuration!$C$15*L256+Configuration!$C$17*M256),""),0)/$F256)*IFERROR(VLOOKUP($D256,'11_GAME_TEAMS (DO NOT MODIFY)'!$A:$C,3,FALSE),0)</f>
        <v>81.412453822575642</v>
      </c>
      <c r="O256" s="2">
        <f>MAX(IFERROR(IF(Configuration!$F$11&gt;0,$N256-LARGE($N:$N,Configuration!$F$11*Configuration!$F$16),-1000000),0),IFERROR(IF(Configuration!$F$14&gt;0,$N256-LARGE('FLEX Settings (DO NOT MODIFY)'!$J:$J,Configuration!$F$14*Configuration!$F$16),-1000000),0),IFERROR(IF(Configuration!$F$13&gt;0,$N256-LARGE('FLEX Settings (DO NOT MODIFY)'!$K:$K,Configuration!$F$13*Configuration!$F$16),-1000000),0))+IF(N256=0,0,COUNTIFS($N$2:N255,N255)*0.000001)</f>
        <v>-75.817217688407297</v>
      </c>
      <c r="P256" s="42">
        <f>IF(VLOOKUP($E256,Configuration!$A$21:$C$31,3,FALSE),IFERROR((Configuration!$C$13*G256*3+Configuration!$C$12*I256+Configuration!$C$14*H256+Configuration!$C$16*K256+Configuration!$C$15*L256*3+Configuration!$C$17*M256),""),0)/F256*IF(F256&gt;=10,1,(1-(12-F256)/12))</f>
        <v>9.634371151881302</v>
      </c>
    </row>
    <row r="257" spans="1:16" x14ac:dyDescent="0.25">
      <c r="A257" s="12">
        <f>_xlfn.RANK.EQ(O257,O:O,0)</f>
        <v>241</v>
      </c>
      <c r="B257" s="12">
        <f>_xlfn.RANK.EQ(P257,P:P,0)</f>
        <v>268</v>
      </c>
      <c r="C257" t="s">
        <v>242</v>
      </c>
      <c r="D257" t="s">
        <v>83</v>
      </c>
      <c r="E257" t="s">
        <v>379</v>
      </c>
      <c r="F257" s="18">
        <v>12</v>
      </c>
      <c r="G257" s="2">
        <v>2.4631578947368427</v>
      </c>
      <c r="H257" s="2">
        <v>498.08165975103725</v>
      </c>
      <c r="I257" s="2">
        <v>46.92846473029045</v>
      </c>
      <c r="J257" s="2">
        <v>0</v>
      </c>
      <c r="K257" s="2">
        <v>0</v>
      </c>
      <c r="L257" s="2">
        <v>0</v>
      </c>
      <c r="M257" s="2">
        <v>0.38358302653695714</v>
      </c>
      <c r="N257" s="2">
        <f>IF(VLOOKUP($E257,Configuration!$A$21:$C$31,3,FALSE),IFERROR((Configuration!$C$13*G257+Configuration!$C$12*I257+Configuration!$C$14*H257+Configuration!$C$16*K257+Configuration!$C$15*L257+Configuration!$C$17*M257),""),0)+(IF(VLOOKUP($E257,Configuration!$A$21:$C$31,3,FALSE),IFERROR((Configuration!$C$13*G257+Configuration!$C$12*I257+Configuration!$C$14*H257+Configuration!$C$16*K257+Configuration!$C$15*L257+Configuration!$C$17*M257),""),0)/$F257)*IFERROR(VLOOKUP($D257,'11_GAME_TEAMS (DO NOT MODIFY)'!$A:$C,3,FALSE),0)</f>
        <v>87.284179655596091</v>
      </c>
      <c r="O257" s="2">
        <f>MAX(IFERROR(IF(Configuration!$F$11&gt;0,$N257-LARGE($N:$N,Configuration!$F$11*Configuration!$F$16),-1000000),0),IFERROR(IF(Configuration!$F$14&gt;0,$N257-LARGE('FLEX Settings (DO NOT MODIFY)'!$J:$J,Configuration!$F$14*Configuration!$F$16),-1000000),0),IFERROR(IF(Configuration!$F$13&gt;0,$N257-LARGE('FLEX Settings (DO NOT MODIFY)'!$K:$K,Configuration!$F$13*Configuration!$F$16),-1000000),0))+IF(N257=0,0,COUNTIFS($N$2:N256,N256)*0.000001)</f>
        <v>-69.945491855386848</v>
      </c>
      <c r="P257" s="42">
        <f>IF(VLOOKUP($E257,Configuration!$A$21:$C$31,3,FALSE),IFERROR((Configuration!$C$13*G257*3+Configuration!$C$12*I257+Configuration!$C$14*H257+Configuration!$C$16*K257+Configuration!$C$15*L257*3+Configuration!$C$17*M257),""),0)/F257*IF(F257&gt;=10,1,(1-(12-F257)/12))</f>
        <v>9.7368395327031845</v>
      </c>
    </row>
    <row r="258" spans="1:16" x14ac:dyDescent="0.25">
      <c r="A258" s="12">
        <f>_xlfn.RANK.EQ(O258,O:O,0)</f>
        <v>258</v>
      </c>
      <c r="B258" s="12">
        <f>_xlfn.RANK.EQ(P258,P:P,0)</f>
        <v>246</v>
      </c>
      <c r="C258" t="s">
        <v>495</v>
      </c>
      <c r="D258" t="s">
        <v>51</v>
      </c>
      <c r="E258" t="s">
        <v>1</v>
      </c>
      <c r="F258" s="18">
        <v>10</v>
      </c>
      <c r="G258" s="2">
        <v>2.6666666666666661</v>
      </c>
      <c r="H258" s="2">
        <v>482.04319248826289</v>
      </c>
      <c r="I258" s="2">
        <v>32.075117370892016</v>
      </c>
      <c r="J258" s="2">
        <v>0</v>
      </c>
      <c r="K258" s="2">
        <v>0</v>
      </c>
      <c r="L258" s="2">
        <v>0</v>
      </c>
      <c r="M258" s="2">
        <v>0.26217500760713119</v>
      </c>
      <c r="N258" s="2">
        <f>IF(VLOOKUP($E258,Configuration!$A$21:$C$31,3,FALSE),IFERROR((Configuration!$C$13*G258+Configuration!$C$12*I258+Configuration!$C$14*H258+Configuration!$C$16*K258+Configuration!$C$15*L258+Configuration!$C$17*M258),""),0)+(IF(VLOOKUP($E258,Configuration!$A$21:$C$31,3,FALSE),IFERROR((Configuration!$C$13*G258+Configuration!$C$12*I258+Configuration!$C$14*H258+Configuration!$C$16*K258+Configuration!$C$15*L258+Configuration!$C$17*M258),""),0)/$F258)*IFERROR(VLOOKUP($D258,'11_GAME_TEAMS (DO NOT MODIFY)'!$A:$C,3,FALSE),0)</f>
        <v>79.717527919058028</v>
      </c>
      <c r="O258" s="2">
        <f>MAX(IFERROR(IF(Configuration!$F$11&gt;0,$N258-LARGE($N:$N,Configuration!$F$11*Configuration!$F$16),-1000000),0),IFERROR(IF(Configuration!$F$14&gt;0,$N258-LARGE('FLEX Settings (DO NOT MODIFY)'!$J:$J,Configuration!$F$14*Configuration!$F$16),-1000000),0),IFERROR(IF(Configuration!$F$13&gt;0,$N258-LARGE('FLEX Settings (DO NOT MODIFY)'!$K:$K,Configuration!$F$13*Configuration!$F$16),-1000000),0))+IF(N258=0,0,COUNTIFS($N$2:N257,N257)*0.000001)</f>
        <v>-77.512143591924911</v>
      </c>
      <c r="P258" s="42">
        <f>IF(VLOOKUP($E258,Configuration!$A$21:$C$31,3,FALSE),IFERROR((Configuration!$C$13*G258*3+Configuration!$C$12*I258+Configuration!$C$14*H258+Configuration!$C$16*K258+Configuration!$C$15*L258*3+Configuration!$C$17*M258),""),0)/F258*IF(F258&gt;=10,1,(1-(12-F258)/12))</f>
        <v>11.171752791905801</v>
      </c>
    </row>
    <row r="259" spans="1:16" x14ac:dyDescent="0.25">
      <c r="A259" s="12">
        <f>_xlfn.RANK.EQ(O259,O:O,0)</f>
        <v>268</v>
      </c>
      <c r="B259" s="12">
        <f>_xlfn.RANK.EQ(P259,P:P,0)</f>
        <v>241</v>
      </c>
      <c r="C259" t="s">
        <v>899</v>
      </c>
      <c r="D259" t="s">
        <v>73</v>
      </c>
      <c r="E259" t="s">
        <v>2</v>
      </c>
      <c r="F259" s="18">
        <v>10</v>
      </c>
      <c r="G259" s="2">
        <v>3.1511111111111112</v>
      </c>
      <c r="H259" s="2">
        <v>447.3460703517589</v>
      </c>
      <c r="I259" s="2">
        <v>25.608361809045228</v>
      </c>
      <c r="J259" s="2">
        <v>0</v>
      </c>
      <c r="K259" s="2">
        <v>0</v>
      </c>
      <c r="L259" s="2">
        <v>0</v>
      </c>
      <c r="M259" s="2">
        <v>0.20931715929387062</v>
      </c>
      <c r="N259" s="2">
        <f>IF(VLOOKUP($E259,Configuration!$A$21:$C$31,3,FALSE),IFERROR((Configuration!$C$13*G259+Configuration!$C$12*I259+Configuration!$C$14*H259+Configuration!$C$16*K259+Configuration!$C$15*L259+Configuration!$C$17*M259),""),0)+(IF(VLOOKUP($E259,Configuration!$A$21:$C$31,3,FALSE),IFERROR((Configuration!$C$13*G259+Configuration!$C$12*I259+Configuration!$C$14*H259+Configuration!$C$16*K259+Configuration!$C$15*L259+Configuration!$C$17*M259),""),0)/$F259)*IFERROR(VLOOKUP($D259,'11_GAME_TEAMS (DO NOT MODIFY)'!$A:$C,3,FALSE),0)</f>
        <v>76.02682028777744</v>
      </c>
      <c r="O259" s="2">
        <f>MAX(IFERROR(IF(Configuration!$F$11&gt;0,$N259-LARGE($N:$N,Configuration!$F$11*Configuration!$F$16),-1000000),0),IFERROR(IF(Configuration!$F$14&gt;0,$N259-LARGE('FLEX Settings (DO NOT MODIFY)'!$J:$J,Configuration!$F$14*Configuration!$F$16),-1000000),0),IFERROR(IF(Configuration!$F$13&gt;0,$N259-LARGE('FLEX Settings (DO NOT MODIFY)'!$K:$K,Configuration!$F$13*Configuration!$F$16),-1000000),0))+IF(N259=0,0,COUNTIFS($N$2:N258,N258)*0.000001)</f>
        <v>-81.202851223205499</v>
      </c>
      <c r="P259" s="42">
        <f>IF(VLOOKUP($E259,Configuration!$A$21:$C$31,3,FALSE),IFERROR((Configuration!$C$13*G259*3+Configuration!$C$12*I259+Configuration!$C$14*H259+Configuration!$C$16*K259+Configuration!$C$15*L259*3+Configuration!$C$17*M259),""),0)/F259*IF(F259&gt;=10,1,(1-(12-F259)/12))</f>
        <v>11.384015362111075</v>
      </c>
    </row>
    <row r="260" spans="1:16" x14ac:dyDescent="0.25">
      <c r="A260" s="12">
        <f>_xlfn.RANK.EQ(O260,O:O,0)</f>
        <v>270</v>
      </c>
      <c r="B260" s="12">
        <f>_xlfn.RANK.EQ(P260,P:P,0)</f>
        <v>248</v>
      </c>
      <c r="C260" t="s">
        <v>284</v>
      </c>
      <c r="D260" t="s">
        <v>189</v>
      </c>
      <c r="E260" t="s">
        <v>373</v>
      </c>
      <c r="F260" s="18">
        <v>11</v>
      </c>
      <c r="G260" s="2">
        <v>4.0057228915662666</v>
      </c>
      <c r="H260" s="2">
        <v>381.15</v>
      </c>
      <c r="I260" s="2">
        <v>24.75</v>
      </c>
      <c r="J260" s="2">
        <v>0</v>
      </c>
      <c r="K260" s="2">
        <v>0</v>
      </c>
      <c r="L260" s="2">
        <v>0</v>
      </c>
      <c r="M260" s="2">
        <v>0.20230109724134868</v>
      </c>
      <c r="N260" s="2">
        <f>IF(VLOOKUP($E260,Configuration!$A$21:$C$31,3,FALSE),IFERROR((Configuration!$C$13*G260+Configuration!$C$12*I260+Configuration!$C$14*H260+Configuration!$C$16*K260+Configuration!$C$15*L260+Configuration!$C$17*M260),""),0)+(IF(VLOOKUP($E260,Configuration!$A$21:$C$31,3,FALSE),IFERROR((Configuration!$C$13*G260+Configuration!$C$12*I260+Configuration!$C$14*H260+Configuration!$C$16*K260+Configuration!$C$15*L260+Configuration!$C$17*M260),""),0)/$F260)*IFERROR(VLOOKUP($D260,'11_GAME_TEAMS (DO NOT MODIFY)'!$A:$C,3,FALSE),0)</f>
        <v>75.804274590253883</v>
      </c>
      <c r="O260" s="2">
        <f>MAX(IFERROR(IF(Configuration!$F$11&gt;0,$N260-LARGE($N:$N,Configuration!$F$11*Configuration!$F$16),-1000000),0),IFERROR(IF(Configuration!$F$14&gt;0,$N260-LARGE('FLEX Settings (DO NOT MODIFY)'!$J:$J,Configuration!$F$14*Configuration!$F$16),-1000000),0),IFERROR(IF(Configuration!$F$13&gt;0,$N260-LARGE('FLEX Settings (DO NOT MODIFY)'!$K:$K,Configuration!$F$13*Configuration!$F$16),-1000000),0))+IF(N260=0,0,COUNTIFS($N$2:N259,N259)*0.000001)</f>
        <v>-81.425396920729057</v>
      </c>
      <c r="P260" s="42">
        <f>IF(VLOOKUP($E260,Configuration!$A$21:$C$31,3,FALSE),IFERROR((Configuration!$C$13*G260*3+Configuration!$C$12*I260+Configuration!$C$14*H260+Configuration!$C$16*K260+Configuration!$C$15*L260*3+Configuration!$C$17*M260),""),0)/F260*IF(F260&gt;=10,1,(1-(12-F260)/12))</f>
        <v>11.108037259428192</v>
      </c>
    </row>
    <row r="261" spans="1:16" x14ac:dyDescent="0.25">
      <c r="A261" s="12">
        <f>_xlfn.RANK.EQ(O261,O:O,0)</f>
        <v>256</v>
      </c>
      <c r="B261" s="12">
        <f>_xlfn.RANK.EQ(P261,P:P,0)</f>
        <v>266</v>
      </c>
      <c r="C261" t="s">
        <v>889</v>
      </c>
      <c r="D261" t="s">
        <v>121</v>
      </c>
      <c r="E261" t="s">
        <v>379</v>
      </c>
      <c r="F261" s="18">
        <v>12</v>
      </c>
      <c r="G261" s="2">
        <v>2.8819544149318022</v>
      </c>
      <c r="H261" s="2">
        <v>419.25565217391306</v>
      </c>
      <c r="I261" s="2">
        <v>34.937971014492753</v>
      </c>
      <c r="J261" s="2">
        <v>5</v>
      </c>
      <c r="K261" s="2">
        <v>25</v>
      </c>
      <c r="L261" s="2">
        <v>0.33333333333333337</v>
      </c>
      <c r="M261" s="2">
        <v>0.35466650742974942</v>
      </c>
      <c r="N261" s="2">
        <f>IF(VLOOKUP($E261,Configuration!$A$21:$C$31,3,FALSE),IFERROR((Configuration!$C$13*G261+Configuration!$C$12*I261+Configuration!$C$14*H261+Configuration!$C$16*K261+Configuration!$C$15*L261+Configuration!$C$17*M261),""),0)+(IF(VLOOKUP($E261,Configuration!$A$21:$C$31,3,FALSE),IFERROR((Configuration!$C$13*G261+Configuration!$C$12*I261+Configuration!$C$14*H261+Configuration!$C$16*K261+Configuration!$C$15*L261+Configuration!$C$17*M261),""),0)/$F261)*IFERROR(VLOOKUP($D261,'11_GAME_TEAMS (DO NOT MODIFY)'!$A:$C,3,FALSE),0)</f>
        <v>80.476944199369001</v>
      </c>
      <c r="O261" s="2">
        <f>MAX(IFERROR(IF(Configuration!$F$11&gt;0,$N261-LARGE($N:$N,Configuration!$F$11*Configuration!$F$16),-1000000),0),IFERROR(IF(Configuration!$F$14&gt;0,$N261-LARGE('FLEX Settings (DO NOT MODIFY)'!$J:$J,Configuration!$F$14*Configuration!$F$16),-1000000),0),IFERROR(IF(Configuration!$F$13&gt;0,$N261-LARGE('FLEX Settings (DO NOT MODIFY)'!$K:$K,Configuration!$F$13*Configuration!$F$16),-1000000),0))+IF(N261=0,0,COUNTIFS($N$2:N260,N260)*0.000001)</f>
        <v>-76.752727311613938</v>
      </c>
      <c r="P261" s="42">
        <f>IF(VLOOKUP($E261,Configuration!$A$21:$C$31,3,FALSE),IFERROR((Configuration!$C$13*G261*3+Configuration!$C$12*I261+Configuration!$C$14*H261+Configuration!$C$16*K261+Configuration!$C$15*L261*3+Configuration!$C$17*M261),""),0)/F261*IF(F261&gt;=10,1,(1-(12-F261)/12))</f>
        <v>9.9216997648792198</v>
      </c>
    </row>
    <row r="262" spans="1:16" x14ac:dyDescent="0.25">
      <c r="A262" s="12">
        <f>_xlfn.RANK.EQ(O262,O:O,0)</f>
        <v>255</v>
      </c>
      <c r="B262" s="12">
        <f>_xlfn.RANK.EQ(P262,P:P,0)</f>
        <v>235</v>
      </c>
      <c r="C262" t="s">
        <v>521</v>
      </c>
      <c r="D262" t="s">
        <v>46</v>
      </c>
      <c r="E262" t="s">
        <v>373</v>
      </c>
      <c r="F262" s="18">
        <v>10</v>
      </c>
      <c r="G262" s="2">
        <v>2.8571428571428577</v>
      </c>
      <c r="H262" s="2">
        <v>449.86746651785717</v>
      </c>
      <c r="I262" s="2">
        <v>36.435546874999993</v>
      </c>
      <c r="J262" s="2">
        <v>1.666666666666667</v>
      </c>
      <c r="K262" s="2">
        <v>8.3333333333333357</v>
      </c>
      <c r="L262" s="2">
        <v>0.11111111111111112</v>
      </c>
      <c r="M262" s="2">
        <v>0.32084659288176776</v>
      </c>
      <c r="N262" s="2">
        <f>IF(VLOOKUP($E262,Configuration!$A$21:$C$31,3,FALSE),IFERROR((Configuration!$C$13*G262+Configuration!$C$12*I262+Configuration!$C$14*H262+Configuration!$C$16*K262+Configuration!$C$15*L262+Configuration!$C$17*M262),""),0)+(IF(VLOOKUP($E262,Configuration!$A$21:$C$31,3,FALSE),IFERROR((Configuration!$C$13*G262+Configuration!$C$12*I262+Configuration!$C$14*H262+Configuration!$C$16*K262+Configuration!$C$15*L262+Configuration!$C$17*M262),""),0)/$F262)*IFERROR(VLOOKUP($D262,'11_GAME_TEAMS (DO NOT MODIFY)'!$A:$C,3,FALSE),0)</f>
        <v>81.205684046379332</v>
      </c>
      <c r="O262" s="2">
        <f>MAX(IFERROR(IF(Configuration!$F$11&gt;0,$N262-LARGE($N:$N,Configuration!$F$11*Configuration!$F$16),-1000000),0),IFERROR(IF(Configuration!$F$14&gt;0,$N262-LARGE('FLEX Settings (DO NOT MODIFY)'!$J:$J,Configuration!$F$14*Configuration!$F$16),-1000000),0),IFERROR(IF(Configuration!$F$13&gt;0,$N262-LARGE('FLEX Settings (DO NOT MODIFY)'!$K:$K,Configuration!$F$13*Configuration!$F$16),-1000000),0))+IF(N262=0,0,COUNTIFS($N$2:N261,N261)*0.000001)</f>
        <v>-76.023987464603607</v>
      </c>
      <c r="P262" s="42">
        <f>IF(VLOOKUP($E262,Configuration!$A$21:$C$31,3,FALSE),IFERROR((Configuration!$C$13*G262*3+Configuration!$C$12*I262+Configuration!$C$14*H262+Configuration!$C$16*K262+Configuration!$C$15*L262*3+Configuration!$C$17*M262),""),0)/F262*IF(F262&gt;=10,1,(1-(12-F262)/12))</f>
        <v>11.682473166542696</v>
      </c>
    </row>
    <row r="263" spans="1:16" x14ac:dyDescent="0.25">
      <c r="A263" s="12">
        <f>_xlfn.RANK.EQ(O263,O:O,0)</f>
        <v>253</v>
      </c>
      <c r="B263" s="12">
        <f>_xlfn.RANK.EQ(P263,P:P,0)</f>
        <v>275</v>
      </c>
      <c r="C263" t="s">
        <v>947</v>
      </c>
      <c r="D263" t="s">
        <v>58</v>
      </c>
      <c r="E263" t="s">
        <v>190</v>
      </c>
      <c r="F263" s="18">
        <v>12</v>
      </c>
      <c r="G263" s="2">
        <v>2.0526315789473681</v>
      </c>
      <c r="H263" s="2">
        <v>507</v>
      </c>
      <c r="I263" s="2">
        <v>39</v>
      </c>
      <c r="J263" s="2">
        <v>0</v>
      </c>
      <c r="K263" s="2">
        <v>0</v>
      </c>
      <c r="L263" s="2">
        <v>0</v>
      </c>
      <c r="M263" s="2">
        <v>0.31877748656212518</v>
      </c>
      <c r="N263" s="2">
        <f>IF(VLOOKUP($E263,Configuration!$A$21:$C$31,3,FALSE),IFERROR((Configuration!$C$13*G263+Configuration!$C$12*I263+Configuration!$C$14*H263+Configuration!$C$16*K263+Configuration!$C$15*L263+Configuration!$C$17*M263),""),0)+(IF(VLOOKUP($E263,Configuration!$A$21:$C$31,3,FALSE),IFERROR((Configuration!$C$13*G263+Configuration!$C$12*I263+Configuration!$C$14*H263+Configuration!$C$16*K263+Configuration!$C$15*L263+Configuration!$C$17*M263),""),0)/$F263)*IFERROR(VLOOKUP($D263,'11_GAME_TEAMS (DO NOT MODIFY)'!$A:$C,3,FALSE),0)</f>
        <v>81.878234500559955</v>
      </c>
      <c r="O263" s="2">
        <f>MAX(IFERROR(IF(Configuration!$F$11&gt;0,$N263-LARGE($N:$N,Configuration!$F$11*Configuration!$F$16),-1000000),0),IFERROR(IF(Configuration!$F$14&gt;0,$N263-LARGE('FLEX Settings (DO NOT MODIFY)'!$J:$J,Configuration!$F$14*Configuration!$F$16),-1000000),0),IFERROR(IF(Configuration!$F$13&gt;0,$N263-LARGE('FLEX Settings (DO NOT MODIFY)'!$K:$K,Configuration!$F$13*Configuration!$F$16),-1000000),0))+IF(N263=0,0,COUNTIFS($N$2:N262,N262)*0.000001)</f>
        <v>-75.351437010422984</v>
      </c>
      <c r="P263" s="42">
        <f>IF(VLOOKUP($E263,Configuration!$A$21:$C$31,3,FALSE),IFERROR((Configuration!$C$13*G263*3+Configuration!$C$12*I263+Configuration!$C$14*H263+Configuration!$C$16*K263+Configuration!$C$15*L263*3+Configuration!$C$17*M263),""),0)/F263*IF(F263&gt;=10,1,(1-(12-F263)/12))</f>
        <v>8.8758177873273656</v>
      </c>
    </row>
    <row r="264" spans="1:16" x14ac:dyDescent="0.25">
      <c r="A264" s="12">
        <f>_xlfn.RANK.EQ(O264,O:O,0)</f>
        <v>262</v>
      </c>
      <c r="B264" s="12">
        <f>_xlfn.RANK.EQ(P264,P:P,0)</f>
        <v>228</v>
      </c>
      <c r="C264" t="s">
        <v>836</v>
      </c>
      <c r="D264" t="s">
        <v>302</v>
      </c>
      <c r="E264" t="s">
        <v>4</v>
      </c>
      <c r="F264" s="18">
        <v>10</v>
      </c>
      <c r="G264" s="2">
        <v>3.5220721787885969</v>
      </c>
      <c r="H264" s="2">
        <v>412.65364481408994</v>
      </c>
      <c r="I264" s="2">
        <v>31.202544031311152</v>
      </c>
      <c r="J264" s="2">
        <v>0</v>
      </c>
      <c r="K264" s="2">
        <v>0</v>
      </c>
      <c r="L264" s="2">
        <v>0</v>
      </c>
      <c r="M264" s="2">
        <v>0.25504278360629257</v>
      </c>
      <c r="N264" s="2">
        <f>IF(VLOOKUP($E264,Configuration!$A$21:$C$31,3,FALSE),IFERROR((Configuration!$C$13*G264+Configuration!$C$12*I264+Configuration!$C$14*H264+Configuration!$C$16*K264+Configuration!$C$15*L264+Configuration!$C$17*M264),""),0)+(IF(VLOOKUP($E264,Configuration!$A$21:$C$31,3,FALSE),IFERROR((Configuration!$C$13*G264+Configuration!$C$12*I264+Configuration!$C$14*H264+Configuration!$C$16*K264+Configuration!$C$15*L264+Configuration!$C$17*M264),""),0)/$F264)*IFERROR(VLOOKUP($D264,'11_GAME_TEAMS (DO NOT MODIFY)'!$A:$C,3,FALSE),0)</f>
        <v>77.488984002583564</v>
      </c>
      <c r="O264" s="2">
        <f>MAX(IFERROR(IF(Configuration!$F$11&gt;0,$N264-LARGE($N:$N,Configuration!$F$11*Configuration!$F$16),-1000000),0),IFERROR(IF(Configuration!$F$14&gt;0,$N264-LARGE('FLEX Settings (DO NOT MODIFY)'!$J:$J,Configuration!$F$14*Configuration!$F$16),-1000000),0),IFERROR(IF(Configuration!$F$13&gt;0,$N264-LARGE('FLEX Settings (DO NOT MODIFY)'!$K:$K,Configuration!$F$13*Configuration!$F$16),-1000000),0))+IF(N264=0,0,COUNTIFS($N$2:N263,N263)*0.000001)</f>
        <v>-79.740687508399375</v>
      </c>
      <c r="P264" s="42">
        <f>IF(VLOOKUP($E264,Configuration!$A$21:$C$31,3,FALSE),IFERROR((Configuration!$C$13*G264*3+Configuration!$C$12*I264+Configuration!$C$14*H264+Configuration!$C$16*K264+Configuration!$C$15*L264*3+Configuration!$C$17*M264),""),0)/F264*IF(F264&gt;=10,1,(1-(12-F264)/12))</f>
        <v>11.975385014804672</v>
      </c>
    </row>
    <row r="265" spans="1:16" x14ac:dyDescent="0.25">
      <c r="A265" s="12">
        <f>_xlfn.RANK.EQ(O265,O:O,0)</f>
        <v>264</v>
      </c>
      <c r="B265" s="12">
        <f>_xlfn.RANK.EQ(P265,P:P,0)</f>
        <v>262</v>
      </c>
      <c r="C265" t="s">
        <v>833</v>
      </c>
      <c r="D265" t="s">
        <v>124</v>
      </c>
      <c r="E265" t="s">
        <v>4</v>
      </c>
      <c r="F265" s="18">
        <v>11</v>
      </c>
      <c r="G265" s="2">
        <v>2.4233716475095783</v>
      </c>
      <c r="H265" s="2">
        <v>372.24840764331208</v>
      </c>
      <c r="I265" s="2">
        <v>30.617834394904456</v>
      </c>
      <c r="J265" s="2">
        <v>10.266666666666667</v>
      </c>
      <c r="K265" s="2">
        <v>51.333333333333336</v>
      </c>
      <c r="L265" s="2">
        <v>0.68444444444444441</v>
      </c>
      <c r="M265" s="2">
        <v>0.39213067465723866</v>
      </c>
      <c r="N265" s="2">
        <f>IF(VLOOKUP($E265,Configuration!$A$21:$C$31,3,FALSE),IFERROR((Configuration!$C$13*G265+Configuration!$C$12*I265+Configuration!$C$14*H265+Configuration!$C$16*K265+Configuration!$C$15*L265+Configuration!$C$17*M265),""),0)+(IF(VLOOKUP($E265,Configuration!$A$21:$C$31,3,FALSE),IFERROR((Configuration!$C$13*G265+Configuration!$C$12*I265+Configuration!$C$14*H265+Configuration!$C$16*K265+Configuration!$C$15*L265+Configuration!$C$17*M265),""),0)/$F265)*IFERROR(VLOOKUP($D265,'11_GAME_TEAMS (DO NOT MODIFY)'!$A:$C,3,FALSE),0)</f>
        <v>77.246311190652037</v>
      </c>
      <c r="O265" s="2">
        <f>MAX(IFERROR(IF(Configuration!$F$11&gt;0,$N265-LARGE($N:$N,Configuration!$F$11*Configuration!$F$16),-1000000),0),IFERROR(IF(Configuration!$F$14&gt;0,$N265-LARGE('FLEX Settings (DO NOT MODIFY)'!$J:$J,Configuration!$F$14*Configuration!$F$16),-1000000),0),IFERROR(IF(Configuration!$F$13&gt;0,$N265-LARGE('FLEX Settings (DO NOT MODIFY)'!$K:$K,Configuration!$F$13*Configuration!$F$16),-1000000),0))+IF(N265=0,0,COUNTIFS($N$2:N264,N264)*0.000001)</f>
        <v>-79.983360320330902</v>
      </c>
      <c r="P265" s="42">
        <f>IF(VLOOKUP($E265,Configuration!$A$21:$C$31,3,FALSE),IFERROR((Configuration!$C$13*G265*3+Configuration!$C$12*I265+Configuration!$C$14*H265+Configuration!$C$16*K265+Configuration!$C$15*L265*3+Configuration!$C$17*M265),""),0)/F265*IF(F265&gt;=10,1,(1-(12-F265)/12))</f>
        <v>10.256683600088611</v>
      </c>
    </row>
    <row r="266" spans="1:16" x14ac:dyDescent="0.25">
      <c r="A266" s="12">
        <f>_xlfn.RANK.EQ(O266,O:O,0)</f>
        <v>260</v>
      </c>
      <c r="B266" s="12">
        <f>_xlfn.RANK.EQ(P266,P:P,0)</f>
        <v>230</v>
      </c>
      <c r="C266" t="s">
        <v>806</v>
      </c>
      <c r="D266" t="s">
        <v>132</v>
      </c>
      <c r="E266" t="s">
        <v>138</v>
      </c>
      <c r="F266" s="18">
        <v>10</v>
      </c>
      <c r="G266" s="2">
        <v>3.2414558203393149</v>
      </c>
      <c r="H266" s="2">
        <v>427.10400965073529</v>
      </c>
      <c r="I266" s="2">
        <v>36.195255055147058</v>
      </c>
      <c r="J266" s="2">
        <v>0</v>
      </c>
      <c r="K266" s="2">
        <v>0</v>
      </c>
      <c r="L266" s="2">
        <v>0</v>
      </c>
      <c r="M266" s="2">
        <v>0.29585211363986758</v>
      </c>
      <c r="N266" s="2">
        <f>IF(VLOOKUP($E266,Configuration!$A$21:$C$31,3,FALSE),IFERROR((Configuration!$C$13*G266+Configuration!$C$12*I266+Configuration!$C$14*H266+Configuration!$C$16*K266+Configuration!$C$15*L266+Configuration!$C$17*M266),""),0)+(IF(VLOOKUP($E266,Configuration!$A$21:$C$31,3,FALSE),IFERROR((Configuration!$C$13*G266+Configuration!$C$12*I266+Configuration!$C$14*H266+Configuration!$C$16*K266+Configuration!$C$15*L266+Configuration!$C$17*M266),""),0)/$F266)*IFERROR(VLOOKUP($D266,'11_GAME_TEAMS (DO NOT MODIFY)'!$A:$C,3,FALSE),0)</f>
        <v>79.665059187403216</v>
      </c>
      <c r="O266" s="2">
        <f>MAX(IFERROR(IF(Configuration!$F$11&gt;0,$N266-LARGE($N:$N,Configuration!$F$11*Configuration!$F$16),-1000000),0),IFERROR(IF(Configuration!$F$14&gt;0,$N266-LARGE('FLEX Settings (DO NOT MODIFY)'!$J:$J,Configuration!$F$14*Configuration!$F$16),-1000000),0),IFERROR(IF(Configuration!$F$13&gt;0,$N266-LARGE('FLEX Settings (DO NOT MODIFY)'!$K:$K,Configuration!$F$13*Configuration!$F$16),-1000000),0))+IF(N266=0,0,COUNTIFS($N$2:N265,N265)*0.000001)</f>
        <v>-77.564612323579723</v>
      </c>
      <c r="P266" s="42">
        <f>IF(VLOOKUP($E266,Configuration!$A$21:$C$31,3,FALSE),IFERROR((Configuration!$C$13*G266*3+Configuration!$C$12*I266+Configuration!$C$14*H266+Configuration!$C$16*K266+Configuration!$C$15*L266*3+Configuration!$C$17*M266),""),0)/F266*IF(F266&gt;=10,1,(1-(12-F266)/12))</f>
        <v>11.856252903147499</v>
      </c>
    </row>
    <row r="267" spans="1:16" x14ac:dyDescent="0.25">
      <c r="A267" s="12">
        <f>_xlfn.RANK.EQ(O267,O:O,0)</f>
        <v>271</v>
      </c>
      <c r="B267" s="12">
        <f>_xlfn.RANK.EQ(P267,P:P,0)</f>
        <v>254</v>
      </c>
      <c r="C267" t="s">
        <v>506</v>
      </c>
      <c r="D267" t="s">
        <v>124</v>
      </c>
      <c r="E267" t="s">
        <v>4</v>
      </c>
      <c r="F267" s="18">
        <v>11</v>
      </c>
      <c r="G267" s="2">
        <v>3.6350574712643673</v>
      </c>
      <c r="H267" s="2">
        <v>384.33439490445863</v>
      </c>
      <c r="I267" s="2">
        <v>27.394904458598727</v>
      </c>
      <c r="J267" s="2">
        <v>0</v>
      </c>
      <c r="K267" s="2">
        <v>0</v>
      </c>
      <c r="L267" s="2">
        <v>0</v>
      </c>
      <c r="M267" s="2">
        <v>0.22391996892106819</v>
      </c>
      <c r="N267" s="2">
        <f>IF(VLOOKUP($E267,Configuration!$A$21:$C$31,3,FALSE),IFERROR((Configuration!$C$13*G267+Configuration!$C$12*I267+Configuration!$C$14*H267+Configuration!$C$16*K267+Configuration!$C$15*L267+Configuration!$C$17*M267),""),0)+(IF(VLOOKUP($E267,Configuration!$A$21:$C$31,3,FALSE),IFERROR((Configuration!$C$13*G267+Configuration!$C$12*I267+Configuration!$C$14*H267+Configuration!$C$16*K267+Configuration!$C$15*L267+Configuration!$C$17*M267),""),0)/$F267)*IFERROR(VLOOKUP($D267,'11_GAME_TEAMS (DO NOT MODIFY)'!$A:$C,3,FALSE),0)</f>
        <v>75.163701077886785</v>
      </c>
      <c r="O267" s="2">
        <f>MAX(IFERROR(IF(Configuration!$F$11&gt;0,$N267-LARGE($N:$N,Configuration!$F$11*Configuration!$F$16),-1000000),0),IFERROR(IF(Configuration!$F$14&gt;0,$N267-LARGE('FLEX Settings (DO NOT MODIFY)'!$J:$J,Configuration!$F$14*Configuration!$F$16),-1000000),0),IFERROR(IF(Configuration!$F$13&gt;0,$N267-LARGE('FLEX Settings (DO NOT MODIFY)'!$K:$K,Configuration!$F$13*Configuration!$F$16),-1000000),0))+IF(N267=0,0,COUNTIFS($N$2:N266,N266)*0.000001)</f>
        <v>-82.065970433096155</v>
      </c>
      <c r="P267" s="42">
        <f>IF(VLOOKUP($E267,Configuration!$A$21:$C$31,3,FALSE),IFERROR((Configuration!$C$13*G267*3+Configuration!$C$12*I267+Configuration!$C$14*H267+Configuration!$C$16*K267+Configuration!$C$15*L267*3+Configuration!$C$17*M267),""),0)/F267*IF(F267&gt;=10,1,(1-(12-F267)/12))</f>
        <v>10.646735114969244</v>
      </c>
    </row>
    <row r="268" spans="1:16" x14ac:dyDescent="0.25">
      <c r="A268" s="12">
        <f>_xlfn.RANK.EQ(O268,O:O,0)</f>
        <v>257</v>
      </c>
      <c r="B268" s="12">
        <f>_xlfn.RANK.EQ(P268,P:P,0)</f>
        <v>270</v>
      </c>
      <c r="C268" t="s">
        <v>518</v>
      </c>
      <c r="D268" t="s">
        <v>97</v>
      </c>
      <c r="E268" t="s">
        <v>138</v>
      </c>
      <c r="F268" s="18">
        <v>8</v>
      </c>
      <c r="G268" s="2">
        <v>2.8363056934485509</v>
      </c>
      <c r="H268" s="2">
        <v>427.36346938775517</v>
      </c>
      <c r="I268" s="2">
        <v>38.006632653061232</v>
      </c>
      <c r="J268" s="2">
        <v>2</v>
      </c>
      <c r="K268" s="2">
        <v>10</v>
      </c>
      <c r="L268" s="2">
        <v>0.13333333333333333</v>
      </c>
      <c r="M268" s="2">
        <v>0.33829438234627673</v>
      </c>
      <c r="N268" s="2">
        <f>IF(VLOOKUP($E268,Configuration!$A$21:$C$31,3,FALSE),IFERROR((Configuration!$C$13*G268+Configuration!$C$12*I268+Configuration!$C$14*H268+Configuration!$C$16*K268+Configuration!$C$15*L268+Configuration!$C$17*M268),""),0)+(IF(VLOOKUP($E268,Configuration!$A$21:$C$31,3,FALSE),IFERROR((Configuration!$C$13*G268+Configuration!$C$12*I268+Configuration!$C$14*H268+Configuration!$C$16*K268+Configuration!$C$15*L268+Configuration!$C$17*M268),""),0)/$F268)*IFERROR(VLOOKUP($D268,'11_GAME_TEAMS (DO NOT MODIFY)'!$A:$C,3,FALSE),0)</f>
        <v>79.880908661304872</v>
      </c>
      <c r="O268" s="2">
        <f>MAX(IFERROR(IF(Configuration!$F$11&gt;0,$N268-LARGE($N:$N,Configuration!$F$11*Configuration!$F$16),-1000000),0),IFERROR(IF(Configuration!$F$14&gt;0,$N268-LARGE('FLEX Settings (DO NOT MODIFY)'!$J:$J,Configuration!$F$14*Configuration!$F$16),-1000000),0),IFERROR(IF(Configuration!$F$13&gt;0,$N268-LARGE('FLEX Settings (DO NOT MODIFY)'!$K:$K,Configuration!$F$13*Configuration!$F$16),-1000000),0))+IF(N268=0,0,COUNTIFS($N$2:N267,N267)*0.000001)</f>
        <v>-77.348762849678067</v>
      </c>
      <c r="P268" s="42">
        <f>IF(VLOOKUP($E268,Configuration!$A$21:$C$31,3,FALSE),IFERROR((Configuration!$C$13*G268*3+Configuration!$C$12*I268+Configuration!$C$14*H268+Configuration!$C$16*K268+Configuration!$C$15*L268*3+Configuration!$C$17*M268),""),0)/F268*IF(F268&gt;=10,1,(1-(12-F268)/12))</f>
        <v>9.6263814152239586</v>
      </c>
    </row>
    <row r="269" spans="1:16" x14ac:dyDescent="0.25">
      <c r="A269" s="12">
        <f>_xlfn.RANK.EQ(O269,O:O,0)</f>
        <v>267</v>
      </c>
      <c r="B269" s="12">
        <f>_xlfn.RANK.EQ(P269,P:P,0)</f>
        <v>232</v>
      </c>
      <c r="C269" t="s">
        <v>904</v>
      </c>
      <c r="D269" t="s">
        <v>87</v>
      </c>
      <c r="E269" t="s">
        <v>1</v>
      </c>
      <c r="F269" s="18">
        <v>10</v>
      </c>
      <c r="G269" s="2">
        <v>3.3913043478260869</v>
      </c>
      <c r="H269" s="2">
        <v>395.52515540015543</v>
      </c>
      <c r="I269" s="2">
        <v>30.482201825951826</v>
      </c>
      <c r="J269" s="2">
        <v>1.666666666666667</v>
      </c>
      <c r="K269" s="2">
        <v>8.3333333333333357</v>
      </c>
      <c r="L269" s="2">
        <v>0.11111111111111112</v>
      </c>
      <c r="M269" s="2">
        <v>0.27218525002605881</v>
      </c>
      <c r="N269" s="2">
        <f>IF(VLOOKUP($E269,Configuration!$A$21:$C$31,3,FALSE),IFERROR((Configuration!$C$13*G269+Configuration!$C$12*I269+Configuration!$C$14*H269+Configuration!$C$16*K269+Configuration!$C$15*L269+Configuration!$C$17*M269),""),0)+(IF(VLOOKUP($E269,Configuration!$A$21:$C$31,3,FALSE),IFERROR((Configuration!$C$13*G269+Configuration!$C$12*I269+Configuration!$C$14*H269+Configuration!$C$16*K269+Configuration!$C$15*L269+Configuration!$C$17*M269),""),0)/$F269)*IFERROR(VLOOKUP($D269,'11_GAME_TEAMS (DO NOT MODIFY)'!$A:$C,3,FALSE),0)</f>
        <v>76.097072039895878</v>
      </c>
      <c r="O269" s="2">
        <f>MAX(IFERROR(IF(Configuration!$F$11&gt;0,$N269-LARGE($N:$N,Configuration!$F$11*Configuration!$F$16),-1000000),0),IFERROR(IF(Configuration!$F$14&gt;0,$N269-LARGE('FLEX Settings (DO NOT MODIFY)'!$J:$J,Configuration!$F$14*Configuration!$F$16),-1000000),0),IFERROR(IF(Configuration!$F$13&gt;0,$N269-LARGE('FLEX Settings (DO NOT MODIFY)'!$K:$K,Configuration!$F$13*Configuration!$F$16),-1000000),0))+IF(N269=0,0,COUNTIFS($N$2:N268,N268)*0.000001)</f>
        <v>-81.132599471087062</v>
      </c>
      <c r="P269" s="42">
        <f>IF(VLOOKUP($E269,Configuration!$A$21:$C$31,3,FALSE),IFERROR((Configuration!$C$13*G269*3+Configuration!$C$12*I269+Configuration!$C$14*H269+Configuration!$C$16*K269+Configuration!$C$15*L269*3+Configuration!$C$17*M269),""),0)/F269*IF(F269&gt;=10,1,(1-(12-F269)/12))</f>
        <v>11.812605754714225</v>
      </c>
    </row>
    <row r="270" spans="1:16" x14ac:dyDescent="0.25">
      <c r="A270" s="12">
        <f>_xlfn.RANK.EQ(O270,O:O,0)</f>
        <v>263</v>
      </c>
      <c r="B270" s="12">
        <f>_xlfn.RANK.EQ(P270,P:P,0)</f>
        <v>258</v>
      </c>
      <c r="C270" t="s">
        <v>857</v>
      </c>
      <c r="D270" t="s">
        <v>665</v>
      </c>
      <c r="E270" t="s">
        <v>369</v>
      </c>
      <c r="F270" s="18">
        <v>11</v>
      </c>
      <c r="G270" s="2">
        <v>3.193548387096774</v>
      </c>
      <c r="H270" s="2">
        <v>405.49999999999994</v>
      </c>
      <c r="I270" s="2">
        <v>33</v>
      </c>
      <c r="J270" s="2">
        <v>0</v>
      </c>
      <c r="K270" s="2">
        <v>0</v>
      </c>
      <c r="L270" s="2">
        <v>0</v>
      </c>
      <c r="M270" s="2">
        <v>0.26973479632179825</v>
      </c>
      <c r="N270" s="2">
        <f>IF(VLOOKUP($E270,Configuration!$A$21:$C$31,3,FALSE),IFERROR((Configuration!$C$13*G270+Configuration!$C$12*I270+Configuration!$C$14*H270+Configuration!$C$16*K270+Configuration!$C$15*L270+Configuration!$C$17*M270),""),0)+(IF(VLOOKUP($E270,Configuration!$A$21:$C$31,3,FALSE),IFERROR((Configuration!$C$13*G270+Configuration!$C$12*I270+Configuration!$C$14*H270+Configuration!$C$16*K270+Configuration!$C$15*L270+Configuration!$C$17*M270),""),0)/$F270)*IFERROR(VLOOKUP($D270,'11_GAME_TEAMS (DO NOT MODIFY)'!$A:$C,3,FALSE),0)</f>
        <v>77.391634837435603</v>
      </c>
      <c r="O270" s="2">
        <f>MAX(IFERROR(IF(Configuration!$F$11&gt;0,$N270-LARGE($N:$N,Configuration!$F$11*Configuration!$F$16),-1000000),0),IFERROR(IF(Configuration!$F$14&gt;0,$N270-LARGE('FLEX Settings (DO NOT MODIFY)'!$J:$J,Configuration!$F$14*Configuration!$F$16),-1000000),0),IFERROR(IF(Configuration!$F$13&gt;0,$N270-LARGE('FLEX Settings (DO NOT MODIFY)'!$K:$K,Configuration!$F$13*Configuration!$F$16),-1000000),0))+IF(N270=0,0,COUNTIFS($N$2:N269,N269)*0.000001)</f>
        <v>-79.838036673547336</v>
      </c>
      <c r="P270" s="42">
        <f>IF(VLOOKUP($E270,Configuration!$A$21:$C$31,3,FALSE),IFERROR((Configuration!$C$13*G270*3+Configuration!$C$12*I270+Configuration!$C$14*H270+Configuration!$C$16*K270+Configuration!$C$15*L270*3+Configuration!$C$17*M270),""),0)/F270*IF(F270&gt;=10,1,(1-(12-F270)/12))</f>
        <v>10.363127397736212</v>
      </c>
    </row>
    <row r="271" spans="1:16" x14ac:dyDescent="0.25">
      <c r="A271" s="12">
        <f>_xlfn.RANK.EQ(O271,O:O,0)</f>
        <v>261</v>
      </c>
      <c r="B271" s="12">
        <f>_xlfn.RANK.EQ(P271,P:P,0)</f>
        <v>267</v>
      </c>
      <c r="C271" t="s">
        <v>257</v>
      </c>
      <c r="D271" t="s">
        <v>42</v>
      </c>
      <c r="E271" t="s">
        <v>1</v>
      </c>
      <c r="F271" s="18">
        <v>11</v>
      </c>
      <c r="G271" s="2">
        <v>2.1352941176470592</v>
      </c>
      <c r="H271" s="2">
        <v>439.61934677419356</v>
      </c>
      <c r="I271" s="2">
        <v>36.774241935483872</v>
      </c>
      <c r="J271" s="2">
        <v>4.5833333333333339</v>
      </c>
      <c r="K271" s="2">
        <v>22.916666666666668</v>
      </c>
      <c r="L271" s="2">
        <v>0.30555555555555558</v>
      </c>
      <c r="M271" s="2">
        <v>0.3639181885022027</v>
      </c>
      <c r="N271" s="2">
        <f>IF(VLOOKUP($E271,Configuration!$A$21:$C$31,3,FALSE),IFERROR((Configuration!$C$13*G271+Configuration!$C$12*I271+Configuration!$C$14*H271+Configuration!$C$16*K271+Configuration!$C$15*L271+Configuration!$C$17*M271),""),0)+(IF(VLOOKUP($E271,Configuration!$A$21:$C$31,3,FALSE),IFERROR((Configuration!$C$13*G271+Configuration!$C$12*I271+Configuration!$C$14*H271+Configuration!$C$16*K271+Configuration!$C$15*L271+Configuration!$C$17*M271),""),0)/$F271)*IFERROR(VLOOKUP($D271,'11_GAME_TEAMS (DO NOT MODIFY)'!$A:$C,3,FALSE),0)</f>
        <v>78.557983974039232</v>
      </c>
      <c r="O271" s="2">
        <f>MAX(IFERROR(IF(Configuration!$F$11&gt;0,$N271-LARGE($N:$N,Configuration!$F$11*Configuration!$F$16),-1000000),0),IFERROR(IF(Configuration!$F$14&gt;0,$N271-LARGE('FLEX Settings (DO NOT MODIFY)'!$J:$J,Configuration!$F$14*Configuration!$F$16),-1000000),0),IFERROR(IF(Configuration!$F$13&gt;0,$N271-LARGE('FLEX Settings (DO NOT MODIFY)'!$K:$K,Configuration!$F$13*Configuration!$F$16),-1000000),0))+IF(N271=0,0,COUNTIFS($N$2:N270,N270)*0.000001)</f>
        <v>-78.671687536943708</v>
      </c>
      <c r="P271" s="42">
        <f>IF(VLOOKUP($E271,Configuration!$A$21:$C$31,3,FALSE),IFERROR((Configuration!$C$13*G271*3+Configuration!$C$12*I271+Configuration!$C$14*H271+Configuration!$C$16*K271+Configuration!$C$15*L271*3+Configuration!$C$17*M271),""),0)/F271*IF(F271&gt;=10,1,(1-(12-F271)/12))</f>
        <v>9.8043800047700564</v>
      </c>
    </row>
    <row r="272" spans="1:16" x14ac:dyDescent="0.25">
      <c r="A272" s="12">
        <f>_xlfn.RANK.EQ(O272,O:O,0)</f>
        <v>265</v>
      </c>
      <c r="B272" s="12">
        <f>_xlfn.RANK.EQ(P272,P:P,0)</f>
        <v>257</v>
      </c>
      <c r="C272" t="s">
        <v>510</v>
      </c>
      <c r="D272" t="s">
        <v>43</v>
      </c>
      <c r="E272" t="s">
        <v>190</v>
      </c>
      <c r="F272" s="18">
        <v>10</v>
      </c>
      <c r="G272" s="2">
        <v>2.1604938271604937</v>
      </c>
      <c r="H272" s="2">
        <v>445.37499999999994</v>
      </c>
      <c r="I272" s="2">
        <v>35</v>
      </c>
      <c r="J272" s="2">
        <v>2.5</v>
      </c>
      <c r="K272" s="2">
        <v>12.5</v>
      </c>
      <c r="L272" s="2">
        <v>0.16666666666666666</v>
      </c>
      <c r="M272" s="2">
        <v>0.32062793927600775</v>
      </c>
      <c r="N272" s="2">
        <f>IF(VLOOKUP($E272,Configuration!$A$21:$C$31,3,FALSE),IFERROR((Configuration!$C$13*G272+Configuration!$C$12*I272+Configuration!$C$14*H272+Configuration!$C$16*K272+Configuration!$C$15*L272+Configuration!$C$17*M272),""),0)+(IF(VLOOKUP($E272,Configuration!$A$21:$C$31,3,FALSE),IFERROR((Configuration!$C$13*G272+Configuration!$C$12*I272+Configuration!$C$14*H272+Configuration!$C$16*K272+Configuration!$C$15*L272+Configuration!$C$17*M272),""),0)/$F272)*IFERROR(VLOOKUP($D272,'11_GAME_TEAMS (DO NOT MODIFY)'!$A:$C,3,FALSE),0)</f>
        <v>76.60920708441094</v>
      </c>
      <c r="O272" s="2">
        <f>MAX(IFERROR(IF(Configuration!$F$11&gt;0,$N272-LARGE($N:$N,Configuration!$F$11*Configuration!$F$16),-1000000),0),IFERROR(IF(Configuration!$F$14&gt;0,$N272-LARGE('FLEX Settings (DO NOT MODIFY)'!$J:$J,Configuration!$F$14*Configuration!$F$16),-1000000),0),IFERROR(IF(Configuration!$F$13&gt;0,$N272-LARGE('FLEX Settings (DO NOT MODIFY)'!$K:$K,Configuration!$F$13*Configuration!$F$16),-1000000),0))+IF(N272=0,0,COUNTIFS($N$2:N271,N271)*0.000001)</f>
        <v>-80.620464426571999</v>
      </c>
      <c r="P272" s="42">
        <f>IF(VLOOKUP($E272,Configuration!$A$21:$C$31,3,FALSE),IFERROR((Configuration!$C$13*G272*3+Configuration!$C$12*I272+Configuration!$C$14*H272+Configuration!$C$16*K272+Configuration!$C$15*L272*3+Configuration!$C$17*M272),""),0)/F272*IF(F272&gt;=10,1,(1-(12-F272)/12))</f>
        <v>10.453513301033686</v>
      </c>
    </row>
    <row r="273" spans="1:16" x14ac:dyDescent="0.25">
      <c r="A273" s="12">
        <f>_xlfn.RANK.EQ(O273,O:O,0)</f>
        <v>269</v>
      </c>
      <c r="B273" s="12">
        <f>_xlfn.RANK.EQ(P273,P:P,0)</f>
        <v>274</v>
      </c>
      <c r="C273" t="s">
        <v>898</v>
      </c>
      <c r="D273" t="s">
        <v>79</v>
      </c>
      <c r="E273" t="s">
        <v>2</v>
      </c>
      <c r="F273" s="18">
        <v>12</v>
      </c>
      <c r="G273" s="2">
        <v>2.7656985871271584</v>
      </c>
      <c r="H273" s="2">
        <v>423.92346447445686</v>
      </c>
      <c r="I273" s="2">
        <v>35.034997064004699</v>
      </c>
      <c r="J273" s="2">
        <v>0</v>
      </c>
      <c r="K273" s="2">
        <v>0</v>
      </c>
      <c r="L273" s="2">
        <v>0</v>
      </c>
      <c r="M273" s="2">
        <v>0.28636841809679109</v>
      </c>
      <c r="N273" s="2">
        <f>IF(VLOOKUP($E273,Configuration!$A$21:$C$31,3,FALSE),IFERROR((Configuration!$C$13*G273+Configuration!$C$12*I273+Configuration!$C$14*H273+Configuration!$C$16*K273+Configuration!$C$15*L273+Configuration!$C$17*M273),""),0)+(IF(VLOOKUP($E273,Configuration!$A$21:$C$31,3,FALSE),IFERROR((Configuration!$C$13*G273+Configuration!$C$12*I273+Configuration!$C$14*H273+Configuration!$C$16*K273+Configuration!$C$15*L273+Configuration!$C$17*M273),""),0)/$F273)*IFERROR(VLOOKUP($D273,'11_GAME_TEAMS (DO NOT MODIFY)'!$A:$C,3,FALSE),0)</f>
        <v>75.931299666017409</v>
      </c>
      <c r="O273" s="2">
        <f>MAX(IFERROR(IF(Configuration!$F$11&gt;0,$N273-LARGE($N:$N,Configuration!$F$11*Configuration!$F$16),-1000000),0),IFERROR(IF(Configuration!$F$14&gt;0,$N273-LARGE('FLEX Settings (DO NOT MODIFY)'!$J:$J,Configuration!$F$14*Configuration!$F$16),-1000000),0),IFERROR(IF(Configuration!$F$13&gt;0,$N273-LARGE('FLEX Settings (DO NOT MODIFY)'!$K:$K,Configuration!$F$13*Configuration!$F$16),-1000000),0))+IF(N273=0,0,COUNTIFS($N$2:N272,N272)*0.000001)</f>
        <v>-81.29837184496553</v>
      </c>
      <c r="P273" s="42">
        <f>IF(VLOOKUP($E273,Configuration!$A$21:$C$31,3,FALSE),IFERROR((Configuration!$C$13*G273*3+Configuration!$C$12*I273+Configuration!$C$14*H273+Configuration!$C$16*K273+Configuration!$C$15*L273*3+Configuration!$C$17*M273),""),0)/F273*IF(F273&gt;=10,1,(1-(12-F273)/12))</f>
        <v>9.0933068926286094</v>
      </c>
    </row>
    <row r="274" spans="1:16" x14ac:dyDescent="0.25">
      <c r="A274" s="12">
        <f>_xlfn.RANK.EQ(O274,O:O,0)</f>
        <v>266</v>
      </c>
      <c r="B274" s="12">
        <f>_xlfn.RANK.EQ(P274,P:P,0)</f>
        <v>237</v>
      </c>
      <c r="C274" t="s">
        <v>241</v>
      </c>
      <c r="D274" t="s">
        <v>99</v>
      </c>
      <c r="E274" t="s">
        <v>379</v>
      </c>
      <c r="F274" s="18">
        <v>10</v>
      </c>
      <c r="G274" s="2">
        <v>3.307692307692307</v>
      </c>
      <c r="H274" s="2">
        <v>388.77811550151966</v>
      </c>
      <c r="I274" s="2">
        <v>35.96352583586625</v>
      </c>
      <c r="J274" s="2">
        <v>0</v>
      </c>
      <c r="K274" s="2">
        <v>0</v>
      </c>
      <c r="L274" s="2">
        <v>0</v>
      </c>
      <c r="M274" s="2">
        <v>0.29395800958639734</v>
      </c>
      <c r="N274" s="2">
        <f>IF(VLOOKUP($E274,Configuration!$A$21:$C$31,3,FALSE),IFERROR((Configuration!$C$13*G274+Configuration!$C$12*I274+Configuration!$C$14*H274+Configuration!$C$16*K274+Configuration!$C$15*L274+Configuration!$C$17*M274),""),0)+(IF(VLOOKUP($E274,Configuration!$A$21:$C$31,3,FALSE),IFERROR((Configuration!$C$13*G274+Configuration!$C$12*I274+Configuration!$C$14*H274+Configuration!$C$16*K274+Configuration!$C$15*L274+Configuration!$C$17*M274),""),0)/$F274)*IFERROR(VLOOKUP($D274,'11_GAME_TEAMS (DO NOT MODIFY)'!$A:$C,3,FALSE),0)</f>
        <v>76.117812295066145</v>
      </c>
      <c r="O274" s="2">
        <f>MAX(IFERROR(IF(Configuration!$F$11&gt;0,$N274-LARGE($N:$N,Configuration!$F$11*Configuration!$F$16),-1000000),0),IFERROR(IF(Configuration!$F$14&gt;0,$N274-LARGE('FLEX Settings (DO NOT MODIFY)'!$J:$J,Configuration!$F$14*Configuration!$F$16),-1000000),0),IFERROR(IF(Configuration!$F$13&gt;0,$N274-LARGE('FLEX Settings (DO NOT MODIFY)'!$K:$K,Configuration!$F$13*Configuration!$F$16),-1000000),0))+IF(N274=0,0,COUNTIFS($N$2:N273,N273)*0.000001)</f>
        <v>-81.111859215916795</v>
      </c>
      <c r="P274" s="42">
        <f>IF(VLOOKUP($E274,Configuration!$A$21:$C$31,3,FALSE),IFERROR((Configuration!$C$13*G274*3+Configuration!$C$12*I274+Configuration!$C$14*H274+Configuration!$C$16*K274+Configuration!$C$15*L274*3+Configuration!$C$17*M274),""),0)/F274*IF(F274&gt;=10,1,(1-(12-F274)/12))</f>
        <v>11.581011998737383</v>
      </c>
    </row>
    <row r="275" spans="1:16" x14ac:dyDescent="0.25">
      <c r="A275" s="12">
        <f>_xlfn.RANK.EQ(O275,O:O,0)</f>
        <v>274</v>
      </c>
      <c r="B275" s="12">
        <f>_xlfn.RANK.EQ(P275,P:P,0)</f>
        <v>265</v>
      </c>
      <c r="C275" t="s">
        <v>896</v>
      </c>
      <c r="D275" t="s">
        <v>312</v>
      </c>
      <c r="E275" t="s">
        <v>379</v>
      </c>
      <c r="F275" s="18">
        <v>10</v>
      </c>
      <c r="G275" s="2">
        <v>2.3684210526315792</v>
      </c>
      <c r="H275" s="2">
        <v>426.62761506276149</v>
      </c>
      <c r="I275" s="2">
        <v>29.121338912133886</v>
      </c>
      <c r="J275" s="2">
        <v>0</v>
      </c>
      <c r="K275" s="2">
        <v>0</v>
      </c>
      <c r="L275" s="2">
        <v>0</v>
      </c>
      <c r="M275" s="2">
        <v>0.23803146727522703</v>
      </c>
      <c r="N275" s="2">
        <f>IF(VLOOKUP($E275,Configuration!$A$21:$C$31,3,FALSE),IFERROR((Configuration!$C$13*G275+Configuration!$C$12*I275+Configuration!$C$14*H275+Configuration!$C$16*K275+Configuration!$C$15*L275+Configuration!$C$17*M275),""),0)+(IF(VLOOKUP($E275,Configuration!$A$21:$C$31,3,FALSE),IFERROR((Configuration!$C$13*G275+Configuration!$C$12*I275+Configuration!$C$14*H275+Configuration!$C$16*K275+Configuration!$C$15*L275+Configuration!$C$17*M275),""),0)/$F275)*IFERROR(VLOOKUP($D275,'11_GAME_TEAMS (DO NOT MODIFY)'!$A:$C,3,FALSE),0)</f>
        <v>70.957894343582112</v>
      </c>
      <c r="O275" s="2">
        <f>MAX(IFERROR(IF(Configuration!$F$11&gt;0,$N275-LARGE($N:$N,Configuration!$F$11*Configuration!$F$16),-1000000),0),IFERROR(IF(Configuration!$F$14&gt;0,$N275-LARGE('FLEX Settings (DO NOT MODIFY)'!$J:$J,Configuration!$F$14*Configuration!$F$16),-1000000),0),IFERROR(IF(Configuration!$F$13&gt;0,$N275-LARGE('FLEX Settings (DO NOT MODIFY)'!$K:$K,Configuration!$F$13*Configuration!$F$16),-1000000),0))+IF(N275=0,0,COUNTIFS($N$2:N274,N274)*0.000001)</f>
        <v>-86.271777167400828</v>
      </c>
      <c r="P275" s="42">
        <f>IF(VLOOKUP($E275,Configuration!$A$21:$C$31,3,FALSE),IFERROR((Configuration!$C$13*G275*3+Configuration!$C$12*I275+Configuration!$C$14*H275+Configuration!$C$16*K275+Configuration!$C$15*L275*3+Configuration!$C$17*M275),""),0)/F275*IF(F275&gt;=10,1,(1-(12-F275)/12))</f>
        <v>9.9378946975161071</v>
      </c>
    </row>
    <row r="276" spans="1:16" x14ac:dyDescent="0.25">
      <c r="A276" s="12">
        <f>_xlfn.RANK.EQ(O276,O:O,0)</f>
        <v>277</v>
      </c>
      <c r="B276" s="12">
        <f>_xlfn.RANK.EQ(P276,P:P,0)</f>
        <v>278</v>
      </c>
      <c r="C276" t="s">
        <v>274</v>
      </c>
      <c r="D276" t="s">
        <v>182</v>
      </c>
      <c r="E276" t="s">
        <v>190</v>
      </c>
      <c r="F276" s="18">
        <v>9</v>
      </c>
      <c r="G276" s="2">
        <v>3.06</v>
      </c>
      <c r="H276" s="2">
        <v>374.0373039052069</v>
      </c>
      <c r="I276" s="2">
        <v>24.935820260347125</v>
      </c>
      <c r="J276" s="2">
        <v>0</v>
      </c>
      <c r="K276" s="2">
        <v>0</v>
      </c>
      <c r="L276" s="2">
        <v>0</v>
      </c>
      <c r="M276" s="2">
        <v>0.20381995148611218</v>
      </c>
      <c r="N276" s="2">
        <f>IF(VLOOKUP($E276,Configuration!$A$21:$C$31,3,FALSE),IFERROR((Configuration!$C$13*G276+Configuration!$C$12*I276+Configuration!$C$14*H276+Configuration!$C$16*K276+Configuration!$C$15*L276+Configuration!$C$17*M276),""),0)+(IF(VLOOKUP($E276,Configuration!$A$21:$C$31,3,FALSE),IFERROR((Configuration!$C$13*G276+Configuration!$C$12*I276+Configuration!$C$14*H276+Configuration!$C$16*K276+Configuration!$C$15*L276+Configuration!$C$17*M276),""),0)/$F276)*IFERROR(VLOOKUP($D276,'11_GAME_TEAMS (DO NOT MODIFY)'!$A:$C,3,FALSE),0)</f>
        <v>67.824000617722035</v>
      </c>
      <c r="O276" s="2">
        <f>MAX(IFERROR(IF(Configuration!$F$11&gt;0,$N276-LARGE($N:$N,Configuration!$F$11*Configuration!$F$16),-1000000),0),IFERROR(IF(Configuration!$F$14&gt;0,$N276-LARGE('FLEX Settings (DO NOT MODIFY)'!$J:$J,Configuration!$F$14*Configuration!$F$16),-1000000),0),IFERROR(IF(Configuration!$F$13&gt;0,$N276-LARGE('FLEX Settings (DO NOT MODIFY)'!$K:$K,Configuration!$F$13*Configuration!$F$16),-1000000),0))+IF(N276=0,0,COUNTIFS($N$2:N275,N275)*0.000001)</f>
        <v>-89.405670893260904</v>
      </c>
      <c r="P276" s="42">
        <f>IF(VLOOKUP($E276,Configuration!$A$21:$C$31,3,FALSE),IFERROR((Configuration!$C$13*G276*3+Configuration!$C$12*I276+Configuration!$C$14*H276+Configuration!$C$16*K276+Configuration!$C$15*L276*3+Configuration!$C$17*M276),""),0)/F276*IF(F276&gt;=10,1,(1-(12-F276)/12))</f>
        <v>8.712000051476835</v>
      </c>
    </row>
    <row r="277" spans="1:16" x14ac:dyDescent="0.25">
      <c r="A277" s="12">
        <f>_xlfn.RANK.EQ(O277,O:O,0)</f>
        <v>273</v>
      </c>
      <c r="B277" s="12">
        <f>_xlfn.RANK.EQ(P277,P:P,0)</f>
        <v>280</v>
      </c>
      <c r="C277" t="s">
        <v>832</v>
      </c>
      <c r="D277" t="s">
        <v>307</v>
      </c>
      <c r="E277" t="s">
        <v>4</v>
      </c>
      <c r="F277" s="18">
        <v>8</v>
      </c>
      <c r="G277" s="2">
        <v>2.1458823529411761</v>
      </c>
      <c r="H277" s="2">
        <v>427.72800000000012</v>
      </c>
      <c r="I277" s="2">
        <v>33.768000000000008</v>
      </c>
      <c r="J277" s="2">
        <v>0</v>
      </c>
      <c r="K277" s="2">
        <v>0</v>
      </c>
      <c r="L277" s="2">
        <v>0</v>
      </c>
      <c r="M277" s="2">
        <v>0.27601226067256013</v>
      </c>
      <c r="N277" s="2">
        <f>IF(VLOOKUP($E277,Configuration!$A$21:$C$31,3,FALSE),IFERROR((Configuration!$C$13*G277+Configuration!$C$12*I277+Configuration!$C$14*H277+Configuration!$C$16*K277+Configuration!$C$15*L277+Configuration!$C$17*M277),""),0)+(IF(VLOOKUP($E277,Configuration!$A$21:$C$31,3,FALSE),IFERROR((Configuration!$C$13*G277+Configuration!$C$12*I277+Configuration!$C$14*H277+Configuration!$C$16*K277+Configuration!$C$15*L277+Configuration!$C$17*M277),""),0)/$F277)*IFERROR(VLOOKUP($D277,'11_GAME_TEAMS (DO NOT MODIFY)'!$A:$C,3,FALSE),0)</f>
        <v>71.980069596301959</v>
      </c>
      <c r="O277" s="2">
        <f>MAX(IFERROR(IF(Configuration!$F$11&gt;0,$N277-LARGE($N:$N,Configuration!$F$11*Configuration!$F$16),-1000000),0),IFERROR(IF(Configuration!$F$14&gt;0,$N277-LARGE('FLEX Settings (DO NOT MODIFY)'!$J:$J,Configuration!$F$14*Configuration!$F$16),-1000000),0),IFERROR(IF(Configuration!$F$13&gt;0,$N277-LARGE('FLEX Settings (DO NOT MODIFY)'!$K:$K,Configuration!$F$13*Configuration!$F$16),-1000000),0))+IF(N277=0,0,COUNTIFS($N$2:N276,N276)*0.000001)</f>
        <v>-85.24960191468098</v>
      </c>
      <c r="P277" s="42">
        <f>IF(VLOOKUP($E277,Configuration!$A$21:$C$31,3,FALSE),IFERROR((Configuration!$C$13*G277*3+Configuration!$C$12*I277+Configuration!$C$14*H277+Configuration!$C$16*K277+Configuration!$C$15*L277*3+Configuration!$C$17*M277),""),0)/F277*IF(F277&gt;=10,1,(1-(12-F277)/12))</f>
        <v>8.1442214859663409</v>
      </c>
    </row>
    <row r="278" spans="1:16" x14ac:dyDescent="0.25">
      <c r="A278" s="12">
        <f>_xlfn.RANK.EQ(O278,O:O,0)</f>
        <v>275</v>
      </c>
      <c r="B278" s="12">
        <f>_xlfn.RANK.EQ(P278,P:P,0)</f>
        <v>273</v>
      </c>
      <c r="C278" t="s">
        <v>514</v>
      </c>
      <c r="D278" t="s">
        <v>96</v>
      </c>
      <c r="E278" t="s">
        <v>355</v>
      </c>
      <c r="F278" s="18">
        <v>11</v>
      </c>
      <c r="G278" s="2">
        <v>2.75</v>
      </c>
      <c r="H278" s="2">
        <v>382.83158974358986</v>
      </c>
      <c r="I278" s="2">
        <v>29.387487179487188</v>
      </c>
      <c r="J278" s="2">
        <v>0</v>
      </c>
      <c r="K278" s="2">
        <v>0</v>
      </c>
      <c r="L278" s="2">
        <v>0</v>
      </c>
      <c r="M278" s="2">
        <v>0.24020690511419496</v>
      </c>
      <c r="N278" s="2">
        <f>IF(VLOOKUP($E278,Configuration!$A$21:$C$31,3,FALSE),IFERROR((Configuration!$C$13*G278+Configuration!$C$12*I278+Configuration!$C$14*H278+Configuration!$C$16*K278+Configuration!$C$15*L278+Configuration!$C$17*M278),""),0)+(IF(VLOOKUP($E278,Configuration!$A$21:$C$31,3,FALSE),IFERROR((Configuration!$C$13*G278+Configuration!$C$12*I278+Configuration!$C$14*H278+Configuration!$C$16*K278+Configuration!$C$15*L278+Configuration!$C$17*M278),""),0)/$F278)*IFERROR(VLOOKUP($D278,'11_GAME_TEAMS (DO NOT MODIFY)'!$A:$C,3,FALSE),0)</f>
        <v>68.996488753874203</v>
      </c>
      <c r="O278" s="2">
        <f>MAX(IFERROR(IF(Configuration!$F$11&gt;0,$N278-LARGE($N:$N,Configuration!$F$11*Configuration!$F$16),-1000000),0),IFERROR(IF(Configuration!$F$14&gt;0,$N278-LARGE('FLEX Settings (DO NOT MODIFY)'!$J:$J,Configuration!$F$14*Configuration!$F$16),-1000000),0),IFERROR(IF(Configuration!$F$13&gt;0,$N278-LARGE('FLEX Settings (DO NOT MODIFY)'!$K:$K,Configuration!$F$13*Configuration!$F$16),-1000000),0))+IF(N278=0,0,COUNTIFS($N$2:N277,N277)*0.000001)</f>
        <v>-88.233182757108736</v>
      </c>
      <c r="P278" s="42">
        <f>IF(VLOOKUP($E278,Configuration!$A$21:$C$31,3,FALSE),IFERROR((Configuration!$C$13*G278*3+Configuration!$C$12*I278+Configuration!$C$14*H278+Configuration!$C$16*K278+Configuration!$C$15*L278*3+Configuration!$C$17*M278),""),0)/F278*IF(F278&gt;=10,1,(1-(12-F278)/12))</f>
        <v>9.272408068534018</v>
      </c>
    </row>
    <row r="279" spans="1:16" x14ac:dyDescent="0.25">
      <c r="A279" s="12">
        <f>_xlfn.RANK.EQ(O279,O:O,0)</f>
        <v>276</v>
      </c>
      <c r="B279" s="12">
        <f>_xlfn.RANK.EQ(P279,P:P,0)</f>
        <v>281</v>
      </c>
      <c r="C279" t="s">
        <v>823</v>
      </c>
      <c r="D279" t="s">
        <v>54</v>
      </c>
      <c r="E279" t="s">
        <v>190</v>
      </c>
      <c r="F279" s="18">
        <v>8</v>
      </c>
      <c r="G279" s="2">
        <v>2.2068965517241379</v>
      </c>
      <c r="H279" s="2">
        <v>388.6360975609756</v>
      </c>
      <c r="I279" s="2">
        <v>28.862439024390245</v>
      </c>
      <c r="J279" s="2">
        <v>2.666666666666667</v>
      </c>
      <c r="K279" s="2">
        <v>13.333333333333336</v>
      </c>
      <c r="L279" s="2">
        <v>0.17777777777777778</v>
      </c>
      <c r="M279" s="2">
        <v>0.27276389428573428</v>
      </c>
      <c r="N279" s="2">
        <f>IF(VLOOKUP($E279,Configuration!$A$21:$C$31,3,FALSE),IFERROR((Configuration!$C$13*G279+Configuration!$C$12*I279+Configuration!$C$14*H279+Configuration!$C$16*K279+Configuration!$C$15*L279+Configuration!$C$17*M279),""),0)+(IF(VLOOKUP($E279,Configuration!$A$21:$C$31,3,FALSE),IFERROR((Configuration!$C$13*G279+Configuration!$C$12*I279+Configuration!$C$14*H279+Configuration!$C$16*K279+Configuration!$C$15*L279+Configuration!$C$17*M279),""),0)/$F279)*IFERROR(VLOOKUP($D279,'11_GAME_TEAMS (DO NOT MODIFY)'!$A:$C,3,FALSE),0)</f>
        <v>68.390680790066043</v>
      </c>
      <c r="O279" s="2">
        <f>MAX(IFERROR(IF(Configuration!$F$11&gt;0,$N279-LARGE($N:$N,Configuration!$F$11*Configuration!$F$16),-1000000),0),IFERROR(IF(Configuration!$F$14&gt;0,$N279-LARGE('FLEX Settings (DO NOT MODIFY)'!$J:$J,Configuration!$F$14*Configuration!$F$16),-1000000),0),IFERROR(IF(Configuration!$F$13&gt;0,$N279-LARGE('FLEX Settings (DO NOT MODIFY)'!$K:$K,Configuration!$F$13*Configuration!$F$16),-1000000),0))+IF(N279=0,0,COUNTIFS($N$2:N278,N278)*0.000001)</f>
        <v>-88.838990720916897</v>
      </c>
      <c r="P279" s="42">
        <f>IF(VLOOKUP($E279,Configuration!$A$21:$C$31,3,FALSE),IFERROR((Configuration!$C$13*G279*3+Configuration!$C$12*I279+Configuration!$C$14*H279+Configuration!$C$16*K279+Configuration!$C$15*L279*3+Configuration!$C$17*M279),""),0)/F279*IF(F279&gt;=10,1,(1-(12-F279)/12))</f>
        <v>8.0838977286740867</v>
      </c>
    </row>
    <row r="280" spans="1:16" x14ac:dyDescent="0.25">
      <c r="A280" s="12">
        <f>_xlfn.RANK.EQ(O280,O:O,0)</f>
        <v>278</v>
      </c>
      <c r="B280" s="12">
        <f>_xlfn.RANK.EQ(P280,P:P,0)</f>
        <v>272</v>
      </c>
      <c r="C280" t="s">
        <v>535</v>
      </c>
      <c r="D280" t="s">
        <v>38</v>
      </c>
      <c r="E280" t="s">
        <v>1</v>
      </c>
      <c r="F280" s="18">
        <v>11</v>
      </c>
      <c r="G280" s="2">
        <v>2.9919999999999995</v>
      </c>
      <c r="H280" s="2">
        <v>362.82399999999996</v>
      </c>
      <c r="I280" s="2">
        <v>25.915999999999993</v>
      </c>
      <c r="J280" s="2">
        <v>0</v>
      </c>
      <c r="K280" s="2">
        <v>0</v>
      </c>
      <c r="L280" s="2">
        <v>0</v>
      </c>
      <c r="M280" s="2">
        <v>0.2118317267113855</v>
      </c>
      <c r="N280" s="2">
        <f>IF(VLOOKUP($E280,Configuration!$A$21:$C$31,3,FALSE),IFERROR((Configuration!$C$13*G280+Configuration!$C$12*I280+Configuration!$C$14*H280+Configuration!$C$16*K280+Configuration!$C$15*L280+Configuration!$C$17*M280),""),0)+(IF(VLOOKUP($E280,Configuration!$A$21:$C$31,3,FALSE),IFERROR((Configuration!$C$13*G280+Configuration!$C$12*I280+Configuration!$C$14*H280+Configuration!$C$16*K280+Configuration!$C$15*L280+Configuration!$C$17*M280),""),0)/$F280)*IFERROR(VLOOKUP($D280,'11_GAME_TEAMS (DO NOT MODIFY)'!$A:$C,3,FALSE),0)</f>
        <v>66.768736546577216</v>
      </c>
      <c r="O280" s="2">
        <f>MAX(IFERROR(IF(Configuration!$F$11&gt;0,$N280-LARGE($N:$N,Configuration!$F$11*Configuration!$F$16),-1000000),0),IFERROR(IF(Configuration!$F$14&gt;0,$N280-LARGE('FLEX Settings (DO NOT MODIFY)'!$J:$J,Configuration!$F$14*Configuration!$F$16),-1000000),0),IFERROR(IF(Configuration!$F$13&gt;0,$N280-LARGE('FLEX Settings (DO NOT MODIFY)'!$K:$K,Configuration!$F$13*Configuration!$F$16),-1000000),0))+IF(N280=0,0,COUNTIFS($N$2:N279,N279)*0.000001)</f>
        <v>-90.460934964405723</v>
      </c>
      <c r="P280" s="42">
        <f>IF(VLOOKUP($E280,Configuration!$A$21:$C$31,3,FALSE),IFERROR((Configuration!$C$13*G280*3+Configuration!$C$12*I280+Configuration!$C$14*H280+Configuration!$C$16*K280+Configuration!$C$15*L280*3+Configuration!$C$17*M280),""),0)/F280*IF(F280&gt;=10,1,(1-(12-F280)/12))</f>
        <v>9.3338851405979284</v>
      </c>
    </row>
    <row r="281" spans="1:16" x14ac:dyDescent="0.25">
      <c r="A281" s="12">
        <f>_xlfn.RANK.EQ(O281,O:O,0)</f>
        <v>279</v>
      </c>
      <c r="B281" s="12">
        <f>_xlfn.RANK.EQ(P281,P:P,0)</f>
        <v>279</v>
      </c>
      <c r="C281" t="s">
        <v>592</v>
      </c>
      <c r="D281" t="s">
        <v>53</v>
      </c>
      <c r="E281" t="s">
        <v>369</v>
      </c>
      <c r="F281" s="18">
        <v>8</v>
      </c>
      <c r="G281" s="2">
        <v>3.0476190476190479</v>
      </c>
      <c r="H281" s="2">
        <v>339.36048582995954</v>
      </c>
      <c r="I281" s="2">
        <v>26.890688259109318</v>
      </c>
      <c r="J281" s="2">
        <v>0</v>
      </c>
      <c r="K281" s="2">
        <v>0</v>
      </c>
      <c r="L281" s="2">
        <v>0</v>
      </c>
      <c r="M281" s="2">
        <v>0.2197986157734492</v>
      </c>
      <c r="N281" s="2">
        <f>IF(VLOOKUP($E281,Configuration!$A$21:$C$31,3,FALSE),IFERROR((Configuration!$C$13*G281+Configuration!$C$12*I281+Configuration!$C$14*H281+Configuration!$C$16*K281+Configuration!$C$15*L281+Configuration!$C$17*M281),""),0)+(IF(VLOOKUP($E281,Configuration!$A$21:$C$31,3,FALSE),IFERROR((Configuration!$C$13*G281+Configuration!$C$12*I281+Configuration!$C$14*H281+Configuration!$C$16*K281+Configuration!$C$15*L281+Configuration!$C$17*M281),""),0)/$F281)*IFERROR(VLOOKUP($D281,'11_GAME_TEAMS (DO NOT MODIFY)'!$A:$C,3,FALSE),0)</f>
        <v>65.227509766718001</v>
      </c>
      <c r="O281" s="2">
        <f>MAX(IFERROR(IF(Configuration!$F$11&gt;0,$N281-LARGE($N:$N,Configuration!$F$11*Configuration!$F$16),-1000000),0),IFERROR(IF(Configuration!$F$14&gt;0,$N281-LARGE('FLEX Settings (DO NOT MODIFY)'!$J:$J,Configuration!$F$14*Configuration!$F$16),-1000000),0),IFERROR(IF(Configuration!$F$13&gt;0,$N281-LARGE('FLEX Settings (DO NOT MODIFY)'!$K:$K,Configuration!$F$13*Configuration!$F$16),-1000000),0))+IF(N281=0,0,COUNTIFS($N$2:N280,N280)*0.000001)</f>
        <v>-92.002161744264939</v>
      </c>
      <c r="P281" s="42">
        <f>IF(VLOOKUP($E281,Configuration!$A$21:$C$31,3,FALSE),IFERROR((Configuration!$C$13*G281*3+Configuration!$C$12*I281+Configuration!$C$14*H281+Configuration!$C$16*K281+Configuration!$C$15*L281*3+Configuration!$C$17*M281),""),0)/F281*IF(F281&gt;=10,1,(1-(12-F281)/12))</f>
        <v>8.4832448615122171</v>
      </c>
    </row>
    <row r="282" spans="1:16" x14ac:dyDescent="0.25">
      <c r="A282" s="12">
        <f>_xlfn.RANK.EQ(O282,O:O,0)</f>
        <v>281</v>
      </c>
      <c r="B282" s="12">
        <f>_xlfn.RANK.EQ(P282,P:P,0)</f>
        <v>276</v>
      </c>
      <c r="C282" t="s">
        <v>488</v>
      </c>
      <c r="D282" t="s">
        <v>96</v>
      </c>
      <c r="E282" t="s">
        <v>355</v>
      </c>
      <c r="F282" s="18">
        <v>11</v>
      </c>
      <c r="G282" s="2">
        <v>2.75</v>
      </c>
      <c r="H282" s="2">
        <v>354.23835897435902</v>
      </c>
      <c r="I282" s="2">
        <v>25.416205128205132</v>
      </c>
      <c r="J282" s="2">
        <v>0</v>
      </c>
      <c r="K282" s="2">
        <v>0</v>
      </c>
      <c r="L282" s="2">
        <v>0</v>
      </c>
      <c r="M282" s="2">
        <v>0.20774651253119564</v>
      </c>
      <c r="N282" s="2">
        <f>IF(VLOOKUP($E282,Configuration!$A$21:$C$31,3,FALSE),IFERROR((Configuration!$C$13*G282+Configuration!$C$12*I282+Configuration!$C$14*H282+Configuration!$C$16*K282+Configuration!$C$15*L282+Configuration!$C$17*M282),""),0)+(IF(VLOOKUP($E282,Configuration!$A$21:$C$31,3,FALSE),IFERROR((Configuration!$C$13*G282+Configuration!$C$12*I282+Configuration!$C$14*H282+Configuration!$C$16*K282+Configuration!$C$15*L282+Configuration!$C$17*M282),""),0)/$F282)*IFERROR(VLOOKUP($D282,'11_GAME_TEAMS (DO NOT MODIFY)'!$A:$C,3,FALSE),0)</f>
        <v>64.216445436476079</v>
      </c>
      <c r="O282" s="2">
        <f>MAX(IFERROR(IF(Configuration!$F$11&gt;0,$N282-LARGE($N:$N,Configuration!$F$11*Configuration!$F$16),-1000000),0),IFERROR(IF(Configuration!$F$14&gt;0,$N282-LARGE('FLEX Settings (DO NOT MODIFY)'!$J:$J,Configuration!$F$14*Configuration!$F$16),-1000000),0),IFERROR(IF(Configuration!$F$13&gt;0,$N282-LARGE('FLEX Settings (DO NOT MODIFY)'!$K:$K,Configuration!$F$13*Configuration!$F$16),-1000000),0))+IF(N282=0,0,COUNTIFS($N$2:N281,N281)*0.000001)</f>
        <v>-93.013226074506861</v>
      </c>
      <c r="P282" s="42">
        <f>IF(VLOOKUP($E282,Configuration!$A$21:$C$31,3,FALSE),IFERROR((Configuration!$C$13*G282*3+Configuration!$C$12*I282+Configuration!$C$14*H282+Configuration!$C$16*K282+Configuration!$C$15*L282*3+Configuration!$C$17*M282),""),0)/F282*IF(F282&gt;=10,1,(1-(12-F282)/12))</f>
        <v>8.8378586760432807</v>
      </c>
    </row>
    <row r="283" spans="1:16" x14ac:dyDescent="0.25">
      <c r="A283" s="12">
        <f>_xlfn.RANK.EQ(O283,O:O,0)</f>
        <v>283</v>
      </c>
      <c r="B283" s="12">
        <f>_xlfn.RANK.EQ(P283,P:P,0)</f>
        <v>282</v>
      </c>
      <c r="C283" t="s">
        <v>797</v>
      </c>
      <c r="D283" t="s">
        <v>115</v>
      </c>
      <c r="E283" t="s">
        <v>138</v>
      </c>
      <c r="F283" s="18">
        <v>8</v>
      </c>
      <c r="G283" s="2">
        <v>2.7428571428571424</v>
      </c>
      <c r="H283" s="2">
        <v>342.99381443298978</v>
      </c>
      <c r="I283" s="2">
        <v>24.412371134020624</v>
      </c>
      <c r="J283" s="2">
        <v>0</v>
      </c>
      <c r="K283" s="2">
        <v>0</v>
      </c>
      <c r="L283" s="2">
        <v>0</v>
      </c>
      <c r="M283" s="2">
        <v>0.19954139259294545</v>
      </c>
      <c r="N283" s="2">
        <f>IF(VLOOKUP($E283,Configuration!$A$21:$C$31,3,FALSE),IFERROR((Configuration!$C$13*G283+Configuration!$C$12*I283+Configuration!$C$14*H283+Configuration!$C$16*K283+Configuration!$C$15*L283+Configuration!$C$17*M283),""),0)+(IF(VLOOKUP($E283,Configuration!$A$21:$C$31,3,FALSE),IFERROR((Configuration!$C$13*G283+Configuration!$C$12*I283+Configuration!$C$14*H283+Configuration!$C$16*K283+Configuration!$C$15*L283+Configuration!$C$17*M283),""),0)/$F283)*IFERROR(VLOOKUP($D283,'11_GAME_TEAMS (DO NOT MODIFY)'!$A:$C,3,FALSE),0)</f>
        <v>62.563627082266258</v>
      </c>
      <c r="O283" s="2">
        <f>MAX(IFERROR(IF(Configuration!$F$11&gt;0,$N283-LARGE($N:$N,Configuration!$F$11*Configuration!$F$16),-1000000),0),IFERROR(IF(Configuration!$F$14&gt;0,$N283-LARGE('FLEX Settings (DO NOT MODIFY)'!$J:$J,Configuration!$F$14*Configuration!$F$16),-1000000),0),IFERROR(IF(Configuration!$F$13&gt;0,$N283-LARGE('FLEX Settings (DO NOT MODIFY)'!$K:$K,Configuration!$F$13*Configuration!$F$16),-1000000),0))+IF(N283=0,0,COUNTIFS($N$2:N282,N282)*0.000001)</f>
        <v>-94.666044428716674</v>
      </c>
      <c r="P283" s="42">
        <f>IF(VLOOKUP($E283,Configuration!$A$21:$C$31,3,FALSE),IFERROR((Configuration!$C$13*G283*3+Configuration!$C$12*I283+Configuration!$C$14*H283+Configuration!$C$16*K283+Configuration!$C$15*L283*3+Configuration!$C$17*M283),""),0)/F283*IF(F283&gt;=10,1,(1-(12-F283)/12))</f>
        <v>7.9564927330459962</v>
      </c>
    </row>
    <row r="284" spans="1:16" x14ac:dyDescent="0.25">
      <c r="A284" s="12">
        <f>_xlfn.RANK.EQ(O284,O:O,0)</f>
        <v>282</v>
      </c>
      <c r="B284" s="12">
        <f>_xlfn.RANK.EQ(P284,P:P,0)</f>
        <v>283</v>
      </c>
      <c r="C284" t="s">
        <v>839</v>
      </c>
      <c r="D284" t="s">
        <v>897</v>
      </c>
      <c r="E284" t="s">
        <v>362</v>
      </c>
      <c r="F284" s="18">
        <v>11</v>
      </c>
      <c r="G284" s="2">
        <v>1.7999999999999996</v>
      </c>
      <c r="H284" s="2">
        <v>347.33898305084745</v>
      </c>
      <c r="I284" s="2">
        <v>25.728813559322035</v>
      </c>
      <c r="J284" s="2">
        <v>4.5833333333333339</v>
      </c>
      <c r="K284" s="2">
        <v>22.916666666666668</v>
      </c>
      <c r="L284" s="2">
        <v>0.30555555555555558</v>
      </c>
      <c r="M284" s="2">
        <v>0.27363526809823235</v>
      </c>
      <c r="N284" s="2">
        <f>IF(VLOOKUP($E284,Configuration!$A$21:$C$31,3,FALSE),IFERROR((Configuration!$C$13*G284+Configuration!$C$12*I284+Configuration!$C$14*H284+Configuration!$C$16*K284+Configuration!$C$15*L284+Configuration!$C$17*M284),""),0)+(IF(VLOOKUP($E284,Configuration!$A$21:$C$31,3,FALSE),IFERROR((Configuration!$C$13*G284+Configuration!$C$12*I284+Configuration!$C$14*H284+Configuration!$C$16*K284+Configuration!$C$15*L284+Configuration!$C$17*M284),""),0)/$F284)*IFERROR(VLOOKUP($D284,'11_GAME_TEAMS (DO NOT MODIFY)'!$A:$C,3,FALSE),0)</f>
        <v>63.38458078828905</v>
      </c>
      <c r="O284" s="2">
        <f>MAX(IFERROR(IF(Configuration!$F$11&gt;0,$N284-LARGE($N:$N,Configuration!$F$11*Configuration!$F$16),-1000000),0),IFERROR(IF(Configuration!$F$14&gt;0,$N284-LARGE('FLEX Settings (DO NOT MODIFY)'!$J:$J,Configuration!$F$14*Configuration!$F$16),-1000000),0),IFERROR(IF(Configuration!$F$13&gt;0,$N284-LARGE('FLEX Settings (DO NOT MODIFY)'!$K:$K,Configuration!$F$13*Configuration!$F$16),-1000000),0))+IF(N284=0,0,COUNTIFS($N$2:N283,N283)*0.000001)</f>
        <v>-93.845090722693897</v>
      </c>
      <c r="P284" s="42">
        <f>IF(VLOOKUP($E284,Configuration!$A$21:$C$31,3,FALSE),IFERROR((Configuration!$C$13*G284*3+Configuration!$C$12*I284+Configuration!$C$14*H284+Configuration!$C$16*K284+Configuration!$C$15*L284*3+Configuration!$C$17*M284),""),0)/F284*IF(F284&gt;=10,1,(1-(12-F284)/12))</f>
        <v>7.9311546559287232</v>
      </c>
    </row>
    <row r="285" spans="1:16" x14ac:dyDescent="0.25">
      <c r="A285" s="12">
        <f>_xlfn.RANK.EQ(O285,O:O,0)</f>
        <v>280</v>
      </c>
      <c r="B285" s="12">
        <f>_xlfn.RANK.EQ(P285,P:P,0)</f>
        <v>277</v>
      </c>
      <c r="C285" t="s">
        <v>838</v>
      </c>
      <c r="D285" t="s">
        <v>662</v>
      </c>
      <c r="E285" t="s">
        <v>362</v>
      </c>
      <c r="F285" s="18">
        <v>10</v>
      </c>
      <c r="G285" s="2">
        <v>1.9615384615384615</v>
      </c>
      <c r="H285" s="2">
        <v>360.94117647058823</v>
      </c>
      <c r="I285" s="2">
        <v>34.705882352941174</v>
      </c>
      <c r="J285" s="2">
        <v>0</v>
      </c>
      <c r="K285" s="2">
        <v>0</v>
      </c>
      <c r="L285" s="2">
        <v>0</v>
      </c>
      <c r="M285" s="2">
        <v>0.28367830629208723</v>
      </c>
      <c r="N285" s="2">
        <f>IF(VLOOKUP($E285,Configuration!$A$21:$C$31,3,FALSE),IFERROR((Configuration!$C$13*G285+Configuration!$C$12*I285+Configuration!$C$14*H285+Configuration!$C$16*K285+Configuration!$C$15*L285+Configuration!$C$17*M285),""),0)+(IF(VLOOKUP($E285,Configuration!$A$21:$C$31,3,FALSE),IFERROR((Configuration!$C$13*G285+Configuration!$C$12*I285+Configuration!$C$14*H285+Configuration!$C$16*K285+Configuration!$C$15*L285+Configuration!$C$17*M285),""),0)/$F285)*IFERROR(VLOOKUP($D285,'11_GAME_TEAMS (DO NOT MODIFY)'!$A:$C,3,FALSE),0)</f>
        <v>64.648932980175999</v>
      </c>
      <c r="O285" s="2">
        <f>MAX(IFERROR(IF(Configuration!$F$11&gt;0,$N285-LARGE($N:$N,Configuration!$F$11*Configuration!$F$16),-1000000),0),IFERROR(IF(Configuration!$F$14&gt;0,$N285-LARGE('FLEX Settings (DO NOT MODIFY)'!$J:$J,Configuration!$F$14*Configuration!$F$16),-1000000),0),IFERROR(IF(Configuration!$F$13&gt;0,$N285-LARGE('FLEX Settings (DO NOT MODIFY)'!$K:$K,Configuration!$F$13*Configuration!$F$16),-1000000),0))+IF(N285=0,0,COUNTIFS($N$2:N284,N284)*0.000001)</f>
        <v>-92.58073853080694</v>
      </c>
      <c r="P285" s="42">
        <f>IF(VLOOKUP($E285,Configuration!$A$21:$C$31,3,FALSE),IFERROR((Configuration!$C$13*G285*3+Configuration!$C$12*I285+Configuration!$C$14*H285+Configuration!$C$16*K285+Configuration!$C$15*L285*3+Configuration!$C$17*M285),""),0)/F285*IF(F285&gt;=10,1,(1-(12-F285)/12))</f>
        <v>8.8187394518637543</v>
      </c>
    </row>
    <row r="286" spans="1:16" x14ac:dyDescent="0.25">
      <c r="A286" s="12">
        <f>_xlfn.RANK.EQ(O286,O:O,0)</f>
        <v>284</v>
      </c>
      <c r="B286" s="12">
        <f>_xlfn.RANK.EQ(P286,P:P,0)</f>
        <v>284</v>
      </c>
      <c r="C286" t="s">
        <v>818</v>
      </c>
      <c r="D286" t="s">
        <v>85</v>
      </c>
      <c r="E286" t="s">
        <v>190</v>
      </c>
      <c r="F286" s="18">
        <v>8</v>
      </c>
      <c r="G286" s="2">
        <v>2.9473684210526319</v>
      </c>
      <c r="H286" s="2">
        <v>279.59069767441861</v>
      </c>
      <c r="I286" s="2">
        <v>21.283720930232558</v>
      </c>
      <c r="J286" s="2">
        <v>0</v>
      </c>
      <c r="K286" s="2">
        <v>0</v>
      </c>
      <c r="L286" s="2">
        <v>0</v>
      </c>
      <c r="M286" s="2">
        <v>0.17396848879049312</v>
      </c>
      <c r="N286" s="2">
        <f>IF(VLOOKUP($E286,Configuration!$A$21:$C$31,3,FALSE),IFERROR((Configuration!$C$13*G286+Configuration!$C$12*I286+Configuration!$C$14*H286+Configuration!$C$16*K286+Configuration!$C$15*L286+Configuration!$C$17*M286),""),0)+(IF(VLOOKUP($E286,Configuration!$A$21:$C$31,3,FALSE),IFERROR((Configuration!$C$13*G286+Configuration!$C$12*I286+Configuration!$C$14*H286+Configuration!$C$16*K286+Configuration!$C$15*L286+Configuration!$C$17*M286),""),0)/$F286)*IFERROR(VLOOKUP($D286,'11_GAME_TEAMS (DO NOT MODIFY)'!$A:$C,3,FALSE),0)</f>
        <v>55.937203781292943</v>
      </c>
      <c r="O286" s="2">
        <f>MAX(IFERROR(IF(Configuration!$F$11&gt;0,$N286-LARGE($N:$N,Configuration!$F$11*Configuration!$F$16),-1000000),0),IFERROR(IF(Configuration!$F$14&gt;0,$N286-LARGE('FLEX Settings (DO NOT MODIFY)'!$J:$J,Configuration!$F$14*Configuration!$F$16),-1000000),0),IFERROR(IF(Configuration!$F$13&gt;0,$N286-LARGE('FLEX Settings (DO NOT MODIFY)'!$K:$K,Configuration!$F$13*Configuration!$F$16),-1000000),0))+IF(N286=0,0,COUNTIFS($N$2:N285,N285)*0.000001)</f>
        <v>-101.29246772969</v>
      </c>
      <c r="P286" s="42">
        <f>IF(VLOOKUP($E286,Configuration!$A$21:$C$31,3,FALSE),IFERROR((Configuration!$C$13*G286*3+Configuration!$C$12*I286+Configuration!$C$14*H286+Configuration!$C$16*K286+Configuration!$C$15*L286*3+Configuration!$C$17*M286),""),0)/F286*IF(F286&gt;=10,1,(1-(12-F286)/12))</f>
        <v>7.6088020694937111</v>
      </c>
    </row>
    <row r="287" spans="1:16" x14ac:dyDescent="0.25">
      <c r="A287" s="12">
        <f>_xlfn.RANK.EQ(O287,O:O,0)</f>
        <v>285</v>
      </c>
      <c r="B287" s="12">
        <f>_xlfn.RANK.EQ(P287,P:P,0)</f>
        <v>285</v>
      </c>
      <c r="C287" t="s">
        <v>827</v>
      </c>
      <c r="D287" t="s">
        <v>660</v>
      </c>
      <c r="E287" t="s">
        <v>4</v>
      </c>
      <c r="F287" s="18">
        <v>8</v>
      </c>
      <c r="G287" s="2">
        <v>2.285714285714286</v>
      </c>
      <c r="H287" s="2">
        <v>264.05387755102038</v>
      </c>
      <c r="I287" s="2">
        <v>20.311836734693877</v>
      </c>
      <c r="J287" s="2">
        <v>2</v>
      </c>
      <c r="K287" s="2">
        <v>10</v>
      </c>
      <c r="L287" s="2">
        <v>0.13333333333333333</v>
      </c>
      <c r="M287" s="2">
        <v>0.1936609831645614</v>
      </c>
      <c r="N287" s="2">
        <f>IF(VLOOKUP($E287,Configuration!$A$21:$C$31,3,FALSE),IFERROR((Configuration!$C$13*G287+Configuration!$C$12*I287+Configuration!$C$14*H287+Configuration!$C$16*K287+Configuration!$C$15*L287+Configuration!$C$17*M287),""),0)+(IF(VLOOKUP($E287,Configuration!$A$21:$C$31,3,FALSE),IFERROR((Configuration!$C$13*G287+Configuration!$C$12*I287+Configuration!$C$14*H287+Configuration!$C$16*K287+Configuration!$C$15*L287+Configuration!$C$17*M287),""),0)/$F287)*IFERROR(VLOOKUP($D287,'11_GAME_TEAMS (DO NOT MODIFY)'!$A:$C,3,FALSE),0)</f>
        <v>53.303528303855735</v>
      </c>
      <c r="O287" s="2">
        <f>MAX(IFERROR(IF(Configuration!$F$11&gt;0,$N287-LARGE($N:$N,Configuration!$F$11*Configuration!$F$16),-1000000),0),IFERROR(IF(Configuration!$F$14&gt;0,$N287-LARGE('FLEX Settings (DO NOT MODIFY)'!$J:$J,Configuration!$F$14*Configuration!$F$16),-1000000),0),IFERROR(IF(Configuration!$F$13&gt;0,$N287-LARGE('FLEX Settings (DO NOT MODIFY)'!$K:$K,Configuration!$F$13*Configuration!$F$16),-1000000),0))+IF(N287=0,0,COUNTIFS($N$2:N286,N286)*0.000001)</f>
        <v>-103.92614320712721</v>
      </c>
      <c r="P287" s="42">
        <f>IF(VLOOKUP($E287,Configuration!$A$21:$C$31,3,FALSE),IFERROR((Configuration!$C$13*G287*3+Configuration!$C$12*I287+Configuration!$C$14*H287+Configuration!$C$16*K287+Configuration!$C$15*L287*3+Configuration!$C$17*M287),""),0)/F287*IF(F287&gt;=10,1,(1-(12-F287)/12))</f>
        <v>6.726403441581418</v>
      </c>
    </row>
    <row r="288" spans="1:16" x14ac:dyDescent="0.25">
      <c r="A288" s="12"/>
      <c r="B288" s="12"/>
    </row>
    <row r="289" spans="1:2" x14ac:dyDescent="0.25">
      <c r="A289" s="12"/>
      <c r="B289" s="12"/>
    </row>
    <row r="290" spans="1:2" x14ac:dyDescent="0.25">
      <c r="A290" s="12"/>
      <c r="B290" s="12"/>
    </row>
    <row r="291" spans="1:2" x14ac:dyDescent="0.25">
      <c r="A291" s="12"/>
      <c r="B291" s="12"/>
    </row>
    <row r="292" spans="1:2" x14ac:dyDescent="0.25">
      <c r="A292" s="12"/>
      <c r="B292" s="12"/>
    </row>
    <row r="293" spans="1:2" x14ac:dyDescent="0.25">
      <c r="A293" s="12"/>
      <c r="B293" s="12"/>
    </row>
    <row r="294" spans="1:2" x14ac:dyDescent="0.25">
      <c r="A294" s="12"/>
      <c r="B294" s="12"/>
    </row>
    <row r="295" spans="1:2" x14ac:dyDescent="0.25">
      <c r="A295" s="12"/>
      <c r="B295" s="12"/>
    </row>
    <row r="296" spans="1:2" x14ac:dyDescent="0.25">
      <c r="A296" s="12"/>
      <c r="B296" s="12"/>
    </row>
    <row r="297" spans="1:2" x14ac:dyDescent="0.25">
      <c r="A297" s="12"/>
      <c r="B297" s="12"/>
    </row>
    <row r="298" spans="1:2" x14ac:dyDescent="0.25">
      <c r="A298" s="12"/>
      <c r="B298" s="12"/>
    </row>
    <row r="299" spans="1:2" x14ac:dyDescent="0.25">
      <c r="A299" s="12"/>
      <c r="B299" s="12"/>
    </row>
    <row r="300" spans="1:2" x14ac:dyDescent="0.25">
      <c r="A300" s="12"/>
      <c r="B300" s="12"/>
    </row>
    <row r="301" spans="1:2" x14ac:dyDescent="0.25">
      <c r="A301" s="12"/>
      <c r="B301" s="12"/>
    </row>
    <row r="302" spans="1:2" x14ac:dyDescent="0.25">
      <c r="A302" s="12"/>
      <c r="B302" s="12"/>
    </row>
    <row r="303" spans="1:2" x14ac:dyDescent="0.25">
      <c r="A303" s="12"/>
      <c r="B303" s="12"/>
    </row>
    <row r="304" spans="1:2" x14ac:dyDescent="0.25">
      <c r="A304" s="12"/>
      <c r="B304" s="12"/>
    </row>
    <row r="305" spans="1:2" x14ac:dyDescent="0.25">
      <c r="A305" s="12"/>
      <c r="B305" s="12"/>
    </row>
    <row r="306" spans="1:2" x14ac:dyDescent="0.25">
      <c r="A306" s="12"/>
      <c r="B306" s="12"/>
    </row>
    <row r="307" spans="1:2" x14ac:dyDescent="0.25">
      <c r="A307" s="12"/>
      <c r="B307" s="12"/>
    </row>
    <row r="308" spans="1:2" x14ac:dyDescent="0.25">
      <c r="A308" s="12"/>
      <c r="B308" s="12"/>
    </row>
    <row r="309" spans="1:2" x14ac:dyDescent="0.25">
      <c r="A309" s="12"/>
      <c r="B309" s="12"/>
    </row>
    <row r="310" spans="1:2" x14ac:dyDescent="0.25">
      <c r="A310" s="12"/>
      <c r="B310" s="12"/>
    </row>
    <row r="311" spans="1:2" x14ac:dyDescent="0.25">
      <c r="A311" s="12"/>
      <c r="B311" s="12"/>
    </row>
    <row r="312" spans="1:2" x14ac:dyDescent="0.25">
      <c r="A312" s="12"/>
      <c r="B312" s="12"/>
    </row>
    <row r="313" spans="1:2" x14ac:dyDescent="0.25">
      <c r="A313" s="12"/>
      <c r="B313" s="12"/>
    </row>
    <row r="314" spans="1:2" x14ac:dyDescent="0.25">
      <c r="A314" s="12"/>
      <c r="B314" s="12"/>
    </row>
    <row r="315" spans="1:2" x14ac:dyDescent="0.25">
      <c r="A315" s="12"/>
      <c r="B315" s="12"/>
    </row>
    <row r="316" spans="1:2" x14ac:dyDescent="0.25">
      <c r="A316" s="12"/>
      <c r="B316" s="12"/>
    </row>
    <row r="317" spans="1:2" x14ac:dyDescent="0.25">
      <c r="A317" s="12"/>
      <c r="B317" s="12"/>
    </row>
    <row r="318" spans="1:2" x14ac:dyDescent="0.25">
      <c r="A318" s="12"/>
      <c r="B318" s="12"/>
    </row>
    <row r="319" spans="1:2" x14ac:dyDescent="0.25">
      <c r="A319" s="12"/>
      <c r="B319" s="12"/>
    </row>
    <row r="320" spans="1:2" x14ac:dyDescent="0.25">
      <c r="A320" s="12"/>
      <c r="B320" s="12"/>
    </row>
    <row r="321" spans="1:2" x14ac:dyDescent="0.25">
      <c r="A321" s="12"/>
      <c r="B321" s="12"/>
    </row>
    <row r="322" spans="1:2" x14ac:dyDescent="0.25">
      <c r="A322" s="12"/>
      <c r="B322" s="12"/>
    </row>
    <row r="323" spans="1:2" x14ac:dyDescent="0.25">
      <c r="A323" s="12"/>
      <c r="B323" s="12"/>
    </row>
    <row r="324" spans="1:2" x14ac:dyDescent="0.25">
      <c r="A324" s="12"/>
      <c r="B324" s="12"/>
    </row>
    <row r="325" spans="1:2" x14ac:dyDescent="0.25">
      <c r="A325" s="12"/>
      <c r="B325" s="12"/>
    </row>
    <row r="326" spans="1:2" x14ac:dyDescent="0.25">
      <c r="A326" s="12"/>
      <c r="B326" s="12"/>
    </row>
    <row r="327" spans="1:2" x14ac:dyDescent="0.25">
      <c r="A327" s="12"/>
      <c r="B327" s="12"/>
    </row>
    <row r="328" spans="1:2" x14ac:dyDescent="0.25">
      <c r="A328" s="12"/>
      <c r="B328" s="12"/>
    </row>
    <row r="329" spans="1:2" x14ac:dyDescent="0.25">
      <c r="A329" s="12"/>
      <c r="B329" s="12"/>
    </row>
    <row r="330" spans="1:2" x14ac:dyDescent="0.25">
      <c r="A330" s="12"/>
      <c r="B330" s="12"/>
    </row>
    <row r="331" spans="1:2" x14ac:dyDescent="0.25">
      <c r="A331" s="12"/>
      <c r="B331" s="12"/>
    </row>
    <row r="332" spans="1:2" x14ac:dyDescent="0.25">
      <c r="A332" s="12"/>
      <c r="B332" s="12"/>
    </row>
    <row r="333" spans="1:2" x14ac:dyDescent="0.25">
      <c r="A333" s="12"/>
      <c r="B333" s="12"/>
    </row>
    <row r="334" spans="1:2" x14ac:dyDescent="0.25">
      <c r="A334" s="12"/>
      <c r="B334" s="12"/>
    </row>
    <row r="335" spans="1:2" x14ac:dyDescent="0.25">
      <c r="A335" s="12"/>
      <c r="B335" s="12"/>
    </row>
    <row r="336" spans="1:2" x14ac:dyDescent="0.25">
      <c r="A336" s="12"/>
      <c r="B336" s="12"/>
    </row>
    <row r="337" spans="1:2" x14ac:dyDescent="0.25">
      <c r="A337" s="12"/>
      <c r="B337" s="12"/>
    </row>
    <row r="338" spans="1:2" x14ac:dyDescent="0.25">
      <c r="A338" s="12"/>
      <c r="B338" s="12"/>
    </row>
    <row r="339" spans="1:2" x14ac:dyDescent="0.25">
      <c r="A339" s="12"/>
      <c r="B339" s="12"/>
    </row>
    <row r="340" spans="1:2" x14ac:dyDescent="0.25">
      <c r="A340" s="12"/>
      <c r="B340" s="12"/>
    </row>
    <row r="341" spans="1:2" x14ac:dyDescent="0.25">
      <c r="A341" s="12"/>
      <c r="B341" s="12"/>
    </row>
    <row r="342" spans="1:2" x14ac:dyDescent="0.25">
      <c r="A342" s="12"/>
      <c r="B342" s="12"/>
    </row>
    <row r="343" spans="1:2" x14ac:dyDescent="0.25">
      <c r="A343" s="12"/>
      <c r="B343" s="12"/>
    </row>
    <row r="344" spans="1:2" x14ac:dyDescent="0.25">
      <c r="A344" s="12"/>
      <c r="B344" s="12"/>
    </row>
    <row r="345" spans="1:2" x14ac:dyDescent="0.25">
      <c r="A345" s="12"/>
      <c r="B345" s="12"/>
    </row>
    <row r="346" spans="1:2" x14ac:dyDescent="0.25">
      <c r="A346" s="12"/>
      <c r="B346" s="12"/>
    </row>
    <row r="347" spans="1:2" x14ac:dyDescent="0.25">
      <c r="A347" s="12"/>
      <c r="B347" s="12"/>
    </row>
    <row r="348" spans="1:2" x14ac:dyDescent="0.25">
      <c r="A348" s="12"/>
      <c r="B348" s="12"/>
    </row>
    <row r="349" spans="1:2" x14ac:dyDescent="0.25">
      <c r="A349" s="12"/>
      <c r="B349" s="12"/>
    </row>
    <row r="350" spans="1:2" x14ac:dyDescent="0.25">
      <c r="A350" s="12"/>
      <c r="B350" s="12"/>
    </row>
    <row r="351" spans="1:2" x14ac:dyDescent="0.25">
      <c r="A351" s="12"/>
      <c r="B351" s="12"/>
    </row>
    <row r="352" spans="1:2" x14ac:dyDescent="0.25">
      <c r="A352" s="12"/>
      <c r="B352" s="12"/>
    </row>
    <row r="353" spans="1:2" x14ac:dyDescent="0.25">
      <c r="A353" s="12"/>
      <c r="B353" s="12"/>
    </row>
    <row r="354" spans="1:2" x14ac:dyDescent="0.25">
      <c r="A354" s="12"/>
      <c r="B354" s="12"/>
    </row>
    <row r="355" spans="1:2" x14ac:dyDescent="0.25">
      <c r="A355" s="12"/>
      <c r="B355" s="12"/>
    </row>
    <row r="356" spans="1:2" x14ac:dyDescent="0.25">
      <c r="A356" s="12"/>
      <c r="B356" s="12"/>
    </row>
    <row r="357" spans="1:2" x14ac:dyDescent="0.25">
      <c r="A357" s="12"/>
      <c r="B357" s="12"/>
    </row>
    <row r="358" spans="1:2" x14ac:dyDescent="0.25">
      <c r="A358" s="12"/>
      <c r="B358" s="12"/>
    </row>
    <row r="359" spans="1:2" x14ac:dyDescent="0.25">
      <c r="A359" s="12"/>
      <c r="B359" s="12"/>
    </row>
    <row r="360" spans="1:2" x14ac:dyDescent="0.25">
      <c r="A360" s="12"/>
      <c r="B360" s="12"/>
    </row>
    <row r="361" spans="1:2" x14ac:dyDescent="0.25">
      <c r="A361" s="12"/>
      <c r="B361" s="12"/>
    </row>
    <row r="362" spans="1:2" x14ac:dyDescent="0.25">
      <c r="A362" s="12"/>
      <c r="B362" s="12"/>
    </row>
    <row r="363" spans="1:2" x14ac:dyDescent="0.25">
      <c r="A363" s="12"/>
      <c r="B363" s="12"/>
    </row>
    <row r="364" spans="1:2" x14ac:dyDescent="0.25">
      <c r="A364" s="12"/>
      <c r="B364" s="12"/>
    </row>
    <row r="365" spans="1:2" x14ac:dyDescent="0.25">
      <c r="A365" s="12"/>
      <c r="B365" s="12"/>
    </row>
    <row r="366" spans="1:2" x14ac:dyDescent="0.25">
      <c r="A366" s="12"/>
      <c r="B366" s="12"/>
    </row>
    <row r="367" spans="1:2" x14ac:dyDescent="0.25">
      <c r="A367" s="12"/>
      <c r="B367" s="12"/>
    </row>
    <row r="368" spans="1:2" x14ac:dyDescent="0.25">
      <c r="A368" s="12"/>
      <c r="B368" s="12"/>
    </row>
    <row r="369" spans="1:2" x14ac:dyDescent="0.25">
      <c r="A369" s="12"/>
      <c r="B369" s="12"/>
    </row>
    <row r="370" spans="1:2" x14ac:dyDescent="0.25">
      <c r="A370" s="12"/>
      <c r="B370" s="12"/>
    </row>
    <row r="371" spans="1:2" x14ac:dyDescent="0.25">
      <c r="A371" s="12"/>
      <c r="B371" s="12"/>
    </row>
    <row r="372" spans="1:2" x14ac:dyDescent="0.25">
      <c r="A372" s="12"/>
      <c r="B372" s="12"/>
    </row>
    <row r="373" spans="1:2" x14ac:dyDescent="0.25">
      <c r="A373" s="12"/>
      <c r="B373" s="12"/>
    </row>
    <row r="374" spans="1:2" x14ac:dyDescent="0.25">
      <c r="A374" s="12"/>
      <c r="B374" s="12"/>
    </row>
    <row r="375" spans="1:2" x14ac:dyDescent="0.25">
      <c r="A375" s="12"/>
      <c r="B375" s="12"/>
    </row>
    <row r="376" spans="1:2" x14ac:dyDescent="0.25">
      <c r="A376" s="12"/>
      <c r="B376" s="12"/>
    </row>
    <row r="377" spans="1:2" x14ac:dyDescent="0.25">
      <c r="A377" s="12"/>
      <c r="B377" s="12"/>
    </row>
    <row r="378" spans="1:2" x14ac:dyDescent="0.25">
      <c r="A378" s="12"/>
      <c r="B378" s="12"/>
    </row>
    <row r="379" spans="1:2" x14ac:dyDescent="0.25">
      <c r="A379" s="12"/>
      <c r="B379" s="12"/>
    </row>
    <row r="380" spans="1:2" x14ac:dyDescent="0.25">
      <c r="A380" s="12"/>
      <c r="B380" s="12"/>
    </row>
    <row r="381" spans="1:2" x14ac:dyDescent="0.25">
      <c r="A381" s="12"/>
      <c r="B381" s="12"/>
    </row>
    <row r="382" spans="1:2" x14ac:dyDescent="0.25">
      <c r="A382" s="12"/>
      <c r="B382" s="12"/>
    </row>
    <row r="383" spans="1:2" x14ac:dyDescent="0.25">
      <c r="A383" s="12"/>
      <c r="B383" s="12"/>
    </row>
    <row r="384" spans="1:2" x14ac:dyDescent="0.25">
      <c r="A384" s="12"/>
      <c r="B384" s="12"/>
    </row>
    <row r="385" spans="1:2" x14ac:dyDescent="0.25">
      <c r="A385" s="12"/>
      <c r="B385" s="12"/>
    </row>
    <row r="386" spans="1:2" x14ac:dyDescent="0.25">
      <c r="A386" s="12"/>
      <c r="B386" s="12"/>
    </row>
    <row r="387" spans="1:2" x14ac:dyDescent="0.25">
      <c r="A387" s="12"/>
      <c r="B387" s="12"/>
    </row>
    <row r="388" spans="1:2" x14ac:dyDescent="0.25">
      <c r="A388" s="12"/>
      <c r="B388" s="12"/>
    </row>
    <row r="389" spans="1:2" x14ac:dyDescent="0.25">
      <c r="A389" s="12"/>
      <c r="B389" s="12"/>
    </row>
    <row r="390" spans="1:2" x14ac:dyDescent="0.25">
      <c r="A390" s="12"/>
      <c r="B390" s="12"/>
    </row>
    <row r="391" spans="1:2" x14ac:dyDescent="0.25">
      <c r="A391" s="12"/>
      <c r="B391" s="12"/>
    </row>
    <row r="392" spans="1:2" x14ac:dyDescent="0.25">
      <c r="A392" s="12"/>
      <c r="B392" s="12"/>
    </row>
    <row r="393" spans="1:2" x14ac:dyDescent="0.25">
      <c r="A393" s="12"/>
      <c r="B393" s="12"/>
    </row>
    <row r="394" spans="1:2" x14ac:dyDescent="0.25">
      <c r="A394" s="12"/>
      <c r="B394" s="12"/>
    </row>
    <row r="395" spans="1:2" x14ac:dyDescent="0.25">
      <c r="A395" s="12"/>
      <c r="B395" s="12"/>
    </row>
    <row r="396" spans="1:2" x14ac:dyDescent="0.25">
      <c r="A396" s="12"/>
      <c r="B396" s="12"/>
    </row>
    <row r="397" spans="1:2" x14ac:dyDescent="0.25">
      <c r="A397" s="12"/>
      <c r="B397" s="12"/>
    </row>
    <row r="398" spans="1:2" x14ac:dyDescent="0.25">
      <c r="A398" s="12"/>
      <c r="B398" s="12"/>
    </row>
    <row r="399" spans="1:2" x14ac:dyDescent="0.25">
      <c r="A399" s="12"/>
      <c r="B399" s="12"/>
    </row>
    <row r="400" spans="1:2" x14ac:dyDescent="0.25">
      <c r="A400" s="12"/>
      <c r="B400" s="12"/>
    </row>
    <row r="401" spans="1:2" x14ac:dyDescent="0.25">
      <c r="A401" s="12"/>
      <c r="B401" s="12"/>
    </row>
    <row r="402" spans="1:2" x14ac:dyDescent="0.25">
      <c r="A402" s="12"/>
      <c r="B402" s="12"/>
    </row>
    <row r="403" spans="1:2" x14ac:dyDescent="0.25">
      <c r="A403" s="12"/>
      <c r="B403" s="12"/>
    </row>
    <row r="404" spans="1:2" x14ac:dyDescent="0.25">
      <c r="A404" s="12"/>
      <c r="B404" s="12"/>
    </row>
    <row r="405" spans="1:2" x14ac:dyDescent="0.25">
      <c r="A405" s="12"/>
      <c r="B405" s="12"/>
    </row>
    <row r="406" spans="1:2" x14ac:dyDescent="0.25">
      <c r="A406" s="12"/>
      <c r="B406" s="12"/>
    </row>
    <row r="407" spans="1:2" x14ac:dyDescent="0.25">
      <c r="A407" s="12"/>
      <c r="B407" s="12"/>
    </row>
    <row r="408" spans="1:2" x14ac:dyDescent="0.25">
      <c r="A408" s="12"/>
      <c r="B408" s="12"/>
    </row>
    <row r="409" spans="1:2" x14ac:dyDescent="0.25">
      <c r="A409" s="12"/>
      <c r="B409" s="12"/>
    </row>
    <row r="410" spans="1:2" x14ac:dyDescent="0.25">
      <c r="A410" s="12"/>
      <c r="B410" s="12"/>
    </row>
    <row r="411" spans="1:2" x14ac:dyDescent="0.25">
      <c r="A411" s="12"/>
      <c r="B411" s="12"/>
    </row>
    <row r="412" spans="1:2" x14ac:dyDescent="0.25">
      <c r="A412" s="12"/>
      <c r="B412" s="12"/>
    </row>
    <row r="413" spans="1:2" x14ac:dyDescent="0.25">
      <c r="A413" s="12"/>
      <c r="B413" s="12"/>
    </row>
    <row r="414" spans="1:2" x14ac:dyDescent="0.25">
      <c r="A414" s="12"/>
      <c r="B414" s="12"/>
    </row>
    <row r="415" spans="1:2" x14ac:dyDescent="0.25">
      <c r="A415" s="12"/>
      <c r="B415" s="12"/>
    </row>
    <row r="416" spans="1:2" x14ac:dyDescent="0.25">
      <c r="A416" s="12"/>
      <c r="B416" s="12"/>
    </row>
    <row r="417" spans="1:2" x14ac:dyDescent="0.25">
      <c r="A417" s="12"/>
      <c r="B417" s="12"/>
    </row>
    <row r="418" spans="1:2" x14ac:dyDescent="0.25">
      <c r="A418" s="12"/>
      <c r="B418" s="12"/>
    </row>
    <row r="419" spans="1:2" x14ac:dyDescent="0.25">
      <c r="A419" s="12"/>
      <c r="B419" s="12"/>
    </row>
    <row r="420" spans="1:2" x14ac:dyDescent="0.25">
      <c r="A420" s="12"/>
      <c r="B420" s="12"/>
    </row>
    <row r="421" spans="1:2" x14ac:dyDescent="0.25">
      <c r="A421" s="12"/>
      <c r="B421" s="12"/>
    </row>
    <row r="422" spans="1:2" x14ac:dyDescent="0.25">
      <c r="A422" s="12"/>
      <c r="B422" s="12"/>
    </row>
    <row r="423" spans="1:2" x14ac:dyDescent="0.25">
      <c r="A423" s="12"/>
      <c r="B423" s="12"/>
    </row>
    <row r="424" spans="1:2" x14ac:dyDescent="0.25">
      <c r="A424" s="12"/>
      <c r="B424" s="12"/>
    </row>
    <row r="425" spans="1:2" x14ac:dyDescent="0.25">
      <c r="A425" s="12"/>
      <c r="B425" s="12"/>
    </row>
    <row r="426" spans="1:2" x14ac:dyDescent="0.25">
      <c r="A426" s="12"/>
      <c r="B426" s="12"/>
    </row>
    <row r="427" spans="1:2" x14ac:dyDescent="0.25">
      <c r="A427" s="12"/>
      <c r="B427" s="12"/>
    </row>
    <row r="428" spans="1:2" x14ac:dyDescent="0.25">
      <c r="A428" s="12"/>
      <c r="B428" s="12"/>
    </row>
    <row r="429" spans="1:2" x14ac:dyDescent="0.25">
      <c r="A429" s="12"/>
      <c r="B429" s="12"/>
    </row>
    <row r="430" spans="1:2" x14ac:dyDescent="0.25">
      <c r="A430" s="12"/>
      <c r="B430" s="12"/>
    </row>
    <row r="431" spans="1:2" x14ac:dyDescent="0.25">
      <c r="A431" s="12"/>
      <c r="B431" s="12"/>
    </row>
    <row r="432" spans="1:2" x14ac:dyDescent="0.25">
      <c r="A432" s="12"/>
      <c r="B432" s="12"/>
    </row>
    <row r="433" spans="1:2" x14ac:dyDescent="0.25">
      <c r="A433" s="12"/>
      <c r="B433" s="12"/>
    </row>
    <row r="434" spans="1:2" x14ac:dyDescent="0.25">
      <c r="A434" s="12"/>
      <c r="B434" s="12"/>
    </row>
    <row r="435" spans="1:2" x14ac:dyDescent="0.25">
      <c r="A435" s="12"/>
      <c r="B435" s="12"/>
    </row>
    <row r="436" spans="1:2" x14ac:dyDescent="0.25">
      <c r="A436" s="12"/>
      <c r="B436" s="12"/>
    </row>
    <row r="437" spans="1:2" x14ac:dyDescent="0.25">
      <c r="A437" s="12"/>
      <c r="B437" s="12"/>
    </row>
    <row r="438" spans="1:2" x14ac:dyDescent="0.25">
      <c r="A438" s="12"/>
      <c r="B438" s="12"/>
    </row>
    <row r="439" spans="1:2" x14ac:dyDescent="0.25">
      <c r="A439" s="12"/>
      <c r="B439" s="12"/>
    </row>
    <row r="440" spans="1:2" x14ac:dyDescent="0.25">
      <c r="A440" s="12"/>
      <c r="B440" s="12"/>
    </row>
    <row r="441" spans="1:2" x14ac:dyDescent="0.25">
      <c r="A441" s="12"/>
      <c r="B441" s="12"/>
    </row>
    <row r="442" spans="1:2" x14ac:dyDescent="0.25">
      <c r="A442" s="12"/>
      <c r="B442" s="12"/>
    </row>
    <row r="443" spans="1:2" x14ac:dyDescent="0.25">
      <c r="A443" s="12"/>
      <c r="B443" s="12"/>
    </row>
    <row r="444" spans="1:2" x14ac:dyDescent="0.25">
      <c r="A444" s="12"/>
      <c r="B444" s="12"/>
    </row>
    <row r="445" spans="1:2" x14ac:dyDescent="0.25">
      <c r="A445" s="12"/>
      <c r="B445" s="12"/>
    </row>
    <row r="446" spans="1:2" x14ac:dyDescent="0.25">
      <c r="A446" s="12"/>
      <c r="B446" s="12"/>
    </row>
    <row r="447" spans="1:2" x14ac:dyDescent="0.25">
      <c r="A447" s="12"/>
      <c r="B447" s="12"/>
    </row>
    <row r="448" spans="1:2" x14ac:dyDescent="0.25">
      <c r="A448" s="12"/>
      <c r="B448" s="12"/>
    </row>
    <row r="449" spans="1:2" x14ac:dyDescent="0.25">
      <c r="A449" s="12"/>
      <c r="B449" s="12"/>
    </row>
    <row r="450" spans="1:2" x14ac:dyDescent="0.25">
      <c r="A450" s="12"/>
      <c r="B450" s="12"/>
    </row>
    <row r="451" spans="1:2" x14ac:dyDescent="0.25">
      <c r="A451" s="12"/>
      <c r="B451" s="12"/>
    </row>
    <row r="452" spans="1:2" x14ac:dyDescent="0.25">
      <c r="A452" s="12"/>
      <c r="B452" s="12"/>
    </row>
    <row r="453" spans="1:2" x14ac:dyDescent="0.25">
      <c r="A453" s="12"/>
      <c r="B453" s="12"/>
    </row>
    <row r="454" spans="1:2" x14ac:dyDescent="0.25">
      <c r="A454" s="12"/>
      <c r="B454" s="12"/>
    </row>
    <row r="455" spans="1:2" x14ac:dyDescent="0.25">
      <c r="A455" s="12"/>
      <c r="B455" s="12"/>
    </row>
    <row r="456" spans="1:2" x14ac:dyDescent="0.25">
      <c r="A456" s="12"/>
      <c r="B456" s="12"/>
    </row>
    <row r="457" spans="1:2" x14ac:dyDescent="0.25">
      <c r="A457" s="12"/>
      <c r="B457" s="12"/>
    </row>
    <row r="458" spans="1:2" x14ac:dyDescent="0.25">
      <c r="A458" s="12"/>
      <c r="B458" s="12"/>
    </row>
    <row r="459" spans="1:2" x14ac:dyDescent="0.25">
      <c r="A459" s="12"/>
      <c r="B459" s="12"/>
    </row>
    <row r="460" spans="1:2" x14ac:dyDescent="0.25">
      <c r="A460" s="12"/>
      <c r="B460" s="12"/>
    </row>
    <row r="461" spans="1:2" x14ac:dyDescent="0.25">
      <c r="A461" s="12"/>
      <c r="B461" s="12"/>
    </row>
    <row r="462" spans="1:2" x14ac:dyDescent="0.25">
      <c r="A462" s="12"/>
      <c r="B462" s="12"/>
    </row>
    <row r="463" spans="1:2" x14ac:dyDescent="0.25">
      <c r="A463" s="12"/>
      <c r="B463" s="12"/>
    </row>
    <row r="464" spans="1:2" x14ac:dyDescent="0.25">
      <c r="A464" s="12"/>
      <c r="B464" s="12"/>
    </row>
    <row r="465" spans="1:2" x14ac:dyDescent="0.25">
      <c r="A465" s="12"/>
      <c r="B465" s="12"/>
    </row>
    <row r="466" spans="1:2" x14ac:dyDescent="0.25">
      <c r="A466" s="12"/>
      <c r="B466" s="12"/>
    </row>
    <row r="467" spans="1:2" x14ac:dyDescent="0.25">
      <c r="A467" s="12"/>
      <c r="B467" s="12"/>
    </row>
    <row r="468" spans="1:2" x14ac:dyDescent="0.25">
      <c r="A468" s="12"/>
      <c r="B468" s="12"/>
    </row>
    <row r="469" spans="1:2" x14ac:dyDescent="0.25">
      <c r="A469" s="12"/>
      <c r="B469" s="12"/>
    </row>
    <row r="470" spans="1:2" x14ac:dyDescent="0.25">
      <c r="A470" s="12"/>
      <c r="B470" s="12"/>
    </row>
    <row r="471" spans="1:2" x14ac:dyDescent="0.25">
      <c r="A471" s="12"/>
      <c r="B471" s="12"/>
    </row>
    <row r="472" spans="1:2" x14ac:dyDescent="0.25">
      <c r="A472" s="12"/>
      <c r="B472" s="12"/>
    </row>
    <row r="473" spans="1:2" x14ac:dyDescent="0.25">
      <c r="A473" s="12"/>
      <c r="B473" s="12"/>
    </row>
    <row r="474" spans="1:2" x14ac:dyDescent="0.25">
      <c r="A474" s="12"/>
      <c r="B474" s="12"/>
    </row>
    <row r="475" spans="1:2" x14ac:dyDescent="0.25">
      <c r="A475" s="12"/>
      <c r="B475" s="12"/>
    </row>
    <row r="476" spans="1:2" x14ac:dyDescent="0.25">
      <c r="A476" s="12"/>
      <c r="B476" s="12"/>
    </row>
    <row r="477" spans="1:2" x14ac:dyDescent="0.25">
      <c r="A477" s="12"/>
      <c r="B477" s="12"/>
    </row>
    <row r="478" spans="1:2" x14ac:dyDescent="0.25">
      <c r="A478" s="12"/>
      <c r="B478" s="12"/>
    </row>
    <row r="479" spans="1:2" x14ac:dyDescent="0.25">
      <c r="A479" s="12"/>
      <c r="B479" s="12"/>
    </row>
    <row r="480" spans="1:2" x14ac:dyDescent="0.25">
      <c r="A480" s="12"/>
      <c r="B480" s="12"/>
    </row>
    <row r="481" spans="1:2" x14ac:dyDescent="0.25">
      <c r="A481" s="12"/>
      <c r="B481" s="12"/>
    </row>
    <row r="482" spans="1:2" x14ac:dyDescent="0.25">
      <c r="A482" s="12"/>
      <c r="B482" s="12"/>
    </row>
    <row r="483" spans="1:2" x14ac:dyDescent="0.25">
      <c r="A483" s="12"/>
      <c r="B483" s="12"/>
    </row>
    <row r="484" spans="1:2" x14ac:dyDescent="0.25">
      <c r="A484" s="12"/>
      <c r="B484" s="12"/>
    </row>
    <row r="485" spans="1:2" x14ac:dyDescent="0.25">
      <c r="A485" s="12"/>
      <c r="B485" s="12"/>
    </row>
    <row r="486" spans="1:2" x14ac:dyDescent="0.25">
      <c r="A486" s="12"/>
      <c r="B486" s="12"/>
    </row>
    <row r="487" spans="1:2" x14ac:dyDescent="0.25">
      <c r="A487" s="12"/>
      <c r="B487" s="12"/>
    </row>
    <row r="488" spans="1:2" x14ac:dyDescent="0.25">
      <c r="A488" s="12"/>
      <c r="B488" s="12"/>
    </row>
    <row r="489" spans="1:2" x14ac:dyDescent="0.25">
      <c r="A489" s="12"/>
      <c r="B489" s="12"/>
    </row>
    <row r="490" spans="1:2" x14ac:dyDescent="0.25">
      <c r="A490" s="12"/>
      <c r="B490" s="12"/>
    </row>
    <row r="491" spans="1:2" x14ac:dyDescent="0.25">
      <c r="A491" s="12"/>
      <c r="B491" s="12"/>
    </row>
    <row r="492" spans="1:2" x14ac:dyDescent="0.25">
      <c r="A492" s="12"/>
      <c r="B492" s="12"/>
    </row>
    <row r="493" spans="1:2" x14ac:dyDescent="0.25">
      <c r="A493" s="12"/>
      <c r="B493" s="12"/>
    </row>
    <row r="494" spans="1:2" x14ac:dyDescent="0.25">
      <c r="A494" s="12"/>
      <c r="B494" s="12"/>
    </row>
    <row r="495" spans="1:2" x14ac:dyDescent="0.25">
      <c r="A495" s="12"/>
      <c r="B495" s="12"/>
    </row>
    <row r="496" spans="1:2" x14ac:dyDescent="0.25">
      <c r="A496" s="12"/>
      <c r="B496" s="12"/>
    </row>
    <row r="497" spans="1:2" x14ac:dyDescent="0.25">
      <c r="A497" s="12"/>
      <c r="B497" s="12"/>
    </row>
    <row r="498" spans="1:2" x14ac:dyDescent="0.25">
      <c r="A498" s="12"/>
      <c r="B498" s="12"/>
    </row>
    <row r="499" spans="1:2" x14ac:dyDescent="0.25">
      <c r="A499" s="12"/>
      <c r="B499" s="12"/>
    </row>
    <row r="500" spans="1:2" x14ac:dyDescent="0.25">
      <c r="A500" s="12"/>
      <c r="B500" s="12"/>
    </row>
    <row r="501" spans="1:2" x14ac:dyDescent="0.25">
      <c r="A501" s="12"/>
      <c r="B501" s="12"/>
    </row>
    <row r="502" spans="1:2" x14ac:dyDescent="0.25">
      <c r="A502" s="12"/>
      <c r="B502" s="12"/>
    </row>
    <row r="503" spans="1:2" x14ac:dyDescent="0.25">
      <c r="A503" s="12"/>
      <c r="B503" s="12"/>
    </row>
    <row r="504" spans="1:2" x14ac:dyDescent="0.25">
      <c r="A504" s="12"/>
      <c r="B504" s="12"/>
    </row>
    <row r="505" spans="1:2" x14ac:dyDescent="0.25">
      <c r="A505" s="12"/>
      <c r="B505" s="12"/>
    </row>
    <row r="506" spans="1:2" x14ac:dyDescent="0.25">
      <c r="A506" s="12"/>
      <c r="B506" s="12"/>
    </row>
    <row r="507" spans="1:2" x14ac:dyDescent="0.25">
      <c r="A507" s="12"/>
      <c r="B507" s="12"/>
    </row>
    <row r="508" spans="1:2" x14ac:dyDescent="0.25">
      <c r="A508" s="12"/>
      <c r="B508" s="12"/>
    </row>
    <row r="509" spans="1:2" x14ac:dyDescent="0.25">
      <c r="A509" s="12"/>
      <c r="B509" s="12"/>
    </row>
    <row r="510" spans="1:2" x14ac:dyDescent="0.25">
      <c r="A510" s="12"/>
      <c r="B510" s="12"/>
    </row>
    <row r="511" spans="1:2" x14ac:dyDescent="0.25">
      <c r="A511" s="12"/>
      <c r="B511" s="12"/>
    </row>
    <row r="512" spans="1:2" x14ac:dyDescent="0.25">
      <c r="A512" s="12"/>
      <c r="B512" s="12"/>
    </row>
    <row r="513" spans="1:2" x14ac:dyDescent="0.25">
      <c r="A513" s="12"/>
      <c r="B513" s="12"/>
    </row>
    <row r="514" spans="1:2" x14ac:dyDescent="0.25">
      <c r="A514" s="12"/>
      <c r="B514" s="12"/>
    </row>
    <row r="515" spans="1:2" x14ac:dyDescent="0.25">
      <c r="A515" s="12"/>
      <c r="B515" s="12"/>
    </row>
    <row r="516" spans="1:2" x14ac:dyDescent="0.25">
      <c r="A516" s="12"/>
      <c r="B516" s="12"/>
    </row>
    <row r="517" spans="1:2" x14ac:dyDescent="0.25">
      <c r="A517" s="12"/>
      <c r="B517" s="12"/>
    </row>
    <row r="518" spans="1:2" x14ac:dyDescent="0.25">
      <c r="A518" s="12"/>
      <c r="B518" s="12"/>
    </row>
    <row r="519" spans="1:2" x14ac:dyDescent="0.25">
      <c r="A519" s="12"/>
      <c r="B519" s="12"/>
    </row>
    <row r="520" spans="1:2" x14ac:dyDescent="0.25">
      <c r="A520" s="12"/>
      <c r="B520" s="12"/>
    </row>
    <row r="521" spans="1:2" x14ac:dyDescent="0.25">
      <c r="A521" s="12"/>
      <c r="B521" s="12"/>
    </row>
    <row r="522" spans="1:2" x14ac:dyDescent="0.25">
      <c r="A522" s="12"/>
      <c r="B522" s="12"/>
    </row>
    <row r="523" spans="1:2" x14ac:dyDescent="0.25">
      <c r="A523" s="12"/>
      <c r="B523" s="12"/>
    </row>
    <row r="524" spans="1:2" x14ac:dyDescent="0.25">
      <c r="A524" s="12"/>
      <c r="B524" s="12"/>
    </row>
    <row r="525" spans="1:2" x14ac:dyDescent="0.25">
      <c r="A525" s="12"/>
      <c r="B525" s="12"/>
    </row>
    <row r="526" spans="1:2" x14ac:dyDescent="0.25">
      <c r="A526" s="12"/>
      <c r="B526" s="12"/>
    </row>
    <row r="527" spans="1:2" x14ac:dyDescent="0.25">
      <c r="A527" s="12"/>
      <c r="B527" s="12"/>
    </row>
    <row r="528" spans="1:2" x14ac:dyDescent="0.25">
      <c r="A528" s="12"/>
      <c r="B528" s="12"/>
    </row>
    <row r="529" spans="1:2" x14ac:dyDescent="0.25">
      <c r="A529" s="12"/>
      <c r="B529" s="12"/>
    </row>
    <row r="530" spans="1:2" x14ac:dyDescent="0.25">
      <c r="A530" s="12"/>
      <c r="B530" s="12"/>
    </row>
  </sheetData>
  <mergeCells count="1">
    <mergeCell ref="A1:P1"/>
  </mergeCells>
  <conditionalFormatting sqref="N2:N1048576">
    <cfRule type="colorScale" priority="3">
      <colorScale>
        <cfvo type="min"/>
        <cfvo type="percentile" val="50"/>
        <cfvo type="max"/>
        <color rgb="FFF8696B"/>
        <color rgb="FFFFEB84"/>
        <color rgb="FF63BE7B"/>
      </colorScale>
    </cfRule>
  </conditionalFormatting>
  <conditionalFormatting sqref="O2:O1048576">
    <cfRule type="colorScale" priority="2">
      <colorScale>
        <cfvo type="min"/>
        <cfvo type="percentile" val="50"/>
        <cfvo type="max"/>
        <color rgb="FFF8696B"/>
        <color rgb="FFFFEB84"/>
        <color rgb="FF63BE7B"/>
      </colorScale>
    </cfRule>
  </conditionalFormatting>
  <conditionalFormatting sqref="P2:P1048576">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416A5-E5FB-48C8-A5A0-9F25A64A4D73}">
  <sheetPr codeName="Sheet7"/>
  <dimension ref="A1:P126"/>
  <sheetViews>
    <sheetView workbookViewId="0">
      <pane ySplit="2" topLeftCell="A3" activePane="bottomLeft" state="frozen"/>
      <selection activeCell="I31" sqref="I31"/>
      <selection pane="bottomLeft" activeCell="H14" sqref="H14"/>
    </sheetView>
  </sheetViews>
  <sheetFormatPr defaultColWidth="6.5703125" defaultRowHeight="15" x14ac:dyDescent="0.25"/>
  <cols>
    <col min="1" max="1" width="6.42578125" style="3" bestFit="1" customWidth="1"/>
    <col min="2" max="2" width="11.140625" style="3" bestFit="1" customWidth="1"/>
    <col min="3" max="3" width="21.7109375" bestFit="1" customWidth="1"/>
    <col min="4" max="4" width="19.140625" bestFit="1" customWidth="1"/>
    <col min="5" max="5" width="9.42578125" bestFit="1" customWidth="1"/>
    <col min="6" max="6" width="3.5703125" style="2" bestFit="1" customWidth="1"/>
    <col min="7" max="7" width="6.85546875" style="2" bestFit="1" customWidth="1"/>
    <col min="8" max="8" width="7.7109375" style="2" bestFit="1" customWidth="1"/>
    <col min="9" max="9" width="10.85546875" style="2" bestFit="1" customWidth="1"/>
    <col min="10" max="10" width="8.42578125" style="2" bestFit="1" customWidth="1"/>
    <col min="11" max="11" width="8.85546875" style="2" bestFit="1" customWidth="1"/>
    <col min="12" max="12" width="8" style="2" bestFit="1" customWidth="1"/>
    <col min="13" max="13" width="8.28515625" style="2" bestFit="1" customWidth="1"/>
    <col min="14" max="14" width="7" style="2" bestFit="1" customWidth="1"/>
    <col min="15" max="15" width="9.28515625" style="2" bestFit="1" customWidth="1"/>
    <col min="16" max="16" width="17.7109375" style="42" bestFit="1" customWidth="1"/>
  </cols>
  <sheetData>
    <row r="1" spans="1:16" s="1" customFormat="1" x14ac:dyDescent="0.25">
      <c r="A1" s="115" t="s">
        <v>34</v>
      </c>
      <c r="B1" s="115"/>
      <c r="C1" s="115"/>
      <c r="D1" s="115"/>
      <c r="E1" s="115"/>
      <c r="F1" s="115"/>
      <c r="G1" s="115"/>
      <c r="H1" s="115"/>
      <c r="I1" s="115"/>
      <c r="J1" s="115"/>
      <c r="K1" s="115"/>
      <c r="L1" s="115"/>
      <c r="M1" s="115"/>
      <c r="N1" s="115"/>
      <c r="O1" s="115"/>
      <c r="P1" s="115"/>
    </row>
    <row r="2" spans="1:16" s="1" customFormat="1" x14ac:dyDescent="0.25">
      <c r="A2" s="5" t="s">
        <v>568</v>
      </c>
      <c r="B2" s="5" t="s">
        <v>567</v>
      </c>
      <c r="C2" s="1" t="s">
        <v>28</v>
      </c>
      <c r="D2" s="1" t="s">
        <v>0</v>
      </c>
      <c r="E2" s="1" t="s">
        <v>27</v>
      </c>
      <c r="F2" s="6" t="s">
        <v>386</v>
      </c>
      <c r="G2" s="6" t="s">
        <v>136</v>
      </c>
      <c r="H2" s="6" t="s">
        <v>135</v>
      </c>
      <c r="I2" s="6" t="s">
        <v>137</v>
      </c>
      <c r="J2" s="6" t="s">
        <v>553</v>
      </c>
      <c r="K2" s="6" t="s">
        <v>32</v>
      </c>
      <c r="L2" s="6" t="s">
        <v>31</v>
      </c>
      <c r="M2" s="6" t="s">
        <v>33</v>
      </c>
      <c r="N2" s="6" t="s">
        <v>566</v>
      </c>
      <c r="O2" s="6" t="s">
        <v>565</v>
      </c>
      <c r="P2" s="41" t="s">
        <v>572</v>
      </c>
    </row>
    <row r="3" spans="1:16" x14ac:dyDescent="0.25">
      <c r="A3" s="3">
        <f>_xlfn.RANK.EQ(O3,O:O,0)</f>
        <v>1</v>
      </c>
      <c r="B3" s="3">
        <f>_xlfn.RANK.EQ(P3,P:P,0)</f>
        <v>2</v>
      </c>
      <c r="C3" t="s">
        <v>788</v>
      </c>
      <c r="D3" t="s">
        <v>73</v>
      </c>
      <c r="E3" t="s">
        <v>2</v>
      </c>
      <c r="F3" s="18">
        <v>12</v>
      </c>
      <c r="G3" s="2">
        <v>6.6173333333333346</v>
      </c>
      <c r="H3" s="2">
        <v>870.04409246231171</v>
      </c>
      <c r="I3" s="2">
        <v>57.618814070351767</v>
      </c>
      <c r="J3" s="2">
        <v>0</v>
      </c>
      <c r="K3" s="2">
        <v>0</v>
      </c>
      <c r="L3" s="2">
        <v>0</v>
      </c>
      <c r="M3" s="2">
        <v>0.47096360841120899</v>
      </c>
      <c r="N3" s="2">
        <f>IF(VLOOKUP($E3,Configuration!$A$21:$C$31,3,FALSE),IFERROR((Configuration!$C$13*G3+Configuration!$C$12*I3+Configuration!$C$14*H3+Configuration!$C$16*K3+Configuration!$C$15*L3+Configuration!$C$17*M3),""),0)+(IF(VLOOKUP($E3,Configuration!$A$21:$C$31,3,FALSE),IFERROR((Configuration!$C$13*G3+Configuration!$C$12*I3+Configuration!$C$14*H3+Configuration!$C$16*K3+Configuration!$C$15*L3+Configuration!$C$17*M3),""),0)/$F3)*IFERROR(VLOOKUP($D3,'11_GAME_TEAMS (DO NOT MODIFY)'!$A:$C,3,FALSE),0)</f>
        <v>154.57588906458466</v>
      </c>
      <c r="O3" s="2">
        <f>MAX(IFERROR(IF(Configuration!$F$12&gt;0,$N3-LARGE($N:$N,Configuration!$F$12*Configuration!$F$16),-1000000),0),IFERROR(IF(Configuration!$F$14&gt;0,$N3-LARGE('FLEX Settings (DO NOT MODIFY)'!$J:$J,Configuration!$F$14*Configuration!$F$16),-1000000),0),IFERROR(IF(Configuration!$F$13&gt;0,$N3-LARGE('FLEX Settings (DO NOT MODIFY)'!$K:$K,Configuration!$F$13*Configuration!$F$16),-1000000),0))+IF(N3=0,0,COUNTIFS($N$2:N2,N2)*0.000001)</f>
        <v>57.520029020701898</v>
      </c>
      <c r="P3" s="42">
        <f>IF(VLOOKUP($E3,Configuration!$A$21:$C$31,3,FALSE),IFERROR((Configuration!$C$13*G3*2.5+Configuration!$C$12*I3+Configuration!$C$14*H3+Configuration!$C$16*K3+Configuration!$C$15*L3*2.5+Configuration!$C$17*M3),""),0)/F3*IF(F3&gt;=8,1,(1-(12-F3)/12))</f>
        <v>17.844324088715389</v>
      </c>
    </row>
    <row r="4" spans="1:16" x14ac:dyDescent="0.25">
      <c r="A4" s="3">
        <f>_xlfn.RANK.EQ(O4,O:O,0)</f>
        <v>2</v>
      </c>
      <c r="B4" s="3">
        <f>_xlfn.RANK.EQ(P4,P:P,0)</f>
        <v>1</v>
      </c>
      <c r="C4" t="s">
        <v>531</v>
      </c>
      <c r="D4" t="s">
        <v>38</v>
      </c>
      <c r="E4" t="s">
        <v>1</v>
      </c>
      <c r="F4" s="18">
        <v>12</v>
      </c>
      <c r="G4" s="2">
        <v>6.0504201680672267</v>
      </c>
      <c r="H4" s="2">
        <v>720</v>
      </c>
      <c r="I4" s="2">
        <v>48</v>
      </c>
      <c r="J4" s="2">
        <v>5.2436974789915967</v>
      </c>
      <c r="K4" s="2">
        <v>52.436974789915972</v>
      </c>
      <c r="L4" s="2">
        <v>1.6134453781512605</v>
      </c>
      <c r="M4" s="2">
        <v>0.46480014926190549</v>
      </c>
      <c r="N4" s="2">
        <f>IF(VLOOKUP($E4,Configuration!$A$21:$C$31,3,FALSE),IFERROR((Configuration!$C$13*G4+Configuration!$C$12*I4+Configuration!$C$14*H4+Configuration!$C$16*K4+Configuration!$C$15*L4+Configuration!$C$17*M4),""),0)+(IF(VLOOKUP($E4,Configuration!$A$21:$C$31,3,FALSE),IFERROR((Configuration!$C$13*G4+Configuration!$C$12*I4+Configuration!$C$14*H4+Configuration!$C$16*K4+Configuration!$C$15*L4+Configuration!$C$17*M4),""),0)/$F4)*IFERROR(VLOOKUP($D4,'11_GAME_TEAMS (DO NOT MODIFY)'!$A:$C,3,FALSE),0)</f>
        <v>146.2972904577787</v>
      </c>
      <c r="O4" s="2">
        <f>MAX(IFERROR(IF(Configuration!$F$12&gt;0,$N4-LARGE($N:$N,Configuration!$F$12*Configuration!$F$16),-1000000),0),IFERROR(IF(Configuration!$F$14&gt;0,$N4-LARGE('FLEX Settings (DO NOT MODIFY)'!$J:$J,Configuration!$F$14*Configuration!$F$16),-1000000),0),IFERROR(IF(Configuration!$F$13&gt;0,$N4-LARGE('FLEX Settings (DO NOT MODIFY)'!$K:$K,Configuration!$F$13*Configuration!$F$16),-1000000),0))+IF(N4=0,0,COUNTIFS($N$2:N3,N3)*0.000001)</f>
        <v>49.241430413895941</v>
      </c>
      <c r="P4" s="42">
        <f>IF(VLOOKUP($E4,Configuration!$A$21:$C$31,3,FALSE),IFERROR((Configuration!$C$13*G4*2.5+Configuration!$C$12*I4+Configuration!$C$14*H4+Configuration!$C$16*K4+Configuration!$C$15*L4*2.5+Configuration!$C$17*M4),""),0)/F4*IF(F4&gt;=8,1,(1-(12-F4)/12))</f>
        <v>17.939340031145424</v>
      </c>
    </row>
    <row r="5" spans="1:16" x14ac:dyDescent="0.25">
      <c r="A5" s="3">
        <f>_xlfn.RANK.EQ(O5,O:O,0)</f>
        <v>3</v>
      </c>
      <c r="B5" s="3">
        <f>_xlfn.RANK.EQ(P5,P:P,0)</f>
        <v>4</v>
      </c>
      <c r="C5" t="s">
        <v>300</v>
      </c>
      <c r="D5" t="s">
        <v>57</v>
      </c>
      <c r="E5" t="s">
        <v>373</v>
      </c>
      <c r="F5" s="18">
        <v>12</v>
      </c>
      <c r="G5" s="2">
        <v>5.0823529411764703</v>
      </c>
      <c r="H5" s="2">
        <v>668.56</v>
      </c>
      <c r="I5" s="2">
        <v>54.899999999999991</v>
      </c>
      <c r="J5" s="2">
        <v>2</v>
      </c>
      <c r="K5" s="2">
        <v>10.000000000000002</v>
      </c>
      <c r="L5" s="2">
        <v>1</v>
      </c>
      <c r="M5" s="2">
        <v>0.47637707933160528</v>
      </c>
      <c r="N5" s="2">
        <f>IF(VLOOKUP($E5,Configuration!$A$21:$C$31,3,FALSE),IFERROR((Configuration!$C$13*G5+Configuration!$C$12*I5+Configuration!$C$14*H5+Configuration!$C$16*K5+Configuration!$C$15*L5+Configuration!$C$17*M5),""),0)+(IF(VLOOKUP($E5,Configuration!$A$21:$C$31,3,FALSE),IFERROR((Configuration!$C$13*G5+Configuration!$C$12*I5+Configuration!$C$14*H5+Configuration!$C$16*K5+Configuration!$C$15*L5+Configuration!$C$17*M5),""),0)/$F5)*IFERROR(VLOOKUP($D5,'11_GAME_TEAMS (DO NOT MODIFY)'!$A:$C,3,FALSE),0)</f>
        <v>130.84736348839562</v>
      </c>
      <c r="O5" s="2">
        <f>MAX(IFERROR(IF(Configuration!$F$12&gt;0,$N5-LARGE($N:$N,Configuration!$F$12*Configuration!$F$16),-1000000),0),IFERROR(IF(Configuration!$F$14&gt;0,$N5-LARGE('FLEX Settings (DO NOT MODIFY)'!$J:$J,Configuration!$F$14*Configuration!$F$16),-1000000),0),IFERROR(IF(Configuration!$F$13&gt;0,$N5-LARGE('FLEX Settings (DO NOT MODIFY)'!$K:$K,Configuration!$F$13*Configuration!$F$16),-1000000),0))+IF(N5=0,0,COUNTIFS($N$2:N4,N4)*0.000001)</f>
        <v>33.791503444512855</v>
      </c>
      <c r="P5" s="42">
        <f>IF(VLOOKUP($E5,Configuration!$A$21:$C$31,3,FALSE),IFERROR((Configuration!$C$13*G5*2.5+Configuration!$C$12*I5+Configuration!$C$14*H5+Configuration!$C$16*K5+Configuration!$C$15*L5*2.5+Configuration!$C$17*M5),""),0)/F5*IF(F5&gt;=8,1,(1-(12-F5)/12))</f>
        <v>15.465711663248655</v>
      </c>
    </row>
    <row r="6" spans="1:16" x14ac:dyDescent="0.25">
      <c r="A6" s="3">
        <f>_xlfn.RANK.EQ(O6,O:O,0)</f>
        <v>4</v>
      </c>
      <c r="B6" s="3">
        <f>_xlfn.RANK.EQ(P6,P:P,0)</f>
        <v>5</v>
      </c>
      <c r="C6" t="s">
        <v>840</v>
      </c>
      <c r="D6" t="s">
        <v>118</v>
      </c>
      <c r="E6" t="s">
        <v>3</v>
      </c>
      <c r="F6" s="18">
        <v>11</v>
      </c>
      <c r="G6" s="2">
        <v>4.8888888888888884</v>
      </c>
      <c r="H6" s="2">
        <v>551.22222222222217</v>
      </c>
      <c r="I6" s="2">
        <v>50.111111111111107</v>
      </c>
      <c r="J6" s="2">
        <v>0</v>
      </c>
      <c r="K6" s="2">
        <v>0</v>
      </c>
      <c r="L6" s="2">
        <v>0</v>
      </c>
      <c r="M6" s="2">
        <v>0.40959728330347134</v>
      </c>
      <c r="N6" s="2">
        <f>IF(VLOOKUP($E6,Configuration!$A$21:$C$31,3,FALSE),IFERROR((Configuration!$C$13*G6+Configuration!$C$12*I6+Configuration!$C$14*H6+Configuration!$C$16*K6+Configuration!$C$15*L6+Configuration!$C$17*M6),""),0)+(IF(VLOOKUP($E6,Configuration!$A$21:$C$31,3,FALSE),IFERROR((Configuration!$C$13*G6+Configuration!$C$12*I6+Configuration!$C$14*H6+Configuration!$C$16*K6+Configuration!$C$15*L6+Configuration!$C$17*M6),""),0)/$F6)*IFERROR(VLOOKUP($D6,'11_GAME_TEAMS (DO NOT MODIFY)'!$A:$C,3,FALSE),0)</f>
        <v>108.69191654450417</v>
      </c>
      <c r="O6" s="2">
        <f>MAX(IFERROR(IF(Configuration!$F$12&gt;0,$N6-LARGE($N:$N,Configuration!$F$12*Configuration!$F$16),-1000000),0),IFERROR(IF(Configuration!$F$14&gt;0,$N6-LARGE('FLEX Settings (DO NOT MODIFY)'!$J:$J,Configuration!$F$14*Configuration!$F$16),-1000000),0),IFERROR(IF(Configuration!$F$13&gt;0,$N6-LARGE('FLEX Settings (DO NOT MODIFY)'!$K:$K,Configuration!$F$13*Configuration!$F$16),-1000000),0))+IF(N6=0,0,COUNTIFS($N$2:N5,N5)*0.000001)</f>
        <v>11.636056500621409</v>
      </c>
      <c r="P6" s="42">
        <f>IF(VLOOKUP($E6,Configuration!$A$21:$C$31,3,FALSE),IFERROR((Configuration!$C$13*G6*2.5+Configuration!$C$12*I6+Configuration!$C$14*H6+Configuration!$C$16*K6+Configuration!$C$15*L6*2.5+Configuration!$C$17*M6),""),0)/F6*IF(F6&gt;=8,1,(1-(12-F6)/12))</f>
        <v>13.881083322227651</v>
      </c>
    </row>
    <row r="7" spans="1:16" x14ac:dyDescent="0.25">
      <c r="A7" s="3">
        <f>_xlfn.RANK.EQ(O7,O:O,0)</f>
        <v>5</v>
      </c>
      <c r="B7" s="3">
        <f>_xlfn.RANK.EQ(P7,P:P,0)</f>
        <v>7</v>
      </c>
      <c r="C7" t="s">
        <v>476</v>
      </c>
      <c r="D7" t="s">
        <v>100</v>
      </c>
      <c r="E7" t="s">
        <v>355</v>
      </c>
      <c r="F7" s="18">
        <v>12</v>
      </c>
      <c r="G7" s="2">
        <v>4.9090909090909092</v>
      </c>
      <c r="H7" s="2">
        <v>549.06863468634674</v>
      </c>
      <c r="I7" s="2">
        <v>45.316605166051659</v>
      </c>
      <c r="J7" s="2">
        <v>0</v>
      </c>
      <c r="K7" s="2">
        <v>0</v>
      </c>
      <c r="L7" s="2">
        <v>0</v>
      </c>
      <c r="M7" s="2">
        <v>0.37040803831697861</v>
      </c>
      <c r="N7" s="2">
        <f>IF(VLOOKUP($E7,Configuration!$A$21:$C$31,3,FALSE),IFERROR((Configuration!$C$13*G7+Configuration!$C$12*I7+Configuration!$C$14*H7+Configuration!$C$16*K7+Configuration!$C$15*L7+Configuration!$C$17*M7),""),0)+(IF(VLOOKUP($E7,Configuration!$A$21:$C$31,3,FALSE),IFERROR((Configuration!$C$13*G7+Configuration!$C$12*I7+Configuration!$C$14*H7+Configuration!$C$16*K7+Configuration!$C$15*L7+Configuration!$C$17*M7),""),0)/$F7)*IFERROR(VLOOKUP($D7,'11_GAME_TEAMS (DO NOT MODIFY)'!$A:$C,3,FALSE),0)</f>
        <v>106.278895429572</v>
      </c>
      <c r="O7" s="2">
        <f>MAX(IFERROR(IF(Configuration!$F$12&gt;0,$N7-LARGE($N:$N,Configuration!$F$12*Configuration!$F$16),-1000000),0),IFERROR(IF(Configuration!$F$14&gt;0,$N7-LARGE('FLEX Settings (DO NOT MODIFY)'!$J:$J,Configuration!$F$14*Configuration!$F$16),-1000000),0),IFERROR(IF(Configuration!$F$13&gt;0,$N7-LARGE('FLEX Settings (DO NOT MODIFY)'!$K:$K,Configuration!$F$13*Configuration!$F$16),-1000000),0))+IF(N7=0,0,COUNTIFS($N$2:N6,N6)*0.000001)</f>
        <v>9.2230353856892453</v>
      </c>
      <c r="P7" s="42">
        <f>IF(VLOOKUP($E7,Configuration!$A$21:$C$31,3,FALSE),IFERROR((Configuration!$C$13*G7*2.5+Configuration!$C$12*I7+Configuration!$C$14*H7+Configuration!$C$16*K7+Configuration!$C$15*L7*2.5+Configuration!$C$17*M7),""),0)/F7*IF(F7&gt;=8,1,(1-(12-F7)/12))</f>
        <v>12.538392800949181</v>
      </c>
    </row>
    <row r="8" spans="1:16" x14ac:dyDescent="0.25">
      <c r="A8" s="3">
        <f>_xlfn.RANK.EQ(O8,O:O,0)</f>
        <v>6</v>
      </c>
      <c r="B8" s="3">
        <f>_xlfn.RANK.EQ(P8,P:P,0)</f>
        <v>3</v>
      </c>
      <c r="C8" t="s">
        <v>299</v>
      </c>
      <c r="D8" t="s">
        <v>74</v>
      </c>
      <c r="E8" t="s">
        <v>373</v>
      </c>
      <c r="F8" s="18">
        <v>9</v>
      </c>
      <c r="G8" s="2">
        <v>5.1545454545454543</v>
      </c>
      <c r="H8" s="2">
        <v>449.34173076923071</v>
      </c>
      <c r="I8" s="2">
        <v>35.1276923076923</v>
      </c>
      <c r="J8" s="2">
        <v>6.0000000000000009</v>
      </c>
      <c r="K8" s="2">
        <v>30.000000000000007</v>
      </c>
      <c r="L8" s="2">
        <v>0.75</v>
      </c>
      <c r="M8" s="2">
        <v>0.37003547968178624</v>
      </c>
      <c r="N8" s="2">
        <f>IF(VLOOKUP($E8,Configuration!$A$21:$C$31,3,FALSE),IFERROR((Configuration!$C$13*G8+Configuration!$C$12*I8+Configuration!$C$14*H8+Configuration!$C$16*K8+Configuration!$C$15*L8+Configuration!$C$17*M8),""),0)+(IF(VLOOKUP($E8,Configuration!$A$21:$C$31,3,FALSE),IFERROR((Configuration!$C$13*G8+Configuration!$C$12*I8+Configuration!$C$14*H8+Configuration!$C$16*K8+Configuration!$C$15*L8+Configuration!$C$17*M8),""),0)/$F8)*IFERROR(VLOOKUP($D8,'11_GAME_TEAMS (DO NOT MODIFY)'!$A:$C,3,FALSE),0)</f>
        <v>100.18522099867837</v>
      </c>
      <c r="O8" s="2">
        <f>MAX(IFERROR(IF(Configuration!$F$12&gt;0,$N8-LARGE($N:$N,Configuration!$F$12*Configuration!$F$16),-1000000),0),IFERROR(IF(Configuration!$F$14&gt;0,$N8-LARGE('FLEX Settings (DO NOT MODIFY)'!$J:$J,Configuration!$F$14*Configuration!$F$16),-1000000),0),IFERROR(IF(Configuration!$F$13&gt;0,$N8-LARGE('FLEX Settings (DO NOT MODIFY)'!$K:$K,Configuration!$F$13*Configuration!$F$16),-1000000),0))+IF(N8=0,0,COUNTIFS($N$2:N7,N7)*0.000001)</f>
        <v>3.1293609547956178</v>
      </c>
      <c r="P8" s="42">
        <f>IF(VLOOKUP($E8,Configuration!$A$21:$C$31,3,FALSE),IFERROR((Configuration!$C$13*G8*2.5+Configuration!$C$12*I8+Configuration!$C$14*H8+Configuration!$C$16*K8+Configuration!$C$15*L8*2.5+Configuration!$C$17*M8),""),0)/F8*IF(F8&gt;=8,1,(1-(12-F8)/12))</f>
        <v>17.036236676620828</v>
      </c>
    </row>
    <row r="9" spans="1:16" x14ac:dyDescent="0.25">
      <c r="A9" s="3">
        <f>_xlfn.RANK.EQ(O9,O:O,0)</f>
        <v>7</v>
      </c>
      <c r="B9" s="3">
        <f>_xlfn.RANK.EQ(P9,P:P,0)</f>
        <v>6</v>
      </c>
      <c r="C9" t="s">
        <v>798</v>
      </c>
      <c r="D9" t="s">
        <v>115</v>
      </c>
      <c r="E9" t="s">
        <v>138</v>
      </c>
      <c r="F9" s="18">
        <v>12</v>
      </c>
      <c r="G9" s="2">
        <v>6.1714285714285708</v>
      </c>
      <c r="H9" s="2">
        <v>443.08453608247436</v>
      </c>
      <c r="I9" s="2">
        <v>37.53402061855671</v>
      </c>
      <c r="J9" s="2">
        <v>0</v>
      </c>
      <c r="K9" s="2">
        <v>0</v>
      </c>
      <c r="L9" s="2">
        <v>0</v>
      </c>
      <c r="M9" s="2">
        <v>0.30679489111165359</v>
      </c>
      <c r="N9" s="2">
        <f>IF(VLOOKUP($E9,Configuration!$A$21:$C$31,3,FALSE),IFERROR((Configuration!$C$13*G9+Configuration!$C$12*I9+Configuration!$C$14*H9+Configuration!$C$16*K9+Configuration!$C$15*L9+Configuration!$C$17*M9),""),0)+(IF(VLOOKUP($E9,Configuration!$A$21:$C$31,3,FALSE),IFERROR((Configuration!$C$13*G9+Configuration!$C$12*I9+Configuration!$C$14*H9+Configuration!$C$16*K9+Configuration!$C$15*L9+Configuration!$C$17*M9),""),0)/$F9)*IFERROR(VLOOKUP($D9,'11_GAME_TEAMS (DO NOT MODIFY)'!$A:$C,3,FALSE),0)</f>
        <v>99.490445563873919</v>
      </c>
      <c r="O9" s="2">
        <f>MAX(IFERROR(IF(Configuration!$F$12&gt;0,$N9-LARGE($N:$N,Configuration!$F$12*Configuration!$F$16),-1000000),0),IFERROR(IF(Configuration!$F$14&gt;0,$N9-LARGE('FLEX Settings (DO NOT MODIFY)'!$J:$J,Configuration!$F$14*Configuration!$F$16),-1000000),0),IFERROR(IF(Configuration!$F$13&gt;0,$N9-LARGE('FLEX Settings (DO NOT MODIFY)'!$K:$K,Configuration!$F$13*Configuration!$F$16),-1000000),0))+IF(N9=0,0,COUNTIFS($N$2:N8,N8)*0.000001)</f>
        <v>2.4345855199911624</v>
      </c>
      <c r="P9" s="42">
        <f>IF(VLOOKUP($E9,Configuration!$A$21:$C$31,3,FALSE),IFERROR((Configuration!$C$13*G9*2.5+Configuration!$C$12*I9+Configuration!$C$14*H9+Configuration!$C$16*K9+Configuration!$C$15*L9*2.5+Configuration!$C$17*M9),""),0)/F9*IF(F9&gt;=8,1,(1-(12-F9)/12))</f>
        <v>12.919441892227589</v>
      </c>
    </row>
    <row r="10" spans="1:16" x14ac:dyDescent="0.25">
      <c r="A10" s="3">
        <f>_xlfn.RANK.EQ(O10,O:O,0)</f>
        <v>12</v>
      </c>
      <c r="B10" s="3">
        <f>_xlfn.RANK.EQ(P10,P:P,0)</f>
        <v>12</v>
      </c>
      <c r="C10" t="s">
        <v>554</v>
      </c>
      <c r="D10" t="s">
        <v>110</v>
      </c>
      <c r="E10" t="s">
        <v>2</v>
      </c>
      <c r="F10" s="18">
        <v>12</v>
      </c>
      <c r="G10" s="2">
        <v>3.8399999999999994</v>
      </c>
      <c r="H10" s="2">
        <v>449.1372162162163</v>
      </c>
      <c r="I10" s="2">
        <v>33.116108108108108</v>
      </c>
      <c r="J10" s="2">
        <v>15</v>
      </c>
      <c r="K10" s="2">
        <v>75</v>
      </c>
      <c r="L10" s="2">
        <v>1</v>
      </c>
      <c r="M10" s="2">
        <v>0.47795731589645762</v>
      </c>
      <c r="N10" s="2">
        <f>IF(VLOOKUP($E10,Configuration!$A$21:$C$31,3,FALSE),IFERROR((Configuration!$C$13*G10+Configuration!$C$12*I10+Configuration!$C$14*H10+Configuration!$C$16*K10+Configuration!$C$15*L10+Configuration!$C$17*M10),""),0)+(IF(VLOOKUP($E10,Configuration!$A$21:$C$31,3,FALSE),IFERROR((Configuration!$C$13*G10+Configuration!$C$12*I10+Configuration!$C$14*H10+Configuration!$C$16*K10+Configuration!$C$15*L10+Configuration!$C$17*M10),""),0)/$F10)*IFERROR(VLOOKUP($D10,'11_GAME_TEAMS (DO NOT MODIFY)'!$A:$C,3,FALSE),0)</f>
        <v>97.055861043882757</v>
      </c>
      <c r="O10" s="2">
        <f>MAX(IFERROR(IF(Configuration!$F$12&gt;0,$N10-LARGE($N:$N,Configuration!$F$12*Configuration!$F$16),-1000000),0),IFERROR(IF(Configuration!$F$14&gt;0,$N10-LARGE('FLEX Settings (DO NOT MODIFY)'!$J:$J,Configuration!$F$14*Configuration!$F$16),-1000000),0),IFERROR(IF(Configuration!$F$13&gt;0,$N10-LARGE('FLEX Settings (DO NOT MODIFY)'!$K:$K,Configuration!$F$13*Configuration!$F$16),-1000000),0))+IF(N10=0,0,COUNTIFS($N$2:N9,N9)*0.000001)</f>
        <v>9.9999999999999995E-7</v>
      </c>
      <c r="P10" s="42">
        <f>IF(VLOOKUP($E10,Configuration!$A$21:$C$31,3,FALSE),IFERROR((Configuration!$C$13*G10*2.5+Configuration!$C$12*I10+Configuration!$C$14*H10+Configuration!$C$16*K10+Configuration!$C$15*L10*2.5+Configuration!$C$17*M10),""),0)/F10*IF(F10&gt;=8,1,(1-(12-F10)/12))</f>
        <v>11.717988420323563</v>
      </c>
    </row>
    <row r="11" spans="1:16" x14ac:dyDescent="0.25">
      <c r="A11" s="3">
        <f>_xlfn.RANK.EQ(O11,O:O,0)</f>
        <v>11</v>
      </c>
      <c r="B11" s="3">
        <f>_xlfn.RANK.EQ(P11,P:P,0)</f>
        <v>9</v>
      </c>
      <c r="C11" t="s">
        <v>937</v>
      </c>
      <c r="D11" t="s">
        <v>182</v>
      </c>
      <c r="E11" t="s">
        <v>190</v>
      </c>
      <c r="F11" s="18">
        <v>12</v>
      </c>
      <c r="G11" s="2">
        <v>5.1428571428571423</v>
      </c>
      <c r="H11" s="2">
        <v>497.14285714285717</v>
      </c>
      <c r="I11" s="2">
        <v>34.285714285714285</v>
      </c>
      <c r="J11" s="2">
        <v>0</v>
      </c>
      <c r="K11" s="2">
        <v>0</v>
      </c>
      <c r="L11" s="2">
        <v>0</v>
      </c>
      <c r="M11" s="2">
        <v>0.28024394423043975</v>
      </c>
      <c r="N11" s="2">
        <f>IF(VLOOKUP($E11,Configuration!$A$21:$C$31,3,FALSE),IFERROR((Configuration!$C$13*G11+Configuration!$C$12*I11+Configuration!$C$14*H11+Configuration!$C$16*K11+Configuration!$C$15*L11+Configuration!$C$17*M11),""),0)+(IF(VLOOKUP($E11,Configuration!$A$21:$C$31,3,FALSE),IFERROR((Configuration!$C$13*G11+Configuration!$C$12*I11+Configuration!$C$14*H11+Configuration!$C$16*K11+Configuration!$C$15*L11+Configuration!$C$17*M11),""),0)/$F11)*IFERROR(VLOOKUP($D11,'11_GAME_TEAMS (DO NOT MODIFY)'!$A:$C,3,FALSE),0)</f>
        <v>97.153797825824839</v>
      </c>
      <c r="O11" s="2">
        <f>MAX(IFERROR(IF(Configuration!$F$12&gt;0,$N11-LARGE($N:$N,Configuration!$F$12*Configuration!$F$16),-1000000),0),IFERROR(IF(Configuration!$F$14&gt;0,$N11-LARGE('FLEX Settings (DO NOT MODIFY)'!$J:$J,Configuration!$F$14*Configuration!$F$16),-1000000),0),IFERROR(IF(Configuration!$F$13&gt;0,$N11-LARGE('FLEX Settings (DO NOT MODIFY)'!$K:$K,Configuration!$F$13*Configuration!$F$16),-1000000),0))+IF(N11=0,0,COUNTIFS($N$2:N10,N10)*0.000001)</f>
        <v>9.7937781942081553E-2</v>
      </c>
      <c r="P11" s="42">
        <f>IF(VLOOKUP($E11,Configuration!$A$21:$C$31,3,FALSE),IFERROR((Configuration!$C$13*G11*2.5+Configuration!$C$12*I11+Configuration!$C$14*H11+Configuration!$C$16*K11+Configuration!$C$15*L11*2.5+Configuration!$C$17*M11),""),0)/F11*IF(F11&gt;=8,1,(1-(12-F11)/12))</f>
        <v>11.953292675961594</v>
      </c>
    </row>
    <row r="12" spans="1:16" x14ac:dyDescent="0.25">
      <c r="A12" s="3">
        <f>_xlfn.RANK.EQ(O12,O:O,0)</f>
        <v>9</v>
      </c>
      <c r="B12" s="3">
        <f>_xlfn.RANK.EQ(P12,P:P,0)</f>
        <v>10</v>
      </c>
      <c r="C12" t="s">
        <v>944</v>
      </c>
      <c r="D12" t="s">
        <v>74</v>
      </c>
      <c r="E12" t="s">
        <v>373</v>
      </c>
      <c r="F12" s="18">
        <v>12</v>
      </c>
      <c r="G12" s="2">
        <v>4.8202247191011232</v>
      </c>
      <c r="H12" s="2">
        <v>507</v>
      </c>
      <c r="I12" s="2">
        <v>39</v>
      </c>
      <c r="J12" s="2">
        <v>0</v>
      </c>
      <c r="K12" s="2">
        <v>0</v>
      </c>
      <c r="L12" s="2">
        <v>0</v>
      </c>
      <c r="M12" s="2">
        <v>0.31877748656212518</v>
      </c>
      <c r="N12" s="2">
        <f>IF(VLOOKUP($E12,Configuration!$A$21:$C$31,3,FALSE),IFERROR((Configuration!$C$13*G12+Configuration!$C$12*I12+Configuration!$C$14*H12+Configuration!$C$16*K12+Configuration!$C$15*L12+Configuration!$C$17*M12),""),0)+(IF(VLOOKUP($E12,Configuration!$A$21:$C$31,3,FALSE),IFERROR((Configuration!$C$13*G12+Configuration!$C$12*I12+Configuration!$C$14*H12+Configuration!$C$16*K12+Configuration!$C$15*L12+Configuration!$C$17*M12),""),0)/$F12)*IFERROR(VLOOKUP($D12,'11_GAME_TEAMS (DO NOT MODIFY)'!$A:$C,3,FALSE),0)</f>
        <v>98.483793341482482</v>
      </c>
      <c r="O12" s="2">
        <f>MAX(IFERROR(IF(Configuration!$F$12&gt;0,$N12-LARGE($N:$N,Configuration!$F$12*Configuration!$F$16),-1000000),0),IFERROR(IF(Configuration!$F$14&gt;0,$N12-LARGE('FLEX Settings (DO NOT MODIFY)'!$J:$J,Configuration!$F$14*Configuration!$F$16),-1000000),0),IFERROR(IF(Configuration!$F$13&gt;0,$N12-LARGE('FLEX Settings (DO NOT MODIFY)'!$K:$K,Configuration!$F$13*Configuration!$F$16),-1000000),0))+IF(N12=0,0,COUNTIFS($N$2:N11,N11)*0.000001)</f>
        <v>1.4279332975997245</v>
      </c>
      <c r="P12" s="42">
        <f>IF(VLOOKUP($E12,Configuration!$A$21:$C$31,3,FALSE),IFERROR((Configuration!$C$13*G12*2.5+Configuration!$C$12*I12+Configuration!$C$14*H12+Configuration!$C$16*K12+Configuration!$C$15*L12*2.5+Configuration!$C$17*M12),""),0)/F12*IF(F12&gt;=8,1,(1-(12-F12)/12))</f>
        <v>11.822151317782717</v>
      </c>
    </row>
    <row r="13" spans="1:16" x14ac:dyDescent="0.25">
      <c r="A13" s="3">
        <f>_xlfn.RANK.EQ(O13,O:O,0)</f>
        <v>10</v>
      </c>
      <c r="B13" s="3">
        <f>_xlfn.RANK.EQ(P13,P:P,0)</f>
        <v>15</v>
      </c>
      <c r="C13" t="s">
        <v>841</v>
      </c>
      <c r="D13" t="s">
        <v>313</v>
      </c>
      <c r="E13" t="s">
        <v>3</v>
      </c>
      <c r="F13" s="18">
        <v>12</v>
      </c>
      <c r="G13" s="2">
        <v>1.96875</v>
      </c>
      <c r="H13" s="2">
        <v>483</v>
      </c>
      <c r="I13" s="2">
        <v>42</v>
      </c>
      <c r="J13" s="2">
        <v>10.5</v>
      </c>
      <c r="K13" s="2">
        <v>52.5</v>
      </c>
      <c r="L13" s="2">
        <v>2.1</v>
      </c>
      <c r="M13" s="2">
        <v>0.48839026575351102</v>
      </c>
      <c r="N13" s="2">
        <f>IF(VLOOKUP($E13,Configuration!$A$21:$C$31,3,FALSE),IFERROR((Configuration!$C$13*G13+Configuration!$C$12*I13+Configuration!$C$14*H13+Configuration!$C$16*K13+Configuration!$C$15*L13+Configuration!$C$17*M13),""),0)+(IF(VLOOKUP($E13,Configuration!$A$21:$C$31,3,FALSE),IFERROR((Configuration!$C$13*G13+Configuration!$C$12*I13+Configuration!$C$14*H13+Configuration!$C$16*K13+Configuration!$C$15*L13+Configuration!$C$17*M13),""),0)/$F13)*IFERROR(VLOOKUP($D13,'11_GAME_TEAMS (DO NOT MODIFY)'!$A:$C,3,FALSE),0)</f>
        <v>97.985719468492988</v>
      </c>
      <c r="O13" s="2">
        <f>MAX(IFERROR(IF(Configuration!$F$12&gt;0,$N13-LARGE($N:$N,Configuration!$F$12*Configuration!$F$16),-1000000),0),IFERROR(IF(Configuration!$F$14&gt;0,$N13-LARGE('FLEX Settings (DO NOT MODIFY)'!$J:$J,Configuration!$F$14*Configuration!$F$16),-1000000),0),IFERROR(IF(Configuration!$F$13&gt;0,$N13-LARGE('FLEX Settings (DO NOT MODIFY)'!$K:$K,Configuration!$F$13*Configuration!$F$16),-1000000),0))+IF(N13=0,0,COUNTIFS($N$2:N12,N12)*0.000001)</f>
        <v>0.92985942461023086</v>
      </c>
      <c r="P13" s="42">
        <f>IF(VLOOKUP($E13,Configuration!$A$21:$C$31,3,FALSE),IFERROR((Configuration!$C$13*G13*2.5+Configuration!$C$12*I13+Configuration!$C$14*H13+Configuration!$C$16*K13+Configuration!$C$15*L13*2.5+Configuration!$C$17*M13),""),0)/F13*IF(F13&gt;=8,1,(1-(12-F13)/12))</f>
        <v>11.217039122374416</v>
      </c>
    </row>
    <row r="14" spans="1:16" x14ac:dyDescent="0.25">
      <c r="A14" s="3">
        <f>_xlfn.RANK.EQ(O14,O:O,0)</f>
        <v>8</v>
      </c>
      <c r="B14" s="3">
        <f>_xlfn.RANK.EQ(P14,P:P,0)</f>
        <v>14</v>
      </c>
      <c r="C14" t="s">
        <v>822</v>
      </c>
      <c r="D14" t="s">
        <v>58</v>
      </c>
      <c r="E14" t="s">
        <v>190</v>
      </c>
      <c r="F14" s="18">
        <v>12</v>
      </c>
      <c r="G14" s="2">
        <v>4.1666666666666661</v>
      </c>
      <c r="H14" s="2">
        <v>517.5</v>
      </c>
      <c r="I14" s="2">
        <v>45</v>
      </c>
      <c r="J14" s="2">
        <v>0</v>
      </c>
      <c r="K14" s="2">
        <v>0</v>
      </c>
      <c r="L14" s="2">
        <v>0</v>
      </c>
      <c r="M14" s="2">
        <v>0.36782017680245216</v>
      </c>
      <c r="N14" s="2">
        <f>IF(VLOOKUP($E14,Configuration!$A$21:$C$31,3,FALSE),IFERROR((Configuration!$C$13*G14+Configuration!$C$12*I14+Configuration!$C$14*H14+Configuration!$C$16*K14+Configuration!$C$15*L14+Configuration!$C$17*M14),""),0)+(IF(VLOOKUP($E14,Configuration!$A$21:$C$31,3,FALSE),IFERROR((Configuration!$C$13*G14+Configuration!$C$12*I14+Configuration!$C$14*H14+Configuration!$C$16*K14+Configuration!$C$15*L14+Configuration!$C$17*M14),""),0)/$F14)*IFERROR(VLOOKUP($D14,'11_GAME_TEAMS (DO NOT MODIFY)'!$A:$C,3,FALSE),0)</f>
        <v>98.514359646395093</v>
      </c>
      <c r="O14" s="2">
        <f>MAX(IFERROR(IF(Configuration!$F$12&gt;0,$N14-LARGE($N:$N,Configuration!$F$12*Configuration!$F$16),-1000000),0),IFERROR(IF(Configuration!$F$14&gt;0,$N14-LARGE('FLEX Settings (DO NOT MODIFY)'!$J:$J,Configuration!$F$14*Configuration!$F$16),-1000000),0),IFERROR(IF(Configuration!$F$13&gt;0,$N14-LARGE('FLEX Settings (DO NOT MODIFY)'!$K:$K,Configuration!$F$13*Configuration!$F$16),-1000000),0))+IF(N14=0,0,COUNTIFS($N$2:N13,N13)*0.000001)</f>
        <v>1.4584996025123356</v>
      </c>
      <c r="P14" s="42">
        <f>IF(VLOOKUP($E14,Configuration!$A$21:$C$31,3,FALSE),IFERROR((Configuration!$C$13*G14*2.5+Configuration!$C$12*I14+Configuration!$C$14*H14+Configuration!$C$16*K14+Configuration!$C$15*L14*2.5+Configuration!$C$17*M14),""),0)/F14*IF(F14&gt;=8,1,(1-(12-F14)/12))</f>
        <v>11.334529970532925</v>
      </c>
    </row>
    <row r="15" spans="1:16" x14ac:dyDescent="0.25">
      <c r="A15" s="3">
        <f>_xlfn.RANK.EQ(O15,O:O,0)</f>
        <v>14</v>
      </c>
      <c r="B15" s="3">
        <f>_xlfn.RANK.EQ(P15,P:P,0)</f>
        <v>11</v>
      </c>
      <c r="C15" t="s">
        <v>298</v>
      </c>
      <c r="D15" t="s">
        <v>122</v>
      </c>
      <c r="E15" t="s">
        <v>190</v>
      </c>
      <c r="F15" s="18">
        <v>12</v>
      </c>
      <c r="G15" s="2">
        <v>5.3999999999999995</v>
      </c>
      <c r="H15" s="2">
        <v>425.78461538461545</v>
      </c>
      <c r="I15" s="2">
        <v>35.482051282051287</v>
      </c>
      <c r="J15" s="2">
        <v>0</v>
      </c>
      <c r="K15" s="2">
        <v>0</v>
      </c>
      <c r="L15" s="2">
        <v>0</v>
      </c>
      <c r="M15" s="2">
        <v>0.29002254168617281</v>
      </c>
      <c r="N15" s="2">
        <f>IF(VLOOKUP($E15,Configuration!$A$21:$C$31,3,FALSE),IFERROR((Configuration!$C$13*G15+Configuration!$C$12*I15+Configuration!$C$14*H15+Configuration!$C$16*K15+Configuration!$C$15*L15+Configuration!$C$17*M15),""),0)+(IF(VLOOKUP($E15,Configuration!$A$21:$C$31,3,FALSE),IFERROR((Configuration!$C$13*G15+Configuration!$C$12*I15+Configuration!$C$14*H15+Configuration!$C$16*K15+Configuration!$C$15*L15+Configuration!$C$17*M15),""),0)/$F15)*IFERROR(VLOOKUP($D15,'11_GAME_TEAMS (DO NOT MODIFY)'!$A:$C,3,FALSE),0)</f>
        <v>92.139442096114848</v>
      </c>
      <c r="O15" s="2">
        <f>MAX(IFERROR(IF(Configuration!$F$12&gt;0,$N15-LARGE($N:$N,Configuration!$F$12*Configuration!$F$16),-1000000),0),IFERROR(IF(Configuration!$F$14&gt;0,$N15-LARGE('FLEX Settings (DO NOT MODIFY)'!$J:$J,Configuration!$F$14*Configuration!$F$16),-1000000),0),IFERROR(IF(Configuration!$F$13&gt;0,$N15-LARGE('FLEX Settings (DO NOT MODIFY)'!$K:$K,Configuration!$F$13*Configuration!$F$16),-1000000),0))+IF(N15=0,0,COUNTIFS($N$2:N14,N14)*0.000001)</f>
        <v>-4.9164179477679086</v>
      </c>
      <c r="P15" s="42">
        <f>IF(VLOOKUP($E15,Configuration!$A$21:$C$31,3,FALSE),IFERROR((Configuration!$C$13*G15*2.5+Configuration!$C$12*I15+Configuration!$C$14*H15+Configuration!$C$16*K15+Configuration!$C$15*L15*2.5+Configuration!$C$17*M15),""),0)/F15*IF(F15&gt;=8,1,(1-(12-F15)/12))</f>
        <v>11.728286841342905</v>
      </c>
    </row>
    <row r="16" spans="1:16" x14ac:dyDescent="0.25">
      <c r="A16" s="3">
        <f>_xlfn.RANK.EQ(O16,O:O,0)</f>
        <v>15</v>
      </c>
      <c r="B16" s="3">
        <f>_xlfn.RANK.EQ(P16,P:P,0)</f>
        <v>8</v>
      </c>
      <c r="C16" t="s">
        <v>906</v>
      </c>
      <c r="D16" t="s">
        <v>118</v>
      </c>
      <c r="E16" t="s">
        <v>3</v>
      </c>
      <c r="F16" s="18">
        <v>12</v>
      </c>
      <c r="G16" s="2">
        <v>5.9770114942528743</v>
      </c>
      <c r="H16" s="2">
        <v>382.20000000000005</v>
      </c>
      <c r="I16" s="2">
        <v>34.666666666666664</v>
      </c>
      <c r="J16" s="2">
        <v>0</v>
      </c>
      <c r="K16" s="2">
        <v>0</v>
      </c>
      <c r="L16" s="2">
        <v>0</v>
      </c>
      <c r="M16" s="2">
        <v>0.28335776583300021</v>
      </c>
      <c r="N16" s="2">
        <f>IF(VLOOKUP($E16,Configuration!$A$21:$C$31,3,FALSE),IFERROR((Configuration!$C$13*G16+Configuration!$C$12*I16+Configuration!$C$14*H16+Configuration!$C$16*K16+Configuration!$C$15*L16+Configuration!$C$17*M16),""),0)+(IF(VLOOKUP($E16,Configuration!$A$21:$C$31,3,FALSE),IFERROR((Configuration!$C$13*G16+Configuration!$C$12*I16+Configuration!$C$14*H16+Configuration!$C$16*K16+Configuration!$C$15*L16+Configuration!$C$17*M16),""),0)/$F16)*IFERROR(VLOOKUP($D16,'11_GAME_TEAMS (DO NOT MODIFY)'!$A:$C,3,FALSE),0)</f>
        <v>90.848686767184574</v>
      </c>
      <c r="O16" s="2">
        <f>MAX(IFERROR(IF(Configuration!$F$12&gt;0,$N16-LARGE($N:$N,Configuration!$F$12*Configuration!$F$16),-1000000),0),IFERROR(IF(Configuration!$F$14&gt;0,$N16-LARGE('FLEX Settings (DO NOT MODIFY)'!$J:$J,Configuration!$F$14*Configuration!$F$16),-1000000),0),IFERROR(IF(Configuration!$F$13&gt;0,$N16-LARGE('FLEX Settings (DO NOT MODIFY)'!$K:$K,Configuration!$F$13*Configuration!$F$16),-1000000),0))+IF(N16=0,0,COUNTIFS($N$2:N15,N15)*0.000001)</f>
        <v>-6.2071732766981826</v>
      </c>
      <c r="P16" s="42">
        <f>IF(VLOOKUP($E16,Configuration!$A$21:$C$31,3,FALSE),IFERROR((Configuration!$C$13*G16*2.5+Configuration!$C$12*I16+Configuration!$C$14*H16+Configuration!$C$16*K16+Configuration!$C$15*L16*2.5+Configuration!$C$17*M16),""),0)/F16*IF(F16&gt;=8,1,(1-(12-F16)/12))</f>
        <v>12.053482517955038</v>
      </c>
    </row>
    <row r="17" spans="1:16" x14ac:dyDescent="0.25">
      <c r="A17" s="3">
        <f>_xlfn.RANK.EQ(O17,O:O,0)</f>
        <v>13</v>
      </c>
      <c r="B17" s="3">
        <f>_xlfn.RANK.EQ(P17,P:P,0)</f>
        <v>13</v>
      </c>
      <c r="C17" t="s">
        <v>301</v>
      </c>
      <c r="D17" t="s">
        <v>65</v>
      </c>
      <c r="E17" t="s">
        <v>373</v>
      </c>
      <c r="F17" s="18">
        <v>12</v>
      </c>
      <c r="G17" s="2">
        <v>5.1315789473684212</v>
      </c>
      <c r="H17" s="2">
        <v>429</v>
      </c>
      <c r="I17" s="2">
        <v>39</v>
      </c>
      <c r="J17" s="2">
        <v>0</v>
      </c>
      <c r="K17" s="2">
        <v>0</v>
      </c>
      <c r="L17" s="2">
        <v>0</v>
      </c>
      <c r="M17" s="2">
        <v>0.31877748656212518</v>
      </c>
      <c r="N17" s="2">
        <f>IF(VLOOKUP($E17,Configuration!$A$21:$C$31,3,FALSE),IFERROR((Configuration!$C$13*G17+Configuration!$C$12*I17+Configuration!$C$14*H17+Configuration!$C$16*K17+Configuration!$C$15*L17+Configuration!$C$17*M17),""),0)+(IF(VLOOKUP($E17,Configuration!$A$21:$C$31,3,FALSE),IFERROR((Configuration!$C$13*G17+Configuration!$C$12*I17+Configuration!$C$14*H17+Configuration!$C$16*K17+Configuration!$C$15*L17+Configuration!$C$17*M17),""),0)/$F17)*IFERROR(VLOOKUP($D17,'11_GAME_TEAMS (DO NOT MODIFY)'!$A:$C,3,FALSE),0)</f>
        <v>92.551918711086273</v>
      </c>
      <c r="O17" s="2">
        <f>MAX(IFERROR(IF(Configuration!$F$12&gt;0,$N17-LARGE($N:$N,Configuration!$F$12*Configuration!$F$16),-1000000),0),IFERROR(IF(Configuration!$F$14&gt;0,$N17-LARGE('FLEX Settings (DO NOT MODIFY)'!$J:$J,Configuration!$F$14*Configuration!$F$16),-1000000),0),IFERROR(IF(Configuration!$F$13&gt;0,$N17-LARGE('FLEX Settings (DO NOT MODIFY)'!$K:$K,Configuration!$F$13*Configuration!$F$16),-1000000),0))+IF(N17=0,0,COUNTIFS($N$2:N16,N16)*0.000001)</f>
        <v>-4.5039413327964839</v>
      </c>
      <c r="P17" s="42">
        <f>IF(VLOOKUP($E17,Configuration!$A$21:$C$31,3,FALSE),IFERROR((Configuration!$C$13*G17*2.5+Configuration!$C$12*I17+Configuration!$C$14*H17+Configuration!$C$16*K17+Configuration!$C$15*L17*2.5+Configuration!$C$17*M17),""),0)/F17*IF(F17&gt;=8,1,(1-(12-F17)/12))</f>
        <v>11.56134410311684</v>
      </c>
    </row>
    <row r="18" spans="1:16" x14ac:dyDescent="0.25">
      <c r="A18" s="3">
        <f>_xlfn.RANK.EQ(O18,O:O,0)</f>
        <v>17</v>
      </c>
      <c r="B18" s="3">
        <f>_xlfn.RANK.EQ(P18,P:P,0)</f>
        <v>16</v>
      </c>
      <c r="C18" t="s">
        <v>780</v>
      </c>
      <c r="D18" t="s">
        <v>39</v>
      </c>
      <c r="E18" t="s">
        <v>2</v>
      </c>
      <c r="F18" s="18">
        <v>12</v>
      </c>
      <c r="G18" s="2">
        <v>4.615384615384615</v>
      </c>
      <c r="H18" s="2">
        <v>432.14594594594598</v>
      </c>
      <c r="I18" s="2">
        <v>37.800000000000004</v>
      </c>
      <c r="J18" s="2">
        <v>0</v>
      </c>
      <c r="K18" s="2">
        <v>0</v>
      </c>
      <c r="L18" s="2">
        <v>0</v>
      </c>
      <c r="M18" s="2">
        <v>0.30896894851405987</v>
      </c>
      <c r="N18" s="2">
        <f>IF(VLOOKUP($E18,Configuration!$A$21:$C$31,3,FALSE),IFERROR((Configuration!$C$13*G18+Configuration!$C$12*I18+Configuration!$C$14*H18+Configuration!$C$16*K18+Configuration!$C$15*L18+Configuration!$C$17*M18),""),0)+(IF(VLOOKUP($E18,Configuration!$A$21:$C$31,3,FALSE),IFERROR((Configuration!$C$13*G18+Configuration!$C$12*I18+Configuration!$C$14*H18+Configuration!$C$16*K18+Configuration!$C$15*L18+Configuration!$C$17*M18),""),0)/$F18)*IFERROR(VLOOKUP($D18,'11_GAME_TEAMS (DO NOT MODIFY)'!$A:$C,3,FALSE),0)</f>
        <v>89.188964389874187</v>
      </c>
      <c r="O18" s="2">
        <f>MAX(IFERROR(IF(Configuration!$F$12&gt;0,$N18-LARGE($N:$N,Configuration!$F$12*Configuration!$F$16),-1000000),0),IFERROR(IF(Configuration!$F$14&gt;0,$N18-LARGE('FLEX Settings (DO NOT MODIFY)'!$J:$J,Configuration!$F$14*Configuration!$F$16),-1000000),0),IFERROR(IF(Configuration!$F$13&gt;0,$N18-LARGE('FLEX Settings (DO NOT MODIFY)'!$K:$K,Configuration!$F$13*Configuration!$F$16),-1000000),0))+IF(N18=0,0,COUNTIFS($N$2:N17,N17)*0.000001)</f>
        <v>-7.8668956540085704</v>
      </c>
      <c r="P18" s="42">
        <f>IF(VLOOKUP($E18,Configuration!$A$21:$C$31,3,FALSE),IFERROR((Configuration!$C$13*G18*2.5+Configuration!$C$12*I18+Configuration!$C$14*H18+Configuration!$C$16*K18+Configuration!$C$15*L18*2.5+Configuration!$C$17*M18),""),0)/F18*IF(F18&gt;=8,1,(1-(12-F18)/12))</f>
        <v>10.893952160694644</v>
      </c>
    </row>
    <row r="19" spans="1:16" x14ac:dyDescent="0.25">
      <c r="A19" s="3">
        <f>_xlfn.RANK.EQ(O19,O:O,0)</f>
        <v>16</v>
      </c>
      <c r="B19" s="3">
        <f>_xlfn.RANK.EQ(P19,P:P,0)</f>
        <v>20</v>
      </c>
      <c r="C19" t="s">
        <v>877</v>
      </c>
      <c r="D19" t="s">
        <v>60</v>
      </c>
      <c r="E19" t="s">
        <v>1</v>
      </c>
      <c r="F19" s="18">
        <v>12</v>
      </c>
      <c r="G19" s="2">
        <v>3.84</v>
      </c>
      <c r="H19" s="2">
        <v>467.62765086206912</v>
      </c>
      <c r="I19" s="2">
        <v>40.61282327586207</v>
      </c>
      <c r="J19" s="2">
        <v>0</v>
      </c>
      <c r="K19" s="2">
        <v>0</v>
      </c>
      <c r="L19" s="2">
        <v>0</v>
      </c>
      <c r="M19" s="2">
        <v>0.33196035195054069</v>
      </c>
      <c r="N19" s="2">
        <f>IF(VLOOKUP($E19,Configuration!$A$21:$C$31,3,FALSE),IFERROR((Configuration!$C$13*G19+Configuration!$C$12*I19+Configuration!$C$14*H19+Configuration!$C$16*K19+Configuration!$C$15*L19+Configuration!$C$17*M19),""),0)+(IF(VLOOKUP($E19,Configuration!$A$21:$C$31,3,FALSE),IFERROR((Configuration!$C$13*G19+Configuration!$C$12*I19+Configuration!$C$14*H19+Configuration!$C$16*K19+Configuration!$C$15*L19+Configuration!$C$17*M19),""),0)/$F19)*IFERROR(VLOOKUP($D19,'11_GAME_TEAMS (DO NOT MODIFY)'!$A:$C,3,FALSE),0)</f>
        <v>89.445256020236855</v>
      </c>
      <c r="O19" s="2">
        <f>MAX(IFERROR(IF(Configuration!$F$12&gt;0,$N19-LARGE($N:$N,Configuration!$F$12*Configuration!$F$16),-1000000),0),IFERROR(IF(Configuration!$F$14&gt;0,$N19-LARGE('FLEX Settings (DO NOT MODIFY)'!$J:$J,Configuration!$F$14*Configuration!$F$16),-1000000),0),IFERROR(IF(Configuration!$F$13&gt;0,$N19-LARGE('FLEX Settings (DO NOT MODIFY)'!$K:$K,Configuration!$F$13*Configuration!$F$16),-1000000),0))+IF(N19=0,0,COUNTIFS($N$2:N18,N18)*0.000001)</f>
        <v>-7.6106040236459025</v>
      </c>
      <c r="P19" s="42">
        <f>IF(VLOOKUP($E19,Configuration!$A$21:$C$31,3,FALSE),IFERROR((Configuration!$C$13*G19*2.5+Configuration!$C$12*I19+Configuration!$C$14*H19+Configuration!$C$16*K19+Configuration!$C$15*L19*2.5+Configuration!$C$17*M19),""),0)/F19*IF(F19&gt;=8,1,(1-(12-F19)/12))</f>
        <v>10.333771335019739</v>
      </c>
    </row>
    <row r="20" spans="1:16" x14ac:dyDescent="0.25">
      <c r="A20" s="3">
        <f>_xlfn.RANK.EQ(O20,O:O,0)</f>
        <v>18</v>
      </c>
      <c r="B20" s="3">
        <f>_xlfn.RANK.EQ(P20,P:P,0)</f>
        <v>27</v>
      </c>
      <c r="C20" t="s">
        <v>934</v>
      </c>
      <c r="D20" t="s">
        <v>56</v>
      </c>
      <c r="E20" t="s">
        <v>355</v>
      </c>
      <c r="F20" s="18">
        <v>12</v>
      </c>
      <c r="G20" s="2">
        <v>3.75</v>
      </c>
      <c r="H20" s="2">
        <v>450</v>
      </c>
      <c r="I20" s="2">
        <v>30</v>
      </c>
      <c r="J20" s="2">
        <v>0</v>
      </c>
      <c r="K20" s="2">
        <v>0</v>
      </c>
      <c r="L20" s="2">
        <v>0</v>
      </c>
      <c r="M20" s="2">
        <v>0.24521345120163476</v>
      </c>
      <c r="N20" s="2">
        <f>IF(VLOOKUP($E20,Configuration!$A$21:$C$31,3,FALSE),IFERROR((Configuration!$C$13*G20+Configuration!$C$12*I20+Configuration!$C$14*H20+Configuration!$C$16*K20+Configuration!$C$15*L20+Configuration!$C$17*M20),""),0)+(IF(VLOOKUP($E20,Configuration!$A$21:$C$31,3,FALSE),IFERROR((Configuration!$C$13*G20+Configuration!$C$12*I20+Configuration!$C$14*H20+Configuration!$C$16*K20+Configuration!$C$15*L20+Configuration!$C$17*M20),""),0)/$F20)*IFERROR(VLOOKUP($D20,'11_GAME_TEAMS (DO NOT MODIFY)'!$A:$C,3,FALSE),0)</f>
        <v>82.009573097596729</v>
      </c>
      <c r="O20" s="2">
        <f>MAX(IFERROR(IF(Configuration!$F$12&gt;0,$N20-LARGE($N:$N,Configuration!$F$12*Configuration!$F$16),-1000000),0),IFERROR(IF(Configuration!$F$14&gt;0,$N20-LARGE('FLEX Settings (DO NOT MODIFY)'!$J:$J,Configuration!$F$14*Configuration!$F$16),-1000000),0),IFERROR(IF(Configuration!$F$13&gt;0,$N20-LARGE('FLEX Settings (DO NOT MODIFY)'!$K:$K,Configuration!$F$13*Configuration!$F$16),-1000000),0))+IF(N20=0,0,COUNTIFS($N$2:N19,N19)*0.000001)</f>
        <v>-15.046286946286029</v>
      </c>
      <c r="P20" s="42">
        <f>IF(VLOOKUP($E20,Configuration!$A$21:$C$31,3,FALSE),IFERROR((Configuration!$C$13*G20*2.5+Configuration!$C$12*I20+Configuration!$C$14*H20+Configuration!$C$16*K20+Configuration!$C$15*L20*2.5+Configuration!$C$17*M20),""),0)/F20*IF(F20&gt;=8,1,(1-(12-F20)/12))</f>
        <v>9.6466310914663946</v>
      </c>
    </row>
    <row r="21" spans="1:16" x14ac:dyDescent="0.25">
      <c r="A21" s="3">
        <f>_xlfn.RANK.EQ(O21,O:O,0)</f>
        <v>19</v>
      </c>
      <c r="B21" s="3">
        <f>_xlfn.RANK.EQ(P21,P:P,0)</f>
        <v>25</v>
      </c>
      <c r="C21" t="s">
        <v>960</v>
      </c>
      <c r="D21" t="s">
        <v>66</v>
      </c>
      <c r="E21" t="s">
        <v>355</v>
      </c>
      <c r="F21" s="18">
        <v>12</v>
      </c>
      <c r="G21" s="2">
        <v>3.9560439560439562</v>
      </c>
      <c r="H21" s="2">
        <v>432</v>
      </c>
      <c r="I21" s="2">
        <v>30.857142857142861</v>
      </c>
      <c r="J21" s="2">
        <v>0</v>
      </c>
      <c r="K21" s="2">
        <v>0</v>
      </c>
      <c r="L21" s="2">
        <v>0</v>
      </c>
      <c r="M21" s="2">
        <v>0.25221954980739575</v>
      </c>
      <c r="N21" s="2">
        <f>IF(VLOOKUP($E21,Configuration!$A$21:$C$31,3,FALSE),IFERROR((Configuration!$C$13*G21+Configuration!$C$12*I21+Configuration!$C$14*H21+Configuration!$C$16*K21+Configuration!$C$15*L21+Configuration!$C$17*M21),""),0)+(IF(VLOOKUP($E21,Configuration!$A$21:$C$31,3,FALSE),IFERROR((Configuration!$C$13*G21+Configuration!$C$12*I21+Configuration!$C$14*H21+Configuration!$C$16*K21+Configuration!$C$15*L21+Configuration!$C$17*M21),""),0)/$F21)*IFERROR(VLOOKUP($D21,'11_GAME_TEAMS (DO NOT MODIFY)'!$A:$C,3,FALSE),0)</f>
        <v>81.860396065220385</v>
      </c>
      <c r="O21" s="2">
        <f>MAX(IFERROR(IF(Configuration!$F$12&gt;0,$N21-LARGE($N:$N,Configuration!$F$12*Configuration!$F$16),-1000000),0),IFERROR(IF(Configuration!$F$14&gt;0,$N21-LARGE('FLEX Settings (DO NOT MODIFY)'!$J:$J,Configuration!$F$14*Configuration!$F$16),-1000000),0),IFERROR(IF(Configuration!$F$13&gt;0,$N21-LARGE('FLEX Settings (DO NOT MODIFY)'!$K:$K,Configuration!$F$13*Configuration!$F$16),-1000000),0))+IF(N21=0,0,COUNTIFS($N$2:N20,N20)*0.000001)</f>
        <v>-15.195463978662373</v>
      </c>
      <c r="P21" s="42">
        <f>IF(VLOOKUP($E21,Configuration!$A$21:$C$31,3,FALSE),IFERROR((Configuration!$C$13*G21*2.5+Configuration!$C$12*I21+Configuration!$C$14*H21+Configuration!$C$16*K21+Configuration!$C$15*L21*2.5+Configuration!$C$17*M21),""),0)/F21*IF(F21&gt;=8,1,(1-(12-F21)/12))</f>
        <v>9.7887326391346665</v>
      </c>
    </row>
    <row r="22" spans="1:16" x14ac:dyDescent="0.25">
      <c r="A22" s="3">
        <f>_xlfn.RANK.EQ(O22,O:O,0)</f>
        <v>20</v>
      </c>
      <c r="B22" s="3">
        <f>_xlfn.RANK.EQ(P22,P:P,0)</f>
        <v>24</v>
      </c>
      <c r="C22" t="s">
        <v>874</v>
      </c>
      <c r="D22" t="s">
        <v>87</v>
      </c>
      <c r="E22" t="s">
        <v>1</v>
      </c>
      <c r="F22" s="18">
        <v>12</v>
      </c>
      <c r="G22" s="2">
        <v>4.0695652173913039</v>
      </c>
      <c r="H22" s="2">
        <v>412.17884615384622</v>
      </c>
      <c r="I22" s="2">
        <v>33.009994172494181</v>
      </c>
      <c r="J22" s="2">
        <v>0</v>
      </c>
      <c r="K22" s="2">
        <v>0</v>
      </c>
      <c r="L22" s="2">
        <v>0</v>
      </c>
      <c r="M22" s="2">
        <v>0.26981648650610501</v>
      </c>
      <c r="N22" s="2">
        <f>IF(VLOOKUP($E22,Configuration!$A$21:$C$31,3,FALSE),IFERROR((Configuration!$C$13*G22+Configuration!$C$12*I22+Configuration!$C$14*H22+Configuration!$C$16*K22+Configuration!$C$15*L22+Configuration!$C$17*M22),""),0)+(IF(VLOOKUP($E22,Configuration!$A$21:$C$31,3,FALSE),IFERROR((Configuration!$C$13*G22+Configuration!$C$12*I22+Configuration!$C$14*H22+Configuration!$C$16*K22+Configuration!$C$15*L22+Configuration!$C$17*M22),""),0)/$F22)*IFERROR(VLOOKUP($D22,'11_GAME_TEAMS (DO NOT MODIFY)'!$A:$C,3,FALSE),0)</f>
        <v>81.600640032967334</v>
      </c>
      <c r="O22" s="2">
        <f>MAX(IFERROR(IF(Configuration!$F$12&gt;0,$N22-LARGE($N:$N,Configuration!$F$12*Configuration!$F$16),-1000000),0),IFERROR(IF(Configuration!$F$14&gt;0,$N22-LARGE('FLEX Settings (DO NOT MODIFY)'!$J:$J,Configuration!$F$14*Configuration!$F$16),-1000000),0),IFERROR(IF(Configuration!$F$13&gt;0,$N22-LARGE('FLEX Settings (DO NOT MODIFY)'!$K:$K,Configuration!$F$13*Configuration!$F$16),-1000000),0))+IF(N22=0,0,COUNTIFS($N$2:N21,N21)*0.000001)</f>
        <v>-15.455220010915424</v>
      </c>
      <c r="P22" s="42">
        <f>IF(VLOOKUP($E22,Configuration!$A$21:$C$31,3,FALSE),IFERROR((Configuration!$C$13*G22*2.5+Configuration!$C$12*I22+Configuration!$C$14*H22+Configuration!$C$16*K22+Configuration!$C$15*L22*2.5+Configuration!$C$17*M22),""),0)/F22*IF(F22&gt;=8,1,(1-(12-F22)/12))</f>
        <v>9.8522272491240894</v>
      </c>
    </row>
    <row r="23" spans="1:16" x14ac:dyDescent="0.25">
      <c r="A23" s="3">
        <f>_xlfn.RANK.EQ(O23,O:O,0)</f>
        <v>24</v>
      </c>
      <c r="B23" s="3">
        <f>_xlfn.RANK.EQ(P23,P:P,0)</f>
        <v>22</v>
      </c>
      <c r="C23" t="s">
        <v>963</v>
      </c>
      <c r="D23" t="s">
        <v>85</v>
      </c>
      <c r="E23" t="s">
        <v>190</v>
      </c>
      <c r="F23" s="18">
        <v>12</v>
      </c>
      <c r="G23" s="2">
        <v>5.2436974789915967</v>
      </c>
      <c r="H23" s="2">
        <v>334.28571428571428</v>
      </c>
      <c r="I23" s="2">
        <v>22.285714285714285</v>
      </c>
      <c r="J23" s="2">
        <v>0</v>
      </c>
      <c r="K23" s="2">
        <v>0</v>
      </c>
      <c r="L23" s="2">
        <v>0</v>
      </c>
      <c r="M23" s="2">
        <v>0.18215856374978584</v>
      </c>
      <c r="N23" s="2">
        <f>IF(VLOOKUP($E23,Configuration!$A$21:$C$31,3,FALSE),IFERROR((Configuration!$C$13*G23+Configuration!$C$12*I23+Configuration!$C$14*H23+Configuration!$C$16*K23+Configuration!$C$15*L23+Configuration!$C$17*M23),""),0)+(IF(VLOOKUP($E23,Configuration!$A$21:$C$31,3,FALSE),IFERROR((Configuration!$C$13*G23+Configuration!$C$12*I23+Configuration!$C$14*H23+Configuration!$C$16*K23+Configuration!$C$15*L23+Configuration!$C$17*M23),""),0)/$F23)*IFERROR(VLOOKUP($D23,'11_GAME_TEAMS (DO NOT MODIFY)'!$A:$C,3,FALSE),0)</f>
        <v>75.669296317878576</v>
      </c>
      <c r="O23" s="2">
        <f>MAX(IFERROR(IF(Configuration!$F$12&gt;0,$N23-LARGE($N:$N,Configuration!$F$12*Configuration!$F$16),-1000000),0),IFERROR(IF(Configuration!$F$14&gt;0,$N23-LARGE('FLEX Settings (DO NOT MODIFY)'!$J:$J,Configuration!$F$14*Configuration!$F$16),-1000000),0),IFERROR(IF(Configuration!$F$13&gt;0,$N23-LARGE('FLEX Settings (DO NOT MODIFY)'!$K:$K,Configuration!$F$13*Configuration!$F$16),-1000000),0))+IF(N23=0,0,COUNTIFS($N$2:N22,N22)*0.000001)</f>
        <v>-21.38656372600418</v>
      </c>
      <c r="P23" s="42">
        <f>IF(VLOOKUP($E23,Configuration!$A$21:$C$31,3,FALSE),IFERROR((Configuration!$C$13*G23*2.5+Configuration!$C$12*I23+Configuration!$C$14*H23+Configuration!$C$16*K23+Configuration!$C$15*L23*2.5+Configuration!$C$17*M23),""),0)/F23*IF(F23&gt;=8,1,(1-(12-F23)/12))</f>
        <v>10.238547802400246</v>
      </c>
    </row>
    <row r="24" spans="1:16" x14ac:dyDescent="0.25">
      <c r="A24" s="3">
        <f>_xlfn.RANK.EQ(O24,O:O,0)</f>
        <v>21</v>
      </c>
      <c r="B24" s="3">
        <f>_xlfn.RANK.EQ(P24,P:P,0)</f>
        <v>33</v>
      </c>
      <c r="C24" t="s">
        <v>931</v>
      </c>
      <c r="D24" t="s">
        <v>132</v>
      </c>
      <c r="E24" t="s">
        <v>138</v>
      </c>
      <c r="F24" s="18">
        <v>12</v>
      </c>
      <c r="G24" s="2">
        <v>2.8085106382978724</v>
      </c>
      <c r="H24" s="2">
        <v>478.5</v>
      </c>
      <c r="I24" s="2">
        <v>33</v>
      </c>
      <c r="J24" s="2">
        <v>0</v>
      </c>
      <c r="K24" s="2">
        <v>0</v>
      </c>
      <c r="L24" s="2">
        <v>0</v>
      </c>
      <c r="M24" s="2">
        <v>0.26973479632179825</v>
      </c>
      <c r="N24" s="2">
        <f>IF(VLOOKUP($E24,Configuration!$A$21:$C$31,3,FALSE),IFERROR((Configuration!$C$13*G24+Configuration!$C$12*I24+Configuration!$C$14*H24+Configuration!$C$16*K24+Configuration!$C$15*L24+Configuration!$C$17*M24),""),0)+(IF(VLOOKUP($E24,Configuration!$A$21:$C$31,3,FALSE),IFERROR((Configuration!$C$13*G24+Configuration!$C$12*I24+Configuration!$C$14*H24+Configuration!$C$16*K24+Configuration!$C$15*L24+Configuration!$C$17*M24),""),0)/$F24)*IFERROR(VLOOKUP($D24,'11_GAME_TEAMS (DO NOT MODIFY)'!$A:$C,3,FALSE),0)</f>
        <v>80.661594237143646</v>
      </c>
      <c r="O24" s="2">
        <f>MAX(IFERROR(IF(Configuration!$F$12&gt;0,$N24-LARGE($N:$N,Configuration!$F$12*Configuration!$F$16),-1000000),0),IFERROR(IF(Configuration!$F$14&gt;0,$N24-LARGE('FLEX Settings (DO NOT MODIFY)'!$J:$J,Configuration!$F$14*Configuration!$F$16),-1000000),0),IFERROR(IF(Configuration!$F$13&gt;0,$N24-LARGE('FLEX Settings (DO NOT MODIFY)'!$K:$K,Configuration!$F$13*Configuration!$F$16),-1000000),0))+IF(N24=0,0,COUNTIFS($N$2:N23,N23)*0.000001)</f>
        <v>-16.39426580673911</v>
      </c>
      <c r="P24" s="42">
        <f>IF(VLOOKUP($E24,Configuration!$A$21:$C$31,3,FALSE),IFERROR((Configuration!$C$13*G24*2.5+Configuration!$C$12*I24+Configuration!$C$14*H24+Configuration!$C$16*K24+Configuration!$C$15*L24*2.5+Configuration!$C$17*M24),""),0)/F24*IF(F24&gt;=8,1,(1-(12-F24)/12))</f>
        <v>8.8281824984853738</v>
      </c>
    </row>
    <row r="25" spans="1:16" x14ac:dyDescent="0.25">
      <c r="A25" s="3">
        <f>_xlfn.RANK.EQ(O25,O:O,0)</f>
        <v>23</v>
      </c>
      <c r="B25" s="3">
        <f>_xlfn.RANK.EQ(P25,P:P,0)</f>
        <v>17</v>
      </c>
      <c r="C25" t="s">
        <v>871</v>
      </c>
      <c r="D25" t="s">
        <v>37</v>
      </c>
      <c r="E25" t="s">
        <v>1</v>
      </c>
      <c r="F25" s="18">
        <v>11</v>
      </c>
      <c r="G25" s="2">
        <v>4.5178571428571423</v>
      </c>
      <c r="H25" s="2">
        <v>357.77290076335873</v>
      </c>
      <c r="I25" s="2">
        <v>31.110687022900755</v>
      </c>
      <c r="J25" s="2">
        <v>0</v>
      </c>
      <c r="K25" s="2">
        <v>0</v>
      </c>
      <c r="L25" s="2">
        <v>0</v>
      </c>
      <c r="M25" s="2">
        <v>0.25429196447131358</v>
      </c>
      <c r="N25" s="2">
        <f>IF(VLOOKUP($E25,Configuration!$A$21:$C$31,3,FALSE),IFERROR((Configuration!$C$13*G25+Configuration!$C$12*I25+Configuration!$C$14*H25+Configuration!$C$16*K25+Configuration!$C$15*L25+Configuration!$C$17*M25),""),0)+(IF(VLOOKUP($E25,Configuration!$A$21:$C$31,3,FALSE),IFERROR((Configuration!$C$13*G25+Configuration!$C$12*I25+Configuration!$C$14*H25+Configuration!$C$16*K25+Configuration!$C$15*L25+Configuration!$C$17*M25),""),0)/$F25)*IFERROR(VLOOKUP($D25,'11_GAME_TEAMS (DO NOT MODIFY)'!$A:$C,3,FALSE),0)</f>
        <v>77.931192515986481</v>
      </c>
      <c r="O25" s="2">
        <f>MAX(IFERROR(IF(Configuration!$F$12&gt;0,$N25-LARGE($N:$N,Configuration!$F$12*Configuration!$F$16),-1000000),0),IFERROR(IF(Configuration!$F$14&gt;0,$N25-LARGE('FLEX Settings (DO NOT MODIFY)'!$J:$J,Configuration!$F$14*Configuration!$F$16),-1000000),0),IFERROR(IF(Configuration!$F$13&gt;0,$N25-LARGE('FLEX Settings (DO NOT MODIFY)'!$K:$K,Configuration!$F$13*Configuration!$F$16),-1000000),0))+IF(N25=0,0,COUNTIFS($N$2:N24,N24)*0.000001)</f>
        <v>-19.124667527896275</v>
      </c>
      <c r="P25" s="42">
        <f>IF(VLOOKUP($E25,Configuration!$A$21:$C$31,3,FALSE),IFERROR((Configuration!$C$13*G25*2.5+Configuration!$C$12*I25+Configuration!$C$14*H25+Configuration!$C$16*K25+Configuration!$C$15*L25*2.5+Configuration!$C$17*M25),""),0)/F25*IF(F25&gt;=8,1,(1-(12-F25)/12))</f>
        <v>10.78108243651825</v>
      </c>
    </row>
    <row r="26" spans="1:16" x14ac:dyDescent="0.25">
      <c r="A26" s="3">
        <f>_xlfn.RANK.EQ(O26,O:O,0)</f>
        <v>26</v>
      </c>
      <c r="B26" s="3">
        <f>_xlfn.RANK.EQ(P26,P:P,0)</f>
        <v>26</v>
      </c>
      <c r="C26" t="s">
        <v>976</v>
      </c>
      <c r="D26" t="s">
        <v>109</v>
      </c>
      <c r="E26" t="s">
        <v>369</v>
      </c>
      <c r="F26" s="18">
        <v>12</v>
      </c>
      <c r="G26" s="2">
        <v>4.5528455284552853</v>
      </c>
      <c r="H26" s="2">
        <v>346.66666666666669</v>
      </c>
      <c r="I26" s="2">
        <v>26.666666666666668</v>
      </c>
      <c r="J26" s="2">
        <v>0</v>
      </c>
      <c r="K26" s="2">
        <v>0</v>
      </c>
      <c r="L26" s="2">
        <v>0</v>
      </c>
      <c r="M26" s="2">
        <v>0.21796751217923094</v>
      </c>
      <c r="N26" s="2">
        <f>IF(VLOOKUP($E26,Configuration!$A$21:$C$31,3,FALSE),IFERROR((Configuration!$C$13*G26+Configuration!$C$12*I26+Configuration!$C$14*H26+Configuration!$C$16*K26+Configuration!$C$15*L26+Configuration!$C$17*M26),""),0)+(IF(VLOOKUP($E26,Configuration!$A$21:$C$31,3,FALSE),IFERROR((Configuration!$C$13*G26+Configuration!$C$12*I26+Configuration!$C$14*H26+Configuration!$C$16*K26+Configuration!$C$15*L26+Configuration!$C$17*M26),""),0)/$F26)*IFERROR(VLOOKUP($D26,'11_GAME_TEAMS (DO NOT MODIFY)'!$A:$C,3,FALSE),0)</f>
        <v>74.88113814637326</v>
      </c>
      <c r="O26" s="2">
        <f>MAX(IFERROR(IF(Configuration!$F$12&gt;0,$N26-LARGE($N:$N,Configuration!$F$12*Configuration!$F$16),-1000000),0),IFERROR(IF(Configuration!$F$14&gt;0,$N26-LARGE('FLEX Settings (DO NOT MODIFY)'!$J:$J,Configuration!$F$14*Configuration!$F$16),-1000000),0),IFERROR(IF(Configuration!$F$13&gt;0,$N26-LARGE('FLEX Settings (DO NOT MODIFY)'!$K:$K,Configuration!$F$13*Configuration!$F$16),-1000000),0))+IF(N26=0,0,COUNTIFS($N$2:N25,N25)*0.000001)</f>
        <v>-22.174721897509496</v>
      </c>
      <c r="P26" s="42">
        <f>IF(VLOOKUP($E26,Configuration!$A$21:$C$31,3,FALSE),IFERROR((Configuration!$C$13*G26*2.5+Configuration!$C$12*I26+Configuration!$C$14*H26+Configuration!$C$16*K26+Configuration!$C$15*L26*2.5+Configuration!$C$17*M26),""),0)/F26*IF(F26&gt;=8,1,(1-(12-F26)/12))</f>
        <v>9.6547289918725685</v>
      </c>
    </row>
    <row r="27" spans="1:16" x14ac:dyDescent="0.25">
      <c r="A27" s="3">
        <f>_xlfn.RANK.EQ(O27,O:O,0)</f>
        <v>27</v>
      </c>
      <c r="B27" s="3">
        <f>_xlfn.RANK.EQ(P27,P:P,0)</f>
        <v>35</v>
      </c>
      <c r="C27" t="s">
        <v>952</v>
      </c>
      <c r="D27" t="s">
        <v>84</v>
      </c>
      <c r="E27" t="s">
        <v>2</v>
      </c>
      <c r="F27" s="18">
        <v>12</v>
      </c>
      <c r="G27" s="2">
        <v>3.2</v>
      </c>
      <c r="H27" s="2">
        <v>420</v>
      </c>
      <c r="I27" s="2">
        <v>28</v>
      </c>
      <c r="J27" s="2">
        <v>0</v>
      </c>
      <c r="K27" s="2">
        <v>0</v>
      </c>
      <c r="L27" s="2">
        <v>0</v>
      </c>
      <c r="M27" s="2">
        <v>0.22886588778819245</v>
      </c>
      <c r="N27" s="2">
        <f>IF(VLOOKUP($E27,Configuration!$A$21:$C$31,3,FALSE),IFERROR((Configuration!$C$13*G27+Configuration!$C$12*I27+Configuration!$C$14*H27+Configuration!$C$16*K27+Configuration!$C$15*L27+Configuration!$C$17*M27),""),0)+(IF(VLOOKUP($E27,Configuration!$A$21:$C$31,3,FALSE),IFERROR((Configuration!$C$13*G27+Configuration!$C$12*I27+Configuration!$C$14*H27+Configuration!$C$16*K27+Configuration!$C$15*L27+Configuration!$C$17*M27),""),0)/$F27)*IFERROR(VLOOKUP($D27,'11_GAME_TEAMS (DO NOT MODIFY)'!$A:$C,3,FALSE),0)</f>
        <v>74.742268224423611</v>
      </c>
      <c r="O27" s="2">
        <f>MAX(IFERROR(IF(Configuration!$F$12&gt;0,$N27-LARGE($N:$N,Configuration!$F$12*Configuration!$F$16),-1000000),0),IFERROR(IF(Configuration!$F$14&gt;0,$N27-LARGE('FLEX Settings (DO NOT MODIFY)'!$J:$J,Configuration!$F$14*Configuration!$F$16),-1000000),0),IFERROR(IF(Configuration!$F$13&gt;0,$N27-LARGE('FLEX Settings (DO NOT MODIFY)'!$K:$K,Configuration!$F$13*Configuration!$F$16),-1000000),0))+IF(N27=0,0,COUNTIFS($N$2:N26,N26)*0.000001)</f>
        <v>-22.313591819459145</v>
      </c>
      <c r="P27" s="42">
        <f>IF(VLOOKUP($E27,Configuration!$A$21:$C$31,3,FALSE),IFERROR((Configuration!$C$13*G27*2.5+Configuration!$C$12*I27+Configuration!$C$14*H27+Configuration!$C$16*K27+Configuration!$C$15*L27*2.5+Configuration!$C$17*M27),""),0)/F27*IF(F27&gt;=8,1,(1-(12-F27)/12))</f>
        <v>8.6285223520353007</v>
      </c>
    </row>
    <row r="28" spans="1:16" x14ac:dyDescent="0.25">
      <c r="A28" s="3">
        <f>_xlfn.RANK.EQ(O28,O:O,0)</f>
        <v>22</v>
      </c>
      <c r="B28" s="3">
        <f>_xlfn.RANK.EQ(P28,P:P,0)</f>
        <v>43</v>
      </c>
      <c r="C28" t="s">
        <v>943</v>
      </c>
      <c r="D28" t="s">
        <v>72</v>
      </c>
      <c r="E28" t="s">
        <v>373</v>
      </c>
      <c r="F28" s="18">
        <v>12</v>
      </c>
      <c r="G28" s="2">
        <v>2.117647058823529</v>
      </c>
      <c r="H28" s="2">
        <v>486</v>
      </c>
      <c r="I28" s="2">
        <v>36</v>
      </c>
      <c r="J28" s="2">
        <v>0</v>
      </c>
      <c r="K28" s="2">
        <v>0</v>
      </c>
      <c r="L28" s="2">
        <v>0</v>
      </c>
      <c r="M28" s="2">
        <v>0.29425614144196172</v>
      </c>
      <c r="N28" s="2">
        <f>IF(VLOOKUP($E28,Configuration!$A$21:$C$31,3,FALSE),IFERROR((Configuration!$C$13*G28+Configuration!$C$12*I28+Configuration!$C$14*H28+Configuration!$C$16*K28+Configuration!$C$15*L28+Configuration!$C$17*M28),""),0)+(IF(VLOOKUP($E28,Configuration!$A$21:$C$31,3,FALSE),IFERROR((Configuration!$C$13*G28+Configuration!$C$12*I28+Configuration!$C$14*H28+Configuration!$C$16*K28+Configuration!$C$15*L28+Configuration!$C$17*M28),""),0)/$F28)*IFERROR(VLOOKUP($D28,'11_GAME_TEAMS (DO NOT MODIFY)'!$A:$C,3,FALSE),0)</f>
        <v>78.717370070057257</v>
      </c>
      <c r="O28" s="2">
        <f>MAX(IFERROR(IF(Configuration!$F$12&gt;0,$N28-LARGE($N:$N,Configuration!$F$12*Configuration!$F$16),-1000000),0),IFERROR(IF(Configuration!$F$14&gt;0,$N28-LARGE('FLEX Settings (DO NOT MODIFY)'!$J:$J,Configuration!$F$14*Configuration!$F$16),-1000000),0),IFERROR(IF(Configuration!$F$13&gt;0,$N28-LARGE('FLEX Settings (DO NOT MODIFY)'!$K:$K,Configuration!$F$13*Configuration!$F$16),-1000000),0))+IF(N28=0,0,COUNTIFS($N$2:N27,N27)*0.000001)</f>
        <v>-18.338489973825499</v>
      </c>
      <c r="P28" s="42">
        <f>IF(VLOOKUP($E28,Configuration!$A$21:$C$31,3,FALSE),IFERROR((Configuration!$C$13*G28*2.5+Configuration!$C$12*I28+Configuration!$C$14*H28+Configuration!$C$16*K28+Configuration!$C$15*L28*2.5+Configuration!$C$17*M28),""),0)/F28*IF(F28&gt;=8,1,(1-(12-F28)/12))</f>
        <v>8.1480161332890848</v>
      </c>
    </row>
    <row r="29" spans="1:16" x14ac:dyDescent="0.25">
      <c r="A29" s="3">
        <f>_xlfn.RANK.EQ(O29,O:O,0)</f>
        <v>25</v>
      </c>
      <c r="B29" s="3">
        <f>_xlfn.RANK.EQ(P29,P:P,0)</f>
        <v>29</v>
      </c>
      <c r="C29" t="s">
        <v>986</v>
      </c>
      <c r="D29" t="s">
        <v>68</v>
      </c>
      <c r="E29" t="s">
        <v>1</v>
      </c>
      <c r="F29" s="18">
        <v>12</v>
      </c>
      <c r="G29" s="2">
        <v>4.0909090909090908</v>
      </c>
      <c r="H29" s="2">
        <v>360</v>
      </c>
      <c r="I29" s="2">
        <v>30</v>
      </c>
      <c r="J29" s="2">
        <v>0</v>
      </c>
      <c r="K29" s="2">
        <v>0</v>
      </c>
      <c r="L29" s="2">
        <v>0</v>
      </c>
      <c r="M29" s="2">
        <v>0.24521345120163476</v>
      </c>
      <c r="N29" s="2">
        <f>IF(VLOOKUP($E29,Configuration!$A$21:$C$31,3,FALSE),IFERROR((Configuration!$C$13*G29+Configuration!$C$12*I29+Configuration!$C$14*H29+Configuration!$C$16*K29+Configuration!$C$15*L29+Configuration!$C$17*M29),""),0)+(IF(VLOOKUP($E29,Configuration!$A$21:$C$31,3,FALSE),IFERROR((Configuration!$C$13*G29+Configuration!$C$12*I29+Configuration!$C$14*H29+Configuration!$C$16*K29+Configuration!$C$15*L29+Configuration!$C$17*M29),""),0)/$F29)*IFERROR(VLOOKUP($D29,'11_GAME_TEAMS (DO NOT MODIFY)'!$A:$C,3,FALSE),0)</f>
        <v>75.055027643051275</v>
      </c>
      <c r="O29" s="2">
        <f>MAX(IFERROR(IF(Configuration!$F$12&gt;0,$N29-LARGE($N:$N,Configuration!$F$12*Configuration!$F$16),-1000000),0),IFERROR(IF(Configuration!$F$14&gt;0,$N29-LARGE('FLEX Settings (DO NOT MODIFY)'!$J:$J,Configuration!$F$14*Configuration!$F$16),-1000000),0),IFERROR(IF(Configuration!$F$13&gt;0,$N29-LARGE('FLEX Settings (DO NOT MODIFY)'!$K:$K,Configuration!$F$13*Configuration!$F$16),-1000000),0))+IF(N29=0,0,COUNTIFS($N$2:N28,N28)*0.000001)</f>
        <v>-22.000832400831481</v>
      </c>
      <c r="P29" s="42">
        <f>IF(VLOOKUP($E29,Configuration!$A$21:$C$31,3,FALSE),IFERROR((Configuration!$C$13*G29*2.5+Configuration!$C$12*I29+Configuration!$C$14*H29+Configuration!$C$16*K29+Configuration!$C$15*L29*2.5+Configuration!$C$17*M29),""),0)/F29*IF(F29&gt;=8,1,(1-(12-F29)/12))</f>
        <v>9.3227674551027579</v>
      </c>
    </row>
    <row r="30" spans="1:16" x14ac:dyDescent="0.25">
      <c r="A30" s="3">
        <f>_xlfn.RANK.EQ(O30,O:O,0)</f>
        <v>31</v>
      </c>
      <c r="B30" s="3">
        <f>_xlfn.RANK.EQ(P30,P:P,0)</f>
        <v>31</v>
      </c>
      <c r="C30" t="s">
        <v>977</v>
      </c>
      <c r="D30" t="s">
        <v>61</v>
      </c>
      <c r="E30" t="s">
        <v>373</v>
      </c>
      <c r="F30" s="18">
        <v>12</v>
      </c>
      <c r="G30" s="2">
        <v>3.9230769230769234</v>
      </c>
      <c r="H30" s="2">
        <v>345.6</v>
      </c>
      <c r="I30" s="2">
        <v>29.53846153846154</v>
      </c>
      <c r="J30" s="2">
        <v>0</v>
      </c>
      <c r="K30" s="2">
        <v>0</v>
      </c>
      <c r="L30" s="2">
        <v>0</v>
      </c>
      <c r="M30" s="2">
        <v>0.24144093656776344</v>
      </c>
      <c r="N30" s="2">
        <f>IF(VLOOKUP($E30,Configuration!$A$21:$C$31,3,FALSE),IFERROR((Configuration!$C$13*G30+Configuration!$C$12*I30+Configuration!$C$14*H30+Configuration!$C$16*K30+Configuration!$C$15*L30+Configuration!$C$17*M30),""),0)+(IF(VLOOKUP($E30,Configuration!$A$21:$C$31,3,FALSE),IFERROR((Configuration!$C$13*G30+Configuration!$C$12*I30+Configuration!$C$14*H30+Configuration!$C$16*K30+Configuration!$C$15*L30+Configuration!$C$17*M30),""),0)/$F30)*IFERROR(VLOOKUP($D30,'11_GAME_TEAMS (DO NOT MODIFY)'!$A:$C,3,FALSE),0)</f>
        <v>72.384810434556783</v>
      </c>
      <c r="O30" s="2">
        <f>MAX(IFERROR(IF(Configuration!$F$12&gt;0,$N30-LARGE($N:$N,Configuration!$F$12*Configuration!$F$16),-1000000),0),IFERROR(IF(Configuration!$F$14&gt;0,$N30-LARGE('FLEX Settings (DO NOT MODIFY)'!$J:$J,Configuration!$F$14*Configuration!$F$16),-1000000),0),IFERROR(IF(Configuration!$F$13&gt;0,$N30-LARGE('FLEX Settings (DO NOT MODIFY)'!$K:$K,Configuration!$F$13*Configuration!$F$16),-1000000),0))+IF(N30=0,0,COUNTIFS($N$2:N29,N29)*0.000001)</f>
        <v>-24.671049609325973</v>
      </c>
      <c r="P30" s="42">
        <f>IF(VLOOKUP($E30,Configuration!$A$21:$C$31,3,FALSE),IFERROR((Configuration!$C$13*G30*2.5+Configuration!$C$12*I30+Configuration!$C$14*H30+Configuration!$C$16*K30+Configuration!$C$15*L30*2.5+Configuration!$C$17*M30),""),0)/F30*IF(F30&gt;=8,1,(1-(12-F30)/12))</f>
        <v>8.9743752285207581</v>
      </c>
    </row>
    <row r="31" spans="1:16" x14ac:dyDescent="0.25">
      <c r="A31" s="3">
        <f>_xlfn.RANK.EQ(O31,O:O,0)</f>
        <v>28</v>
      </c>
      <c r="B31" s="3">
        <f>_xlfn.RANK.EQ(P31,P:P,0)</f>
        <v>42</v>
      </c>
      <c r="C31" t="s">
        <v>935</v>
      </c>
      <c r="D31" t="s">
        <v>184</v>
      </c>
      <c r="E31" t="s">
        <v>355</v>
      </c>
      <c r="F31" s="18">
        <v>12</v>
      </c>
      <c r="G31" s="2">
        <v>1.032258064516129</v>
      </c>
      <c r="H31" s="2">
        <v>307.2</v>
      </c>
      <c r="I31" s="2">
        <v>32</v>
      </c>
      <c r="J31" s="2">
        <v>28</v>
      </c>
      <c r="K31" s="2">
        <v>112</v>
      </c>
      <c r="L31" s="2">
        <v>1.7230769230769232</v>
      </c>
      <c r="M31" s="2">
        <v>0.64847150547166998</v>
      </c>
      <c r="N31" s="2">
        <f>IF(VLOOKUP($E31,Configuration!$A$21:$C$31,3,FALSE),IFERROR((Configuration!$C$13*G31+Configuration!$C$12*I31+Configuration!$C$14*H31+Configuration!$C$16*K31+Configuration!$C$15*L31+Configuration!$C$17*M31),""),0)+(IF(VLOOKUP($E31,Configuration!$A$21:$C$31,3,FALSE),IFERROR((Configuration!$C$13*G31+Configuration!$C$12*I31+Configuration!$C$14*H31+Configuration!$C$16*K31+Configuration!$C$15*L31+Configuration!$C$17*M31),""),0)/$F31)*IFERROR(VLOOKUP($D31,'11_GAME_TEAMS (DO NOT MODIFY)'!$A:$C,3,FALSE),0)</f>
        <v>73.155066914614977</v>
      </c>
      <c r="O31" s="2">
        <f>MAX(IFERROR(IF(Configuration!$F$12&gt;0,$N31-LARGE($N:$N,Configuration!$F$12*Configuration!$F$16),-1000000),0),IFERROR(IF(Configuration!$F$14&gt;0,$N31-LARGE('FLEX Settings (DO NOT MODIFY)'!$J:$J,Configuration!$F$14*Configuration!$F$16),-1000000),0),IFERROR(IF(Configuration!$F$13&gt;0,$N31-LARGE('FLEX Settings (DO NOT MODIFY)'!$K:$K,Configuration!$F$13*Configuration!$F$16),-1000000),0))+IF(N31=0,0,COUNTIFS($N$2:N30,N30)*0.000001)</f>
        <v>-23.900793129267779</v>
      </c>
      <c r="P31" s="42">
        <f>IF(VLOOKUP($E31,Configuration!$A$21:$C$31,3,FALSE),IFERROR((Configuration!$C$13*G31*2.5+Configuration!$C$12*I31+Configuration!$C$14*H31+Configuration!$C$16*K31+Configuration!$C$15*L31*2.5+Configuration!$C$17*M31),""),0)/F31*IF(F31&gt;=8,1,(1-(12-F31)/12))</f>
        <v>8.1627568169127027</v>
      </c>
    </row>
    <row r="32" spans="1:16" x14ac:dyDescent="0.25">
      <c r="A32" s="3">
        <f>_xlfn.RANK.EQ(O32,O:O,0)</f>
        <v>36</v>
      </c>
      <c r="B32" s="3">
        <f>_xlfn.RANK.EQ(P32,P:P,0)</f>
        <v>37</v>
      </c>
      <c r="C32" t="s">
        <v>978</v>
      </c>
      <c r="D32" t="s">
        <v>94</v>
      </c>
      <c r="E32" t="s">
        <v>373</v>
      </c>
      <c r="F32" s="18">
        <v>12</v>
      </c>
      <c r="G32" s="2">
        <v>3.9375</v>
      </c>
      <c r="H32" s="2">
        <v>336</v>
      </c>
      <c r="I32" s="2">
        <v>21</v>
      </c>
      <c r="J32" s="2">
        <v>0</v>
      </c>
      <c r="K32" s="2">
        <v>0</v>
      </c>
      <c r="L32" s="2">
        <v>0</v>
      </c>
      <c r="M32" s="2">
        <v>0.17164941584114435</v>
      </c>
      <c r="N32" s="2">
        <f>IF(VLOOKUP($E32,Configuration!$A$21:$C$31,3,FALSE),IFERROR((Configuration!$C$13*G32+Configuration!$C$12*I32+Configuration!$C$14*H32+Configuration!$C$16*K32+Configuration!$C$15*L32+Configuration!$C$17*M32),""),0)+(IF(VLOOKUP($E32,Configuration!$A$21:$C$31,3,FALSE),IFERROR((Configuration!$C$13*G32+Configuration!$C$12*I32+Configuration!$C$14*H32+Configuration!$C$16*K32+Configuration!$C$15*L32+Configuration!$C$17*M32),""),0)/$F32)*IFERROR(VLOOKUP($D32,'11_GAME_TEAMS (DO NOT MODIFY)'!$A:$C,3,FALSE),0)</f>
        <v>67.381701168317704</v>
      </c>
      <c r="O32" s="2">
        <f>MAX(IFERROR(IF(Configuration!$F$12&gt;0,$N32-LARGE($N:$N,Configuration!$F$12*Configuration!$F$16),-1000000),0),IFERROR(IF(Configuration!$F$14&gt;0,$N32-LARGE('FLEX Settings (DO NOT MODIFY)'!$J:$J,Configuration!$F$14*Configuration!$F$16),-1000000),0),IFERROR(IF(Configuration!$F$13&gt;0,$N32-LARGE('FLEX Settings (DO NOT MODIFY)'!$K:$K,Configuration!$F$13*Configuration!$F$16),-1000000),0))+IF(N32=0,0,COUNTIFS($N$2:N31,N31)*0.000001)</f>
        <v>-29.674158875565052</v>
      </c>
      <c r="P32" s="42">
        <f>IF(VLOOKUP($E32,Configuration!$A$21:$C$31,3,FALSE),IFERROR((Configuration!$C$13*G32*2.5+Configuration!$C$12*I32+Configuration!$C$14*H32+Configuration!$C$16*K32+Configuration!$C$15*L32*2.5+Configuration!$C$17*M32),""),0)/F32*IF(F32&gt;=8,1,(1-(12-F32)/12))</f>
        <v>8.5682667640264754</v>
      </c>
    </row>
    <row r="33" spans="1:16" x14ac:dyDescent="0.25">
      <c r="A33" s="3">
        <f>_xlfn.RANK.EQ(O33,O:O,0)</f>
        <v>30</v>
      </c>
      <c r="B33" s="3">
        <f>_xlfn.RANK.EQ(P33,P:P,0)</f>
        <v>34</v>
      </c>
      <c r="C33" t="s">
        <v>959</v>
      </c>
      <c r="D33" t="s">
        <v>183</v>
      </c>
      <c r="E33" t="s">
        <v>355</v>
      </c>
      <c r="F33" s="18">
        <v>12</v>
      </c>
      <c r="G33" s="2">
        <v>3.5076923076923072</v>
      </c>
      <c r="H33" s="2">
        <v>363.04615384615386</v>
      </c>
      <c r="I33" s="2">
        <v>31.569230769230771</v>
      </c>
      <c r="J33" s="2">
        <v>0</v>
      </c>
      <c r="K33" s="2">
        <v>0</v>
      </c>
      <c r="L33" s="2">
        <v>0</v>
      </c>
      <c r="M33" s="2">
        <v>0.25804000095679719</v>
      </c>
      <c r="N33" s="2">
        <f>IF(VLOOKUP($E33,Configuration!$A$21:$C$31,3,FALSE),IFERROR((Configuration!$C$13*G33+Configuration!$C$12*I33+Configuration!$C$14*H33+Configuration!$C$16*K33+Configuration!$C$15*L33+Configuration!$C$17*M33),""),0)+(IF(VLOOKUP($E33,Configuration!$A$21:$C$31,3,FALSE),IFERROR((Configuration!$C$13*G33+Configuration!$C$12*I33+Configuration!$C$14*H33+Configuration!$C$16*K33+Configuration!$C$15*L33+Configuration!$C$17*M33),""),0)/$F33)*IFERROR(VLOOKUP($D33,'11_GAME_TEAMS (DO NOT MODIFY)'!$A:$C,3,FALSE),0)</f>
        <v>72.61930461347103</v>
      </c>
      <c r="O33" s="2">
        <f>MAX(IFERROR(IF(Configuration!$F$12&gt;0,$N33-LARGE($N:$N,Configuration!$F$12*Configuration!$F$16),-1000000),0),IFERROR(IF(Configuration!$F$14&gt;0,$N33-LARGE('FLEX Settings (DO NOT MODIFY)'!$J:$J,Configuration!$F$14*Configuration!$F$16),-1000000),0),IFERROR(IF(Configuration!$F$13&gt;0,$N33-LARGE('FLEX Settings (DO NOT MODIFY)'!$K:$K,Configuration!$F$13*Configuration!$F$16),-1000000),0))+IF(N33=0,0,COUNTIFS($N$2:N32,N32)*0.000001)</f>
        <v>-24.436555430411726</v>
      </c>
      <c r="P33" s="42">
        <f>IF(VLOOKUP($E33,Configuration!$A$21:$C$31,3,FALSE),IFERROR((Configuration!$C$13*G33*2.5+Configuration!$C$12*I33+Configuration!$C$14*H33+Configuration!$C$16*K33+Configuration!$C$15*L33*2.5+Configuration!$C$17*M33),""),0)/F33*IF(F33&gt;=8,1,(1-(12-F33)/12))</f>
        <v>8.6823779485584822</v>
      </c>
    </row>
    <row r="34" spans="1:16" x14ac:dyDescent="0.25">
      <c r="A34" s="3">
        <f>_xlfn.RANK.EQ(O34,O:O,0)</f>
        <v>33</v>
      </c>
      <c r="B34" s="3">
        <f>_xlfn.RANK.EQ(P34,P:P,0)</f>
        <v>19</v>
      </c>
      <c r="C34" t="s">
        <v>929</v>
      </c>
      <c r="D34" t="s">
        <v>47</v>
      </c>
      <c r="E34" t="s">
        <v>138</v>
      </c>
      <c r="F34" s="18">
        <v>10</v>
      </c>
      <c r="G34" s="2">
        <v>4.010416666666667</v>
      </c>
      <c r="H34" s="2">
        <v>330</v>
      </c>
      <c r="I34" s="2">
        <v>27.5</v>
      </c>
      <c r="J34" s="2">
        <v>0</v>
      </c>
      <c r="K34" s="2">
        <v>0</v>
      </c>
      <c r="L34" s="2">
        <v>0</v>
      </c>
      <c r="M34" s="2">
        <v>0.22477899693483186</v>
      </c>
      <c r="N34" s="2">
        <f>IF(VLOOKUP($E34,Configuration!$A$21:$C$31,3,FALSE),IFERROR((Configuration!$C$13*G34+Configuration!$C$12*I34+Configuration!$C$14*H34+Configuration!$C$16*K34+Configuration!$C$15*L34+Configuration!$C$17*M34),""),0)+(IF(VLOOKUP($E34,Configuration!$A$21:$C$31,3,FALSE),IFERROR((Configuration!$C$13*G34+Configuration!$C$12*I34+Configuration!$C$14*H34+Configuration!$C$16*K34+Configuration!$C$15*L34+Configuration!$C$17*M34),""),0)/$F34)*IFERROR(VLOOKUP($D34,'11_GAME_TEAMS (DO NOT MODIFY)'!$A:$C,3,FALSE),0)</f>
        <v>70.362942006130339</v>
      </c>
      <c r="O34" s="2">
        <f>MAX(IFERROR(IF(Configuration!$F$12&gt;0,$N34-LARGE($N:$N,Configuration!$F$12*Configuration!$F$16),-1000000),0),IFERROR(IF(Configuration!$F$14&gt;0,$N34-LARGE('FLEX Settings (DO NOT MODIFY)'!$J:$J,Configuration!$F$14*Configuration!$F$16),-1000000),0),IFERROR(IF(Configuration!$F$13&gt;0,$N34-LARGE('FLEX Settings (DO NOT MODIFY)'!$K:$K,Configuration!$F$13*Configuration!$F$16),-1000000),0))+IF(N34=0,0,COUNTIFS($N$2:N33,N33)*0.000001)</f>
        <v>-26.692918037752417</v>
      </c>
      <c r="P34" s="42">
        <f>IF(VLOOKUP($E34,Configuration!$A$21:$C$31,3,FALSE),IFERROR((Configuration!$C$13*G34*2.5+Configuration!$C$12*I34+Configuration!$C$14*H34+Configuration!$C$16*K34+Configuration!$C$15*L34*2.5+Configuration!$C$17*M34),""),0)/F34*IF(F34&gt;=8,1,(1-(12-F34)/12))</f>
        <v>10.645669200613034</v>
      </c>
    </row>
    <row r="35" spans="1:16" x14ac:dyDescent="0.25">
      <c r="A35" s="3">
        <f>_xlfn.RANK.EQ(O35,O:O,0)</f>
        <v>32</v>
      </c>
      <c r="B35" s="3">
        <f>_xlfn.RANK.EQ(P35,P:P,0)</f>
        <v>30</v>
      </c>
      <c r="C35" t="s">
        <v>939</v>
      </c>
      <c r="D35" t="s">
        <v>63</v>
      </c>
      <c r="E35" t="s">
        <v>362</v>
      </c>
      <c r="F35" s="18">
        <v>10</v>
      </c>
      <c r="G35" s="2">
        <v>1.4285714285714284</v>
      </c>
      <c r="H35" s="2">
        <v>360</v>
      </c>
      <c r="I35" s="2">
        <v>30</v>
      </c>
      <c r="J35" s="2">
        <v>10</v>
      </c>
      <c r="K35" s="2">
        <v>40</v>
      </c>
      <c r="L35" s="2">
        <v>1</v>
      </c>
      <c r="M35" s="2">
        <v>0.38339576936470365</v>
      </c>
      <c r="N35" s="2">
        <f>IF(VLOOKUP($E35,Configuration!$A$21:$C$31,3,FALSE),IFERROR((Configuration!$C$13*G35+Configuration!$C$12*I35+Configuration!$C$14*H35+Configuration!$C$16*K35+Configuration!$C$15*L35+Configuration!$C$17*M35),""),0)+(IF(VLOOKUP($E35,Configuration!$A$21:$C$31,3,FALSE),IFERROR((Configuration!$C$13*G35+Configuration!$C$12*I35+Configuration!$C$14*H35+Configuration!$C$16*K35+Configuration!$C$15*L35+Configuration!$C$17*M35),""),0)/$F35)*IFERROR(VLOOKUP($D35,'11_GAME_TEAMS (DO NOT MODIFY)'!$A:$C,3,FALSE),0)</f>
        <v>70.524752958516643</v>
      </c>
      <c r="O35" s="2">
        <f>MAX(IFERROR(IF(Configuration!$F$12&gt;0,$N35-LARGE($N:$N,Configuration!$F$12*Configuration!$F$16),-1000000),0),IFERROR(IF(Configuration!$F$14&gt;0,$N35-LARGE('FLEX Settings (DO NOT MODIFY)'!$J:$J,Configuration!$F$14*Configuration!$F$16),-1000000),0),IFERROR(IF(Configuration!$F$13&gt;0,$N35-LARGE('FLEX Settings (DO NOT MODIFY)'!$K:$K,Configuration!$F$13*Configuration!$F$16),-1000000),0))+IF(N35=0,0,COUNTIFS($N$2:N34,N34)*0.000001)</f>
        <v>-26.531107085366113</v>
      </c>
      <c r="P35" s="42">
        <f>IF(VLOOKUP($E35,Configuration!$A$21:$C$31,3,FALSE),IFERROR((Configuration!$C$13*G35*2.5+Configuration!$C$12*I35+Configuration!$C$14*H35+Configuration!$C$16*K35+Configuration!$C$15*L35*2.5+Configuration!$C$17*M35),""),0)/F35*IF(F35&gt;=8,1,(1-(12-F35)/12))</f>
        <v>9.0661779889842009</v>
      </c>
    </row>
    <row r="36" spans="1:16" x14ac:dyDescent="0.25">
      <c r="A36" s="3">
        <f>_xlfn.RANK.EQ(O36,O:O,0)</f>
        <v>40</v>
      </c>
      <c r="B36" s="3">
        <f>_xlfn.RANK.EQ(P36,P:P,0)</f>
        <v>21</v>
      </c>
      <c r="C36" t="s">
        <v>971</v>
      </c>
      <c r="D36" t="s">
        <v>59</v>
      </c>
      <c r="E36" t="s">
        <v>3</v>
      </c>
      <c r="F36" s="18">
        <v>12</v>
      </c>
      <c r="G36" s="2">
        <v>6.4166666666666679</v>
      </c>
      <c r="H36" s="2">
        <v>168</v>
      </c>
      <c r="I36" s="2">
        <v>21</v>
      </c>
      <c r="J36" s="2">
        <v>0</v>
      </c>
      <c r="K36" s="2">
        <v>0</v>
      </c>
      <c r="L36" s="2">
        <v>0</v>
      </c>
      <c r="M36" s="2">
        <v>0.17164941584114435</v>
      </c>
      <c r="N36" s="2">
        <f>IF(VLOOKUP($E36,Configuration!$A$21:$C$31,3,FALSE),IFERROR((Configuration!$C$13*G36+Configuration!$C$12*I36+Configuration!$C$14*H36+Configuration!$C$16*K36+Configuration!$C$15*L36+Configuration!$C$17*M36),""),0)+(IF(VLOOKUP($E36,Configuration!$A$21:$C$31,3,FALSE),IFERROR((Configuration!$C$13*G36+Configuration!$C$12*I36+Configuration!$C$14*H36+Configuration!$C$16*K36+Configuration!$C$15*L36+Configuration!$C$17*M36),""),0)/$F36)*IFERROR(VLOOKUP($D36,'11_GAME_TEAMS (DO NOT MODIFY)'!$A:$C,3,FALSE),0)</f>
        <v>65.456701168317721</v>
      </c>
      <c r="O36" s="2">
        <f>MAX(IFERROR(IF(Configuration!$F$12&gt;0,$N36-LARGE($N:$N,Configuration!$F$12*Configuration!$F$16),-1000000),0),IFERROR(IF(Configuration!$F$14&gt;0,$N36-LARGE('FLEX Settings (DO NOT MODIFY)'!$J:$J,Configuration!$F$14*Configuration!$F$16),-1000000),0),IFERROR(IF(Configuration!$F$13&gt;0,$N36-LARGE('FLEX Settings (DO NOT MODIFY)'!$K:$K,Configuration!$F$13*Configuration!$F$16),-1000000),0))+IF(N36=0,0,COUNTIFS($N$2:N35,N35)*0.000001)</f>
        <v>-31.599158875565035</v>
      </c>
      <c r="P36" s="42">
        <f>IF(VLOOKUP($E36,Configuration!$A$21:$C$31,3,FALSE),IFERROR((Configuration!$C$13*G36*2.5+Configuration!$C$12*I36+Configuration!$C$14*H36+Configuration!$C$16*K36+Configuration!$C$15*L36*2.5+Configuration!$C$17*M36),""),0)/F36*IF(F36&gt;=8,1,(1-(12-F36)/12))</f>
        <v>10.267225097359811</v>
      </c>
    </row>
    <row r="37" spans="1:16" x14ac:dyDescent="0.25">
      <c r="A37" s="3">
        <f>_xlfn.RANK.EQ(O37,O:O,0)</f>
        <v>34</v>
      </c>
      <c r="B37" s="3">
        <f>_xlfn.RANK.EQ(P37,P:P,0)</f>
        <v>45</v>
      </c>
      <c r="C37" t="s">
        <v>955</v>
      </c>
      <c r="D37" t="s">
        <v>97</v>
      </c>
      <c r="E37" t="s">
        <v>138</v>
      </c>
      <c r="F37" s="18">
        <v>12</v>
      </c>
      <c r="G37" s="2">
        <v>3</v>
      </c>
      <c r="H37" s="2">
        <v>370.5</v>
      </c>
      <c r="I37" s="2">
        <v>28.5</v>
      </c>
      <c r="J37" s="2">
        <v>0</v>
      </c>
      <c r="K37" s="2">
        <v>0</v>
      </c>
      <c r="L37" s="2">
        <v>0</v>
      </c>
      <c r="M37" s="2">
        <v>0.232952778641553</v>
      </c>
      <c r="N37" s="2">
        <f>IF(VLOOKUP($E37,Configuration!$A$21:$C$31,3,FALSE),IFERROR((Configuration!$C$13*G37+Configuration!$C$12*I37+Configuration!$C$14*H37+Configuration!$C$16*K37+Configuration!$C$15*L37+Configuration!$C$17*M37),""),0)+(IF(VLOOKUP($E37,Configuration!$A$21:$C$31,3,FALSE),IFERROR((Configuration!$C$13*G37+Configuration!$C$12*I37+Configuration!$C$14*H37+Configuration!$C$16*K37+Configuration!$C$15*L37+Configuration!$C$17*M37),""),0)/$F37)*IFERROR(VLOOKUP($D37,'11_GAME_TEAMS (DO NOT MODIFY)'!$A:$C,3,FALSE),0)</f>
        <v>68.834094442716903</v>
      </c>
      <c r="O37" s="2">
        <f>MAX(IFERROR(IF(Configuration!$F$12&gt;0,$N37-LARGE($N:$N,Configuration!$F$12*Configuration!$F$16),-1000000),0),IFERROR(IF(Configuration!$F$14&gt;0,$N37-LARGE('FLEX Settings (DO NOT MODIFY)'!$J:$J,Configuration!$F$14*Configuration!$F$16),-1000000),0),IFERROR(IF(Configuration!$F$13&gt;0,$N37-LARGE('FLEX Settings (DO NOT MODIFY)'!$K:$K,Configuration!$F$13*Configuration!$F$16),-1000000),0))+IF(N37=0,0,COUNTIFS($N$2:N36,N36)*0.000001)</f>
        <v>-28.221765601165853</v>
      </c>
      <c r="P37" s="42">
        <f>IF(VLOOKUP($E37,Configuration!$A$21:$C$31,3,FALSE),IFERROR((Configuration!$C$13*G37*2.5+Configuration!$C$12*I37+Configuration!$C$14*H37+Configuration!$C$16*K37+Configuration!$C$15*L37*2.5+Configuration!$C$17*M37),""),0)/F37*IF(F37&gt;=8,1,(1-(12-F37)/12))</f>
        <v>7.986174536893075</v>
      </c>
    </row>
    <row r="38" spans="1:16" x14ac:dyDescent="0.25">
      <c r="A38" s="3">
        <f>_xlfn.RANK.EQ(O38,O:O,0)</f>
        <v>29</v>
      </c>
      <c r="B38" s="3">
        <f>_xlfn.RANK.EQ(P38,P:P,0)</f>
        <v>51</v>
      </c>
      <c r="C38" t="s">
        <v>933</v>
      </c>
      <c r="D38" t="s">
        <v>96</v>
      </c>
      <c r="E38" t="s">
        <v>355</v>
      </c>
      <c r="F38" s="18">
        <v>12</v>
      </c>
      <c r="G38" s="2">
        <v>1.7662337662337659</v>
      </c>
      <c r="H38" s="2">
        <v>445.09090909090912</v>
      </c>
      <c r="I38" s="2">
        <v>37.090909090909093</v>
      </c>
      <c r="J38" s="2">
        <v>0</v>
      </c>
      <c r="K38" s="2">
        <v>0</v>
      </c>
      <c r="L38" s="2">
        <v>0</v>
      </c>
      <c r="M38" s="2">
        <v>0.3031729942129302</v>
      </c>
      <c r="N38" s="2">
        <f>IF(VLOOKUP($E38,Configuration!$A$21:$C$31,3,FALSE),IFERROR((Configuration!$C$13*G38+Configuration!$C$12*I38+Configuration!$C$14*H38+Configuration!$C$16*K38+Configuration!$C$15*L38+Configuration!$C$17*M38),""),0)+(IF(VLOOKUP($E38,Configuration!$A$21:$C$31,3,FALSE),IFERROR((Configuration!$C$13*G38+Configuration!$C$12*I38+Configuration!$C$14*H38+Configuration!$C$16*K38+Configuration!$C$15*L38+Configuration!$C$17*M38),""),0)/$F38)*IFERROR(VLOOKUP($D38,'11_GAME_TEAMS (DO NOT MODIFY)'!$A:$C,3,FALSE),0)</f>
        <v>73.045602063522196</v>
      </c>
      <c r="O38" s="2">
        <f>MAX(IFERROR(IF(Configuration!$F$12&gt;0,$N38-LARGE($N:$N,Configuration!$F$12*Configuration!$F$16),-1000000),0),IFERROR(IF(Configuration!$F$14&gt;0,$N38-LARGE('FLEX Settings (DO NOT MODIFY)'!$J:$J,Configuration!$F$14*Configuration!$F$16),-1000000),0),IFERROR(IF(Configuration!$F$13&gt;0,$N38-LARGE('FLEX Settings (DO NOT MODIFY)'!$K:$K,Configuration!$F$13*Configuration!$F$16),-1000000),0))+IF(N38=0,0,COUNTIFS($N$2:N37,N37)*0.000001)</f>
        <v>-24.01025798036056</v>
      </c>
      <c r="P38" s="42">
        <f>IF(VLOOKUP($E38,Configuration!$A$21:$C$31,3,FALSE),IFERROR((Configuration!$C$13*G38*2.5+Configuration!$C$12*I38+Configuration!$C$14*H38+Configuration!$C$16*K38+Configuration!$C$15*L38*2.5+Configuration!$C$17*M38),""),0)/F38*IF(F38&gt;=8,1,(1-(12-F38)/12))</f>
        <v>7.4118088299688409</v>
      </c>
    </row>
    <row r="39" spans="1:16" x14ac:dyDescent="0.25">
      <c r="A39" s="3">
        <f>_xlfn.RANK.EQ(O39,O:O,0)</f>
        <v>38</v>
      </c>
      <c r="B39" s="3">
        <f>_xlfn.RANK.EQ(P39,P:P,0)</f>
        <v>40</v>
      </c>
      <c r="C39" t="s">
        <v>956</v>
      </c>
      <c r="D39" t="s">
        <v>116</v>
      </c>
      <c r="E39" t="s">
        <v>138</v>
      </c>
      <c r="F39" s="18">
        <v>12</v>
      </c>
      <c r="G39" s="2">
        <v>3.6363636363636367</v>
      </c>
      <c r="H39" s="2">
        <v>328.79999999999995</v>
      </c>
      <c r="I39" s="2">
        <v>24</v>
      </c>
      <c r="J39" s="2">
        <v>0</v>
      </c>
      <c r="K39" s="2">
        <v>0</v>
      </c>
      <c r="L39" s="2">
        <v>0</v>
      </c>
      <c r="M39" s="2">
        <v>0.19617076096130781</v>
      </c>
      <c r="N39" s="2">
        <f>IF(VLOOKUP($E39,Configuration!$A$21:$C$31,3,FALSE),IFERROR((Configuration!$C$13*G39+Configuration!$C$12*I39+Configuration!$C$14*H39+Configuration!$C$16*K39+Configuration!$C$15*L39+Configuration!$C$17*M39),""),0)+(IF(VLOOKUP($E39,Configuration!$A$21:$C$31,3,FALSE),IFERROR((Configuration!$C$13*G39+Configuration!$C$12*I39+Configuration!$C$14*H39+Configuration!$C$16*K39+Configuration!$C$15*L39+Configuration!$C$17*M39),""),0)/$F39)*IFERROR(VLOOKUP($D39,'11_GAME_TEAMS (DO NOT MODIFY)'!$A:$C,3,FALSE),0)</f>
        <v>66.305840296259191</v>
      </c>
      <c r="O39" s="2">
        <f>MAX(IFERROR(IF(Configuration!$F$12&gt;0,$N39-LARGE($N:$N,Configuration!$F$12*Configuration!$F$16),-1000000),0),IFERROR(IF(Configuration!$F$14&gt;0,$N39-LARGE('FLEX Settings (DO NOT MODIFY)'!$J:$J,Configuration!$F$14*Configuration!$F$16),-1000000),0),IFERROR(IF(Configuration!$F$13&gt;0,$N39-LARGE('FLEX Settings (DO NOT MODIFY)'!$K:$K,Configuration!$F$13*Configuration!$F$16),-1000000),0))+IF(N39=0,0,COUNTIFS($N$2:N38,N38)*0.000001)</f>
        <v>-30.750019747623565</v>
      </c>
      <c r="P39" s="42">
        <f>IF(VLOOKUP($E39,Configuration!$A$21:$C$31,3,FALSE),IFERROR((Configuration!$C$13*G39*2.5+Configuration!$C$12*I39+Configuration!$C$14*H39+Configuration!$C$16*K39+Configuration!$C$15*L39*2.5+Configuration!$C$17*M39),""),0)/F39*IF(F39&gt;=8,1,(1-(12-F39)/12))</f>
        <v>8.2527594186276598</v>
      </c>
    </row>
    <row r="40" spans="1:16" x14ac:dyDescent="0.25">
      <c r="A40" s="3">
        <f>_xlfn.RANK.EQ(O40,O:O,0)</f>
        <v>39</v>
      </c>
      <c r="B40" s="3">
        <f>_xlfn.RANK.EQ(P40,P:P,0)</f>
        <v>36</v>
      </c>
      <c r="C40" t="s">
        <v>938</v>
      </c>
      <c r="D40" t="s">
        <v>363</v>
      </c>
      <c r="E40" t="s">
        <v>190</v>
      </c>
      <c r="F40" s="18">
        <v>12</v>
      </c>
      <c r="G40" s="2">
        <v>4.1999999999999993</v>
      </c>
      <c r="H40" s="2">
        <v>288</v>
      </c>
      <c r="I40" s="2">
        <v>24</v>
      </c>
      <c r="J40" s="2">
        <v>0</v>
      </c>
      <c r="K40" s="2">
        <v>0</v>
      </c>
      <c r="L40" s="2">
        <v>0</v>
      </c>
      <c r="M40" s="2">
        <v>0.19617076096130781</v>
      </c>
      <c r="N40" s="2">
        <f>IF(VLOOKUP($E40,Configuration!$A$21:$C$31,3,FALSE),IFERROR((Configuration!$C$13*G40+Configuration!$C$12*I40+Configuration!$C$14*H40+Configuration!$C$16*K40+Configuration!$C$15*L40+Configuration!$C$17*M40),""),0)+(IF(VLOOKUP($E40,Configuration!$A$21:$C$31,3,FALSE),IFERROR((Configuration!$C$13*G40+Configuration!$C$12*I40+Configuration!$C$14*H40+Configuration!$C$16*K40+Configuration!$C$15*L40+Configuration!$C$17*M40),""),0)/$F40)*IFERROR(VLOOKUP($D40,'11_GAME_TEAMS (DO NOT MODIFY)'!$A:$C,3,FALSE),0)</f>
        <v>65.607658478077383</v>
      </c>
      <c r="O40" s="2">
        <f>MAX(IFERROR(IF(Configuration!$F$12&gt;0,$N40-LARGE($N:$N,Configuration!$F$12*Configuration!$F$16),-1000000),0),IFERROR(IF(Configuration!$F$14&gt;0,$N40-LARGE('FLEX Settings (DO NOT MODIFY)'!$J:$J,Configuration!$F$14*Configuration!$F$16),-1000000),0),IFERROR(IF(Configuration!$F$13&gt;0,$N40-LARGE('FLEX Settings (DO NOT MODIFY)'!$K:$K,Configuration!$F$13*Configuration!$F$16),-1000000),0))+IF(N40=0,0,COUNTIFS($N$2:N39,N39)*0.000001)</f>
        <v>-31.448201565805373</v>
      </c>
      <c r="P40" s="42">
        <f>IF(VLOOKUP($E40,Configuration!$A$21:$C$31,3,FALSE),IFERROR((Configuration!$C$13*G40*2.5+Configuration!$C$12*I40+Configuration!$C$14*H40+Configuration!$C$16*K40+Configuration!$C$15*L40*2.5+Configuration!$C$17*M40),""),0)/F40*IF(F40&gt;=8,1,(1-(12-F40)/12))</f>
        <v>8.6173048731731132</v>
      </c>
    </row>
    <row r="41" spans="1:16" x14ac:dyDescent="0.25">
      <c r="A41" s="3">
        <f>_xlfn.RANK.EQ(O41,O:O,0)</f>
        <v>37</v>
      </c>
      <c r="B41" s="3">
        <f>_xlfn.RANK.EQ(P41,P:P,0)</f>
        <v>46</v>
      </c>
      <c r="C41" t="s">
        <v>927</v>
      </c>
      <c r="D41" t="s">
        <v>658</v>
      </c>
      <c r="E41" t="s">
        <v>2</v>
      </c>
      <c r="F41" s="18">
        <v>12</v>
      </c>
      <c r="G41" s="2">
        <v>3.2326530612244899</v>
      </c>
      <c r="H41" s="2">
        <v>343.20000000000005</v>
      </c>
      <c r="I41" s="2">
        <v>26.400000000000002</v>
      </c>
      <c r="J41" s="2">
        <v>0</v>
      </c>
      <c r="K41" s="2">
        <v>0</v>
      </c>
      <c r="L41" s="2">
        <v>0</v>
      </c>
      <c r="M41" s="2">
        <v>0.21578783705743859</v>
      </c>
      <c r="N41" s="2">
        <f>IF(VLOOKUP($E41,Configuration!$A$21:$C$31,3,FALSE),IFERROR((Configuration!$C$13*G41+Configuration!$C$12*I41+Configuration!$C$14*H41+Configuration!$C$16*K41+Configuration!$C$15*L41+Configuration!$C$17*M41),""),0)+(IF(VLOOKUP($E41,Configuration!$A$21:$C$31,3,FALSE),IFERROR((Configuration!$C$13*G41+Configuration!$C$12*I41+Configuration!$C$14*H41+Configuration!$C$16*K41+Configuration!$C$15*L41+Configuration!$C$17*M41),""),0)/$F41)*IFERROR(VLOOKUP($D41,'11_GAME_TEAMS (DO NOT MODIFY)'!$A:$C,3,FALSE),0)</f>
        <v>66.484342693232065</v>
      </c>
      <c r="O41" s="2">
        <f>MAX(IFERROR(IF(Configuration!$F$12&gt;0,$N41-LARGE($N:$N,Configuration!$F$12*Configuration!$F$16),-1000000),0),IFERROR(IF(Configuration!$F$14&gt;0,$N41-LARGE('FLEX Settings (DO NOT MODIFY)'!$J:$J,Configuration!$F$14*Configuration!$F$16),-1000000),0),IFERROR(IF(Configuration!$F$13&gt;0,$N41-LARGE('FLEX Settings (DO NOT MODIFY)'!$K:$K,Configuration!$F$13*Configuration!$F$16),-1000000),0))+IF(N41=0,0,COUNTIFS($N$2:N40,N40)*0.000001)</f>
        <v>-30.571517350650691</v>
      </c>
      <c r="P41" s="42">
        <f>IF(VLOOKUP($E41,Configuration!$A$21:$C$31,3,FALSE),IFERROR((Configuration!$C$13*G41*2.5+Configuration!$C$12*I41+Configuration!$C$14*H41+Configuration!$C$16*K41+Configuration!$C$15*L41*2.5+Configuration!$C$17*M41),""),0)/F41*IF(F41&gt;=8,1,(1-(12-F41)/12))</f>
        <v>7.9648516870210395</v>
      </c>
    </row>
    <row r="42" spans="1:16" x14ac:dyDescent="0.25">
      <c r="A42" s="3">
        <f>_xlfn.RANK.EQ(O42,O:O,0)</f>
        <v>43</v>
      </c>
      <c r="B42" s="3">
        <f>_xlfn.RANK.EQ(P42,P:P,0)</f>
        <v>39</v>
      </c>
      <c r="C42" t="s">
        <v>942</v>
      </c>
      <c r="D42" t="s">
        <v>78</v>
      </c>
      <c r="E42" t="s">
        <v>373</v>
      </c>
      <c r="F42" s="18">
        <v>12</v>
      </c>
      <c r="G42" s="2">
        <v>4.1142857142857139</v>
      </c>
      <c r="H42" s="2">
        <v>276</v>
      </c>
      <c r="I42" s="2">
        <v>24</v>
      </c>
      <c r="J42" s="2">
        <v>0</v>
      </c>
      <c r="K42" s="2">
        <v>0</v>
      </c>
      <c r="L42" s="2">
        <v>0</v>
      </c>
      <c r="M42" s="2">
        <v>0.19617076096130781</v>
      </c>
      <c r="N42" s="2">
        <f>IF(VLOOKUP($E42,Configuration!$A$21:$C$31,3,FALSE),IFERROR((Configuration!$C$13*G42+Configuration!$C$12*I42+Configuration!$C$14*H42+Configuration!$C$16*K42+Configuration!$C$15*L42+Configuration!$C$17*M42),""),0)+(IF(VLOOKUP($E42,Configuration!$A$21:$C$31,3,FALSE),IFERROR((Configuration!$C$13*G42+Configuration!$C$12*I42+Configuration!$C$14*H42+Configuration!$C$16*K42+Configuration!$C$15*L42+Configuration!$C$17*M42),""),0)/$F42)*IFERROR(VLOOKUP($D42,'11_GAME_TEAMS (DO NOT MODIFY)'!$A:$C,3,FALSE),0)</f>
        <v>63.89337276379166</v>
      </c>
      <c r="O42" s="2">
        <f>MAX(IFERROR(IF(Configuration!$F$12&gt;0,$N42-LARGE($N:$N,Configuration!$F$12*Configuration!$F$16),-1000000),0),IFERROR(IF(Configuration!$F$14&gt;0,$N42-LARGE('FLEX Settings (DO NOT MODIFY)'!$J:$J,Configuration!$F$14*Configuration!$F$16),-1000000),0),IFERROR(IF(Configuration!$F$13&gt;0,$N42-LARGE('FLEX Settings (DO NOT MODIFY)'!$K:$K,Configuration!$F$13*Configuration!$F$16),-1000000),0))+IF(N42=0,0,COUNTIFS($N$2:N41,N41)*0.000001)</f>
        <v>-33.162487280091099</v>
      </c>
      <c r="P42" s="42">
        <f>IF(VLOOKUP($E42,Configuration!$A$21:$C$31,3,FALSE),IFERROR((Configuration!$C$13*G42*2.5+Configuration!$C$12*I42+Configuration!$C$14*H42+Configuration!$C$16*K42+Configuration!$C$15*L42*2.5+Configuration!$C$17*M42),""),0)/F42*IF(F42&gt;=8,1,(1-(12-F42)/12))</f>
        <v>8.4101620160302577</v>
      </c>
    </row>
    <row r="43" spans="1:16" x14ac:dyDescent="0.25">
      <c r="A43" s="3">
        <f>_xlfn.RANK.EQ(O43,O:O,0)</f>
        <v>41</v>
      </c>
      <c r="B43" s="3">
        <f>_xlfn.RANK.EQ(P43,P:P,0)</f>
        <v>18</v>
      </c>
      <c r="C43" t="s">
        <v>941</v>
      </c>
      <c r="D43" t="s">
        <v>128</v>
      </c>
      <c r="E43" t="s">
        <v>369</v>
      </c>
      <c r="F43" s="18">
        <v>8</v>
      </c>
      <c r="G43" s="2">
        <v>2.4705882352941178</v>
      </c>
      <c r="H43" s="2">
        <v>350</v>
      </c>
      <c r="I43" s="2">
        <v>28</v>
      </c>
      <c r="J43" s="2">
        <v>0</v>
      </c>
      <c r="K43" s="2">
        <v>0</v>
      </c>
      <c r="L43" s="2">
        <v>0</v>
      </c>
      <c r="M43" s="2">
        <v>0.22886588778819245</v>
      </c>
      <c r="N43" s="2">
        <f>IF(VLOOKUP($E43,Configuration!$A$21:$C$31,3,FALSE),IFERROR((Configuration!$C$13*G43+Configuration!$C$12*I43+Configuration!$C$14*H43+Configuration!$C$16*K43+Configuration!$C$15*L43+Configuration!$C$17*M43),""),0)+(IF(VLOOKUP($E43,Configuration!$A$21:$C$31,3,FALSE),IFERROR((Configuration!$C$13*G43+Configuration!$C$12*I43+Configuration!$C$14*H43+Configuration!$C$16*K43+Configuration!$C$15*L43+Configuration!$C$17*M43),""),0)/$F43)*IFERROR(VLOOKUP($D43,'11_GAME_TEAMS (DO NOT MODIFY)'!$A:$C,3,FALSE),0)</f>
        <v>65.345978812319217</v>
      </c>
      <c r="O43" s="2">
        <f>MAX(IFERROR(IF(Configuration!$F$12&gt;0,$N43-LARGE($N:$N,Configuration!$F$12*Configuration!$F$16),-1000000),0),IFERROR(IF(Configuration!$F$14&gt;0,$N43-LARGE('FLEX Settings (DO NOT MODIFY)'!$J:$J,Configuration!$F$14*Configuration!$F$16),-1000000),0),IFERROR(IF(Configuration!$F$13&gt;0,$N43-LARGE('FLEX Settings (DO NOT MODIFY)'!$K:$K,Configuration!$F$13*Configuration!$F$16),-1000000),0))+IF(N43=0,0,COUNTIFS($N$2:N42,N42)*0.000001)</f>
        <v>-31.709881231563539</v>
      </c>
      <c r="P43" s="42">
        <f>IF(VLOOKUP($E43,Configuration!$A$21:$C$31,3,FALSE),IFERROR((Configuration!$C$13*G43*2.5+Configuration!$C$12*I43+Configuration!$C$14*H43+Configuration!$C$16*K43+Configuration!$C$15*L43*2.5+Configuration!$C$17*M43),""),0)/F43*IF(F43&gt;=8,1,(1-(12-F43)/12))</f>
        <v>10.700136469229422</v>
      </c>
    </row>
    <row r="44" spans="1:16" x14ac:dyDescent="0.25">
      <c r="A44" s="3">
        <f>_xlfn.RANK.EQ(O44,O:O,0)</f>
        <v>44</v>
      </c>
      <c r="B44" s="3">
        <f>_xlfn.RANK.EQ(P44,P:P,0)</f>
        <v>28</v>
      </c>
      <c r="C44" t="s">
        <v>949</v>
      </c>
      <c r="D44" t="s">
        <v>79</v>
      </c>
      <c r="E44" t="s">
        <v>2</v>
      </c>
      <c r="F44" s="18">
        <v>11</v>
      </c>
      <c r="G44" s="2">
        <v>4.7142857142857144</v>
      </c>
      <c r="H44" s="2">
        <v>222.75</v>
      </c>
      <c r="I44" s="2">
        <v>24.75</v>
      </c>
      <c r="J44" s="2">
        <v>0</v>
      </c>
      <c r="K44" s="2">
        <v>0</v>
      </c>
      <c r="L44" s="2">
        <v>0</v>
      </c>
      <c r="M44" s="2">
        <v>0.20230109724134868</v>
      </c>
      <c r="N44" s="2">
        <f>IF(VLOOKUP($E44,Configuration!$A$21:$C$31,3,FALSE),IFERROR((Configuration!$C$13*G44+Configuration!$C$12*I44+Configuration!$C$14*H44+Configuration!$C$16*K44+Configuration!$C$15*L44+Configuration!$C$17*M44),""),0)+(IF(VLOOKUP($E44,Configuration!$A$21:$C$31,3,FALSE),IFERROR((Configuration!$C$13*G44+Configuration!$C$12*I44+Configuration!$C$14*H44+Configuration!$C$16*K44+Configuration!$C$15*L44+Configuration!$C$17*M44),""),0)/$F44)*IFERROR(VLOOKUP($D44,'11_GAME_TEAMS (DO NOT MODIFY)'!$A:$C,3,FALSE),0)</f>
        <v>62.531112091231584</v>
      </c>
      <c r="O44" s="2">
        <f>MAX(IFERROR(IF(Configuration!$F$12&gt;0,$N44-LARGE($N:$N,Configuration!$F$12*Configuration!$F$16),-1000000),0),IFERROR(IF(Configuration!$F$14&gt;0,$N44-LARGE('FLEX Settings (DO NOT MODIFY)'!$J:$J,Configuration!$F$14*Configuration!$F$16),-1000000),0),IFERROR(IF(Configuration!$F$13&gt;0,$N44-LARGE('FLEX Settings (DO NOT MODIFY)'!$K:$K,Configuration!$F$13*Configuration!$F$16),-1000000),0))+IF(N44=0,0,COUNTIFS($N$2:N43,N43)*0.000001)</f>
        <v>-34.524747952651175</v>
      </c>
      <c r="P44" s="42">
        <f>IF(VLOOKUP($E44,Configuration!$A$21:$C$31,3,FALSE),IFERROR((Configuration!$C$13*G44*2.5+Configuration!$C$12*I44+Configuration!$C$14*H44+Configuration!$C$16*K44+Configuration!$C$15*L44*2.5+Configuration!$C$17*M44),""),0)/F44*IF(F44&gt;=8,1,(1-(12-F44)/12))</f>
        <v>9.5417894108911838</v>
      </c>
    </row>
    <row r="45" spans="1:16" x14ac:dyDescent="0.25">
      <c r="A45" s="3">
        <f>_xlfn.RANK.EQ(O45,O:O,0)</f>
        <v>45</v>
      </c>
      <c r="B45" s="3">
        <f>_xlfn.RANK.EQ(P45,P:P,0)</f>
        <v>48</v>
      </c>
      <c r="C45" t="s">
        <v>974</v>
      </c>
      <c r="D45" t="s">
        <v>103</v>
      </c>
      <c r="E45" t="s">
        <v>369</v>
      </c>
      <c r="F45" s="18">
        <v>12</v>
      </c>
      <c r="G45" s="2">
        <v>3.2</v>
      </c>
      <c r="H45" s="2">
        <v>312</v>
      </c>
      <c r="I45" s="2">
        <v>24</v>
      </c>
      <c r="J45" s="2">
        <v>0</v>
      </c>
      <c r="K45" s="2">
        <v>0</v>
      </c>
      <c r="L45" s="2">
        <v>0</v>
      </c>
      <c r="M45" s="2">
        <v>0.19617076096130781</v>
      </c>
      <c r="N45" s="2">
        <f>IF(VLOOKUP($E45,Configuration!$A$21:$C$31,3,FALSE),IFERROR((Configuration!$C$13*G45+Configuration!$C$12*I45+Configuration!$C$14*H45+Configuration!$C$16*K45+Configuration!$C$15*L45+Configuration!$C$17*M45),""),0)+(IF(VLOOKUP($E45,Configuration!$A$21:$C$31,3,FALSE),IFERROR((Configuration!$C$13*G45+Configuration!$C$12*I45+Configuration!$C$14*H45+Configuration!$C$16*K45+Configuration!$C$15*L45+Configuration!$C$17*M45),""),0)/$F45)*IFERROR(VLOOKUP($D45,'11_GAME_TEAMS (DO NOT MODIFY)'!$A:$C,3,FALSE),0)</f>
        <v>62.007658478077389</v>
      </c>
      <c r="O45" s="2">
        <f>MAX(IFERROR(IF(Configuration!$F$12&gt;0,$N45-LARGE($N:$N,Configuration!$F$12*Configuration!$F$16),-1000000),0),IFERROR(IF(Configuration!$F$14&gt;0,$N45-LARGE('FLEX Settings (DO NOT MODIFY)'!$J:$J,Configuration!$F$14*Configuration!$F$16),-1000000),0),IFERROR(IF(Configuration!$F$13&gt;0,$N45-LARGE('FLEX Settings (DO NOT MODIFY)'!$K:$K,Configuration!$F$13*Configuration!$F$16),-1000000),0))+IF(N45=0,0,COUNTIFS($N$2:N44,N44)*0.000001)</f>
        <v>-35.048201565805371</v>
      </c>
      <c r="P45" s="42">
        <f>IF(VLOOKUP($E45,Configuration!$A$21:$C$31,3,FALSE),IFERROR((Configuration!$C$13*G45*2.5+Configuration!$C$12*I45+Configuration!$C$14*H45+Configuration!$C$16*K45+Configuration!$C$15*L45*2.5+Configuration!$C$17*M45),""),0)/F45*IF(F45&gt;=8,1,(1-(12-F45)/12))</f>
        <v>7.567304873173117</v>
      </c>
    </row>
    <row r="46" spans="1:16" x14ac:dyDescent="0.25">
      <c r="A46" s="3">
        <f>_xlfn.RANK.EQ(O46,O:O,0)</f>
        <v>35</v>
      </c>
      <c r="B46" s="3">
        <f>_xlfn.RANK.EQ(P46,P:P,0)</f>
        <v>44</v>
      </c>
      <c r="C46" t="s">
        <v>940</v>
      </c>
      <c r="D46" t="s">
        <v>133</v>
      </c>
      <c r="E46" t="s">
        <v>3</v>
      </c>
      <c r="F46" s="18">
        <v>12</v>
      </c>
      <c r="G46" s="2">
        <v>3.2727272727272725</v>
      </c>
      <c r="H46" s="2">
        <v>306</v>
      </c>
      <c r="I46" s="2">
        <v>36</v>
      </c>
      <c r="J46" s="2">
        <v>0</v>
      </c>
      <c r="K46" s="2">
        <v>0</v>
      </c>
      <c r="L46" s="2">
        <v>0</v>
      </c>
      <c r="M46" s="2">
        <v>0.29425614144196172</v>
      </c>
      <c r="N46" s="2">
        <f>IF(VLOOKUP($E46,Configuration!$A$21:$C$31,3,FALSE),IFERROR((Configuration!$C$13*G46+Configuration!$C$12*I46+Configuration!$C$14*H46+Configuration!$C$16*K46+Configuration!$C$15*L46+Configuration!$C$17*M46),""),0)+(IF(VLOOKUP($E46,Configuration!$A$21:$C$31,3,FALSE),IFERROR((Configuration!$C$13*G46+Configuration!$C$12*I46+Configuration!$C$14*H46+Configuration!$C$16*K46+Configuration!$C$15*L46+Configuration!$C$17*M46),""),0)/$F46)*IFERROR(VLOOKUP($D46,'11_GAME_TEAMS (DO NOT MODIFY)'!$A:$C,3,FALSE),0)</f>
        <v>67.647851353479709</v>
      </c>
      <c r="O46" s="2">
        <f>MAX(IFERROR(IF(Configuration!$F$12&gt;0,$N46-LARGE($N:$N,Configuration!$F$12*Configuration!$F$16),-1000000),0),IFERROR(IF(Configuration!$F$14&gt;0,$N46-LARGE('FLEX Settings (DO NOT MODIFY)'!$J:$J,Configuration!$F$14*Configuration!$F$16),-1000000),0),IFERROR(IF(Configuration!$F$13&gt;0,$N46-LARGE('FLEX Settings (DO NOT MODIFY)'!$K:$K,Configuration!$F$13*Configuration!$F$16),-1000000),0))+IF(N46=0,0,COUNTIFS($N$2:N45,N45)*0.000001)</f>
        <v>-29.408008690403047</v>
      </c>
      <c r="P46" s="42">
        <f>IF(VLOOKUP($E46,Configuration!$A$21:$C$31,3,FALSE),IFERROR((Configuration!$C$13*G46*2.5+Configuration!$C$12*I46+Configuration!$C$14*H46+Configuration!$C$16*K46+Configuration!$C$15*L46*2.5+Configuration!$C$17*M46),""),0)/F46*IF(F46&gt;=8,1,(1-(12-F46)/12))</f>
        <v>8.0918664006687635</v>
      </c>
    </row>
    <row r="47" spans="1:16" x14ac:dyDescent="0.25">
      <c r="A47" s="3">
        <f>_xlfn.RANK.EQ(O47,O:O,0)</f>
        <v>46</v>
      </c>
      <c r="B47" s="3">
        <f>_xlfn.RANK.EQ(P47,P:P,0)</f>
        <v>32</v>
      </c>
      <c r="C47" t="s">
        <v>880</v>
      </c>
      <c r="D47" t="s">
        <v>40</v>
      </c>
      <c r="E47" t="s">
        <v>1</v>
      </c>
      <c r="F47" s="18">
        <v>10</v>
      </c>
      <c r="G47" s="2">
        <v>3.0909090909090908</v>
      </c>
      <c r="H47" s="2">
        <v>311.48648648648646</v>
      </c>
      <c r="I47" s="2">
        <v>25</v>
      </c>
      <c r="J47" s="2">
        <v>0</v>
      </c>
      <c r="K47" s="2">
        <v>0</v>
      </c>
      <c r="L47" s="2">
        <v>0</v>
      </c>
      <c r="M47" s="2">
        <v>0.20434454266802898</v>
      </c>
      <c r="N47" s="2">
        <f>IF(VLOOKUP($E47,Configuration!$A$21:$C$31,3,FALSE),IFERROR((Configuration!$C$13*G47+Configuration!$C$12*I47+Configuration!$C$14*H47+Configuration!$C$16*K47+Configuration!$C$15*L47+Configuration!$C$17*M47),""),0)+(IF(VLOOKUP($E47,Configuration!$A$21:$C$31,3,FALSE),IFERROR((Configuration!$C$13*G47+Configuration!$C$12*I47+Configuration!$C$14*H47+Configuration!$C$16*K47+Configuration!$C$15*L47+Configuration!$C$17*M47),""),0)/$F47)*IFERROR(VLOOKUP($D47,'11_GAME_TEAMS (DO NOT MODIFY)'!$A:$C,3,FALSE),0)</f>
        <v>61.785414108767135</v>
      </c>
      <c r="O47" s="2">
        <f>MAX(IFERROR(IF(Configuration!$F$12&gt;0,$N47-LARGE($N:$N,Configuration!$F$12*Configuration!$F$16),-1000000),0),IFERROR(IF(Configuration!$F$14&gt;0,$N47-LARGE('FLEX Settings (DO NOT MODIFY)'!$J:$J,Configuration!$F$14*Configuration!$F$16),-1000000),0),IFERROR(IF(Configuration!$F$13&gt;0,$N47-LARGE('FLEX Settings (DO NOT MODIFY)'!$K:$K,Configuration!$F$13*Configuration!$F$16),-1000000),0))+IF(N47=0,0,COUNTIFS($N$2:N46,N46)*0.000001)</f>
        <v>-35.270445935115625</v>
      </c>
      <c r="P47" s="42">
        <f>IF(VLOOKUP($E47,Configuration!$A$21:$C$31,3,FALSE),IFERROR((Configuration!$C$13*G47*2.5+Configuration!$C$12*I47+Configuration!$C$14*H47+Configuration!$C$16*K47+Configuration!$C$15*L47*2.5+Configuration!$C$17*M47),""),0)/F47*IF(F47&gt;=8,1,(1-(12-F47)/12))</f>
        <v>8.9603595926948962</v>
      </c>
    </row>
    <row r="48" spans="1:16" x14ac:dyDescent="0.25">
      <c r="A48" s="3">
        <f>_xlfn.RANK.EQ(O48,O:O,0)</f>
        <v>48</v>
      </c>
      <c r="B48" s="3">
        <f>_xlfn.RANK.EQ(P48,P:P,0)</f>
        <v>55</v>
      </c>
      <c r="C48" t="s">
        <v>969</v>
      </c>
      <c r="D48" t="s">
        <v>662</v>
      </c>
      <c r="E48" t="s">
        <v>362</v>
      </c>
      <c r="F48" s="18">
        <v>12</v>
      </c>
      <c r="G48" s="2">
        <v>2.6666666666666665</v>
      </c>
      <c r="H48" s="2">
        <v>336</v>
      </c>
      <c r="I48" s="2">
        <v>24</v>
      </c>
      <c r="J48" s="2">
        <v>0</v>
      </c>
      <c r="K48" s="2">
        <v>0</v>
      </c>
      <c r="L48" s="2">
        <v>0</v>
      </c>
      <c r="M48" s="2">
        <v>0.19617076096130781</v>
      </c>
      <c r="N48" s="2">
        <f>IF(VLOOKUP($E48,Configuration!$A$21:$C$31,3,FALSE),IFERROR((Configuration!$C$13*G48+Configuration!$C$12*I48+Configuration!$C$14*H48+Configuration!$C$16*K48+Configuration!$C$15*L48+Configuration!$C$17*M48),""),0)+(IF(VLOOKUP($E48,Configuration!$A$21:$C$31,3,FALSE),IFERROR((Configuration!$C$13*G48+Configuration!$C$12*I48+Configuration!$C$14*H48+Configuration!$C$16*K48+Configuration!$C$15*L48+Configuration!$C$17*M48),""),0)/$F48)*IFERROR(VLOOKUP($D48,'11_GAME_TEAMS (DO NOT MODIFY)'!$A:$C,3,FALSE),0)</f>
        <v>61.207658478077384</v>
      </c>
      <c r="O48" s="2">
        <f>MAX(IFERROR(IF(Configuration!$F$12&gt;0,$N48-LARGE($N:$N,Configuration!$F$12*Configuration!$F$16),-1000000),0),IFERROR(IF(Configuration!$F$14&gt;0,$N48-LARGE('FLEX Settings (DO NOT MODIFY)'!$J:$J,Configuration!$F$14*Configuration!$F$16),-1000000),0),IFERROR(IF(Configuration!$F$13&gt;0,$N48-LARGE('FLEX Settings (DO NOT MODIFY)'!$K:$K,Configuration!$F$13*Configuration!$F$16),-1000000),0))+IF(N48=0,0,COUNTIFS($N$2:N47,N47)*0.000001)</f>
        <v>-35.848201565805375</v>
      </c>
      <c r="P48" s="42">
        <f>IF(VLOOKUP($E48,Configuration!$A$21:$C$31,3,FALSE),IFERROR((Configuration!$C$13*G48*2.5+Configuration!$C$12*I48+Configuration!$C$14*H48+Configuration!$C$16*K48+Configuration!$C$15*L48*2.5+Configuration!$C$17*M48),""),0)/F48*IF(F48&gt;=8,1,(1-(12-F48)/12))</f>
        <v>7.1006382065064484</v>
      </c>
    </row>
    <row r="49" spans="1:16" x14ac:dyDescent="0.25">
      <c r="A49" s="3">
        <f>_xlfn.RANK.EQ(O49,O:O,0)</f>
        <v>55</v>
      </c>
      <c r="B49" s="3">
        <f>_xlfn.RANK.EQ(P49,P:P,0)</f>
        <v>23</v>
      </c>
      <c r="C49" t="s">
        <v>928</v>
      </c>
      <c r="D49" t="s">
        <v>139</v>
      </c>
      <c r="E49" t="s">
        <v>2</v>
      </c>
      <c r="F49" s="18">
        <v>9</v>
      </c>
      <c r="G49" s="2">
        <v>3.75</v>
      </c>
      <c r="H49" s="2">
        <v>252</v>
      </c>
      <c r="I49" s="2">
        <v>18</v>
      </c>
      <c r="J49" s="2">
        <v>2.25</v>
      </c>
      <c r="K49" s="2">
        <v>10.125</v>
      </c>
      <c r="L49" s="2">
        <v>5.6250000000000001E-2</v>
      </c>
      <c r="M49" s="2">
        <v>0.17821909230767136</v>
      </c>
      <c r="N49" s="2">
        <f>IF(VLOOKUP($E49,Configuration!$A$21:$C$31,3,FALSE),IFERROR((Configuration!$C$13*G49+Configuration!$C$12*I49+Configuration!$C$14*H49+Configuration!$C$16*K49+Configuration!$C$15*L49+Configuration!$C$17*M49),""),0)+(IF(VLOOKUP($E49,Configuration!$A$21:$C$31,3,FALSE),IFERROR((Configuration!$C$13*G49+Configuration!$C$12*I49+Configuration!$C$14*H49+Configuration!$C$16*K49+Configuration!$C$15*L49+Configuration!$C$17*M49),""),0)/$F49)*IFERROR(VLOOKUP($D49,'11_GAME_TEAMS (DO NOT MODIFY)'!$A:$C,3,FALSE),0)</f>
        <v>57.693561815384662</v>
      </c>
      <c r="O49" s="2">
        <f>MAX(IFERROR(IF(Configuration!$F$12&gt;0,$N49-LARGE($N:$N,Configuration!$F$12*Configuration!$F$16),-1000000),0),IFERROR(IF(Configuration!$F$14&gt;0,$N49-LARGE('FLEX Settings (DO NOT MODIFY)'!$J:$J,Configuration!$F$14*Configuration!$F$16),-1000000),0),IFERROR(IF(Configuration!$F$13&gt;0,$N49-LARGE('FLEX Settings (DO NOT MODIFY)'!$K:$K,Configuration!$F$13*Configuration!$F$16),-1000000),0))+IF(N49=0,0,COUNTIFS($N$2:N48,N48)*0.000001)</f>
        <v>-39.362298228498098</v>
      </c>
      <c r="P49" s="42">
        <f>IF(VLOOKUP($E49,Configuration!$A$21:$C$31,3,FALSE),IFERROR((Configuration!$C$13*G49*2.5+Configuration!$C$12*I49+Configuration!$C$14*H49+Configuration!$C$16*K49+Configuration!$C$15*L49*2.5+Configuration!$C$17*M49),""),0)/F49*IF(F49&gt;=8,1,(1-(12-F49)/12))</f>
        <v>10.216645757264963</v>
      </c>
    </row>
    <row r="50" spans="1:16" x14ac:dyDescent="0.25">
      <c r="A50" s="3">
        <f>_xlfn.RANK.EQ(O50,O:O,0)</f>
        <v>42</v>
      </c>
      <c r="B50" s="3">
        <f>_xlfn.RANK.EQ(P50,P:P,0)</f>
        <v>47</v>
      </c>
      <c r="C50" t="s">
        <v>948</v>
      </c>
      <c r="D50" t="s">
        <v>181</v>
      </c>
      <c r="E50" t="s">
        <v>2</v>
      </c>
      <c r="F50" s="18">
        <v>11</v>
      </c>
      <c r="G50" s="2">
        <v>2.2758620689655173</v>
      </c>
      <c r="H50" s="2">
        <v>346.5</v>
      </c>
      <c r="I50" s="2">
        <v>33</v>
      </c>
      <c r="J50" s="2">
        <v>0</v>
      </c>
      <c r="K50" s="2">
        <v>0</v>
      </c>
      <c r="L50" s="2">
        <v>0</v>
      </c>
      <c r="M50" s="2">
        <v>0.26973479632179825</v>
      </c>
      <c r="N50" s="2">
        <f>IF(VLOOKUP($E50,Configuration!$A$21:$C$31,3,FALSE),IFERROR((Configuration!$C$13*G50+Configuration!$C$12*I50+Configuration!$C$14*H50+Configuration!$C$16*K50+Configuration!$C$15*L50+Configuration!$C$17*M50),""),0)+(IF(VLOOKUP($E50,Configuration!$A$21:$C$31,3,FALSE),IFERROR((Configuration!$C$13*G50+Configuration!$C$12*I50+Configuration!$C$14*H50+Configuration!$C$16*K50+Configuration!$C$15*L50+Configuration!$C$17*M50),""),0)/$F50)*IFERROR(VLOOKUP($D50,'11_GAME_TEAMS (DO NOT MODIFY)'!$A:$C,3,FALSE),0)</f>
        <v>64.265702821149503</v>
      </c>
      <c r="O50" s="2">
        <f>MAX(IFERROR(IF(Configuration!$F$12&gt;0,$N50-LARGE($N:$N,Configuration!$F$12*Configuration!$F$16),-1000000),0),IFERROR(IF(Configuration!$F$14&gt;0,$N50-LARGE('FLEX Settings (DO NOT MODIFY)'!$J:$J,Configuration!$F$14*Configuration!$F$16),-1000000),0),IFERROR(IF(Configuration!$F$13&gt;0,$N50-LARGE('FLEX Settings (DO NOT MODIFY)'!$K:$K,Configuration!$F$13*Configuration!$F$16),-1000000),0))+IF(N50=0,0,COUNTIFS($N$2:N49,N49)*0.000001)</f>
        <v>-32.790157222733257</v>
      </c>
      <c r="P50" s="42">
        <f>IF(VLOOKUP($E50,Configuration!$A$21:$C$31,3,FALSE),IFERROR((Configuration!$C$13*G50*2.5+Configuration!$C$12*I50+Configuration!$C$14*H50+Configuration!$C$16*K50+Configuration!$C$15*L50*2.5+Configuration!$C$17*M50),""),0)/F50*IF(F50&gt;=8,1,(1-(12-F50)/12))</f>
        <v>7.7044055856217426</v>
      </c>
    </row>
    <row r="51" spans="1:16" x14ac:dyDescent="0.25">
      <c r="A51" s="3">
        <f>_xlfn.RANK.EQ(O51,O:O,0)</f>
        <v>51</v>
      </c>
      <c r="B51" s="3">
        <f>_xlfn.RANK.EQ(P51,P:P,0)</f>
        <v>49</v>
      </c>
      <c r="C51" t="s">
        <v>964</v>
      </c>
      <c r="D51" t="s">
        <v>106</v>
      </c>
      <c r="E51" t="s">
        <v>190</v>
      </c>
      <c r="F51" s="18">
        <v>12</v>
      </c>
      <c r="G51" s="2">
        <v>3.5</v>
      </c>
      <c r="H51" s="2">
        <v>264</v>
      </c>
      <c r="I51" s="2">
        <v>24</v>
      </c>
      <c r="J51" s="2">
        <v>0</v>
      </c>
      <c r="K51" s="2">
        <v>0</v>
      </c>
      <c r="L51" s="2">
        <v>0</v>
      </c>
      <c r="M51" s="2">
        <v>0.19617076096130781</v>
      </c>
      <c r="N51" s="2">
        <f>IF(VLOOKUP($E51,Configuration!$A$21:$C$31,3,FALSE),IFERROR((Configuration!$C$13*G51+Configuration!$C$12*I51+Configuration!$C$14*H51+Configuration!$C$16*K51+Configuration!$C$15*L51+Configuration!$C$17*M51),""),0)+(IF(VLOOKUP($E51,Configuration!$A$21:$C$31,3,FALSE),IFERROR((Configuration!$C$13*G51+Configuration!$C$12*I51+Configuration!$C$14*H51+Configuration!$C$16*K51+Configuration!$C$15*L51+Configuration!$C$17*M51),""),0)/$F51)*IFERROR(VLOOKUP($D51,'11_GAME_TEAMS (DO NOT MODIFY)'!$A:$C,3,FALSE),0)</f>
        <v>59.007658478077389</v>
      </c>
      <c r="O51" s="2">
        <f>MAX(IFERROR(IF(Configuration!$F$12&gt;0,$N51-LARGE($N:$N,Configuration!$F$12*Configuration!$F$16),-1000000),0),IFERROR(IF(Configuration!$F$14&gt;0,$N51-LARGE('FLEX Settings (DO NOT MODIFY)'!$J:$J,Configuration!$F$14*Configuration!$F$16),-1000000),0),IFERROR(IF(Configuration!$F$13&gt;0,$N51-LARGE('FLEX Settings (DO NOT MODIFY)'!$K:$K,Configuration!$F$13*Configuration!$F$16),-1000000),0))+IF(N51=0,0,COUNTIFS($N$2:N50,N50)*0.000001)</f>
        <v>-38.048201565805371</v>
      </c>
      <c r="P51" s="42">
        <f>IF(VLOOKUP($E51,Configuration!$A$21:$C$31,3,FALSE),IFERROR((Configuration!$C$13*G51*2.5+Configuration!$C$12*I51+Configuration!$C$14*H51+Configuration!$C$16*K51+Configuration!$C$15*L51*2.5+Configuration!$C$17*M51),""),0)/F51*IF(F51&gt;=8,1,(1-(12-F51)/12))</f>
        <v>7.5423048731731157</v>
      </c>
    </row>
    <row r="52" spans="1:16" x14ac:dyDescent="0.25">
      <c r="A52" s="3">
        <f>_xlfn.RANK.EQ(O52,O:O,0)</f>
        <v>47</v>
      </c>
      <c r="B52" s="3">
        <f>_xlfn.RANK.EQ(P52,P:P,0)</f>
        <v>54</v>
      </c>
      <c r="C52" t="s">
        <v>932</v>
      </c>
      <c r="D52" t="s">
        <v>127</v>
      </c>
      <c r="E52" t="s">
        <v>138</v>
      </c>
      <c r="F52" s="18">
        <v>12</v>
      </c>
      <c r="G52" s="2">
        <v>2.7906976744186047</v>
      </c>
      <c r="H52" s="2">
        <v>300</v>
      </c>
      <c r="I52" s="2">
        <v>30</v>
      </c>
      <c r="J52" s="2">
        <v>0</v>
      </c>
      <c r="K52" s="2">
        <v>0</v>
      </c>
      <c r="L52" s="2">
        <v>0</v>
      </c>
      <c r="M52" s="2">
        <v>0.24521345120163476</v>
      </c>
      <c r="N52" s="2">
        <f>IF(VLOOKUP($E52,Configuration!$A$21:$C$31,3,FALSE),IFERROR((Configuration!$C$13*G52+Configuration!$C$12*I52+Configuration!$C$14*H52+Configuration!$C$16*K52+Configuration!$C$15*L52+Configuration!$C$17*M52),""),0)+(IF(VLOOKUP($E52,Configuration!$A$21:$C$31,3,FALSE),IFERROR((Configuration!$C$13*G52+Configuration!$C$12*I52+Configuration!$C$14*H52+Configuration!$C$16*K52+Configuration!$C$15*L52+Configuration!$C$17*M52),""),0)/$F52)*IFERROR(VLOOKUP($D52,'11_GAME_TEAMS (DO NOT MODIFY)'!$A:$C,3,FALSE),0)</f>
        <v>61.253759144108358</v>
      </c>
      <c r="O52" s="2">
        <f>MAX(IFERROR(IF(Configuration!$F$12&gt;0,$N52-LARGE($N:$N,Configuration!$F$12*Configuration!$F$16),-1000000),0),IFERROR(IF(Configuration!$F$14&gt;0,$N52-LARGE('FLEX Settings (DO NOT MODIFY)'!$J:$J,Configuration!$F$14*Configuration!$F$16),-1000000),0),IFERROR(IF(Configuration!$F$13&gt;0,$N52-LARGE('FLEX Settings (DO NOT MODIFY)'!$K:$K,Configuration!$F$13*Configuration!$F$16),-1000000),0))+IF(N52=0,0,COUNTIFS($N$2:N51,N51)*0.000001)</f>
        <v>-35.802100899774402</v>
      </c>
      <c r="P52" s="42">
        <f>IF(VLOOKUP($E52,Configuration!$A$21:$C$31,3,FALSE),IFERROR((Configuration!$C$13*G52*2.5+Configuration!$C$12*I52+Configuration!$C$14*H52+Configuration!$C$16*K52+Configuration!$C$15*L52*2.5+Configuration!$C$17*M52),""),0)/F52*IF(F52&gt;=8,1,(1-(12-F52)/12))</f>
        <v>7.1975031844896504</v>
      </c>
    </row>
    <row r="53" spans="1:16" x14ac:dyDescent="0.25">
      <c r="A53" s="3">
        <f>_xlfn.RANK.EQ(O53,O:O,0)</f>
        <v>56</v>
      </c>
      <c r="B53" s="3">
        <f>_xlfn.RANK.EQ(P53,P:P,0)</f>
        <v>59</v>
      </c>
      <c r="C53" t="s">
        <v>967</v>
      </c>
      <c r="D53" t="s">
        <v>187</v>
      </c>
      <c r="E53" t="s">
        <v>4</v>
      </c>
      <c r="F53" s="18">
        <v>12</v>
      </c>
      <c r="G53" s="2">
        <v>2.1</v>
      </c>
      <c r="H53" s="2">
        <v>336</v>
      </c>
      <c r="I53" s="2">
        <v>21</v>
      </c>
      <c r="J53" s="2">
        <v>0</v>
      </c>
      <c r="K53" s="2">
        <v>0</v>
      </c>
      <c r="L53" s="2">
        <v>0</v>
      </c>
      <c r="M53" s="2">
        <v>0.17164941584114435</v>
      </c>
      <c r="N53" s="2">
        <f>IF(VLOOKUP($E53,Configuration!$A$21:$C$31,3,FALSE),IFERROR((Configuration!$C$13*G53+Configuration!$C$12*I53+Configuration!$C$14*H53+Configuration!$C$16*K53+Configuration!$C$15*L53+Configuration!$C$17*M53),""),0)+(IF(VLOOKUP($E53,Configuration!$A$21:$C$31,3,FALSE),IFERROR((Configuration!$C$13*G53+Configuration!$C$12*I53+Configuration!$C$14*H53+Configuration!$C$16*K53+Configuration!$C$15*L53+Configuration!$C$17*M53),""),0)/$F53)*IFERROR(VLOOKUP($D53,'11_GAME_TEAMS (DO NOT MODIFY)'!$A:$C,3,FALSE),0)</f>
        <v>56.356701168317713</v>
      </c>
      <c r="O53" s="2">
        <f>MAX(IFERROR(IF(Configuration!$F$12&gt;0,$N53-LARGE($N:$N,Configuration!$F$12*Configuration!$F$16),-1000000),0),IFERROR(IF(Configuration!$F$14&gt;0,$N53-LARGE('FLEX Settings (DO NOT MODIFY)'!$J:$J,Configuration!$F$14*Configuration!$F$16),-1000000),0),IFERROR(IF(Configuration!$F$13&gt;0,$N53-LARGE('FLEX Settings (DO NOT MODIFY)'!$K:$K,Configuration!$F$13*Configuration!$F$16),-1000000),0))+IF(N53=0,0,COUNTIFS($N$2:N52,N52)*0.000001)</f>
        <v>-40.699158875565047</v>
      </c>
      <c r="P53" s="42">
        <f>IF(VLOOKUP($E53,Configuration!$A$21:$C$31,3,FALSE),IFERROR((Configuration!$C$13*G53*2.5+Configuration!$C$12*I53+Configuration!$C$14*H53+Configuration!$C$16*K53+Configuration!$C$15*L53*2.5+Configuration!$C$17*M53),""),0)/F53*IF(F53&gt;=8,1,(1-(12-F53)/12))</f>
        <v>6.2713917640264754</v>
      </c>
    </row>
    <row r="54" spans="1:16" x14ac:dyDescent="0.25">
      <c r="A54" s="3">
        <f>_xlfn.RANK.EQ(O54,O:O,0)</f>
        <v>49</v>
      </c>
      <c r="B54" s="3">
        <f>_xlfn.RANK.EQ(P54,P:P,0)</f>
        <v>38</v>
      </c>
      <c r="C54" t="s">
        <v>930</v>
      </c>
      <c r="D54" t="s">
        <v>97</v>
      </c>
      <c r="E54" t="s">
        <v>138</v>
      </c>
      <c r="F54" s="18">
        <v>9</v>
      </c>
      <c r="G54" s="2">
        <v>1.7922077922077921</v>
      </c>
      <c r="H54" s="2">
        <v>354.85714285714289</v>
      </c>
      <c r="I54" s="2">
        <v>29.571428571428569</v>
      </c>
      <c r="J54" s="2">
        <v>0</v>
      </c>
      <c r="K54" s="2">
        <v>0</v>
      </c>
      <c r="L54" s="2">
        <v>0</v>
      </c>
      <c r="M54" s="2">
        <v>0.24171040189875426</v>
      </c>
      <c r="N54" s="2">
        <f>IF(VLOOKUP($E54,Configuration!$A$21:$C$31,3,FALSE),IFERROR((Configuration!$C$13*G54+Configuration!$C$12*I54+Configuration!$C$14*H54+Configuration!$C$16*K54+Configuration!$C$15*L54+Configuration!$C$17*M54),""),0)+(IF(VLOOKUP($E54,Configuration!$A$21:$C$31,3,FALSE),IFERROR((Configuration!$C$13*G54+Configuration!$C$12*I54+Configuration!$C$14*H54+Configuration!$C$16*K54+Configuration!$C$15*L54+Configuration!$C$17*M54),""),0)/$F54)*IFERROR(VLOOKUP($D54,'11_GAME_TEAMS (DO NOT MODIFY)'!$A:$C,3,FALSE),0)</f>
        <v>60.541254520877821</v>
      </c>
      <c r="O54" s="2">
        <f>MAX(IFERROR(IF(Configuration!$F$12&gt;0,$N54-LARGE($N:$N,Configuration!$F$12*Configuration!$F$16),-1000000),0),IFERROR(IF(Configuration!$F$14&gt;0,$N54-LARGE('FLEX Settings (DO NOT MODIFY)'!$J:$J,Configuration!$F$14*Configuration!$F$16),-1000000),0),IFERROR(IF(Configuration!$F$13&gt;0,$N54-LARGE('FLEX Settings (DO NOT MODIFY)'!$K:$K,Configuration!$F$13*Configuration!$F$16),-1000000),0))+IF(N54=0,0,COUNTIFS($N$2:N53,N53)*0.000001)</f>
        <v>-36.514605523004938</v>
      </c>
      <c r="P54" s="42">
        <f>IF(VLOOKUP($E54,Configuration!$A$21:$C$31,3,FALSE),IFERROR((Configuration!$C$13*G54*2.5+Configuration!$C$12*I54+Configuration!$C$14*H54+Configuration!$C$16*K54+Configuration!$C$15*L54*2.5+Configuration!$C$17*M54),""),0)/F54*IF(F54&gt;=8,1,(1-(12-F54)/12))</f>
        <v>8.5190138500831054</v>
      </c>
    </row>
    <row r="55" spans="1:16" x14ac:dyDescent="0.25">
      <c r="A55" s="3">
        <f>_xlfn.RANK.EQ(O55,O:O,0)</f>
        <v>54</v>
      </c>
      <c r="B55" s="3">
        <f>_xlfn.RANK.EQ(P55,P:P,0)</f>
        <v>50</v>
      </c>
      <c r="C55" t="s">
        <v>962</v>
      </c>
      <c r="D55" t="s">
        <v>95</v>
      </c>
      <c r="E55" t="s">
        <v>190</v>
      </c>
      <c r="F55" s="18">
        <v>11</v>
      </c>
      <c r="G55" s="2">
        <v>2.70703125</v>
      </c>
      <c r="H55" s="2">
        <v>297</v>
      </c>
      <c r="I55" s="2">
        <v>24.75</v>
      </c>
      <c r="J55" s="2">
        <v>0</v>
      </c>
      <c r="K55" s="2">
        <v>0</v>
      </c>
      <c r="L55" s="2">
        <v>0</v>
      </c>
      <c r="M55" s="2">
        <v>0.20230109724134868</v>
      </c>
      <c r="N55" s="2">
        <f>IF(VLOOKUP($E55,Configuration!$A$21:$C$31,3,FALSE),IFERROR((Configuration!$C$13*G55+Configuration!$C$12*I55+Configuration!$C$14*H55+Configuration!$C$16*K55+Configuration!$C$15*L55+Configuration!$C$17*M55),""),0)+(IF(VLOOKUP($E55,Configuration!$A$21:$C$31,3,FALSE),IFERROR((Configuration!$C$13*G55+Configuration!$C$12*I55+Configuration!$C$14*H55+Configuration!$C$16*K55+Configuration!$C$15*L55+Configuration!$C$17*M55),""),0)/$F55)*IFERROR(VLOOKUP($D55,'11_GAME_TEAMS (DO NOT MODIFY)'!$A:$C,3,FALSE),0)</f>
        <v>57.912585305517304</v>
      </c>
      <c r="O55" s="2">
        <f>MAX(IFERROR(IF(Configuration!$F$12&gt;0,$N55-LARGE($N:$N,Configuration!$F$12*Configuration!$F$16),-1000000),0),IFERROR(IF(Configuration!$F$14&gt;0,$N55-LARGE('FLEX Settings (DO NOT MODIFY)'!$J:$J,Configuration!$F$14*Configuration!$F$16),-1000000),0),IFERROR(IF(Configuration!$F$13&gt;0,$N55-LARGE('FLEX Settings (DO NOT MODIFY)'!$K:$K,Configuration!$F$13*Configuration!$F$16),-1000000),0))+IF(N55=0,0,COUNTIFS($N$2:N54,N54)*0.000001)</f>
        <v>-39.143274738365456</v>
      </c>
      <c r="P55" s="42">
        <f>IF(VLOOKUP($E55,Configuration!$A$21:$C$31,3,FALSE),IFERROR((Configuration!$C$13*G55*2.5+Configuration!$C$12*I55+Configuration!$C$14*H55+Configuration!$C$16*K55+Configuration!$C$15*L55*2.5+Configuration!$C$17*M55),""),0)/F55*IF(F55&gt;=8,1,(1-(12-F55)/12))</f>
        <v>7.4796242323197557</v>
      </c>
    </row>
    <row r="56" spans="1:16" x14ac:dyDescent="0.25">
      <c r="A56" s="3">
        <f>_xlfn.RANK.EQ(O56,O:O,0)</f>
        <v>52</v>
      </c>
      <c r="B56" s="3">
        <f>_xlfn.RANK.EQ(P56,P:P,0)</f>
        <v>52</v>
      </c>
      <c r="C56" t="s">
        <v>988</v>
      </c>
      <c r="D56" t="s">
        <v>112</v>
      </c>
      <c r="E56" t="s">
        <v>379</v>
      </c>
      <c r="F56" s="18">
        <v>12</v>
      </c>
      <c r="G56" s="2">
        <v>3.2727272727272725</v>
      </c>
      <c r="H56" s="2">
        <v>261.81818181818181</v>
      </c>
      <c r="I56" s="2">
        <v>26.18181818181818</v>
      </c>
      <c r="J56" s="2">
        <v>0</v>
      </c>
      <c r="K56" s="2">
        <v>0</v>
      </c>
      <c r="L56" s="2">
        <v>0</v>
      </c>
      <c r="M56" s="2">
        <v>0.21400446650324489</v>
      </c>
      <c r="N56" s="2">
        <f>IF(VLOOKUP($E56,Configuration!$A$21:$C$31,3,FALSE),IFERROR((Configuration!$C$13*G56+Configuration!$C$12*I56+Configuration!$C$14*H56+Configuration!$C$16*K56+Configuration!$C$15*L56+Configuration!$C$17*M56),""),0)+(IF(VLOOKUP($E56,Configuration!$A$21:$C$31,3,FALSE),IFERROR((Configuration!$C$13*G56+Configuration!$C$12*I56+Configuration!$C$14*H56+Configuration!$C$16*K56+Configuration!$C$15*L56+Configuration!$C$17*M56),""),0)/$F56)*IFERROR(VLOOKUP($D56,'11_GAME_TEAMS (DO NOT MODIFY)'!$A:$C,3,FALSE),0)</f>
        <v>58.481081976084418</v>
      </c>
      <c r="O56" s="2">
        <f>MAX(IFERROR(IF(Configuration!$F$12&gt;0,$N56-LARGE($N:$N,Configuration!$F$12*Configuration!$F$16),-1000000),0),IFERROR(IF(Configuration!$F$14&gt;0,$N56-LARGE('FLEX Settings (DO NOT MODIFY)'!$J:$J,Configuration!$F$14*Configuration!$F$16),-1000000),0),IFERROR(IF(Configuration!$F$13&gt;0,$N56-LARGE('FLEX Settings (DO NOT MODIFY)'!$K:$K,Configuration!$F$13*Configuration!$F$16),-1000000),0))+IF(N56=0,0,COUNTIFS($N$2:N55,N55)*0.000001)</f>
        <v>-38.574778067798341</v>
      </c>
      <c r="P56" s="42">
        <f>IF(VLOOKUP($E56,Configuration!$A$21:$C$31,3,FALSE),IFERROR((Configuration!$C$13*G56*2.5+Configuration!$C$12*I56+Configuration!$C$14*H56+Configuration!$C$16*K56+Configuration!$C$15*L56*2.5+Configuration!$C$17*M56),""),0)/F56*IF(F56&gt;=8,1,(1-(12-F56)/12))</f>
        <v>7.3279689525524887</v>
      </c>
    </row>
    <row r="57" spans="1:16" x14ac:dyDescent="0.25">
      <c r="A57" s="3">
        <f>_xlfn.RANK.EQ(O57,O:O,0)</f>
        <v>53</v>
      </c>
      <c r="B57" s="3">
        <f>_xlfn.RANK.EQ(P57,P:P,0)</f>
        <v>58</v>
      </c>
      <c r="C57" t="s">
        <v>951</v>
      </c>
      <c r="D57" t="s">
        <v>657</v>
      </c>
      <c r="E57" t="s">
        <v>2</v>
      </c>
      <c r="F57" s="18">
        <v>11</v>
      </c>
      <c r="G57" s="2">
        <v>1.4404761904761902</v>
      </c>
      <c r="H57" s="2">
        <v>347.875</v>
      </c>
      <c r="I57" s="2">
        <v>30.25</v>
      </c>
      <c r="J57" s="2">
        <v>0</v>
      </c>
      <c r="K57" s="2">
        <v>0</v>
      </c>
      <c r="L57" s="2">
        <v>0</v>
      </c>
      <c r="M57" s="2">
        <v>0.24725689662831504</v>
      </c>
      <c r="N57" s="2">
        <f>IF(VLOOKUP($E57,Configuration!$A$21:$C$31,3,FALSE),IFERROR((Configuration!$C$13*G57+Configuration!$C$12*I57+Configuration!$C$14*H57+Configuration!$C$16*K57+Configuration!$C$15*L57+Configuration!$C$17*M57),""),0)+(IF(VLOOKUP($E57,Configuration!$A$21:$C$31,3,FALSE),IFERROR((Configuration!$C$13*G57+Configuration!$C$12*I57+Configuration!$C$14*H57+Configuration!$C$16*K57+Configuration!$C$15*L57+Configuration!$C$17*M57),""),0)/$F57)*IFERROR(VLOOKUP($D57,'11_GAME_TEAMS (DO NOT MODIFY)'!$A:$C,3,FALSE),0)</f>
        <v>58.060843349600518</v>
      </c>
      <c r="O57" s="2">
        <f>MAX(IFERROR(IF(Configuration!$F$12&gt;0,$N57-LARGE($N:$N,Configuration!$F$12*Configuration!$F$16),-1000000),0),IFERROR(IF(Configuration!$F$14&gt;0,$N57-LARGE('FLEX Settings (DO NOT MODIFY)'!$J:$J,Configuration!$F$14*Configuration!$F$16),-1000000),0),IFERROR(IF(Configuration!$F$13&gt;0,$N57-LARGE('FLEX Settings (DO NOT MODIFY)'!$K:$K,Configuration!$F$13*Configuration!$F$16),-1000000),0))+IF(N57=0,0,COUNTIFS($N$2:N56,N56)*0.000001)</f>
        <v>-38.995016694282242</v>
      </c>
      <c r="P57" s="42">
        <f>IF(VLOOKUP($E57,Configuration!$A$21:$C$31,3,FALSE),IFERROR((Configuration!$C$13*G57*2.5+Configuration!$C$12*I57+Configuration!$C$14*H57+Configuration!$C$16*K57+Configuration!$C$15*L57*2.5+Configuration!$C$17*M57),""),0)/F57*IF(F57&gt;=8,1,(1-(12-F57)/12))</f>
        <v>6.4568299148987478</v>
      </c>
    </row>
    <row r="58" spans="1:16" x14ac:dyDescent="0.25">
      <c r="A58" s="3">
        <f>_xlfn.RANK.EQ(O58,O:O,0)</f>
        <v>50</v>
      </c>
      <c r="B58" s="3">
        <f>_xlfn.RANK.EQ(P58,P:P,0)</f>
        <v>63</v>
      </c>
      <c r="C58" t="s">
        <v>980</v>
      </c>
      <c r="D58" t="s">
        <v>64</v>
      </c>
      <c r="E58" t="s">
        <v>373</v>
      </c>
      <c r="F58" s="18">
        <v>12</v>
      </c>
      <c r="G58" s="2">
        <v>1.0838709677419354</v>
      </c>
      <c r="H58" s="2">
        <v>369.59999999999997</v>
      </c>
      <c r="I58" s="2">
        <v>33.599999999999994</v>
      </c>
      <c r="J58" s="2">
        <v>0</v>
      </c>
      <c r="K58" s="2">
        <v>0</v>
      </c>
      <c r="L58" s="2">
        <v>0</v>
      </c>
      <c r="M58" s="2">
        <v>0.27463906534583093</v>
      </c>
      <c r="N58" s="2">
        <f>IF(VLOOKUP($E58,Configuration!$A$21:$C$31,3,FALSE),IFERROR((Configuration!$C$13*G58+Configuration!$C$12*I58+Configuration!$C$14*H58+Configuration!$C$16*K58+Configuration!$C$15*L58+Configuration!$C$17*M58),""),0)+(IF(VLOOKUP($E58,Configuration!$A$21:$C$31,3,FALSE),IFERROR((Configuration!$C$13*G58+Configuration!$C$12*I58+Configuration!$C$14*H58+Configuration!$C$16*K58+Configuration!$C$15*L58+Configuration!$C$17*M58),""),0)/$F58)*IFERROR(VLOOKUP($D58,'11_GAME_TEAMS (DO NOT MODIFY)'!$A:$C,3,FALSE),0)</f>
        <v>59.713947675759947</v>
      </c>
      <c r="O58" s="2">
        <f>MAX(IFERROR(IF(Configuration!$F$12&gt;0,$N58-LARGE($N:$N,Configuration!$F$12*Configuration!$F$16),-1000000),0),IFERROR(IF(Configuration!$F$14&gt;0,$N58-LARGE('FLEX Settings (DO NOT MODIFY)'!$J:$J,Configuration!$F$14*Configuration!$F$16),-1000000),0),IFERROR(IF(Configuration!$F$13&gt;0,$N58-LARGE('FLEX Settings (DO NOT MODIFY)'!$K:$K,Configuration!$F$13*Configuration!$F$16),-1000000),0))+IF(N58=0,0,COUNTIFS($N$2:N57,N57)*0.000001)</f>
        <v>-37.341912368122813</v>
      </c>
      <c r="P58" s="42">
        <f>IF(VLOOKUP($E58,Configuration!$A$21:$C$31,3,FALSE),IFERROR((Configuration!$C$13*G58*2.5+Configuration!$C$12*I58+Configuration!$C$14*H58+Configuration!$C$16*K58+Configuration!$C$15*L58*2.5+Configuration!$C$17*M58),""),0)/F58*IF(F58&gt;=8,1,(1-(12-F58)/12))</f>
        <v>5.7890655321197793</v>
      </c>
    </row>
    <row r="59" spans="1:16" x14ac:dyDescent="0.25">
      <c r="A59" s="3">
        <f>_xlfn.RANK.EQ(O59,O:O,0)</f>
        <v>59</v>
      </c>
      <c r="B59" s="3">
        <f>_xlfn.RANK.EQ(P59,P:P,0)</f>
        <v>57</v>
      </c>
      <c r="C59" t="s">
        <v>982</v>
      </c>
      <c r="D59" t="s">
        <v>89</v>
      </c>
      <c r="E59" t="s">
        <v>1</v>
      </c>
      <c r="F59" s="18">
        <v>12</v>
      </c>
      <c r="G59" s="2">
        <v>3.2</v>
      </c>
      <c r="H59" s="2">
        <v>240</v>
      </c>
      <c r="I59" s="2">
        <v>19.200000000000003</v>
      </c>
      <c r="J59" s="2">
        <v>0</v>
      </c>
      <c r="K59" s="2">
        <v>0</v>
      </c>
      <c r="L59" s="2">
        <v>0</v>
      </c>
      <c r="M59" s="2">
        <v>0.15693660876904625</v>
      </c>
      <c r="N59" s="2">
        <f>IF(VLOOKUP($E59,Configuration!$A$21:$C$31,3,FALSE),IFERROR((Configuration!$C$13*G59+Configuration!$C$12*I59+Configuration!$C$14*H59+Configuration!$C$16*K59+Configuration!$C$15*L59+Configuration!$C$17*M59),""),0)+(IF(VLOOKUP($E59,Configuration!$A$21:$C$31,3,FALSE),IFERROR((Configuration!$C$13*G59+Configuration!$C$12*I59+Configuration!$C$14*H59+Configuration!$C$16*K59+Configuration!$C$15*L59+Configuration!$C$17*M59),""),0)/$F59)*IFERROR(VLOOKUP($D59,'11_GAME_TEAMS (DO NOT MODIFY)'!$A:$C,3,FALSE),0)</f>
        <v>52.486126782461909</v>
      </c>
      <c r="O59" s="2">
        <f>MAX(IFERROR(IF(Configuration!$F$12&gt;0,$N59-LARGE($N:$N,Configuration!$F$12*Configuration!$F$16),-1000000),0),IFERROR(IF(Configuration!$F$14&gt;0,$N59-LARGE('FLEX Settings (DO NOT MODIFY)'!$J:$J,Configuration!$F$14*Configuration!$F$16),-1000000),0),IFERROR(IF(Configuration!$F$13&gt;0,$N59-LARGE('FLEX Settings (DO NOT MODIFY)'!$K:$K,Configuration!$F$13*Configuration!$F$16),-1000000),0))+IF(N59=0,0,COUNTIFS($N$2:N58,N58)*0.000001)</f>
        <v>-44.569733261420851</v>
      </c>
      <c r="P59" s="42">
        <f>IF(VLOOKUP($E59,Configuration!$A$21:$C$31,3,FALSE),IFERROR((Configuration!$C$13*G59*2.5+Configuration!$C$12*I59+Configuration!$C$14*H59+Configuration!$C$16*K59+Configuration!$C$15*L59*2.5+Configuration!$C$17*M59),""),0)/F59*IF(F59&gt;=8,1,(1-(12-F59)/12))</f>
        <v>6.7738438985384937</v>
      </c>
    </row>
    <row r="60" spans="1:16" x14ac:dyDescent="0.25">
      <c r="A60" s="3">
        <f>_xlfn.RANK.EQ(O60,O:O,0)</f>
        <v>57</v>
      </c>
      <c r="B60" s="3">
        <f>_xlfn.RANK.EQ(P60,P:P,0)</f>
        <v>53</v>
      </c>
      <c r="C60" t="s">
        <v>961</v>
      </c>
      <c r="D60" t="s">
        <v>69</v>
      </c>
      <c r="E60" t="s">
        <v>190</v>
      </c>
      <c r="F60" s="18">
        <v>11</v>
      </c>
      <c r="G60" s="2">
        <v>2.578125</v>
      </c>
      <c r="H60" s="2">
        <v>275</v>
      </c>
      <c r="I60" s="2">
        <v>27.5</v>
      </c>
      <c r="J60" s="2">
        <v>0</v>
      </c>
      <c r="K60" s="2">
        <v>0</v>
      </c>
      <c r="L60" s="2">
        <v>0</v>
      </c>
      <c r="M60" s="2">
        <v>0.22477899693483186</v>
      </c>
      <c r="N60" s="2">
        <f>IF(VLOOKUP($E60,Configuration!$A$21:$C$31,3,FALSE),IFERROR((Configuration!$C$13*G60+Configuration!$C$12*I60+Configuration!$C$14*H60+Configuration!$C$16*K60+Configuration!$C$15*L60+Configuration!$C$17*M60),""),0)+(IF(VLOOKUP($E60,Configuration!$A$21:$C$31,3,FALSE),IFERROR((Configuration!$C$13*G60+Configuration!$C$12*I60+Configuration!$C$14*H60+Configuration!$C$16*K60+Configuration!$C$15*L60+Configuration!$C$17*M60),""),0)/$F60)*IFERROR(VLOOKUP($D60,'11_GAME_TEAMS (DO NOT MODIFY)'!$A:$C,3,FALSE),0)</f>
        <v>56.269192006130339</v>
      </c>
      <c r="O60" s="2">
        <f>MAX(IFERROR(IF(Configuration!$F$12&gt;0,$N60-LARGE($N:$N,Configuration!$F$12*Configuration!$F$16),-1000000),0),IFERROR(IF(Configuration!$F$14&gt;0,$N60-LARGE('FLEX Settings (DO NOT MODIFY)'!$J:$J,Configuration!$F$14*Configuration!$F$16),-1000000),0),IFERROR(IF(Configuration!$F$13&gt;0,$N60-LARGE('FLEX Settings (DO NOT MODIFY)'!$K:$K,Configuration!$F$13*Configuration!$F$16),-1000000),0))+IF(N60=0,0,COUNTIFS($N$2:N59,N59)*0.000001)</f>
        <v>-40.78666803775242</v>
      </c>
      <c r="P60" s="42">
        <f>IF(VLOOKUP($E60,Configuration!$A$21:$C$31,3,FALSE),IFERROR((Configuration!$C$13*G60*2.5+Configuration!$C$12*I60+Configuration!$C$14*H60+Configuration!$C$16*K60+Configuration!$C$15*L60*2.5+Configuration!$C$17*M60),""),0)/F60*IF(F60&gt;=8,1,(1-(12-F60)/12))</f>
        <v>7.2247560914663946</v>
      </c>
    </row>
    <row r="61" spans="1:16" x14ac:dyDescent="0.25">
      <c r="A61" s="3">
        <f>_xlfn.RANK.EQ(O61,O:O,0)</f>
        <v>58</v>
      </c>
      <c r="B61" s="3">
        <f>_xlfn.RANK.EQ(P61,P:P,0)</f>
        <v>56</v>
      </c>
      <c r="C61" t="s">
        <v>966</v>
      </c>
      <c r="D61" t="s">
        <v>660</v>
      </c>
      <c r="E61" t="s">
        <v>4</v>
      </c>
      <c r="F61" s="18">
        <v>10</v>
      </c>
      <c r="G61" s="2">
        <v>1.935483870967742</v>
      </c>
      <c r="H61" s="2">
        <v>300</v>
      </c>
      <c r="I61" s="2">
        <v>20</v>
      </c>
      <c r="J61" s="2">
        <v>0</v>
      </c>
      <c r="K61" s="2">
        <v>0</v>
      </c>
      <c r="L61" s="2">
        <v>0</v>
      </c>
      <c r="M61" s="2">
        <v>0.16347563413442318</v>
      </c>
      <c r="N61" s="2">
        <f>IF(VLOOKUP($E61,Configuration!$A$21:$C$31,3,FALSE),IFERROR((Configuration!$C$13*G61+Configuration!$C$12*I61+Configuration!$C$14*H61+Configuration!$C$16*K61+Configuration!$C$15*L61+Configuration!$C$17*M61),""),0)+(IF(VLOOKUP($E61,Configuration!$A$21:$C$31,3,FALSE),IFERROR((Configuration!$C$13*G61+Configuration!$C$12*I61+Configuration!$C$14*H61+Configuration!$C$16*K61+Configuration!$C$15*L61+Configuration!$C$17*M61),""),0)/$F61)*IFERROR(VLOOKUP($D61,'11_GAME_TEAMS (DO NOT MODIFY)'!$A:$C,3,FALSE),0)</f>
        <v>52.568100756476042</v>
      </c>
      <c r="O61" s="2">
        <f>MAX(IFERROR(IF(Configuration!$F$12&gt;0,$N61-LARGE($N:$N,Configuration!$F$12*Configuration!$F$16),-1000000),0),IFERROR(IF(Configuration!$F$14&gt;0,$N61-LARGE('FLEX Settings (DO NOT MODIFY)'!$J:$J,Configuration!$F$14*Configuration!$F$16),-1000000),0),IFERROR(IF(Configuration!$F$13&gt;0,$N61-LARGE('FLEX Settings (DO NOT MODIFY)'!$K:$K,Configuration!$F$13*Configuration!$F$16),-1000000),0))+IF(N61=0,0,COUNTIFS($N$2:N60,N60)*0.000001)</f>
        <v>-44.487759287406718</v>
      </c>
      <c r="P61" s="42">
        <f>IF(VLOOKUP($E61,Configuration!$A$21:$C$31,3,FALSE),IFERROR((Configuration!$C$13*G61*2.5+Configuration!$C$12*I61+Configuration!$C$14*H61+Configuration!$C$16*K61+Configuration!$C$15*L61*2.5+Configuration!$C$17*M61),""),0)/F61*IF(F61&gt;=8,1,(1-(12-F61)/12))</f>
        <v>6.8705306796247285</v>
      </c>
    </row>
    <row r="62" spans="1:16" x14ac:dyDescent="0.25">
      <c r="A62" s="3">
        <f>_xlfn.RANK.EQ(O62,O:O,0)</f>
        <v>60</v>
      </c>
      <c r="B62" s="3">
        <f>_xlfn.RANK.EQ(P62,P:P,0)</f>
        <v>73</v>
      </c>
      <c r="C62" t="s">
        <v>970</v>
      </c>
      <c r="D62" t="s">
        <v>664</v>
      </c>
      <c r="E62" t="s">
        <v>3</v>
      </c>
      <c r="F62" s="18">
        <v>12</v>
      </c>
      <c r="G62" s="2">
        <v>1.2000000000000002</v>
      </c>
      <c r="H62" s="2">
        <v>336</v>
      </c>
      <c r="I62" s="2">
        <v>24</v>
      </c>
      <c r="J62" s="2">
        <v>0</v>
      </c>
      <c r="K62" s="2">
        <v>0</v>
      </c>
      <c r="L62" s="2">
        <v>0</v>
      </c>
      <c r="M62" s="2">
        <v>0.19617076096130781</v>
      </c>
      <c r="N62" s="2">
        <f>IF(VLOOKUP($E62,Configuration!$A$21:$C$31,3,FALSE),IFERROR((Configuration!$C$13*G62+Configuration!$C$12*I62+Configuration!$C$14*H62+Configuration!$C$16*K62+Configuration!$C$15*L62+Configuration!$C$17*M62),""),0)+(IF(VLOOKUP($E62,Configuration!$A$21:$C$31,3,FALSE),IFERROR((Configuration!$C$13*G62+Configuration!$C$12*I62+Configuration!$C$14*H62+Configuration!$C$16*K62+Configuration!$C$15*L62+Configuration!$C$17*M62),""),0)/$F62)*IFERROR(VLOOKUP($D62,'11_GAME_TEAMS (DO NOT MODIFY)'!$A:$C,3,FALSE),0)</f>
        <v>52.407658478077387</v>
      </c>
      <c r="O62" s="2">
        <f>MAX(IFERROR(IF(Configuration!$F$12&gt;0,$N62-LARGE($N:$N,Configuration!$F$12*Configuration!$F$16),-1000000),0),IFERROR(IF(Configuration!$F$14&gt;0,$N62-LARGE('FLEX Settings (DO NOT MODIFY)'!$J:$J,Configuration!$F$14*Configuration!$F$16),-1000000),0),IFERROR(IF(Configuration!$F$13&gt;0,$N62-LARGE('FLEX Settings (DO NOT MODIFY)'!$K:$K,Configuration!$F$13*Configuration!$F$16),-1000000),0))+IF(N62=0,0,COUNTIFS($N$2:N61,N61)*0.000001)</f>
        <v>-44.648201565805373</v>
      </c>
      <c r="P62" s="42">
        <f>IF(VLOOKUP($E62,Configuration!$A$21:$C$31,3,FALSE),IFERROR((Configuration!$C$13*G62*2.5+Configuration!$C$12*I62+Configuration!$C$14*H62+Configuration!$C$16*K62+Configuration!$C$15*L62*2.5+Configuration!$C$17*M62),""),0)/F62*IF(F62&gt;=8,1,(1-(12-F62)/12))</f>
        <v>5.2673048731731162</v>
      </c>
    </row>
    <row r="63" spans="1:16" x14ac:dyDescent="0.25">
      <c r="A63" s="3">
        <f>_xlfn.RANK.EQ(O63,O:O,0)</f>
        <v>61</v>
      </c>
      <c r="B63" s="3">
        <f>_xlfn.RANK.EQ(P63,P:P,0)</f>
        <v>66</v>
      </c>
      <c r="C63" t="s">
        <v>987</v>
      </c>
      <c r="D63" t="s">
        <v>140</v>
      </c>
      <c r="E63" t="s">
        <v>379</v>
      </c>
      <c r="F63" s="18">
        <v>12</v>
      </c>
      <c r="G63" s="2">
        <v>1.8461538461538463</v>
      </c>
      <c r="H63" s="2">
        <v>288.46153846153845</v>
      </c>
      <c r="I63" s="2">
        <v>23.076923076923077</v>
      </c>
      <c r="J63" s="2">
        <v>0</v>
      </c>
      <c r="K63" s="2">
        <v>0</v>
      </c>
      <c r="L63" s="2">
        <v>0</v>
      </c>
      <c r="M63" s="2">
        <v>0.1886257316935652</v>
      </c>
      <c r="N63" s="2">
        <f>IF(VLOOKUP($E63,Configuration!$A$21:$C$31,3,FALSE),IFERROR((Configuration!$C$13*G63+Configuration!$C$12*I63+Configuration!$C$14*H63+Configuration!$C$16*K63+Configuration!$C$15*L63+Configuration!$C$17*M63),""),0)+(IF(VLOOKUP($E63,Configuration!$A$21:$C$31,3,FALSE),IFERROR((Configuration!$C$13*G63+Configuration!$C$12*I63+Configuration!$C$14*H63+Configuration!$C$16*K63+Configuration!$C$15*L63+Configuration!$C$17*M63),""),0)/$F63)*IFERROR(VLOOKUP($D63,'11_GAME_TEAMS (DO NOT MODIFY)'!$A:$C,3,FALSE),0)</f>
        <v>51.084286998151327</v>
      </c>
      <c r="O63" s="2">
        <f>MAX(IFERROR(IF(Configuration!$F$12&gt;0,$N63-LARGE($N:$N,Configuration!$F$12*Configuration!$F$16),-1000000),0),IFERROR(IF(Configuration!$F$14&gt;0,$N63-LARGE('FLEX Settings (DO NOT MODIFY)'!$J:$J,Configuration!$F$14*Configuration!$F$16),-1000000),0),IFERROR(IF(Configuration!$F$13&gt;0,$N63-LARGE('FLEX Settings (DO NOT MODIFY)'!$K:$K,Configuration!$F$13*Configuration!$F$16),-1000000),0))+IF(N63=0,0,COUNTIFS($N$2:N62,N62)*0.000001)</f>
        <v>-45.971573045731432</v>
      </c>
      <c r="P63" s="42">
        <f>IF(VLOOKUP($E63,Configuration!$A$21:$C$31,3,FALSE),IFERROR((Configuration!$C$13*G63*2.5+Configuration!$C$12*I63+Configuration!$C$14*H63+Configuration!$C$16*K63+Configuration!$C$15*L63*2.5+Configuration!$C$17*M63),""),0)/F63*IF(F63&gt;=8,1,(1-(12-F63)/12))</f>
        <v>5.6416393011279959</v>
      </c>
    </row>
    <row r="64" spans="1:16" x14ac:dyDescent="0.25">
      <c r="A64" s="3">
        <f>_xlfn.RANK.EQ(O64,O:O,0)</f>
        <v>66</v>
      </c>
      <c r="B64" s="3">
        <f>_xlfn.RANK.EQ(P64,P:P,0)</f>
        <v>61</v>
      </c>
      <c r="C64" t="s">
        <v>807</v>
      </c>
      <c r="D64" t="s">
        <v>80</v>
      </c>
      <c r="E64" t="s">
        <v>355</v>
      </c>
      <c r="F64" s="18">
        <v>12</v>
      </c>
      <c r="G64" s="2">
        <v>2.333333333333333</v>
      </c>
      <c r="H64" s="2">
        <v>252.48837209302326</v>
      </c>
      <c r="I64" s="2">
        <v>21</v>
      </c>
      <c r="J64" s="2">
        <v>0</v>
      </c>
      <c r="K64" s="2">
        <v>0</v>
      </c>
      <c r="L64" s="2">
        <v>0</v>
      </c>
      <c r="M64" s="2">
        <v>0.17164941584114435</v>
      </c>
      <c r="N64" s="2">
        <f>IF(VLOOKUP($E64,Configuration!$A$21:$C$31,3,FALSE),IFERROR((Configuration!$C$13*G64+Configuration!$C$12*I64+Configuration!$C$14*H64+Configuration!$C$16*K64+Configuration!$C$15*L64+Configuration!$C$17*M64),""),0)+(IF(VLOOKUP($E64,Configuration!$A$21:$C$31,3,FALSE),IFERROR((Configuration!$C$13*G64+Configuration!$C$12*I64+Configuration!$C$14*H64+Configuration!$C$16*K64+Configuration!$C$15*L64+Configuration!$C$17*M64),""),0)/$F64)*IFERROR(VLOOKUP($D64,'11_GAME_TEAMS (DO NOT MODIFY)'!$A:$C,3,FALSE),0)</f>
        <v>49.405538377620033</v>
      </c>
      <c r="O64" s="2">
        <f>MAX(IFERROR(IF(Configuration!$F$12&gt;0,$N64-LARGE($N:$N,Configuration!$F$12*Configuration!$F$16),-1000000),0),IFERROR(IF(Configuration!$F$14&gt;0,$N64-LARGE('FLEX Settings (DO NOT MODIFY)'!$J:$J,Configuration!$F$14*Configuration!$F$16),-1000000),0),IFERROR(IF(Configuration!$F$13&gt;0,$N64-LARGE('FLEX Settings (DO NOT MODIFY)'!$K:$K,Configuration!$F$13*Configuration!$F$16),-1000000),0))+IF(N64=0,0,COUNTIFS($N$2:N63,N63)*0.000001)</f>
        <v>-47.650321666262727</v>
      </c>
      <c r="P64" s="42">
        <f>IF(VLOOKUP($E64,Configuration!$A$21:$C$31,3,FALSE),IFERROR((Configuration!$C$13*G64*2.5+Configuration!$C$12*I64+Configuration!$C$14*H64+Configuration!$C$16*K64+Configuration!$C$15*L64*2.5+Configuration!$C$17*M64),""),0)/F64*IF(F64&gt;=8,1,(1-(12-F64)/12))</f>
        <v>5.8671281981350027</v>
      </c>
    </row>
    <row r="65" spans="1:16" x14ac:dyDescent="0.25">
      <c r="A65" s="3">
        <f>_xlfn.RANK.EQ(O65,O:O,0)</f>
        <v>68</v>
      </c>
      <c r="B65" s="3">
        <f>_xlfn.RANK.EQ(P65,P:P,0)</f>
        <v>60</v>
      </c>
      <c r="C65" t="s">
        <v>958</v>
      </c>
      <c r="D65" t="s">
        <v>71</v>
      </c>
      <c r="E65" t="s">
        <v>355</v>
      </c>
      <c r="F65" s="18">
        <v>11</v>
      </c>
      <c r="G65" s="2">
        <v>2.2211538461538463</v>
      </c>
      <c r="H65" s="2">
        <v>250.25</v>
      </c>
      <c r="I65" s="2">
        <v>19.25</v>
      </c>
      <c r="J65" s="2">
        <v>0</v>
      </c>
      <c r="K65" s="2">
        <v>0</v>
      </c>
      <c r="L65" s="2">
        <v>0</v>
      </c>
      <c r="M65" s="2">
        <v>0.15734529785438231</v>
      </c>
      <c r="N65" s="2">
        <f>IF(VLOOKUP($E65,Configuration!$A$21:$C$31,3,FALSE),IFERROR((Configuration!$C$13*G65+Configuration!$C$12*I65+Configuration!$C$14*H65+Configuration!$C$16*K65+Configuration!$C$15*L65+Configuration!$C$17*M65),""),0)+(IF(VLOOKUP($E65,Configuration!$A$21:$C$31,3,FALSE),IFERROR((Configuration!$C$13*G65+Configuration!$C$12*I65+Configuration!$C$14*H65+Configuration!$C$16*K65+Configuration!$C$15*L65+Configuration!$C$17*M65),""),0)/$F65)*IFERROR(VLOOKUP($D65,'11_GAME_TEAMS (DO NOT MODIFY)'!$A:$C,3,FALSE),0)</f>
        <v>47.662232481214318</v>
      </c>
      <c r="O65" s="2">
        <f>MAX(IFERROR(IF(Configuration!$F$12&gt;0,$N65-LARGE($N:$N,Configuration!$F$12*Configuration!$F$16),-1000000),0),IFERROR(IF(Configuration!$F$14&gt;0,$N65-LARGE('FLEX Settings (DO NOT MODIFY)'!$J:$J,Configuration!$F$14*Configuration!$F$16),-1000000),0),IFERROR(IF(Configuration!$F$13&gt;0,$N65-LARGE('FLEX Settings (DO NOT MODIFY)'!$K:$K,Configuration!$F$13*Configuration!$F$16),-1000000),0))+IF(N65=0,0,COUNTIFS($N$2:N64,N64)*0.000001)</f>
        <v>-49.393627562668442</v>
      </c>
      <c r="P65" s="42">
        <f>IF(VLOOKUP($E65,Configuration!$A$21:$C$31,3,FALSE),IFERROR((Configuration!$C$13*G65*2.5+Configuration!$C$12*I65+Configuration!$C$14*H65+Configuration!$C$16*K65+Configuration!$C$15*L65*2.5+Configuration!$C$17*M65),""),0)/F65*IF(F65&gt;=8,1,(1-(12-F65)/12))</f>
        <v>6.1502379178726301</v>
      </c>
    </row>
    <row r="66" spans="1:16" x14ac:dyDescent="0.25">
      <c r="A66" s="3">
        <f>_xlfn.RANK.EQ(O66,O:O,0)</f>
        <v>64</v>
      </c>
      <c r="B66" s="3">
        <f>_xlfn.RANK.EQ(P66,P:P,0)</f>
        <v>68</v>
      </c>
      <c r="C66" t="s">
        <v>985</v>
      </c>
      <c r="D66" t="s">
        <v>52</v>
      </c>
      <c r="E66" t="s">
        <v>1</v>
      </c>
      <c r="F66" s="18">
        <v>12</v>
      </c>
      <c r="G66" s="2">
        <v>1.92</v>
      </c>
      <c r="H66" s="2">
        <v>264</v>
      </c>
      <c r="I66" s="2">
        <v>24</v>
      </c>
      <c r="J66" s="2">
        <v>0</v>
      </c>
      <c r="K66" s="2">
        <v>0</v>
      </c>
      <c r="L66" s="2">
        <v>0</v>
      </c>
      <c r="M66" s="2">
        <v>0.19617076096130781</v>
      </c>
      <c r="N66" s="2">
        <f>IF(VLOOKUP($E66,Configuration!$A$21:$C$31,3,FALSE),IFERROR((Configuration!$C$13*G66+Configuration!$C$12*I66+Configuration!$C$14*H66+Configuration!$C$16*K66+Configuration!$C$15*L66+Configuration!$C$17*M66),""),0)+(IF(VLOOKUP($E66,Configuration!$A$21:$C$31,3,FALSE),IFERROR((Configuration!$C$13*G66+Configuration!$C$12*I66+Configuration!$C$14*H66+Configuration!$C$16*K66+Configuration!$C$15*L66+Configuration!$C$17*M66),""),0)/$F66)*IFERROR(VLOOKUP($D66,'11_GAME_TEAMS (DO NOT MODIFY)'!$A:$C,3,FALSE),0)</f>
        <v>49.527658478077385</v>
      </c>
      <c r="O66" s="2">
        <f>MAX(IFERROR(IF(Configuration!$F$12&gt;0,$N66-LARGE($N:$N,Configuration!$F$12*Configuration!$F$16),-1000000),0),IFERROR(IF(Configuration!$F$14&gt;0,$N66-LARGE('FLEX Settings (DO NOT MODIFY)'!$J:$J,Configuration!$F$14*Configuration!$F$16),-1000000),0),IFERROR(IF(Configuration!$F$13&gt;0,$N66-LARGE('FLEX Settings (DO NOT MODIFY)'!$K:$K,Configuration!$F$13*Configuration!$F$16),-1000000),0))+IF(N66=0,0,COUNTIFS($N$2:N65,N65)*0.000001)</f>
        <v>-47.528201565805375</v>
      </c>
      <c r="P66" s="42">
        <f>IF(VLOOKUP($E66,Configuration!$A$21:$C$31,3,FALSE),IFERROR((Configuration!$C$13*G66*2.5+Configuration!$C$12*I66+Configuration!$C$14*H66+Configuration!$C$16*K66+Configuration!$C$15*L66*2.5+Configuration!$C$17*M66),""),0)/F66*IF(F66&gt;=8,1,(1-(12-F66)/12))</f>
        <v>5.5673048731731152</v>
      </c>
    </row>
    <row r="67" spans="1:16" x14ac:dyDescent="0.25">
      <c r="A67" s="3">
        <f>_xlfn.RANK.EQ(O67,O:O,0)</f>
        <v>63</v>
      </c>
      <c r="B67" s="3">
        <f>_xlfn.RANK.EQ(P67,P:P,0)</f>
        <v>64</v>
      </c>
      <c r="C67" t="s">
        <v>968</v>
      </c>
      <c r="D67" t="s">
        <v>119</v>
      </c>
      <c r="E67" t="s">
        <v>4</v>
      </c>
      <c r="F67" s="18">
        <v>11</v>
      </c>
      <c r="G67" s="2">
        <v>1.5714285714285714</v>
      </c>
      <c r="H67" s="2">
        <v>276.57142857142856</v>
      </c>
      <c r="I67" s="2">
        <v>25.142857142857142</v>
      </c>
      <c r="J67" s="2">
        <v>0</v>
      </c>
      <c r="K67" s="2">
        <v>0</v>
      </c>
      <c r="L67" s="2">
        <v>0</v>
      </c>
      <c r="M67" s="2">
        <v>0.20551222576898912</v>
      </c>
      <c r="N67" s="2">
        <f>IF(VLOOKUP($E67,Configuration!$A$21:$C$31,3,FALSE),IFERROR((Configuration!$C$13*G67+Configuration!$C$12*I67+Configuration!$C$14*H67+Configuration!$C$16*K67+Configuration!$C$15*L67+Configuration!$C$17*M67),""),0)+(IF(VLOOKUP($E67,Configuration!$A$21:$C$31,3,FALSE),IFERROR((Configuration!$C$13*G67+Configuration!$C$12*I67+Configuration!$C$14*H67+Configuration!$C$16*K67+Configuration!$C$15*L67+Configuration!$C$17*M67),""),0)/$F67)*IFERROR(VLOOKUP($D67,'11_GAME_TEAMS (DO NOT MODIFY)'!$A:$C,3,FALSE),0)</f>
        <v>50.365348369368633</v>
      </c>
      <c r="O67" s="2">
        <f>MAX(IFERROR(IF(Configuration!$F$12&gt;0,$N67-LARGE($N:$N,Configuration!$F$12*Configuration!$F$16),-1000000),0),IFERROR(IF(Configuration!$F$14&gt;0,$N67-LARGE('FLEX Settings (DO NOT MODIFY)'!$J:$J,Configuration!$F$14*Configuration!$F$16),-1000000),0),IFERROR(IF(Configuration!$F$13&gt;0,$N67-LARGE('FLEX Settings (DO NOT MODIFY)'!$K:$K,Configuration!$F$13*Configuration!$F$16),-1000000),0))+IF(N67=0,0,COUNTIFS($N$2:N66,N66)*0.000001)</f>
        <v>-46.690511674514127</v>
      </c>
      <c r="P67" s="42">
        <f>IF(VLOOKUP($E67,Configuration!$A$21:$C$31,3,FALSE),IFERROR((Configuration!$C$13*G67*2.5+Configuration!$C$12*I67+Configuration!$C$14*H67+Configuration!$C$16*K67+Configuration!$C$15*L67*2.5+Configuration!$C$17*M67),""),0)/F67*IF(F67&gt;=8,1,(1-(12-F67)/12))</f>
        <v>5.7626341407692756</v>
      </c>
    </row>
    <row r="68" spans="1:16" x14ac:dyDescent="0.25">
      <c r="A68" s="3">
        <f>_xlfn.RANK.EQ(O68,O:O,0)</f>
        <v>65</v>
      </c>
      <c r="B68" s="3">
        <f>_xlfn.RANK.EQ(P68,P:P,0)</f>
        <v>70</v>
      </c>
      <c r="C68" t="s">
        <v>973</v>
      </c>
      <c r="D68" t="s">
        <v>101</v>
      </c>
      <c r="E68" t="s">
        <v>369</v>
      </c>
      <c r="F68" s="18">
        <v>12</v>
      </c>
      <c r="G68" s="2">
        <v>1.7142857142857142</v>
      </c>
      <c r="H68" s="2">
        <v>276</v>
      </c>
      <c r="I68" s="2">
        <v>24</v>
      </c>
      <c r="J68" s="2">
        <v>0</v>
      </c>
      <c r="K68" s="2">
        <v>0</v>
      </c>
      <c r="L68" s="2">
        <v>0</v>
      </c>
      <c r="M68" s="2">
        <v>0.19617076096130781</v>
      </c>
      <c r="N68" s="2">
        <f>IF(VLOOKUP($E68,Configuration!$A$21:$C$31,3,FALSE),IFERROR((Configuration!$C$13*G68+Configuration!$C$12*I68+Configuration!$C$14*H68+Configuration!$C$16*K68+Configuration!$C$15*L68+Configuration!$C$17*M68),""),0)+(IF(VLOOKUP($E68,Configuration!$A$21:$C$31,3,FALSE),IFERROR((Configuration!$C$13*G68+Configuration!$C$12*I68+Configuration!$C$14*H68+Configuration!$C$16*K68+Configuration!$C$15*L68+Configuration!$C$17*M68),""),0)/$F68)*IFERROR(VLOOKUP($D68,'11_GAME_TEAMS (DO NOT MODIFY)'!$A:$C,3,FALSE),0)</f>
        <v>49.493372763791669</v>
      </c>
      <c r="O68" s="2">
        <f>MAX(IFERROR(IF(Configuration!$F$12&gt;0,$N68-LARGE($N:$N,Configuration!$F$12*Configuration!$F$16),-1000000),0),IFERROR(IF(Configuration!$F$14&gt;0,$N68-LARGE('FLEX Settings (DO NOT MODIFY)'!$J:$J,Configuration!$F$14*Configuration!$F$16),-1000000),0),IFERROR(IF(Configuration!$F$13&gt;0,$N68-LARGE('FLEX Settings (DO NOT MODIFY)'!$K:$K,Configuration!$F$13*Configuration!$F$16),-1000000),0))+IF(N68=0,0,COUNTIFS($N$2:N67,N67)*0.000001)</f>
        <v>-47.562487280091091</v>
      </c>
      <c r="P68" s="42">
        <f>IF(VLOOKUP($E68,Configuration!$A$21:$C$31,3,FALSE),IFERROR((Configuration!$C$13*G68*2.5+Configuration!$C$12*I68+Configuration!$C$14*H68+Configuration!$C$16*K68+Configuration!$C$15*L68*2.5+Configuration!$C$17*M68),""),0)/F68*IF(F68&gt;=8,1,(1-(12-F68)/12))</f>
        <v>5.4101620160302586</v>
      </c>
    </row>
    <row r="69" spans="1:16" x14ac:dyDescent="0.25">
      <c r="A69" s="3">
        <f>_xlfn.RANK.EQ(O69,O:O,0)</f>
        <v>67</v>
      </c>
      <c r="B69" s="3">
        <f>_xlfn.RANK.EQ(P69,P:P,0)</f>
        <v>71</v>
      </c>
      <c r="C69" t="s">
        <v>954</v>
      </c>
      <c r="D69" t="s">
        <v>308</v>
      </c>
      <c r="E69" t="s">
        <v>138</v>
      </c>
      <c r="F69" s="18">
        <v>12</v>
      </c>
      <c r="G69" s="2">
        <v>1.7622377622377621</v>
      </c>
      <c r="H69" s="2">
        <v>258.46153846153845</v>
      </c>
      <c r="I69" s="2">
        <v>25.846153846153847</v>
      </c>
      <c r="J69" s="2">
        <v>0</v>
      </c>
      <c r="K69" s="2">
        <v>0</v>
      </c>
      <c r="L69" s="2">
        <v>0</v>
      </c>
      <c r="M69" s="2">
        <v>0.21126081949679298</v>
      </c>
      <c r="N69" s="2">
        <f>IF(VLOOKUP($E69,Configuration!$A$21:$C$31,3,FALSE),IFERROR((Configuration!$C$13*G69+Configuration!$C$12*I69+Configuration!$C$14*H69+Configuration!$C$16*K69+Configuration!$C$15*L69+Configuration!$C$17*M69),""),0)+(IF(VLOOKUP($E69,Configuration!$A$21:$C$31,3,FALSE),IFERROR((Configuration!$C$13*G69+Configuration!$C$12*I69+Configuration!$C$14*H69+Configuration!$C$16*K69+Configuration!$C$15*L69+Configuration!$C$17*M69),""),0)/$F69)*IFERROR(VLOOKUP($D69,'11_GAME_TEAMS (DO NOT MODIFY)'!$A:$C,3,FALSE),0)</f>
        <v>48.92013570366376</v>
      </c>
      <c r="O69" s="2">
        <f>MAX(IFERROR(IF(Configuration!$F$12&gt;0,$N69-LARGE($N:$N,Configuration!$F$12*Configuration!$F$16),-1000000),0),IFERROR(IF(Configuration!$F$14&gt;0,$N69-LARGE('FLEX Settings (DO NOT MODIFY)'!$J:$J,Configuration!$F$14*Configuration!$F$16),-1000000),0),IFERROR(IF(Configuration!$F$13&gt;0,$N69-LARGE('FLEX Settings (DO NOT MODIFY)'!$K:$K,Configuration!$F$13*Configuration!$F$16),-1000000),0))+IF(N69=0,0,COUNTIFS($N$2:N68,N68)*0.000001)</f>
        <v>-48.135724340218999</v>
      </c>
      <c r="P69" s="42">
        <f>IF(VLOOKUP($E69,Configuration!$A$21:$C$31,3,FALSE),IFERROR((Configuration!$C$13*G69*2.5+Configuration!$C$12*I69+Configuration!$C$14*H69+Configuration!$C$16*K69+Configuration!$C$15*L69*2.5+Configuration!$C$17*M69),""),0)/F69*IF(F69&gt;=8,1,(1-(12-F69)/12))</f>
        <v>5.3983562969836347</v>
      </c>
    </row>
    <row r="70" spans="1:16" x14ac:dyDescent="0.25">
      <c r="A70" s="3">
        <f>_xlfn.RANK.EQ(O70,O:O,0)</f>
        <v>62</v>
      </c>
      <c r="B70" s="3">
        <f>_xlfn.RANK.EQ(P70,P:P,0)</f>
        <v>74</v>
      </c>
      <c r="C70" t="s">
        <v>979</v>
      </c>
      <c r="D70" t="s">
        <v>64</v>
      </c>
      <c r="E70" t="s">
        <v>373</v>
      </c>
      <c r="F70" s="18">
        <v>12</v>
      </c>
      <c r="G70" s="2">
        <v>1.0344827586206897</v>
      </c>
      <c r="H70" s="2">
        <v>300</v>
      </c>
      <c r="I70" s="2">
        <v>30</v>
      </c>
      <c r="J70" s="2">
        <v>0</v>
      </c>
      <c r="K70" s="2">
        <v>0</v>
      </c>
      <c r="L70" s="2">
        <v>0</v>
      </c>
      <c r="M70" s="2">
        <v>0.24521345120163476</v>
      </c>
      <c r="N70" s="2">
        <f>IF(VLOOKUP($E70,Configuration!$A$21:$C$31,3,FALSE),IFERROR((Configuration!$C$13*G70+Configuration!$C$12*I70+Configuration!$C$14*H70+Configuration!$C$16*K70+Configuration!$C$15*L70+Configuration!$C$17*M70),""),0)+(IF(VLOOKUP($E70,Configuration!$A$21:$C$31,3,FALSE),IFERROR((Configuration!$C$13*G70+Configuration!$C$12*I70+Configuration!$C$14*H70+Configuration!$C$16*K70+Configuration!$C$15*L70+Configuration!$C$17*M70),""),0)/$F70)*IFERROR(VLOOKUP($D70,'11_GAME_TEAMS (DO NOT MODIFY)'!$A:$C,3,FALSE),0)</f>
        <v>50.716469649320871</v>
      </c>
      <c r="O70" s="2">
        <f>MAX(IFERROR(IF(Configuration!$F$12&gt;0,$N70-LARGE($N:$N,Configuration!$F$12*Configuration!$F$16),-1000000),0),IFERROR(IF(Configuration!$F$14&gt;0,$N70-LARGE('FLEX Settings (DO NOT MODIFY)'!$J:$J,Configuration!$F$14*Configuration!$F$16),-1000000),0),IFERROR(IF(Configuration!$F$13&gt;0,$N70-LARGE('FLEX Settings (DO NOT MODIFY)'!$K:$K,Configuration!$F$13*Configuration!$F$16),-1000000),0))+IF(N70=0,0,COUNTIFS($N$2:N69,N69)*0.000001)</f>
        <v>-46.339390394561889</v>
      </c>
      <c r="P70" s="42">
        <f>IF(VLOOKUP($E70,Configuration!$A$21:$C$31,3,FALSE),IFERROR((Configuration!$C$13*G70*2.5+Configuration!$C$12*I70+Configuration!$C$14*H70+Configuration!$C$16*K70+Configuration!$C$15*L70*2.5+Configuration!$C$17*M70),""),0)/F70*IF(F70&gt;=8,1,(1-(12-F70)/12))</f>
        <v>5.0022345397422567</v>
      </c>
    </row>
    <row r="71" spans="1:16" x14ac:dyDescent="0.25">
      <c r="A71" s="3">
        <f>_xlfn.RANK.EQ(O71,O:O,0)</f>
        <v>70</v>
      </c>
      <c r="B71" s="3">
        <f>_xlfn.RANK.EQ(P71,P:P,0)</f>
        <v>62</v>
      </c>
      <c r="C71" t="s">
        <v>936</v>
      </c>
      <c r="D71" t="s">
        <v>36</v>
      </c>
      <c r="E71" t="s">
        <v>190</v>
      </c>
      <c r="F71" s="18">
        <v>11</v>
      </c>
      <c r="G71" s="2">
        <v>1.9555555555555557</v>
      </c>
      <c r="H71" s="2">
        <v>242</v>
      </c>
      <c r="I71" s="2">
        <v>22</v>
      </c>
      <c r="J71" s="2">
        <v>0</v>
      </c>
      <c r="K71" s="2">
        <v>0</v>
      </c>
      <c r="L71" s="2">
        <v>0</v>
      </c>
      <c r="M71" s="2">
        <v>0.17982319754786549</v>
      </c>
      <c r="N71" s="2">
        <f>IF(VLOOKUP($E71,Configuration!$A$21:$C$31,3,FALSE),IFERROR((Configuration!$C$13*G71+Configuration!$C$12*I71+Configuration!$C$14*H71+Configuration!$C$16*K71+Configuration!$C$15*L71+Configuration!$C$17*M71),""),0)+(IF(VLOOKUP($E71,Configuration!$A$21:$C$31,3,FALSE),IFERROR((Configuration!$C$13*G71+Configuration!$C$12*I71+Configuration!$C$14*H71+Configuration!$C$16*K71+Configuration!$C$15*L71+Configuration!$C$17*M71),""),0)/$F71)*IFERROR(VLOOKUP($D71,'11_GAME_TEAMS (DO NOT MODIFY)'!$A:$C,3,FALSE),0)</f>
        <v>46.573686938237607</v>
      </c>
      <c r="O71" s="2">
        <f>MAX(IFERROR(IF(Configuration!$F$12&gt;0,$N71-LARGE($N:$N,Configuration!$F$12*Configuration!$F$16),-1000000),0),IFERROR(IF(Configuration!$F$14&gt;0,$N71-LARGE('FLEX Settings (DO NOT MODIFY)'!$J:$J,Configuration!$F$14*Configuration!$F$16),-1000000),0),IFERROR(IF(Configuration!$F$13&gt;0,$N71-LARGE('FLEX Settings (DO NOT MODIFY)'!$K:$K,Configuration!$F$13*Configuration!$F$16),-1000000),0))+IF(N71=0,0,COUNTIFS($N$2:N70,N70)*0.000001)</f>
        <v>-50.482173105645153</v>
      </c>
      <c r="P71" s="42">
        <f>IF(VLOOKUP($E71,Configuration!$A$21:$C$31,3,FALSE),IFERROR((Configuration!$C$13*G71*2.5+Configuration!$C$12*I71+Configuration!$C$14*H71+Configuration!$C$16*K71+Configuration!$C$15*L71*2.5+Configuration!$C$17*M71),""),0)/F71*IF(F71&gt;=8,1,(1-(12-F71)/12))</f>
        <v>5.8339715398397809</v>
      </c>
    </row>
    <row r="72" spans="1:16" x14ac:dyDescent="0.25">
      <c r="A72" s="3">
        <f>_xlfn.RANK.EQ(O72,O:O,0)</f>
        <v>71</v>
      </c>
      <c r="B72" s="3">
        <f>_xlfn.RANK.EQ(P72,P:P,0)</f>
        <v>65</v>
      </c>
      <c r="C72" t="s">
        <v>975</v>
      </c>
      <c r="D72" t="s">
        <v>107</v>
      </c>
      <c r="E72" t="s">
        <v>369</v>
      </c>
      <c r="F72" s="18">
        <v>11</v>
      </c>
      <c r="G72" s="2">
        <v>1.9904761904761901</v>
      </c>
      <c r="H72" s="2">
        <v>223.63</v>
      </c>
      <c r="I72" s="2">
        <v>20.9</v>
      </c>
      <c r="J72" s="2">
        <v>0</v>
      </c>
      <c r="K72" s="2">
        <v>0</v>
      </c>
      <c r="L72" s="2">
        <v>0</v>
      </c>
      <c r="M72" s="2">
        <v>0.17083203767047223</v>
      </c>
      <c r="N72" s="2">
        <f>IF(VLOOKUP($E72,Configuration!$A$21:$C$31,3,FALSE),IFERROR((Configuration!$C$13*G72+Configuration!$C$12*I72+Configuration!$C$14*H72+Configuration!$C$16*K72+Configuration!$C$15*L72+Configuration!$C$17*M72),""),0)+(IF(VLOOKUP($E72,Configuration!$A$21:$C$31,3,FALSE),IFERROR((Configuration!$C$13*G72+Configuration!$C$12*I72+Configuration!$C$14*H72+Configuration!$C$16*K72+Configuration!$C$15*L72+Configuration!$C$17*M72),""),0)/$F72)*IFERROR(VLOOKUP($D72,'11_GAME_TEAMS (DO NOT MODIFY)'!$A:$C,3,FALSE),0)</f>
        <v>45.423606546323384</v>
      </c>
      <c r="O72" s="2">
        <f>MAX(IFERROR(IF(Configuration!$F$12&gt;0,$N72-LARGE($N:$N,Configuration!$F$12*Configuration!$F$16),-1000000),0),IFERROR(IF(Configuration!$F$14&gt;0,$N72-LARGE('FLEX Settings (DO NOT MODIFY)'!$J:$J,Configuration!$F$14*Configuration!$F$16),-1000000),0),IFERROR(IF(Configuration!$F$13&gt;0,$N72-LARGE('FLEX Settings (DO NOT MODIFY)'!$K:$K,Configuration!$F$13*Configuration!$F$16),-1000000),0))+IF(N72=0,0,COUNTIFS($N$2:N71,N71)*0.000001)</f>
        <v>-51.632253497559375</v>
      </c>
      <c r="P72" s="42">
        <f>IF(VLOOKUP($E72,Configuration!$A$21:$C$31,3,FALSE),IFERROR((Configuration!$C$13*G72*2.5+Configuration!$C$12*I72+Configuration!$C$14*H72+Configuration!$C$16*K72+Configuration!$C$15*L72*2.5+Configuration!$C$17*M72),""),0)/F72*IF(F72&gt;=8,1,(1-(12-F72)/12))</f>
        <v>5.6662253438001731</v>
      </c>
    </row>
    <row r="73" spans="1:16" x14ac:dyDescent="0.25">
      <c r="A73" s="3">
        <f>_xlfn.RANK.EQ(O73,O:O,0)</f>
        <v>69</v>
      </c>
      <c r="B73" s="3">
        <f>_xlfn.RANK.EQ(P73,P:P,0)</f>
        <v>67</v>
      </c>
      <c r="C73" t="s">
        <v>965</v>
      </c>
      <c r="D73" t="s">
        <v>104</v>
      </c>
      <c r="E73" t="s">
        <v>4</v>
      </c>
      <c r="F73" s="18">
        <v>11</v>
      </c>
      <c r="G73" s="2">
        <v>1.7678571428571428</v>
      </c>
      <c r="H73" s="2">
        <v>235.125</v>
      </c>
      <c r="I73" s="2">
        <v>24.75</v>
      </c>
      <c r="J73" s="2">
        <v>0</v>
      </c>
      <c r="K73" s="2">
        <v>0</v>
      </c>
      <c r="L73" s="2">
        <v>0</v>
      </c>
      <c r="M73" s="2">
        <v>0.20230109724134868</v>
      </c>
      <c r="N73" s="2">
        <f>IF(VLOOKUP($E73,Configuration!$A$21:$C$31,3,FALSE),IFERROR((Configuration!$C$13*G73+Configuration!$C$12*I73+Configuration!$C$14*H73+Configuration!$C$16*K73+Configuration!$C$15*L73+Configuration!$C$17*M73),""),0)+(IF(VLOOKUP($E73,Configuration!$A$21:$C$31,3,FALSE),IFERROR((Configuration!$C$13*G73+Configuration!$C$12*I73+Configuration!$C$14*H73+Configuration!$C$16*K73+Configuration!$C$15*L73+Configuration!$C$17*M73),""),0)/$F73)*IFERROR(VLOOKUP($D73,'11_GAME_TEAMS (DO NOT MODIFY)'!$A:$C,3,FALSE),0)</f>
        <v>47.13754158681153</v>
      </c>
      <c r="O73" s="2">
        <f>MAX(IFERROR(IF(Configuration!$F$12&gt;0,$N73-LARGE($N:$N,Configuration!$F$12*Configuration!$F$16),-1000000),0),IFERROR(IF(Configuration!$F$14&gt;0,$N73-LARGE('FLEX Settings (DO NOT MODIFY)'!$J:$J,Configuration!$F$14*Configuration!$F$16),-1000000),0),IFERROR(IF(Configuration!$F$13&gt;0,$N73-LARGE('FLEX Settings (DO NOT MODIFY)'!$K:$K,Configuration!$F$13*Configuration!$F$16),-1000000),0))+IF(N73=0,0,COUNTIFS($N$2:N72,N72)*0.000001)</f>
        <v>-49.91831845707123</v>
      </c>
      <c r="P73" s="42">
        <f>IF(VLOOKUP($E73,Configuration!$A$21:$C$31,3,FALSE),IFERROR((Configuration!$C$13*G73*2.5+Configuration!$C$12*I73+Configuration!$C$14*H73+Configuration!$C$16*K73+Configuration!$C$15*L73*2.5+Configuration!$C$17*M73),""),0)/F73*IF(F73&gt;=8,1,(1-(12-F73)/12))</f>
        <v>5.6364322680340413</v>
      </c>
    </row>
    <row r="74" spans="1:16" x14ac:dyDescent="0.25">
      <c r="A74" s="3">
        <f>_xlfn.RANK.EQ(O74,O:O,0)</f>
        <v>74</v>
      </c>
      <c r="B74" s="3">
        <f>_xlfn.RANK.EQ(P74,P:P,0)</f>
        <v>75</v>
      </c>
      <c r="C74" t="s">
        <v>981</v>
      </c>
      <c r="D74" t="s">
        <v>51</v>
      </c>
      <c r="E74" t="s">
        <v>1</v>
      </c>
      <c r="F74" s="18">
        <v>12</v>
      </c>
      <c r="G74" s="2">
        <v>1.5</v>
      </c>
      <c r="H74" s="2">
        <v>250.00000000000003</v>
      </c>
      <c r="I74" s="2">
        <v>20</v>
      </c>
      <c r="J74" s="2">
        <v>0</v>
      </c>
      <c r="K74" s="2">
        <v>0</v>
      </c>
      <c r="L74" s="2">
        <v>0</v>
      </c>
      <c r="M74" s="2">
        <v>0.16347563413442318</v>
      </c>
      <c r="N74" s="2">
        <f>IF(VLOOKUP($E74,Configuration!$A$21:$C$31,3,FALSE),IFERROR((Configuration!$C$13*G74+Configuration!$C$12*I74+Configuration!$C$14*H74+Configuration!$C$16*K74+Configuration!$C$15*L74+Configuration!$C$17*M74),""),0)+(IF(VLOOKUP($E74,Configuration!$A$21:$C$31,3,FALSE),IFERROR((Configuration!$C$13*G74+Configuration!$C$12*I74+Configuration!$C$14*H74+Configuration!$C$16*K74+Configuration!$C$15*L74+Configuration!$C$17*M74),""),0)/$F74)*IFERROR(VLOOKUP($D74,'11_GAME_TEAMS (DO NOT MODIFY)'!$A:$C,3,FALSE),0)</f>
        <v>43.673048731731157</v>
      </c>
      <c r="O74" s="2">
        <f>MAX(IFERROR(IF(Configuration!$F$12&gt;0,$N74-LARGE($N:$N,Configuration!$F$12*Configuration!$F$16),-1000000),0),IFERROR(IF(Configuration!$F$14&gt;0,$N74-LARGE('FLEX Settings (DO NOT MODIFY)'!$J:$J,Configuration!$F$14*Configuration!$F$16),-1000000),0),IFERROR(IF(Configuration!$F$13&gt;0,$N74-LARGE('FLEX Settings (DO NOT MODIFY)'!$K:$K,Configuration!$F$13*Configuration!$F$16),-1000000),0))+IF(N74=0,0,COUNTIFS($N$2:N73,N73)*0.000001)</f>
        <v>-53.382811312151603</v>
      </c>
      <c r="P74" s="42">
        <f>IF(VLOOKUP($E74,Configuration!$A$21:$C$31,3,FALSE),IFERROR((Configuration!$C$13*G74*2.5+Configuration!$C$12*I74+Configuration!$C$14*H74+Configuration!$C$16*K74+Configuration!$C$15*L74*2.5+Configuration!$C$17*M74),""),0)/F74*IF(F74&gt;=8,1,(1-(12-F74)/12))</f>
        <v>4.7644207276442634</v>
      </c>
    </row>
    <row r="75" spans="1:16" x14ac:dyDescent="0.25">
      <c r="A75" s="3">
        <f>_xlfn.RANK.EQ(O75,O:O,0)</f>
        <v>75</v>
      </c>
      <c r="B75" s="3">
        <f>_xlfn.RANK.EQ(P75,P:P,0)</f>
        <v>41</v>
      </c>
      <c r="C75" t="s">
        <v>984</v>
      </c>
      <c r="D75" t="s">
        <v>40</v>
      </c>
      <c r="E75" t="s">
        <v>1</v>
      </c>
      <c r="F75" s="18">
        <v>8</v>
      </c>
      <c r="G75" s="2">
        <v>2.6666666666666665</v>
      </c>
      <c r="H75" s="2">
        <v>176</v>
      </c>
      <c r="I75" s="2">
        <v>16</v>
      </c>
      <c r="J75" s="2">
        <v>0</v>
      </c>
      <c r="K75" s="2">
        <v>0</v>
      </c>
      <c r="L75" s="2">
        <v>0</v>
      </c>
      <c r="M75" s="2">
        <v>0.13078050730753854</v>
      </c>
      <c r="N75" s="2">
        <f>IF(VLOOKUP($E75,Configuration!$A$21:$C$31,3,FALSE),IFERROR((Configuration!$C$13*G75+Configuration!$C$12*I75+Configuration!$C$14*H75+Configuration!$C$16*K75+Configuration!$C$15*L75+Configuration!$C$17*M75),""),0)+(IF(VLOOKUP($E75,Configuration!$A$21:$C$31,3,FALSE),IFERROR((Configuration!$C$13*G75+Configuration!$C$12*I75+Configuration!$C$14*H75+Configuration!$C$16*K75+Configuration!$C$15*L75+Configuration!$C$17*M75),""),0)/$F75)*IFERROR(VLOOKUP($D75,'11_GAME_TEAMS (DO NOT MODIFY)'!$A:$C,3,FALSE),0)</f>
        <v>41.338438985384926</v>
      </c>
      <c r="O75" s="2">
        <f>MAX(IFERROR(IF(Configuration!$F$12&gt;0,$N75-LARGE($N:$N,Configuration!$F$12*Configuration!$F$16),-1000000),0),IFERROR(IF(Configuration!$F$14&gt;0,$N75-LARGE('FLEX Settings (DO NOT MODIFY)'!$J:$J,Configuration!$F$14*Configuration!$F$16),-1000000),0),IFERROR(IF(Configuration!$F$13&gt;0,$N75-LARGE('FLEX Settings (DO NOT MODIFY)'!$K:$K,Configuration!$F$13*Configuration!$F$16),-1000000),0))+IF(N75=0,0,COUNTIFS($N$2:N74,N74)*0.000001)</f>
        <v>-55.717421058497834</v>
      </c>
      <c r="P75" s="42">
        <f>IF(VLOOKUP($E75,Configuration!$A$21:$C$31,3,FALSE),IFERROR((Configuration!$C$13*G75*2.5+Configuration!$C$12*I75+Configuration!$C$14*H75+Configuration!$C$16*K75+Configuration!$C$15*L75*2.5+Configuration!$C$17*M75),""),0)/F75*IF(F75&gt;=8,1,(1-(12-F75)/12))</f>
        <v>8.1673048731731139</v>
      </c>
    </row>
    <row r="76" spans="1:16" x14ac:dyDescent="0.25">
      <c r="A76" s="3">
        <f>_xlfn.RANK.EQ(O76,O:O,0)</f>
        <v>72</v>
      </c>
      <c r="B76" s="3">
        <f>_xlfn.RANK.EQ(P76,P:P,0)</f>
        <v>72</v>
      </c>
      <c r="C76" t="s">
        <v>972</v>
      </c>
      <c r="D76" t="s">
        <v>50</v>
      </c>
      <c r="E76" t="s">
        <v>369</v>
      </c>
      <c r="F76" s="18">
        <v>11</v>
      </c>
      <c r="G76" s="2">
        <v>1.5625000000000002</v>
      </c>
      <c r="H76" s="2">
        <v>237.50000000000003</v>
      </c>
      <c r="I76" s="2">
        <v>25.000000000000004</v>
      </c>
      <c r="J76" s="2">
        <v>0</v>
      </c>
      <c r="K76" s="2">
        <v>0</v>
      </c>
      <c r="L76" s="2">
        <v>0</v>
      </c>
      <c r="M76" s="2">
        <v>0.20434454266802898</v>
      </c>
      <c r="N76" s="2">
        <f>IF(VLOOKUP($E76,Configuration!$A$21:$C$31,3,FALSE),IFERROR((Configuration!$C$13*G76+Configuration!$C$12*I76+Configuration!$C$14*H76+Configuration!$C$16*K76+Configuration!$C$15*L76+Configuration!$C$17*M76),""),0)+(IF(VLOOKUP($E76,Configuration!$A$21:$C$31,3,FALSE),IFERROR((Configuration!$C$13*G76+Configuration!$C$12*I76+Configuration!$C$14*H76+Configuration!$C$16*K76+Configuration!$C$15*L76+Configuration!$C$17*M76),""),0)/$F76)*IFERROR(VLOOKUP($D76,'11_GAME_TEAMS (DO NOT MODIFY)'!$A:$C,3,FALSE),0)</f>
        <v>45.21631091466395</v>
      </c>
      <c r="O76" s="2">
        <f>MAX(IFERROR(IF(Configuration!$F$12&gt;0,$N76-LARGE($N:$N,Configuration!$F$12*Configuration!$F$16),-1000000),0),IFERROR(IF(Configuration!$F$14&gt;0,$N76-LARGE('FLEX Settings (DO NOT MODIFY)'!$J:$J,Configuration!$F$14*Configuration!$F$16),-1000000),0),IFERROR(IF(Configuration!$F$13&gt;0,$N76-LARGE('FLEX Settings (DO NOT MODIFY)'!$K:$K,Configuration!$F$13*Configuration!$F$16),-1000000),0))+IF(N76=0,0,COUNTIFS($N$2:N75,N75)*0.000001)</f>
        <v>-51.83954912921881</v>
      </c>
      <c r="P76" s="42">
        <f>IF(VLOOKUP($E76,Configuration!$A$21:$C$31,3,FALSE),IFERROR((Configuration!$C$13*G76*2.5+Configuration!$C$12*I76+Configuration!$C$14*H76+Configuration!$C$16*K76+Configuration!$C$15*L76*2.5+Configuration!$C$17*M76),""),0)/F76*IF(F76&gt;=8,1,(1-(12-F76)/12))</f>
        <v>5.3889828104239959</v>
      </c>
    </row>
    <row r="77" spans="1:16" x14ac:dyDescent="0.25">
      <c r="A77" s="3">
        <f>_xlfn.RANK.EQ(O77,O:O,0)</f>
        <v>77</v>
      </c>
      <c r="B77" s="3">
        <f>_xlfn.RANK.EQ(P77,P:P,0)</f>
        <v>69</v>
      </c>
      <c r="C77" t="s">
        <v>989</v>
      </c>
      <c r="D77" t="s">
        <v>105</v>
      </c>
      <c r="E77" t="s">
        <v>379</v>
      </c>
      <c r="F77" s="18">
        <v>10</v>
      </c>
      <c r="G77" s="2">
        <v>1.875</v>
      </c>
      <c r="H77" s="2">
        <v>195</v>
      </c>
      <c r="I77" s="2">
        <v>15</v>
      </c>
      <c r="J77" s="2">
        <v>0</v>
      </c>
      <c r="K77" s="2">
        <v>0</v>
      </c>
      <c r="L77" s="2">
        <v>0</v>
      </c>
      <c r="M77" s="2">
        <v>0.12260672560081738</v>
      </c>
      <c r="N77" s="2">
        <f>IF(VLOOKUP($E77,Configuration!$A$21:$C$31,3,FALSE),IFERROR((Configuration!$C$13*G77+Configuration!$C$12*I77+Configuration!$C$14*H77+Configuration!$C$16*K77+Configuration!$C$15*L77+Configuration!$C$17*M77),""),0)+(IF(VLOOKUP($E77,Configuration!$A$21:$C$31,3,FALSE),IFERROR((Configuration!$C$13*G77+Configuration!$C$12*I77+Configuration!$C$14*H77+Configuration!$C$16*K77+Configuration!$C$15*L77+Configuration!$C$17*M77),""),0)/$F77)*IFERROR(VLOOKUP($D77,'11_GAME_TEAMS (DO NOT MODIFY)'!$A:$C,3,FALSE),0)</f>
        <v>38.004786548798364</v>
      </c>
      <c r="O77" s="2">
        <f>MAX(IFERROR(IF(Configuration!$F$12&gt;0,$N77-LARGE($N:$N,Configuration!$F$12*Configuration!$F$16),-1000000),0),IFERROR(IF(Configuration!$F$14&gt;0,$N77-LARGE('FLEX Settings (DO NOT MODIFY)'!$J:$J,Configuration!$F$14*Configuration!$F$16),-1000000),0),IFERROR(IF(Configuration!$F$13&gt;0,$N77-LARGE('FLEX Settings (DO NOT MODIFY)'!$K:$K,Configuration!$F$13*Configuration!$F$16),-1000000),0))+IF(N77=0,0,COUNTIFS($N$2:N76,N76)*0.000001)</f>
        <v>-59.051073495084395</v>
      </c>
      <c r="P77" s="42">
        <f>IF(VLOOKUP($E77,Configuration!$A$21:$C$31,3,FALSE),IFERROR((Configuration!$C$13*G77*2.5+Configuration!$C$12*I77+Configuration!$C$14*H77+Configuration!$C$16*K77+Configuration!$C$15*L77*2.5+Configuration!$C$17*M77),""),0)/F77*IF(F77&gt;=8,1,(1-(12-F77)/12))</f>
        <v>5.4879786548798366</v>
      </c>
    </row>
    <row r="78" spans="1:16" x14ac:dyDescent="0.25">
      <c r="A78" s="3">
        <f>_xlfn.RANK.EQ(O78,O:O,0)</f>
        <v>73</v>
      </c>
      <c r="B78" s="3">
        <f>_xlfn.RANK.EQ(P78,P:P,0)</f>
        <v>76</v>
      </c>
      <c r="C78" t="s">
        <v>953</v>
      </c>
      <c r="D78" t="s">
        <v>70</v>
      </c>
      <c r="E78" t="s">
        <v>2</v>
      </c>
      <c r="F78" s="18">
        <v>11</v>
      </c>
      <c r="G78" s="2">
        <v>0.68181818181818177</v>
      </c>
      <c r="H78" s="2">
        <v>260.99999999999994</v>
      </c>
      <c r="I78" s="2">
        <v>29.999999999999996</v>
      </c>
      <c r="J78" s="2">
        <v>0</v>
      </c>
      <c r="K78" s="2">
        <v>0</v>
      </c>
      <c r="L78" s="2">
        <v>0</v>
      </c>
      <c r="M78" s="2">
        <v>0.24521345120163474</v>
      </c>
      <c r="N78" s="2">
        <f>IF(VLOOKUP($E78,Configuration!$A$21:$C$31,3,FALSE),IFERROR((Configuration!$C$13*G78+Configuration!$C$12*I78+Configuration!$C$14*H78+Configuration!$C$16*K78+Configuration!$C$15*L78+Configuration!$C$17*M78),""),0)+(IF(VLOOKUP($E78,Configuration!$A$21:$C$31,3,FALSE),IFERROR((Configuration!$C$13*G78+Configuration!$C$12*I78+Configuration!$C$14*H78+Configuration!$C$16*K78+Configuration!$C$15*L78+Configuration!$C$17*M78),""),0)/$F78)*IFERROR(VLOOKUP($D78,'11_GAME_TEAMS (DO NOT MODIFY)'!$A:$C,3,FALSE),0)</f>
        <v>44.700482188505816</v>
      </c>
      <c r="O78" s="2">
        <f>MAX(IFERROR(IF(Configuration!$F$12&gt;0,$N78-LARGE($N:$N,Configuration!$F$12*Configuration!$F$16),-1000000),0),IFERROR(IF(Configuration!$F$14&gt;0,$N78-LARGE('FLEX Settings (DO NOT MODIFY)'!$J:$J,Configuration!$F$14*Configuration!$F$16),-1000000),0),IFERROR(IF(Configuration!$F$13&gt;0,$N78-LARGE('FLEX Settings (DO NOT MODIFY)'!$K:$K,Configuration!$F$13*Configuration!$F$16),-1000000),0))+IF(N78=0,0,COUNTIFS($N$2:N77,N77)*0.000001)</f>
        <v>-52.355377855376943</v>
      </c>
      <c r="P78" s="42">
        <f>IF(VLOOKUP($E78,Configuration!$A$21:$C$31,3,FALSE),IFERROR((Configuration!$C$13*G78*2.5+Configuration!$C$12*I78+Configuration!$C$14*H78+Configuration!$C$16*K78+Configuration!$C$15*L78*2.5+Configuration!$C$17*M78),""),0)/F78*IF(F78&gt;=8,1,(1-(12-F78)/12))</f>
        <v>4.621531438624495</v>
      </c>
    </row>
    <row r="79" spans="1:16" x14ac:dyDescent="0.25">
      <c r="A79" s="3">
        <f>_xlfn.RANK.EQ(O79,O:O,0)</f>
        <v>76</v>
      </c>
      <c r="B79" s="3">
        <f>_xlfn.RANK.EQ(P79,P:P,0)</f>
        <v>77</v>
      </c>
      <c r="C79" t="s">
        <v>983</v>
      </c>
      <c r="D79" t="s">
        <v>62</v>
      </c>
      <c r="E79" t="s">
        <v>1</v>
      </c>
      <c r="F79" s="18">
        <v>12</v>
      </c>
      <c r="G79" s="2">
        <v>1.6363636363636362</v>
      </c>
      <c r="H79" s="2">
        <v>198</v>
      </c>
      <c r="I79" s="2">
        <v>18</v>
      </c>
      <c r="J79" s="2">
        <v>0</v>
      </c>
      <c r="K79" s="2">
        <v>0</v>
      </c>
      <c r="L79" s="2">
        <v>0</v>
      </c>
      <c r="M79" s="2">
        <v>0.14712807072098086</v>
      </c>
      <c r="N79" s="2">
        <f>IF(VLOOKUP($E79,Configuration!$A$21:$C$31,3,FALSE),IFERROR((Configuration!$C$13*G79+Configuration!$C$12*I79+Configuration!$C$14*H79+Configuration!$C$16*K79+Configuration!$C$15*L79+Configuration!$C$17*M79),""),0)+(IF(VLOOKUP($E79,Configuration!$A$21:$C$31,3,FALSE),IFERROR((Configuration!$C$13*G79+Configuration!$C$12*I79+Configuration!$C$14*H79+Configuration!$C$16*K79+Configuration!$C$15*L79+Configuration!$C$17*M79),""),0)/$F79)*IFERROR(VLOOKUP($D79,'11_GAME_TEAMS (DO NOT MODIFY)'!$A:$C,3,FALSE),0)</f>
        <v>38.323925676739854</v>
      </c>
      <c r="O79" s="2">
        <f>MAX(IFERROR(IF(Configuration!$F$12&gt;0,$N79-LARGE($N:$N,Configuration!$F$12*Configuration!$F$16),-1000000),0),IFERROR(IF(Configuration!$F$14&gt;0,$N79-LARGE('FLEX Settings (DO NOT MODIFY)'!$J:$J,Configuration!$F$14*Configuration!$F$16),-1000000),0),IFERROR(IF(Configuration!$F$13&gt;0,$N79-LARGE('FLEX Settings (DO NOT MODIFY)'!$K:$K,Configuration!$F$13*Configuration!$F$16),-1000000),0))+IF(N79=0,0,COUNTIFS($N$2:N78,N78)*0.000001)</f>
        <v>-58.731934367142905</v>
      </c>
      <c r="P79" s="42">
        <f>IF(VLOOKUP($E79,Configuration!$A$21:$C$31,3,FALSE),IFERROR((Configuration!$C$13*G79*2.5+Configuration!$C$12*I79+Configuration!$C$14*H79+Configuration!$C$16*K79+Configuration!$C$15*L79*2.5+Configuration!$C$17*M79),""),0)/F79*IF(F79&gt;=8,1,(1-(12-F79)/12))</f>
        <v>4.4209332003343818</v>
      </c>
    </row>
    <row r="80" spans="1:16" x14ac:dyDescent="0.25">
      <c r="A80" s="3">
        <f>_xlfn.RANK.EQ(O80,O:O,0)</f>
        <v>78</v>
      </c>
      <c r="B80" s="3">
        <f>_xlfn.RANK.EQ(P80,P:P,0)</f>
        <v>78</v>
      </c>
      <c r="C80" t="s">
        <v>957</v>
      </c>
      <c r="D80" t="s">
        <v>80</v>
      </c>
      <c r="E80" t="s">
        <v>355</v>
      </c>
      <c r="F80" s="18">
        <v>10</v>
      </c>
      <c r="G80" s="2">
        <v>0.92105263157894735</v>
      </c>
      <c r="H80" s="2">
        <v>192.5</v>
      </c>
      <c r="I80" s="2">
        <v>17.5</v>
      </c>
      <c r="J80" s="2">
        <v>0</v>
      </c>
      <c r="K80" s="2">
        <v>0</v>
      </c>
      <c r="L80" s="2">
        <v>0</v>
      </c>
      <c r="M80" s="2">
        <v>0.14304117986762027</v>
      </c>
      <c r="N80" s="2">
        <f>IF(VLOOKUP($E80,Configuration!$A$21:$C$31,3,FALSE),IFERROR((Configuration!$C$13*G80+Configuration!$C$12*I80+Configuration!$C$14*H80+Configuration!$C$16*K80+Configuration!$C$15*L80+Configuration!$C$17*M80),""),0)+(IF(VLOOKUP($E80,Configuration!$A$21:$C$31,3,FALSE),IFERROR((Configuration!$C$13*G80+Configuration!$C$12*I80+Configuration!$C$14*H80+Configuration!$C$16*K80+Configuration!$C$15*L80+Configuration!$C$17*M80),""),0)/$F80)*IFERROR(VLOOKUP($D80,'11_GAME_TEAMS (DO NOT MODIFY)'!$A:$C,3,FALSE),0)</f>
        <v>33.240233429738446</v>
      </c>
      <c r="O80" s="2">
        <f>MAX(IFERROR(IF(Configuration!$F$12&gt;0,$N80-LARGE($N:$N,Configuration!$F$12*Configuration!$F$16),-1000000),0),IFERROR(IF(Configuration!$F$14&gt;0,$N80-LARGE('FLEX Settings (DO NOT MODIFY)'!$J:$J,Configuration!$F$14*Configuration!$F$16),-1000000),0),IFERROR(IF(Configuration!$F$13&gt;0,$N80-LARGE('FLEX Settings (DO NOT MODIFY)'!$K:$K,Configuration!$F$13*Configuration!$F$16),-1000000),0))+IF(N80=0,0,COUNTIFS($N$2:N79,N79)*0.000001)</f>
        <v>-63.815626614144314</v>
      </c>
      <c r="P80" s="42">
        <f>IF(VLOOKUP($E80,Configuration!$A$21:$C$31,3,FALSE),IFERROR((Configuration!$C$13*G80*2.5+Configuration!$C$12*I80+Configuration!$C$14*H80+Configuration!$C$16*K80+Configuration!$C$15*L80*2.5+Configuration!$C$17*M80),""),0)/F80*IF(F80&gt;=8,1,(1-(12-F80)/12))</f>
        <v>4.1529707113948975</v>
      </c>
    </row>
    <row r="81" spans="1:16" x14ac:dyDescent="0.25">
      <c r="A81" s="3">
        <f>_xlfn.RANK.EQ(O81,O:O,0)</f>
        <v>79</v>
      </c>
      <c r="B81" s="3">
        <f>_xlfn.RANK.EQ(P81,P:P,0)</f>
        <v>79</v>
      </c>
      <c r="C81" t="s">
        <v>950</v>
      </c>
      <c r="D81" t="s">
        <v>180</v>
      </c>
      <c r="E81" t="s">
        <v>2</v>
      </c>
      <c r="F81" s="18">
        <v>10</v>
      </c>
      <c r="G81" s="2">
        <v>0.625</v>
      </c>
      <c r="H81" s="2">
        <v>112.5</v>
      </c>
      <c r="I81" s="2">
        <v>12.5</v>
      </c>
      <c r="J81" s="2">
        <v>0</v>
      </c>
      <c r="K81" s="2">
        <v>0</v>
      </c>
      <c r="L81" s="2">
        <v>0</v>
      </c>
      <c r="M81" s="2">
        <v>0.10217227133401449</v>
      </c>
      <c r="N81" s="2">
        <f>IF(VLOOKUP($E81,Configuration!$A$21:$C$31,3,FALSE),IFERROR((Configuration!$C$13*G81+Configuration!$C$12*I81+Configuration!$C$14*H81+Configuration!$C$16*K81+Configuration!$C$15*L81+Configuration!$C$17*M81),""),0)+(IF(VLOOKUP($E81,Configuration!$A$21:$C$31,3,FALSE),IFERROR((Configuration!$C$13*G81+Configuration!$C$12*I81+Configuration!$C$14*H81+Configuration!$C$16*K81+Configuration!$C$15*L81+Configuration!$C$17*M81),""),0)/$F81)*IFERROR(VLOOKUP($D81,'11_GAME_TEAMS (DO NOT MODIFY)'!$A:$C,3,FALSE),0)</f>
        <v>21.045655457331971</v>
      </c>
      <c r="O81" s="2">
        <f>MAX(IFERROR(IF(Configuration!$F$12&gt;0,$N81-LARGE($N:$N,Configuration!$F$12*Configuration!$F$16),-1000000),0),IFERROR(IF(Configuration!$F$14&gt;0,$N81-LARGE('FLEX Settings (DO NOT MODIFY)'!$J:$J,Configuration!$F$14*Configuration!$F$16),-1000000),0),IFERROR(IF(Configuration!$F$13&gt;0,$N81-LARGE('FLEX Settings (DO NOT MODIFY)'!$K:$K,Configuration!$F$13*Configuration!$F$16),-1000000),0))+IF(N81=0,0,COUNTIFS($N$2:N80,N80)*0.000001)</f>
        <v>-76.010204586550785</v>
      </c>
      <c r="P81" s="42">
        <f>IF(VLOOKUP($E81,Configuration!$A$21:$C$31,3,FALSE),IFERROR((Configuration!$C$13*G81*2.5+Configuration!$C$12*I81+Configuration!$C$14*H81+Configuration!$C$16*K81+Configuration!$C$15*L81*2.5+Configuration!$C$17*M81),""),0)/F81*IF(F81&gt;=8,1,(1-(12-F81)/12))</f>
        <v>2.6670655457331973</v>
      </c>
    </row>
    <row r="82" spans="1:16" x14ac:dyDescent="0.25">
      <c r="F82" s="18"/>
    </row>
    <row r="83" spans="1:16" x14ac:dyDescent="0.25">
      <c r="F83" s="18"/>
    </row>
    <row r="84" spans="1:16" x14ac:dyDescent="0.25">
      <c r="F84" s="18"/>
    </row>
    <row r="85" spans="1:16" x14ac:dyDescent="0.25">
      <c r="F85" s="18"/>
    </row>
    <row r="86" spans="1:16" x14ac:dyDescent="0.25">
      <c r="F86" s="18"/>
    </row>
    <row r="87" spans="1:16" x14ac:dyDescent="0.25">
      <c r="F87" s="18"/>
    </row>
    <row r="88" spans="1:16" x14ac:dyDescent="0.25">
      <c r="F88" s="18"/>
    </row>
    <row r="89" spans="1:16" x14ac:dyDescent="0.25">
      <c r="F89" s="18"/>
    </row>
    <row r="90" spans="1:16" x14ac:dyDescent="0.25">
      <c r="F90" s="18"/>
    </row>
    <row r="91" spans="1:16" x14ac:dyDescent="0.25">
      <c r="F91" s="18"/>
    </row>
    <row r="92" spans="1:16" x14ac:dyDescent="0.25">
      <c r="F92" s="18"/>
    </row>
    <row r="93" spans="1:16" x14ac:dyDescent="0.25">
      <c r="F93" s="18"/>
    </row>
    <row r="94" spans="1:16" x14ac:dyDescent="0.25">
      <c r="F94" s="18"/>
    </row>
    <row r="95" spans="1:16" x14ac:dyDescent="0.25">
      <c r="F95" s="18"/>
    </row>
    <row r="96" spans="1:16" x14ac:dyDescent="0.25">
      <c r="F96" s="18"/>
    </row>
    <row r="97" spans="6:6" x14ac:dyDescent="0.25">
      <c r="F97" s="18"/>
    </row>
    <row r="98" spans="6:6" x14ac:dyDescent="0.25">
      <c r="F98" s="18"/>
    </row>
    <row r="99" spans="6:6" x14ac:dyDescent="0.25">
      <c r="F99" s="18"/>
    </row>
    <row r="100" spans="6:6" x14ac:dyDescent="0.25">
      <c r="F100" s="18"/>
    </row>
    <row r="101" spans="6:6" x14ac:dyDescent="0.25">
      <c r="F101" s="18"/>
    </row>
    <row r="102" spans="6:6" x14ac:dyDescent="0.25">
      <c r="F102" s="18"/>
    </row>
    <row r="103" spans="6:6" x14ac:dyDescent="0.25">
      <c r="F103" s="18"/>
    </row>
    <row r="104" spans="6:6" x14ac:dyDescent="0.25">
      <c r="F104" s="18"/>
    </row>
    <row r="105" spans="6:6" x14ac:dyDescent="0.25">
      <c r="F105" s="18"/>
    </row>
    <row r="106" spans="6:6" x14ac:dyDescent="0.25">
      <c r="F106" s="18"/>
    </row>
    <row r="107" spans="6:6" x14ac:dyDescent="0.25">
      <c r="F107" s="18"/>
    </row>
    <row r="108" spans="6:6" x14ac:dyDescent="0.25">
      <c r="F108" s="18"/>
    </row>
    <row r="109" spans="6:6" x14ac:dyDescent="0.25">
      <c r="F109" s="18"/>
    </row>
    <row r="110" spans="6:6" x14ac:dyDescent="0.25">
      <c r="F110" s="18"/>
    </row>
    <row r="111" spans="6:6" x14ac:dyDescent="0.25">
      <c r="F111" s="18"/>
    </row>
    <row r="112" spans="6:6" x14ac:dyDescent="0.25">
      <c r="F112" s="18"/>
    </row>
    <row r="113" spans="6:6" x14ac:dyDescent="0.25">
      <c r="F113" s="18"/>
    </row>
    <row r="114" spans="6:6" x14ac:dyDescent="0.25">
      <c r="F114" s="18"/>
    </row>
    <row r="115" spans="6:6" x14ac:dyDescent="0.25">
      <c r="F115" s="18"/>
    </row>
    <row r="116" spans="6:6" x14ac:dyDescent="0.25">
      <c r="F116" s="18"/>
    </row>
    <row r="117" spans="6:6" x14ac:dyDescent="0.25">
      <c r="F117" s="18"/>
    </row>
    <row r="118" spans="6:6" x14ac:dyDescent="0.25">
      <c r="F118" s="18"/>
    </row>
    <row r="119" spans="6:6" x14ac:dyDescent="0.25">
      <c r="F119" s="18"/>
    </row>
    <row r="120" spans="6:6" x14ac:dyDescent="0.25">
      <c r="F120" s="18"/>
    </row>
    <row r="121" spans="6:6" x14ac:dyDescent="0.25">
      <c r="F121" s="18"/>
    </row>
    <row r="122" spans="6:6" x14ac:dyDescent="0.25">
      <c r="F122" s="18"/>
    </row>
    <row r="123" spans="6:6" x14ac:dyDescent="0.25">
      <c r="F123" s="18"/>
    </row>
    <row r="124" spans="6:6" x14ac:dyDescent="0.25">
      <c r="F124" s="18"/>
    </row>
    <row r="125" spans="6:6" x14ac:dyDescent="0.25">
      <c r="F125" s="18"/>
    </row>
    <row r="126" spans="6:6" x14ac:dyDescent="0.25">
      <c r="F126" s="18"/>
    </row>
  </sheetData>
  <mergeCells count="1">
    <mergeCell ref="A1:P1"/>
  </mergeCells>
  <conditionalFormatting sqref="N2:N1048576">
    <cfRule type="colorScale" priority="3">
      <colorScale>
        <cfvo type="min"/>
        <cfvo type="percentile" val="50"/>
        <cfvo type="max"/>
        <color rgb="FFF8696B"/>
        <color rgb="FFFFEB84"/>
        <color rgb="FF63BE7B"/>
      </colorScale>
    </cfRule>
  </conditionalFormatting>
  <conditionalFormatting sqref="O3:O129">
    <cfRule type="colorScale" priority="41">
      <colorScale>
        <cfvo type="min"/>
        <cfvo type="percentile" val="50"/>
        <cfvo type="max"/>
        <color rgb="FFF8696B"/>
        <color rgb="FFFFEB84"/>
        <color rgb="FF63BE7B"/>
      </colorScale>
    </cfRule>
  </conditionalFormatting>
  <conditionalFormatting sqref="P2:P1048576">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68B46-088D-42EF-A4F2-FDEFBA86FEBE}">
  <sheetPr codeName="Sheet11"/>
  <dimension ref="A1:J160"/>
  <sheetViews>
    <sheetView workbookViewId="0">
      <pane ySplit="2" topLeftCell="A3" activePane="bottomLeft" state="frozen"/>
      <selection activeCell="I31" sqref="I31"/>
      <selection pane="bottomLeft" activeCell="J8" sqref="J8"/>
    </sheetView>
  </sheetViews>
  <sheetFormatPr defaultRowHeight="15" x14ac:dyDescent="0.25"/>
  <cols>
    <col min="1" max="1" width="3.140625" style="3" bestFit="1" customWidth="1"/>
    <col min="2" max="2" width="19" bestFit="1" customWidth="1"/>
    <col min="3" max="3" width="19.42578125" bestFit="1" customWidth="1"/>
    <col min="4" max="4" width="9.42578125" bestFit="1" customWidth="1"/>
    <col min="5" max="5" width="16.85546875" style="2" bestFit="1" customWidth="1"/>
    <col min="6" max="6" width="5.5703125" style="2" bestFit="1" customWidth="1"/>
    <col min="7" max="7" width="6" style="2" bestFit="1" customWidth="1"/>
    <col min="10" max="10" width="19.42578125" bestFit="1" customWidth="1"/>
  </cols>
  <sheetData>
    <row r="1" spans="1:10" s="1" customFormat="1" x14ac:dyDescent="0.25">
      <c r="A1" s="115" t="s">
        <v>34</v>
      </c>
      <c r="B1" s="115"/>
      <c r="C1" s="115"/>
      <c r="D1" s="115"/>
      <c r="E1" s="115"/>
      <c r="F1" s="115"/>
      <c r="G1" s="115"/>
    </row>
    <row r="2" spans="1:10" s="1" customFormat="1" x14ac:dyDescent="0.25">
      <c r="A2" s="5" t="s">
        <v>26</v>
      </c>
      <c r="B2" s="1" t="s">
        <v>28</v>
      </c>
      <c r="C2" s="1" t="s">
        <v>0</v>
      </c>
      <c r="D2" s="1" t="s">
        <v>27</v>
      </c>
      <c r="E2" s="6" t="s">
        <v>923</v>
      </c>
      <c r="F2" s="6" t="s">
        <v>29</v>
      </c>
      <c r="G2" s="6" t="s">
        <v>147</v>
      </c>
    </row>
    <row r="3" spans="1:10" x14ac:dyDescent="0.25">
      <c r="A3" s="3">
        <f>_xlfn.RANK.EQ(G3,G:G,0)</f>
        <v>1</v>
      </c>
      <c r="B3" t="s">
        <v>303</v>
      </c>
      <c r="C3" t="s">
        <v>37</v>
      </c>
      <c r="D3" t="s">
        <v>1</v>
      </c>
      <c r="E3" s="2">
        <v>10.933076923076921</v>
      </c>
      <c r="F3" s="2">
        <f>IF(VLOOKUP($D3,Configuration!$A$21:$C$31,3,FALSE),E3,0)</f>
        <v>10.933076923076921</v>
      </c>
      <c r="G3" s="2">
        <f>IFERROR(IF(Configuration!$F$15&gt;0,$F3-LARGE($F:$F,Configuration!$F$15*Configuration!$F$16),-1000000),0)+IF(F3=0,0,COUNTIFS($F$2:F2,F3)*0.000001)</f>
        <v>1.8930769230769222</v>
      </c>
      <c r="J3" s="1"/>
    </row>
    <row r="4" spans="1:10" x14ac:dyDescent="0.25">
      <c r="A4" s="3">
        <f>_xlfn.RANK.EQ(G4,G:G,0)</f>
        <v>2</v>
      </c>
      <c r="B4" t="s">
        <v>316</v>
      </c>
      <c r="C4" t="s">
        <v>56</v>
      </c>
      <c r="D4" t="s">
        <v>355</v>
      </c>
      <c r="E4" s="2">
        <v>10.822142857142858</v>
      </c>
      <c r="F4" s="2">
        <f>IF(VLOOKUP($D4,Configuration!$A$21:$C$31,3,FALSE),E4,0)</f>
        <v>10.822142857142858</v>
      </c>
      <c r="G4" s="2">
        <f>IFERROR(IF(Configuration!$F$15&gt;0,$F4-LARGE($F:$F,Configuration!$F$15*Configuration!$F$16),-1000000),0)+IF(F4=0,0,COUNTIFS($F$2:F3,F4)*0.000001)</f>
        <v>1.7821428571428584</v>
      </c>
      <c r="J4" s="1"/>
    </row>
    <row r="5" spans="1:10" x14ac:dyDescent="0.25">
      <c r="A5" s="3">
        <f>_xlfn.RANK.EQ(G5,G:G,0)</f>
        <v>3</v>
      </c>
      <c r="B5" t="s">
        <v>907</v>
      </c>
      <c r="C5" t="s">
        <v>38</v>
      </c>
      <c r="D5" t="s">
        <v>1</v>
      </c>
      <c r="E5" s="2">
        <v>10.126666666666667</v>
      </c>
      <c r="F5" s="2">
        <f>IF(VLOOKUP($D5,Configuration!$A$21:$C$31,3,FALSE),E5,0)</f>
        <v>10.126666666666667</v>
      </c>
      <c r="G5" s="2">
        <f>IFERROR(IF(Configuration!$F$15&gt;0,$F5-LARGE($F:$F,Configuration!$F$15*Configuration!$F$16),-1000000),0)+IF(F5=0,0,COUNTIFS($F$2:F4,F5)*0.000001)</f>
        <v>1.0866666666666678</v>
      </c>
      <c r="J5" s="1"/>
    </row>
    <row r="6" spans="1:10" x14ac:dyDescent="0.25">
      <c r="A6" s="3">
        <f>_xlfn.RANK.EQ(G6,G:G,0)</f>
        <v>4</v>
      </c>
      <c r="B6" t="s">
        <v>556</v>
      </c>
      <c r="C6" t="s">
        <v>50</v>
      </c>
      <c r="D6" t="s">
        <v>369</v>
      </c>
      <c r="E6" s="2">
        <v>9.9329945054945057</v>
      </c>
      <c r="F6" s="2">
        <f>IF(VLOOKUP($D6,Configuration!$A$21:$C$31,3,FALSE),E6,0)</f>
        <v>9.9329945054945057</v>
      </c>
      <c r="G6" s="2">
        <f>IFERROR(IF(Configuration!$F$15&gt;0,$F6-LARGE($F:$F,Configuration!$F$15*Configuration!$F$16),-1000000),0)+IF(F6=0,0,COUNTIFS($F$2:F5,F6)*0.000001)</f>
        <v>0.89299450549450654</v>
      </c>
      <c r="J6" s="1"/>
    </row>
    <row r="7" spans="1:10" x14ac:dyDescent="0.25">
      <c r="A7" s="3">
        <f>_xlfn.RANK.EQ(G7,G:G,0)</f>
        <v>5</v>
      </c>
      <c r="B7" t="s">
        <v>909</v>
      </c>
      <c r="C7" t="s">
        <v>183</v>
      </c>
      <c r="D7" t="s">
        <v>355</v>
      </c>
      <c r="E7" s="2">
        <v>9.888461538461538</v>
      </c>
      <c r="F7" s="2">
        <f>IF(VLOOKUP($D7,Configuration!$A$21:$C$31,3,FALSE),E7,0)</f>
        <v>9.888461538461538</v>
      </c>
      <c r="G7" s="2">
        <f>IFERROR(IF(Configuration!$F$15&gt;0,$F7-LARGE($F:$F,Configuration!$F$15*Configuration!$F$16),-1000000),0)+IF(F7=0,0,COUNTIFS($F$2:F6,F7)*0.000001)</f>
        <v>0.84846153846153882</v>
      </c>
      <c r="J7" s="1"/>
    </row>
    <row r="8" spans="1:10" x14ac:dyDescent="0.25">
      <c r="A8" s="3">
        <f>_xlfn.RANK.EQ(G8,G:G,0)</f>
        <v>6</v>
      </c>
      <c r="B8" t="s">
        <v>917</v>
      </c>
      <c r="C8" t="s">
        <v>79</v>
      </c>
      <c r="D8" t="s">
        <v>2</v>
      </c>
      <c r="E8" s="2">
        <v>9.5846153846153825</v>
      </c>
      <c r="F8" s="2">
        <f>IF(VLOOKUP($D8,Configuration!$A$21:$C$31,3,FALSE),E8,0)</f>
        <v>9.5846153846153825</v>
      </c>
      <c r="G8" s="2">
        <f>IFERROR(IF(Configuration!$F$15&gt;0,$F8-LARGE($F:$F,Configuration!$F$15*Configuration!$F$16),-1000000),0)+IF(F8=0,0,COUNTIFS($F$2:F7,F8)*0.000001)</f>
        <v>0.54461538461538339</v>
      </c>
      <c r="J8" s="1"/>
    </row>
    <row r="9" spans="1:10" x14ac:dyDescent="0.25">
      <c r="A9" s="3">
        <f>_xlfn.RANK.EQ(G9,G:G,0)</f>
        <v>7</v>
      </c>
      <c r="B9" t="s">
        <v>915</v>
      </c>
      <c r="C9" t="s">
        <v>116</v>
      </c>
      <c r="D9" t="s">
        <v>138</v>
      </c>
      <c r="E9" s="2">
        <v>9.4042857142857148</v>
      </c>
      <c r="F9" s="2">
        <f>IF(VLOOKUP($D9,Configuration!$A$21:$C$31,3,FALSE),E9,0)</f>
        <v>9.4042857142857148</v>
      </c>
      <c r="G9" s="2">
        <f>IFERROR(IF(Configuration!$F$15&gt;0,$F9-LARGE($F:$F,Configuration!$F$15*Configuration!$F$16),-1000000),0)+IF(F9=0,0,COUNTIFS($F$2:F8,F9)*0.000001)</f>
        <v>0.36428571428571566</v>
      </c>
      <c r="J9" s="1"/>
    </row>
    <row r="10" spans="1:10" x14ac:dyDescent="0.25">
      <c r="A10" s="3">
        <f>_xlfn.RANK.EQ(G10,G:G,0)</f>
        <v>8</v>
      </c>
      <c r="B10" t="s">
        <v>557</v>
      </c>
      <c r="C10" t="s">
        <v>58</v>
      </c>
      <c r="D10" t="s">
        <v>190</v>
      </c>
      <c r="E10" s="2">
        <v>9.3853846153846163</v>
      </c>
      <c r="F10" s="2">
        <f>IF(VLOOKUP($D10,Configuration!$A$21:$C$31,3,FALSE),E10,0)</f>
        <v>9.3853846153846163</v>
      </c>
      <c r="G10" s="2">
        <f>IFERROR(IF(Configuration!$F$15&gt;0,$F10-LARGE($F:$F,Configuration!$F$15*Configuration!$F$16),-1000000),0)+IF(F10=0,0,COUNTIFS($F$2:F9,F10)*0.000001)</f>
        <v>0.34538461538461718</v>
      </c>
      <c r="J10" s="1"/>
    </row>
    <row r="11" spans="1:10" x14ac:dyDescent="0.25">
      <c r="A11" s="3">
        <f>_xlfn.RANK.EQ(G11,G:G,0)</f>
        <v>9</v>
      </c>
      <c r="B11" t="s">
        <v>560</v>
      </c>
      <c r="C11" t="s">
        <v>115</v>
      </c>
      <c r="D11" t="s">
        <v>138</v>
      </c>
      <c r="E11" s="2">
        <v>9.1573076923076915</v>
      </c>
      <c r="F11" s="2">
        <f>IF(VLOOKUP($D11,Configuration!$A$21:$C$31,3,FALSE),E11,0)</f>
        <v>9.1573076923076915</v>
      </c>
      <c r="G11" s="2">
        <f>IFERROR(IF(Configuration!$F$15&gt;0,$F11-LARGE($F:$F,Configuration!$F$15*Configuration!$F$16),-1000000),0)+IF(F11=0,0,COUNTIFS($F$2:F10,F11)*0.000001)</f>
        <v>0.11730769230769234</v>
      </c>
      <c r="J11" s="1"/>
    </row>
    <row r="12" spans="1:10" x14ac:dyDescent="0.25">
      <c r="A12" s="3">
        <f>_xlfn.RANK.EQ(G12,G:G,0)</f>
        <v>10</v>
      </c>
      <c r="B12" t="s">
        <v>913</v>
      </c>
      <c r="C12" t="s">
        <v>658</v>
      </c>
      <c r="D12" t="s">
        <v>2</v>
      </c>
      <c r="E12" s="2">
        <v>9.1374999999999993</v>
      </c>
      <c r="F12" s="2">
        <f>IF(VLOOKUP($D12,Configuration!$A$21:$C$31,3,FALSE),E12,0)</f>
        <v>9.1374999999999993</v>
      </c>
      <c r="G12" s="2">
        <f>IFERROR(IF(Configuration!$F$15&gt;0,$F12-LARGE($F:$F,Configuration!$F$15*Configuration!$F$16),-1000000),0)+IF(F12=0,0,COUNTIFS($F$2:F11,F12)*0.000001)</f>
        <v>9.7500000000000142E-2</v>
      </c>
      <c r="J12" s="1"/>
    </row>
    <row r="13" spans="1:10" x14ac:dyDescent="0.25">
      <c r="A13" s="3">
        <f>_xlfn.RANK.EQ(G13,G:G,0)</f>
        <v>11</v>
      </c>
      <c r="B13" t="s">
        <v>1003</v>
      </c>
      <c r="C13" t="s">
        <v>189</v>
      </c>
      <c r="D13" t="s">
        <v>373</v>
      </c>
      <c r="E13" s="2">
        <v>9.1264285714285727</v>
      </c>
      <c r="F13" s="2">
        <f>IF(VLOOKUP($D13,Configuration!$A$21:$C$31,3,FALSE),E13,0)</f>
        <v>9.1264285714285727</v>
      </c>
      <c r="G13" s="2">
        <f>IFERROR(IF(Configuration!$F$15&gt;0,$F13-LARGE($F:$F,Configuration!$F$15*Configuration!$F$16),-1000000),0)+IF(F13=0,0,COUNTIFS($F$2:F12,F13)*0.000001)</f>
        <v>8.642857142857352E-2</v>
      </c>
      <c r="J13" s="1"/>
    </row>
    <row r="14" spans="1:10" x14ac:dyDescent="0.25">
      <c r="A14" s="3">
        <f>_xlfn.RANK.EQ(G14,G:G,0)</f>
        <v>12</v>
      </c>
      <c r="B14" t="s">
        <v>305</v>
      </c>
      <c r="C14" t="s">
        <v>68</v>
      </c>
      <c r="D14" t="s">
        <v>1</v>
      </c>
      <c r="E14" s="2">
        <v>9.0399999999999991</v>
      </c>
      <c r="F14" s="2">
        <f>IF(VLOOKUP($D14,Configuration!$A$21:$C$31,3,FALSE),E14,0)</f>
        <v>9.0399999999999991</v>
      </c>
      <c r="G14" s="2">
        <f>IFERROR(IF(Configuration!$F$15&gt;0,$F14-LARGE($F:$F,Configuration!$F$15*Configuration!$F$16),-1000000),0)+IF(F14=0,0,COUNTIFS($F$2:F13,F14)*0.000001)</f>
        <v>0</v>
      </c>
      <c r="J14" s="1"/>
    </row>
    <row r="15" spans="1:10" x14ac:dyDescent="0.25">
      <c r="A15" s="3">
        <f>_xlfn.RANK.EQ(G15,G:G,0)</f>
        <v>13</v>
      </c>
      <c r="B15" t="s">
        <v>911</v>
      </c>
      <c r="C15" t="s">
        <v>132</v>
      </c>
      <c r="D15" t="s">
        <v>138</v>
      </c>
      <c r="E15" s="2">
        <v>8.9749999999999996</v>
      </c>
      <c r="F15" s="2">
        <f>IF(VLOOKUP($D15,Configuration!$A$21:$C$31,3,FALSE),E15,0)</f>
        <v>8.9749999999999996</v>
      </c>
      <c r="G15" s="2">
        <f>IFERROR(IF(Configuration!$F$15&gt;0,$F15-LARGE($F:$F,Configuration!$F$15*Configuration!$F$16),-1000000),0)+IF(F15=0,0,COUNTIFS($F$2:F14,F15)*0.000001)</f>
        <v>-6.4999999999999503E-2</v>
      </c>
      <c r="J15" s="1"/>
    </row>
    <row r="16" spans="1:10" x14ac:dyDescent="0.25">
      <c r="A16" s="3">
        <f>_xlfn.RANK.EQ(G16,G:G,0)</f>
        <v>14</v>
      </c>
      <c r="B16" t="s">
        <v>912</v>
      </c>
      <c r="C16" t="s">
        <v>54</v>
      </c>
      <c r="D16" t="s">
        <v>190</v>
      </c>
      <c r="E16" s="2">
        <v>8.8942307692307701</v>
      </c>
      <c r="F16" s="2">
        <f>IF(VLOOKUP($D16,Configuration!$A$21:$C$31,3,FALSE),E16,0)</f>
        <v>8.8942307692307701</v>
      </c>
      <c r="G16" s="2">
        <f>IFERROR(IF(Configuration!$F$15&gt;0,$F16-LARGE($F:$F,Configuration!$F$15*Configuration!$F$16),-1000000),0)+IF(F16=0,0,COUNTIFS($F$2:F15,F16)*0.000001)</f>
        <v>-0.1457692307692291</v>
      </c>
      <c r="J16" s="1"/>
    </row>
    <row r="17" spans="1:10" x14ac:dyDescent="0.25">
      <c r="A17" s="3">
        <f>_xlfn.RANK.EQ(G17,G:G,0)</f>
        <v>15</v>
      </c>
      <c r="B17" t="s">
        <v>908</v>
      </c>
      <c r="C17" t="s">
        <v>39</v>
      </c>
      <c r="D17" t="s">
        <v>2</v>
      </c>
      <c r="E17" s="2">
        <v>8.8857142857142843</v>
      </c>
      <c r="F17" s="2">
        <f>IF(VLOOKUP($D17,Configuration!$A$21:$C$31,3,FALSE),E17,0)</f>
        <v>8.8857142857142843</v>
      </c>
      <c r="G17" s="2">
        <f>IFERROR(IF(Configuration!$F$15&gt;0,$F17-LARGE($F:$F,Configuration!$F$15*Configuration!$F$16),-1000000),0)+IF(F17=0,0,COUNTIFS($F$2:F16,F17)*0.000001)</f>
        <v>-0.1542857142857148</v>
      </c>
      <c r="J17" s="1"/>
    </row>
    <row r="18" spans="1:10" x14ac:dyDescent="0.25">
      <c r="A18" s="3">
        <f>_xlfn.RANK.EQ(G18,G:G,0)</f>
        <v>16</v>
      </c>
      <c r="B18" t="s">
        <v>585</v>
      </c>
      <c r="C18" t="s">
        <v>84</v>
      </c>
      <c r="D18" t="s">
        <v>2</v>
      </c>
      <c r="E18" s="2">
        <v>8.7733928571428557</v>
      </c>
      <c r="F18" s="2">
        <f>IF(VLOOKUP($D18,Configuration!$A$21:$C$31,3,FALSE),E18,0)</f>
        <v>8.7733928571428557</v>
      </c>
      <c r="G18" s="2">
        <f>IFERROR(IF(Configuration!$F$15&gt;0,$F18-LARGE($F:$F,Configuration!$F$15*Configuration!$F$16),-1000000),0)+IF(F18=0,0,COUNTIFS($F$2:F17,F18)*0.000001)</f>
        <v>-0.26660714285714349</v>
      </c>
      <c r="J18" s="1"/>
    </row>
    <row r="19" spans="1:10" x14ac:dyDescent="0.25">
      <c r="A19" s="3">
        <f>_xlfn.RANK.EQ(G19,G:G,0)</f>
        <v>17</v>
      </c>
      <c r="B19" t="s">
        <v>562</v>
      </c>
      <c r="C19" t="s">
        <v>61</v>
      </c>
      <c r="D19" t="s">
        <v>373</v>
      </c>
      <c r="E19" s="2">
        <v>8.7288461538461526</v>
      </c>
      <c r="F19" s="2">
        <f>IF(VLOOKUP($D19,Configuration!$A$21:$C$31,3,FALSE),E19,0)</f>
        <v>8.7288461538461526</v>
      </c>
      <c r="G19" s="2">
        <f>IFERROR(IF(Configuration!$F$15&gt;0,$F19-LARGE($F:$F,Configuration!$F$15*Configuration!$F$16),-1000000),0)+IF(F19=0,0,COUNTIFS($F$2:F18,F19)*0.000001)</f>
        <v>-0.31115384615384656</v>
      </c>
      <c r="J19" s="1"/>
    </row>
    <row r="20" spans="1:10" x14ac:dyDescent="0.25">
      <c r="A20" s="3">
        <f>_xlfn.RANK.EQ(G20,G:G,0)</f>
        <v>18</v>
      </c>
      <c r="B20" t="s">
        <v>315</v>
      </c>
      <c r="C20" t="s">
        <v>106</v>
      </c>
      <c r="D20" t="s">
        <v>190</v>
      </c>
      <c r="E20" s="2">
        <v>8.7199999999999989</v>
      </c>
      <c r="F20" s="2">
        <f>IF(VLOOKUP($D20,Configuration!$A$21:$C$31,3,FALSE),E20,0)</f>
        <v>8.7199999999999989</v>
      </c>
      <c r="G20" s="2">
        <f>IFERROR(IF(Configuration!$F$15&gt;0,$F20-LARGE($F:$F,Configuration!$F$15*Configuration!$F$16),-1000000),0)+IF(F20=0,0,COUNTIFS($F$2:F19,F20)*0.000001)</f>
        <v>-0.32000000000000028</v>
      </c>
      <c r="J20" s="1"/>
    </row>
    <row r="21" spans="1:10" x14ac:dyDescent="0.25">
      <c r="A21" s="3">
        <f>_xlfn.RANK.EQ(G21,G:G,0)</f>
        <v>19</v>
      </c>
      <c r="B21" t="s">
        <v>910</v>
      </c>
      <c r="C21" t="s">
        <v>51</v>
      </c>
      <c r="D21" t="s">
        <v>1</v>
      </c>
      <c r="E21" s="2">
        <v>8.6583333333333332</v>
      </c>
      <c r="F21" s="2">
        <f>IF(VLOOKUP($D21,Configuration!$A$21:$C$31,3,FALSE),E21,0)</f>
        <v>8.6583333333333332</v>
      </c>
      <c r="G21" s="2">
        <f>IFERROR(IF(Configuration!$F$15&gt;0,$F21-LARGE($F:$F,Configuration!$F$15*Configuration!$F$16),-1000000),0)+IF(F21=0,0,COUNTIFS($F$2:F20,F21)*0.000001)</f>
        <v>-0.38166666666666593</v>
      </c>
      <c r="J21" s="1"/>
    </row>
    <row r="22" spans="1:10" x14ac:dyDescent="0.25">
      <c r="A22" s="3">
        <f>_xlfn.RANK.EQ(G22,G:G,0)</f>
        <v>20</v>
      </c>
      <c r="B22" t="s">
        <v>304</v>
      </c>
      <c r="C22" t="s">
        <v>42</v>
      </c>
      <c r="D22" t="s">
        <v>1</v>
      </c>
      <c r="E22" s="2">
        <v>8.6542307692307681</v>
      </c>
      <c r="F22" s="2">
        <f>IF(VLOOKUP($D22,Configuration!$A$21:$C$31,3,FALSE),E22,0)</f>
        <v>8.6542307692307681</v>
      </c>
      <c r="G22" s="2">
        <f>IFERROR(IF(Configuration!$F$15&gt;0,$F22-LARGE($F:$F,Configuration!$F$15*Configuration!$F$16),-1000000),0)+IF(F22=0,0,COUNTIFS($F$2:F21,F22)*0.000001)</f>
        <v>-0.38576923076923109</v>
      </c>
      <c r="J22" s="1"/>
    </row>
    <row r="23" spans="1:10" x14ac:dyDescent="0.25">
      <c r="A23" s="3">
        <f>_xlfn.RANK.EQ(G23,G:G,0)</f>
        <v>21</v>
      </c>
      <c r="B23" t="s">
        <v>581</v>
      </c>
      <c r="C23" t="s">
        <v>75</v>
      </c>
      <c r="D23" t="s">
        <v>3</v>
      </c>
      <c r="E23" s="2">
        <v>8.5223076923076917</v>
      </c>
      <c r="F23" s="2">
        <f>IF(VLOOKUP($D23,Configuration!$A$21:$C$31,3,FALSE),E23,0)</f>
        <v>8.5223076923076917</v>
      </c>
      <c r="G23" s="2">
        <f>IFERROR(IF(Configuration!$F$15&gt;0,$F23-LARGE($F:$F,Configuration!$F$15*Configuration!$F$16),-1000000),0)+IF(F23=0,0,COUNTIFS($F$2:F22,F23)*0.000001)</f>
        <v>-0.51769230769230745</v>
      </c>
      <c r="J23" s="1"/>
    </row>
    <row r="24" spans="1:10" x14ac:dyDescent="0.25">
      <c r="A24" s="3">
        <f>_xlfn.RANK.EQ(G24,G:G,0)</f>
        <v>22</v>
      </c>
      <c r="B24" t="s">
        <v>1011</v>
      </c>
      <c r="C24" t="s">
        <v>665</v>
      </c>
      <c r="D24" t="s">
        <v>369</v>
      </c>
      <c r="E24" s="2">
        <v>8.1550000000000011</v>
      </c>
      <c r="F24" s="2">
        <f>IF(VLOOKUP($D24,Configuration!$A$21:$C$31,3,FALSE),E24,0)</f>
        <v>8.1550000000000011</v>
      </c>
      <c r="G24" s="2">
        <f>IFERROR(IF(Configuration!$F$15&gt;0,$F24-LARGE($F:$F,Configuration!$F$15*Configuration!$F$16),-1000000),0)+IF(F24=0,0,COUNTIFS($F$2:F23,F24)*0.000001)</f>
        <v>-0.88499999999999801</v>
      </c>
      <c r="J24" s="1"/>
    </row>
    <row r="25" spans="1:10" x14ac:dyDescent="0.25">
      <c r="A25" s="3">
        <f>_xlfn.RANK.EQ(G25,G:G,0)</f>
        <v>23</v>
      </c>
      <c r="B25" t="s">
        <v>1012</v>
      </c>
      <c r="C25" t="s">
        <v>130</v>
      </c>
      <c r="D25" t="s">
        <v>4</v>
      </c>
      <c r="E25" s="2">
        <v>8.1058333333333348</v>
      </c>
      <c r="F25" s="2">
        <f>IF(VLOOKUP($D25,Configuration!$A$21:$C$31,3,FALSE),E25,0)</f>
        <v>8.1058333333333348</v>
      </c>
      <c r="G25" s="2">
        <f>IFERROR(IF(Configuration!$F$15&gt;0,$F25-LARGE($F:$F,Configuration!$F$15*Configuration!$F$16),-1000000),0)+IF(F25=0,0,COUNTIFS($F$2:F24,F25)*0.000001)</f>
        <v>-0.93416666666666437</v>
      </c>
      <c r="J25" s="1"/>
    </row>
    <row r="26" spans="1:10" x14ac:dyDescent="0.25">
      <c r="A26" s="3">
        <f>_xlfn.RANK.EQ(G26,G:G,0)</f>
        <v>24</v>
      </c>
      <c r="B26" t="s">
        <v>584</v>
      </c>
      <c r="C26" t="s">
        <v>109</v>
      </c>
      <c r="D26" t="s">
        <v>369</v>
      </c>
      <c r="E26" s="2">
        <v>8.0757692307692306</v>
      </c>
      <c r="F26" s="2">
        <f>IF(VLOOKUP($D26,Configuration!$A$21:$C$31,3,FALSE),E26,0)</f>
        <v>8.0757692307692306</v>
      </c>
      <c r="G26" s="2">
        <f>IFERROR(IF(Configuration!$F$15&gt;0,$F26-LARGE($F:$F,Configuration!$F$15*Configuration!$F$16),-1000000),0)+IF(F26=0,0,COUNTIFS($F$2:F25,F26)*0.000001)</f>
        <v>-0.96423076923076856</v>
      </c>
      <c r="J26" s="1"/>
    </row>
    <row r="27" spans="1:10" x14ac:dyDescent="0.25">
      <c r="A27" s="3">
        <f>_xlfn.RANK.EQ(G27,G:G,0)</f>
        <v>25</v>
      </c>
      <c r="B27" t="s">
        <v>1015</v>
      </c>
      <c r="C27" t="s">
        <v>660</v>
      </c>
      <c r="D27" t="s">
        <v>4</v>
      </c>
      <c r="E27" s="2">
        <v>8.0661244019138767</v>
      </c>
      <c r="F27" s="2">
        <f>IF(VLOOKUP($D27,Configuration!$A$21:$C$31,3,FALSE),E27,0)</f>
        <v>8.0661244019138767</v>
      </c>
      <c r="G27" s="2">
        <f>IFERROR(IF(Configuration!$F$15&gt;0,$F27-LARGE($F:$F,Configuration!$F$15*Configuration!$F$16),-1000000),0)+IF(F27=0,0,COUNTIFS($F$2:F26,F27)*0.000001)</f>
        <v>-0.97387559808612245</v>
      </c>
      <c r="J27" s="1"/>
    </row>
    <row r="28" spans="1:10" x14ac:dyDescent="0.25">
      <c r="A28" s="3">
        <f>_xlfn.RANK.EQ(G28,G:G,0)</f>
        <v>26</v>
      </c>
      <c r="B28" t="s">
        <v>916</v>
      </c>
      <c r="C28" t="s">
        <v>66</v>
      </c>
      <c r="D28" t="s">
        <v>355</v>
      </c>
      <c r="E28" s="2">
        <v>8.0096153846153832</v>
      </c>
      <c r="F28" s="2">
        <f>IF(VLOOKUP($D28,Configuration!$A$21:$C$31,3,FALSE),E28,0)</f>
        <v>8.0096153846153832</v>
      </c>
      <c r="G28" s="2">
        <f>IFERROR(IF(Configuration!$F$15&gt;0,$F28-LARGE($F:$F,Configuration!$F$15*Configuration!$F$16),-1000000),0)+IF(F28=0,0,COUNTIFS($F$2:F27,F28)*0.000001)</f>
        <v>-1.0303846153846159</v>
      </c>
      <c r="J28" s="1"/>
    </row>
    <row r="29" spans="1:10" x14ac:dyDescent="0.25">
      <c r="A29" s="3">
        <f>_xlfn.RANK.EQ(G29,G:G,0)</f>
        <v>27</v>
      </c>
      <c r="B29" t="s">
        <v>555</v>
      </c>
      <c r="C29" t="s">
        <v>72</v>
      </c>
      <c r="D29" t="s">
        <v>373</v>
      </c>
      <c r="E29" s="2">
        <v>7.9506250000000005</v>
      </c>
      <c r="F29" s="2">
        <f>IF(VLOOKUP($D29,Configuration!$A$21:$C$31,3,FALSE),E29,0)</f>
        <v>7.9506250000000005</v>
      </c>
      <c r="G29" s="2">
        <f>IFERROR(IF(Configuration!$F$15&gt;0,$F29-LARGE($F:$F,Configuration!$F$15*Configuration!$F$16),-1000000),0)+IF(F29=0,0,COUNTIFS($F$2:F28,F29)*0.000001)</f>
        <v>-1.0893749999999986</v>
      </c>
      <c r="J29" s="1"/>
    </row>
    <row r="30" spans="1:10" x14ac:dyDescent="0.25">
      <c r="A30" s="3">
        <f>_xlfn.RANK.EQ(G30,G:G,0)</f>
        <v>28</v>
      </c>
      <c r="B30" t="s">
        <v>920</v>
      </c>
      <c r="C30" t="s">
        <v>659</v>
      </c>
      <c r="D30" t="s">
        <v>190</v>
      </c>
      <c r="E30" s="2">
        <v>7.8485714285714288</v>
      </c>
      <c r="F30" s="2">
        <f>IF(VLOOKUP($D30,Configuration!$A$21:$C$31,3,FALSE),E30,0)</f>
        <v>7.8485714285714288</v>
      </c>
      <c r="G30" s="2">
        <f>IFERROR(IF(Configuration!$F$15&gt;0,$F30-LARGE($F:$F,Configuration!$F$15*Configuration!$F$16),-1000000),0)+IF(F30=0,0,COUNTIFS($F$2:F29,F30)*0.000001)</f>
        <v>-1.1914285714285704</v>
      </c>
      <c r="J30" s="1"/>
    </row>
    <row r="31" spans="1:10" x14ac:dyDescent="0.25">
      <c r="A31" s="3">
        <f>_xlfn.RANK.EQ(G31,G:G,0)</f>
        <v>29</v>
      </c>
      <c r="B31" t="s">
        <v>583</v>
      </c>
      <c r="C31" t="s">
        <v>112</v>
      </c>
      <c r="D31" t="s">
        <v>379</v>
      </c>
      <c r="E31" s="2">
        <v>7.79153846153846</v>
      </c>
      <c r="F31" s="2">
        <f>IF(VLOOKUP($D31,Configuration!$A$21:$C$31,3,FALSE),E31,0)</f>
        <v>7.79153846153846</v>
      </c>
      <c r="G31" s="2">
        <f>IFERROR(IF(Configuration!$F$15&gt;0,$F31-LARGE($F:$F,Configuration!$F$15*Configuration!$F$16),-1000000),0)+IF(F31=0,0,COUNTIFS($F$2:F30,F31)*0.000001)</f>
        <v>-1.2484615384615392</v>
      </c>
      <c r="J31" s="1"/>
    </row>
    <row r="32" spans="1:10" x14ac:dyDescent="0.25">
      <c r="A32" s="3">
        <f>_xlfn.RANK.EQ(G32,G:G,0)</f>
        <v>30</v>
      </c>
      <c r="B32" t="s">
        <v>921</v>
      </c>
      <c r="C32" t="s">
        <v>83</v>
      </c>
      <c r="D32" t="s">
        <v>379</v>
      </c>
      <c r="E32" s="2">
        <v>7.7808333333333328</v>
      </c>
      <c r="F32" s="2">
        <f>IF(VLOOKUP($D32,Configuration!$A$21:$C$31,3,FALSE),E32,0)</f>
        <v>7.7808333333333328</v>
      </c>
      <c r="G32" s="2">
        <f>IFERROR(IF(Configuration!$F$15&gt;0,$F32-LARGE($F:$F,Configuration!$F$15*Configuration!$F$16),-1000000),0)+IF(F32=0,0,COUNTIFS($F$2:F31,F32)*0.000001)</f>
        <v>-1.2591666666666663</v>
      </c>
      <c r="J32" s="1"/>
    </row>
    <row r="33" spans="1:10" x14ac:dyDescent="0.25">
      <c r="A33" s="3">
        <f>_xlfn.RANK.EQ(G33,G:G,0)</f>
        <v>31</v>
      </c>
      <c r="B33" t="s">
        <v>919</v>
      </c>
      <c r="C33" t="s">
        <v>40</v>
      </c>
      <c r="D33" t="s">
        <v>1</v>
      </c>
      <c r="E33" s="2">
        <v>7.6046153846153839</v>
      </c>
      <c r="F33" s="2">
        <f>IF(VLOOKUP($D33,Configuration!$A$21:$C$31,3,FALSE),E33,0)</f>
        <v>7.6046153846153839</v>
      </c>
      <c r="G33" s="2">
        <f>IFERROR(IF(Configuration!$F$15&gt;0,$F33-LARGE($F:$F,Configuration!$F$15*Configuration!$F$16),-1000000),0)+IF(F33=0,0,COUNTIFS($F$2:F32,F33)*0.000001)</f>
        <v>-1.4353846153846153</v>
      </c>
      <c r="J33" s="1"/>
    </row>
    <row r="34" spans="1:10" x14ac:dyDescent="0.25">
      <c r="A34" s="3">
        <f>_xlfn.RANK.EQ(G34,G:G,0)</f>
        <v>32</v>
      </c>
      <c r="B34" t="s">
        <v>922</v>
      </c>
      <c r="C34" t="s">
        <v>44</v>
      </c>
      <c r="D34" t="s">
        <v>1</v>
      </c>
      <c r="E34" s="2">
        <v>7.5977083333333333</v>
      </c>
      <c r="F34" s="2">
        <f>IF(VLOOKUP($D34,Configuration!$A$21:$C$31,3,FALSE),E34,0)</f>
        <v>7.5977083333333333</v>
      </c>
      <c r="G34" s="2">
        <f>IFERROR(IF(Configuration!$F$15&gt;0,$F34-LARGE($F:$F,Configuration!$F$15*Configuration!$F$16),-1000000),0)+IF(F34=0,0,COUNTIFS($F$2:F33,F34)*0.000001)</f>
        <v>-1.4422916666666659</v>
      </c>
      <c r="J34" s="1"/>
    </row>
    <row r="35" spans="1:10" x14ac:dyDescent="0.25">
      <c r="A35" s="3">
        <f>_xlfn.RANK.EQ(G35,G:G,0)</f>
        <v>33</v>
      </c>
      <c r="B35" t="s">
        <v>580</v>
      </c>
      <c r="C35" t="s">
        <v>110</v>
      </c>
      <c r="D35" t="s">
        <v>2</v>
      </c>
      <c r="E35" s="2">
        <v>7.5776923076923079</v>
      </c>
      <c r="F35" s="2">
        <f>IF(VLOOKUP($D35,Configuration!$A$21:$C$31,3,FALSE),E35,0)</f>
        <v>7.5776923076923079</v>
      </c>
      <c r="G35" s="2">
        <f>IFERROR(IF(Configuration!$F$15&gt;0,$F35-LARGE($F:$F,Configuration!$F$15*Configuration!$F$16),-1000000),0)+IF(F35=0,0,COUNTIFS($F$2:F34,F35)*0.000001)</f>
        <v>-1.4623076923076912</v>
      </c>
      <c r="J35" s="1"/>
    </row>
    <row r="36" spans="1:10" x14ac:dyDescent="0.25">
      <c r="A36" s="3">
        <f>_xlfn.RANK.EQ(G36,G:G,0)</f>
        <v>34</v>
      </c>
      <c r="B36" t="s">
        <v>1005</v>
      </c>
      <c r="C36" t="s">
        <v>90</v>
      </c>
      <c r="D36" t="s">
        <v>138</v>
      </c>
      <c r="E36" s="2">
        <v>7.5517857142857139</v>
      </c>
      <c r="F36" s="2">
        <f>IF(VLOOKUP($D36,Configuration!$A$21:$C$31,3,FALSE),E36,0)</f>
        <v>7.5517857142857139</v>
      </c>
      <c r="G36" s="2">
        <f>IFERROR(IF(Configuration!$F$15&gt;0,$F36-LARGE($F:$F,Configuration!$F$15*Configuration!$F$16),-1000000),0)+IF(F36=0,0,COUNTIFS($F$2:F35,F36)*0.000001)</f>
        <v>-1.4882142857142853</v>
      </c>
      <c r="J36" s="1"/>
    </row>
    <row r="37" spans="1:10" x14ac:dyDescent="0.25">
      <c r="A37" s="3">
        <f>_xlfn.RANK.EQ(G37,G:G,0)</f>
        <v>35</v>
      </c>
      <c r="B37" t="s">
        <v>914</v>
      </c>
      <c r="C37" t="s">
        <v>45</v>
      </c>
      <c r="D37" t="s">
        <v>355</v>
      </c>
      <c r="E37" s="2">
        <v>7.5369230769230766</v>
      </c>
      <c r="F37" s="2">
        <f>IF(VLOOKUP($D37,Configuration!$A$21:$C$31,3,FALSE),E37,0)</f>
        <v>7.5369230769230766</v>
      </c>
      <c r="G37" s="2">
        <f>IFERROR(IF(Configuration!$F$15&gt;0,$F37-LARGE($F:$F,Configuration!$F$15*Configuration!$F$16),-1000000),0)+IF(F37=0,0,COUNTIFS($F$2:F36,F37)*0.000001)</f>
        <v>-1.5030769230769225</v>
      </c>
      <c r="J37" s="1"/>
    </row>
    <row r="38" spans="1:10" x14ac:dyDescent="0.25">
      <c r="A38" s="3">
        <f>_xlfn.RANK.EQ(G38,G:G,0)</f>
        <v>36</v>
      </c>
      <c r="B38" t="s">
        <v>559</v>
      </c>
      <c r="C38" t="s">
        <v>122</v>
      </c>
      <c r="D38" t="s">
        <v>190</v>
      </c>
      <c r="E38" s="2">
        <v>7.5353846153846158</v>
      </c>
      <c r="F38" s="2">
        <f>IF(VLOOKUP($D38,Configuration!$A$21:$C$31,3,FALSE),E38,0)</f>
        <v>7.5353846153846158</v>
      </c>
      <c r="G38" s="2">
        <f>IFERROR(IF(Configuration!$F$15&gt;0,$F38-LARGE($F:$F,Configuration!$F$15*Configuration!$F$16),-1000000),0)+IF(F38=0,0,COUNTIFS($F$2:F37,F38)*0.000001)</f>
        <v>-1.5046153846153834</v>
      </c>
      <c r="J38" s="1"/>
    </row>
    <row r="39" spans="1:10" x14ac:dyDescent="0.25">
      <c r="A39" s="3">
        <f>_xlfn.RANK.EQ(G39,G:G,0)</f>
        <v>37</v>
      </c>
      <c r="B39" t="s">
        <v>918</v>
      </c>
      <c r="C39" t="s">
        <v>100</v>
      </c>
      <c r="D39" t="s">
        <v>355</v>
      </c>
      <c r="E39" s="2">
        <v>7.4913461538461537</v>
      </c>
      <c r="F39" s="2">
        <f>IF(VLOOKUP($D39,Configuration!$A$21:$C$31,3,FALSE),E39,0)</f>
        <v>7.4913461538461537</v>
      </c>
      <c r="G39" s="2">
        <f>IFERROR(IF(Configuration!$F$15&gt;0,$F39-LARGE($F:$F,Configuration!$F$15*Configuration!$F$16),-1000000),0)+IF(F39=0,0,COUNTIFS($F$2:F38,F39)*0.000001)</f>
        <v>-1.5486538461538455</v>
      </c>
      <c r="J39" s="1"/>
    </row>
    <row r="40" spans="1:10" x14ac:dyDescent="0.25">
      <c r="A40" s="3">
        <f>_xlfn.RANK.EQ(G40,G:G,0)</f>
        <v>38</v>
      </c>
      <c r="B40" t="s">
        <v>558</v>
      </c>
      <c r="C40" t="s">
        <v>36</v>
      </c>
      <c r="D40" t="s">
        <v>190</v>
      </c>
      <c r="E40" s="2">
        <v>7.3273076923076923</v>
      </c>
      <c r="F40" s="2">
        <f>IF(VLOOKUP($D40,Configuration!$A$21:$C$31,3,FALSE),E40,0)</f>
        <v>7.3273076923076923</v>
      </c>
      <c r="G40" s="2">
        <f>IFERROR(IF(Configuration!$F$15&gt;0,$F40-LARGE($F:$F,Configuration!$F$15*Configuration!$F$16),-1000000),0)+IF(F40=0,0,COUNTIFS($F$2:F39,F40)*0.000001)</f>
        <v>-1.7126923076923068</v>
      </c>
      <c r="J40" s="1"/>
    </row>
    <row r="41" spans="1:10" x14ac:dyDescent="0.25">
      <c r="A41" s="3">
        <f>_xlfn.RANK.EQ(G41,G:G,0)</f>
        <v>39</v>
      </c>
      <c r="B41" t="s">
        <v>561</v>
      </c>
      <c r="C41" t="s">
        <v>87</v>
      </c>
      <c r="D41" t="s">
        <v>1</v>
      </c>
      <c r="E41" s="2">
        <v>7.27076923076923</v>
      </c>
      <c r="F41" s="2">
        <f>IF(VLOOKUP($D41,Configuration!$A$21:$C$31,3,FALSE),E41,0)</f>
        <v>7.27076923076923</v>
      </c>
      <c r="G41" s="2">
        <f>IFERROR(IF(Configuration!$F$15&gt;0,$F41-LARGE($F:$F,Configuration!$F$15*Configuration!$F$16),-1000000),0)+IF(F41=0,0,COUNTIFS($F$2:F40,F41)*0.000001)</f>
        <v>-1.7692307692307692</v>
      </c>
      <c r="J41" s="1"/>
    </row>
    <row r="42" spans="1:10" x14ac:dyDescent="0.25">
      <c r="A42" s="3">
        <f>_xlfn.RANK.EQ(G42,G:G,0)</f>
        <v>40</v>
      </c>
      <c r="B42" t="s">
        <v>1006</v>
      </c>
      <c r="C42" t="s">
        <v>119</v>
      </c>
      <c r="D42" t="s">
        <v>4</v>
      </c>
      <c r="E42" s="2">
        <v>7.04</v>
      </c>
      <c r="F42" s="2">
        <f>IF(VLOOKUP($D42,Configuration!$A$21:$C$31,3,FALSE),E42,0)</f>
        <v>7.04</v>
      </c>
      <c r="G42" s="2">
        <f>IFERROR(IF(Configuration!$F$15&gt;0,$F42-LARGE($F:$F,Configuration!$F$15*Configuration!$F$16),-1000000),0)+IF(F42=0,0,COUNTIFS($F$2:F41,F42)*0.000001)</f>
        <v>-1.9999999999999991</v>
      </c>
      <c r="J42" s="1"/>
    </row>
    <row r="43" spans="1:10" x14ac:dyDescent="0.25">
      <c r="A43" s="3">
        <f>_xlfn.RANK.EQ(G43,G:G,0)</f>
        <v>41</v>
      </c>
      <c r="B43" t="s">
        <v>593</v>
      </c>
      <c r="C43" t="s">
        <v>60</v>
      </c>
      <c r="D43" t="s">
        <v>1</v>
      </c>
      <c r="E43" s="2">
        <v>6.8585714285714294</v>
      </c>
      <c r="F43" s="2">
        <f>IF(VLOOKUP($D43,Configuration!$A$21:$C$31,3,FALSE),E43,0)</f>
        <v>6.8585714285714294</v>
      </c>
      <c r="G43" s="2">
        <f>IFERROR(IF(Configuration!$F$15&gt;0,$F43-LARGE($F:$F,Configuration!$F$15*Configuration!$F$16),-1000000),0)+IF(F43=0,0,COUNTIFS($F$2:F42,F43)*0.000001)</f>
        <v>-2.1814285714285697</v>
      </c>
      <c r="J43" s="1"/>
    </row>
    <row r="44" spans="1:10" x14ac:dyDescent="0.25">
      <c r="A44" s="3">
        <f>_xlfn.RANK.EQ(G44,G:G,0)</f>
        <v>42</v>
      </c>
      <c r="B44" t="s">
        <v>582</v>
      </c>
      <c r="C44" t="s">
        <v>57</v>
      </c>
      <c r="D44" t="s">
        <v>373</v>
      </c>
      <c r="E44" s="2">
        <v>6.6045833333333333</v>
      </c>
      <c r="F44" s="2">
        <f>IF(VLOOKUP($D44,Configuration!$A$21:$C$31,3,FALSE),E44,0)</f>
        <v>6.6045833333333333</v>
      </c>
      <c r="G44" s="2">
        <f>IFERROR(IF(Configuration!$F$15&gt;0,$F44-LARGE($F:$F,Configuration!$F$15*Configuration!$F$16),-1000000),0)+IF(F44=0,0,COUNTIFS($F$2:F43,F44)*0.000001)</f>
        <v>-2.4354166666666659</v>
      </c>
      <c r="J44" s="1"/>
    </row>
    <row r="45" spans="1:10" x14ac:dyDescent="0.25">
      <c r="A45" s="3">
        <f>_xlfn.RANK.EQ(G45,G:G,0)</f>
        <v>43</v>
      </c>
      <c r="B45" t="s">
        <v>1009</v>
      </c>
      <c r="C45" t="s">
        <v>126</v>
      </c>
      <c r="D45" t="s">
        <v>373</v>
      </c>
      <c r="E45" s="2">
        <v>6.5379166666666668</v>
      </c>
      <c r="F45" s="2">
        <f>IF(VLOOKUP($D45,Configuration!$A$21:$C$31,3,FALSE),E45,0)</f>
        <v>6.5379166666666668</v>
      </c>
      <c r="G45" s="2">
        <f>IFERROR(IF(Configuration!$F$15&gt;0,$F45-LARGE($F:$F,Configuration!$F$15*Configuration!$F$16),-1000000),0)+IF(F45=0,0,COUNTIFS($F$2:F44,F45)*0.000001)</f>
        <v>-2.5020833333333323</v>
      </c>
      <c r="J45" s="1"/>
    </row>
    <row r="46" spans="1:10" x14ac:dyDescent="0.25">
      <c r="A46" s="3">
        <f>_xlfn.RANK.EQ(G46,G:G,0)</f>
        <v>44</v>
      </c>
      <c r="B46" t="s">
        <v>1010</v>
      </c>
      <c r="C46" t="s">
        <v>63</v>
      </c>
      <c r="D46" t="s">
        <v>362</v>
      </c>
      <c r="E46" s="2">
        <v>6.2519230769230774</v>
      </c>
      <c r="F46" s="2">
        <f>IF(VLOOKUP($D46,Configuration!$A$21:$C$31,3,FALSE),E46,0)</f>
        <v>6.2519230769230774</v>
      </c>
      <c r="G46" s="2">
        <f>IFERROR(IF(Configuration!$F$15&gt;0,$F46-LARGE($F:$F,Configuration!$F$15*Configuration!$F$16),-1000000),0)+IF(F46=0,0,COUNTIFS($F$2:F45,F46)*0.000001)</f>
        <v>-2.7880769230769218</v>
      </c>
      <c r="J46" s="1"/>
    </row>
    <row r="47" spans="1:10" x14ac:dyDescent="0.25">
      <c r="A47" s="3">
        <f>_xlfn.RANK.EQ(G47,G:G,0)</f>
        <v>45</v>
      </c>
      <c r="B47" t="s">
        <v>1004</v>
      </c>
      <c r="C47" t="s">
        <v>81</v>
      </c>
      <c r="D47" t="s">
        <v>355</v>
      </c>
      <c r="E47" s="2">
        <v>6.15</v>
      </c>
      <c r="F47" s="2">
        <f>IF(VLOOKUP($D47,Configuration!$A$21:$C$31,3,FALSE),E47,0)</f>
        <v>6.15</v>
      </c>
      <c r="G47" s="2">
        <f>IFERROR(IF(Configuration!$F$15&gt;0,$F47-LARGE($F:$F,Configuration!$F$15*Configuration!$F$16),-1000000),0)+IF(F47=0,0,COUNTIFS($F$2:F46,F47)*0.000001)</f>
        <v>-2.8899999999999988</v>
      </c>
      <c r="J47" s="1"/>
    </row>
    <row r="48" spans="1:10" x14ac:dyDescent="0.25">
      <c r="A48" s="3">
        <f>_xlfn.RANK.EQ(G48,G:G,0)</f>
        <v>46</v>
      </c>
      <c r="B48" t="s">
        <v>1007</v>
      </c>
      <c r="C48" t="s">
        <v>102</v>
      </c>
      <c r="D48" t="s">
        <v>138</v>
      </c>
      <c r="E48" s="2">
        <v>6.0250000000000004</v>
      </c>
      <c r="F48" s="2">
        <f>IF(VLOOKUP($D48,Configuration!$A$21:$C$31,3,FALSE),E48,0)</f>
        <v>6.0250000000000004</v>
      </c>
      <c r="G48" s="2">
        <f>IFERROR(IF(Configuration!$F$15&gt;0,$F48-LARGE($F:$F,Configuration!$F$15*Configuration!$F$16),-1000000),0)+IF(F48=0,0,COUNTIFS($F$2:F47,F48)*0.000001)</f>
        <v>-3.0149999999999988</v>
      </c>
      <c r="J48" s="1"/>
    </row>
    <row r="49" spans="1:10" x14ac:dyDescent="0.25">
      <c r="A49" s="3">
        <f>_xlfn.RANK.EQ(G49,G:G,0)</f>
        <v>47</v>
      </c>
      <c r="B49" t="s">
        <v>579</v>
      </c>
      <c r="C49" t="s">
        <v>120</v>
      </c>
      <c r="D49" t="s">
        <v>355</v>
      </c>
      <c r="E49" s="2">
        <v>5.296875</v>
      </c>
      <c r="F49" s="2">
        <f>IF(VLOOKUP($D49,Configuration!$A$21:$C$31,3,FALSE),E49,0)</f>
        <v>5.296875</v>
      </c>
      <c r="G49" s="2">
        <f>IFERROR(IF(Configuration!$F$15&gt;0,$F49-LARGE($F:$F,Configuration!$F$15*Configuration!$F$16),-1000000),0)+IF(F49=0,0,COUNTIFS($F$2:F48,F49)*0.000001)</f>
        <v>-3.7431249999999991</v>
      </c>
      <c r="J49" s="1"/>
    </row>
    <row r="50" spans="1:10" x14ac:dyDescent="0.25">
      <c r="A50" s="3">
        <f>_xlfn.RANK.EQ(G50,G:G,0)</f>
        <v>48</v>
      </c>
      <c r="B50" t="s">
        <v>1013</v>
      </c>
      <c r="C50" t="s">
        <v>663</v>
      </c>
      <c r="D50" t="s">
        <v>362</v>
      </c>
      <c r="E50" s="2">
        <v>4.9079545454545457</v>
      </c>
      <c r="F50" s="2">
        <f>IF(VLOOKUP($D50,Configuration!$A$21:$C$31,3,FALSE),E50,0)</f>
        <v>4.9079545454545457</v>
      </c>
      <c r="G50" s="2">
        <f>IFERROR(IF(Configuration!$F$15&gt;0,$F50-LARGE($F:$F,Configuration!$F$15*Configuration!$F$16),-1000000),0)+IF(F50=0,0,COUNTIFS($F$2:F49,F50)*0.000001)</f>
        <v>-4.1320454545454535</v>
      </c>
      <c r="J50" s="1"/>
    </row>
    <row r="51" spans="1:10" x14ac:dyDescent="0.25">
      <c r="A51" s="3">
        <f>_xlfn.RANK.EQ(G51,G:G,0)</f>
        <v>49</v>
      </c>
      <c r="B51" t="s">
        <v>1008</v>
      </c>
      <c r="C51" t="s">
        <v>55</v>
      </c>
      <c r="D51" t="s">
        <v>1</v>
      </c>
      <c r="E51" s="2">
        <v>4.5541666666666663</v>
      </c>
      <c r="F51" s="2">
        <f>IF(VLOOKUP($D51,Configuration!$A$21:$C$31,3,FALSE),E51,0)</f>
        <v>4.5541666666666663</v>
      </c>
      <c r="G51" s="2">
        <f>IFERROR(IF(Configuration!$F$15&gt;0,$F51-LARGE($F:$F,Configuration!$F$15*Configuration!$F$16),-1000000),0)+IF(F51=0,0,COUNTIFS($F$2:F50,F51)*0.000001)</f>
        <v>-4.4858333333333329</v>
      </c>
      <c r="J51" s="1"/>
    </row>
    <row r="52" spans="1:10" x14ac:dyDescent="0.25">
      <c r="A52" s="3">
        <f>_xlfn.RANK.EQ(G52,G:G,0)</f>
        <v>50</v>
      </c>
      <c r="B52" t="s">
        <v>586</v>
      </c>
      <c r="C52" t="s">
        <v>185</v>
      </c>
      <c r="D52" t="s">
        <v>355</v>
      </c>
      <c r="E52" s="2">
        <v>4.4333333333333336</v>
      </c>
      <c r="F52" s="2">
        <f>IF(VLOOKUP($D52,Configuration!$A$21:$C$31,3,FALSE),E52,0)</f>
        <v>4.4333333333333336</v>
      </c>
      <c r="G52" s="2">
        <f>IFERROR(IF(Configuration!$F$15&gt;0,$F52-LARGE($F:$F,Configuration!$F$15*Configuration!$F$16),-1000000),0)+IF(F52=0,0,COUNTIFS($F$2:F51,F52)*0.000001)</f>
        <v>-4.6066666666666656</v>
      </c>
      <c r="J52" s="1"/>
    </row>
    <row r="53" spans="1:10" x14ac:dyDescent="0.25">
      <c r="A53" s="3">
        <f>_xlfn.RANK.EQ(G53,G:G,0)</f>
        <v>51</v>
      </c>
      <c r="B53" t="s">
        <v>1014</v>
      </c>
      <c r="C53" t="s">
        <v>104</v>
      </c>
      <c r="D53" t="s">
        <v>4</v>
      </c>
      <c r="E53" s="2">
        <v>3.25</v>
      </c>
      <c r="F53" s="2">
        <f>IF(VLOOKUP($D53,Configuration!$A$21:$C$31,3,FALSE),E53,0)</f>
        <v>3.25</v>
      </c>
      <c r="G53" s="2">
        <f>IFERROR(IF(Configuration!$F$15&gt;0,$F53-LARGE($F:$F,Configuration!$F$15*Configuration!$F$16),-1000000),0)+IF(F53=0,0,COUNTIFS($F$2:F52,F53)*0.000001)</f>
        <v>-5.7899999999999991</v>
      </c>
      <c r="J53" s="1"/>
    </row>
    <row r="54" spans="1:10" x14ac:dyDescent="0.25">
      <c r="J54" s="1"/>
    </row>
    <row r="55" spans="1:10" x14ac:dyDescent="0.25">
      <c r="J55" s="1"/>
    </row>
    <row r="56" spans="1:10" x14ac:dyDescent="0.25">
      <c r="J56" s="1"/>
    </row>
    <row r="57" spans="1:10" x14ac:dyDescent="0.25">
      <c r="J57" s="1"/>
    </row>
    <row r="58" spans="1:10" x14ac:dyDescent="0.25">
      <c r="J58" s="1"/>
    </row>
    <row r="59" spans="1:10" x14ac:dyDescent="0.25">
      <c r="J59" s="1"/>
    </row>
    <row r="60" spans="1:10" x14ac:dyDescent="0.25">
      <c r="J60" s="1"/>
    </row>
    <row r="61" spans="1:10" x14ac:dyDescent="0.25">
      <c r="J61" s="1"/>
    </row>
    <row r="62" spans="1:10" x14ac:dyDescent="0.25">
      <c r="J62" s="1"/>
    </row>
    <row r="63" spans="1:10" x14ac:dyDescent="0.25">
      <c r="J63" s="1"/>
    </row>
    <row r="64" spans="1:10" x14ac:dyDescent="0.25">
      <c r="J64" s="1"/>
    </row>
    <row r="65" spans="10:10" x14ac:dyDescent="0.25">
      <c r="J65" s="1"/>
    </row>
    <row r="66" spans="10:10" x14ac:dyDescent="0.25">
      <c r="J66" s="1"/>
    </row>
    <row r="67" spans="10:10" x14ac:dyDescent="0.25">
      <c r="J67" s="1"/>
    </row>
    <row r="68" spans="10:10" x14ac:dyDescent="0.25">
      <c r="J68" s="1"/>
    </row>
    <row r="69" spans="10:10" x14ac:dyDescent="0.25">
      <c r="J69" s="1"/>
    </row>
    <row r="70" spans="10:10" x14ac:dyDescent="0.25">
      <c r="J70" s="1"/>
    </row>
    <row r="71" spans="10:10" x14ac:dyDescent="0.25">
      <c r="J71" s="1"/>
    </row>
    <row r="72" spans="10:10" x14ac:dyDescent="0.25">
      <c r="J72" s="1"/>
    </row>
    <row r="73" spans="10:10" x14ac:dyDescent="0.25">
      <c r="J73" s="1"/>
    </row>
    <row r="74" spans="10:10" x14ac:dyDescent="0.25">
      <c r="J74" s="1"/>
    </row>
    <row r="75" spans="10:10" x14ac:dyDescent="0.25">
      <c r="J75" s="1"/>
    </row>
    <row r="76" spans="10:10" x14ac:dyDescent="0.25">
      <c r="J76" s="1"/>
    </row>
    <row r="77" spans="10:10" x14ac:dyDescent="0.25">
      <c r="J77" s="1"/>
    </row>
    <row r="78" spans="10:10" x14ac:dyDescent="0.25">
      <c r="J78" s="1"/>
    </row>
    <row r="79" spans="10:10" x14ac:dyDescent="0.25">
      <c r="J79" s="1"/>
    </row>
    <row r="80" spans="10:10" x14ac:dyDescent="0.25">
      <c r="J80" s="1"/>
    </row>
    <row r="81" spans="10:10" x14ac:dyDescent="0.25">
      <c r="J81" s="1"/>
    </row>
    <row r="82" spans="10:10" x14ac:dyDescent="0.25">
      <c r="J82" s="1"/>
    </row>
    <row r="83" spans="10:10" x14ac:dyDescent="0.25">
      <c r="J83" s="1"/>
    </row>
    <row r="84" spans="10:10" x14ac:dyDescent="0.25">
      <c r="J84" s="1"/>
    </row>
    <row r="85" spans="10:10" x14ac:dyDescent="0.25">
      <c r="J85" s="1"/>
    </row>
    <row r="86" spans="10:10" x14ac:dyDescent="0.25">
      <c r="J86" s="1"/>
    </row>
    <row r="87" spans="10:10" x14ac:dyDescent="0.25">
      <c r="J87" s="1"/>
    </row>
    <row r="88" spans="10:10" x14ac:dyDescent="0.25">
      <c r="J88" s="1"/>
    </row>
    <row r="89" spans="10:10" x14ac:dyDescent="0.25">
      <c r="J89" s="1"/>
    </row>
    <row r="90" spans="10:10" x14ac:dyDescent="0.25">
      <c r="J90" s="1"/>
    </row>
    <row r="91" spans="10:10" x14ac:dyDescent="0.25">
      <c r="J91" s="1"/>
    </row>
    <row r="92" spans="10:10" x14ac:dyDescent="0.25">
      <c r="J92" s="1"/>
    </row>
    <row r="93" spans="10:10" x14ac:dyDescent="0.25">
      <c r="J93" s="1"/>
    </row>
    <row r="94" spans="10:10" x14ac:dyDescent="0.25">
      <c r="J94" s="1"/>
    </row>
    <row r="95" spans="10:10" x14ac:dyDescent="0.25">
      <c r="J95" s="1"/>
    </row>
    <row r="96" spans="10:10" x14ac:dyDescent="0.25">
      <c r="J96" s="1"/>
    </row>
    <row r="97" spans="10:10" x14ac:dyDescent="0.25">
      <c r="J97" s="1"/>
    </row>
    <row r="98" spans="10:10" x14ac:dyDescent="0.25">
      <c r="J98" s="1"/>
    </row>
    <row r="99" spans="10:10" x14ac:dyDescent="0.25">
      <c r="J99" s="1"/>
    </row>
    <row r="100" spans="10:10" x14ac:dyDescent="0.25">
      <c r="J100" s="1"/>
    </row>
    <row r="101" spans="10:10" x14ac:dyDescent="0.25">
      <c r="J101" s="1"/>
    </row>
    <row r="102" spans="10:10" x14ac:dyDescent="0.25">
      <c r="J102" s="1"/>
    </row>
    <row r="103" spans="10:10" x14ac:dyDescent="0.25">
      <c r="J103" s="1"/>
    </row>
    <row r="104" spans="10:10" x14ac:dyDescent="0.25">
      <c r="J104" s="1"/>
    </row>
    <row r="105" spans="10:10" x14ac:dyDescent="0.25">
      <c r="J105" s="1"/>
    </row>
    <row r="106" spans="10:10" x14ac:dyDescent="0.25">
      <c r="J106" s="1"/>
    </row>
    <row r="107" spans="10:10" x14ac:dyDescent="0.25">
      <c r="J107" s="1"/>
    </row>
    <row r="108" spans="10:10" x14ac:dyDescent="0.25">
      <c r="J108" s="1"/>
    </row>
    <row r="109" spans="10:10" x14ac:dyDescent="0.25">
      <c r="J109" s="1"/>
    </row>
    <row r="110" spans="10:10" x14ac:dyDescent="0.25">
      <c r="J110" s="1"/>
    </row>
    <row r="111" spans="10:10" x14ac:dyDescent="0.25">
      <c r="J111" s="1"/>
    </row>
    <row r="112" spans="10:10" x14ac:dyDescent="0.25">
      <c r="J112" s="1"/>
    </row>
    <row r="113" spans="10:10" x14ac:dyDescent="0.25">
      <c r="J113" s="1"/>
    </row>
    <row r="114" spans="10:10" x14ac:dyDescent="0.25">
      <c r="J114" s="1"/>
    </row>
    <row r="115" spans="10:10" x14ac:dyDescent="0.25">
      <c r="J115" s="1"/>
    </row>
    <row r="116" spans="10:10" x14ac:dyDescent="0.25">
      <c r="J116" s="1"/>
    </row>
    <row r="117" spans="10:10" x14ac:dyDescent="0.25">
      <c r="J117" s="1"/>
    </row>
    <row r="118" spans="10:10" x14ac:dyDescent="0.25">
      <c r="J118" s="1"/>
    </row>
    <row r="119" spans="10:10" x14ac:dyDescent="0.25">
      <c r="J119" s="1"/>
    </row>
    <row r="120" spans="10:10" x14ac:dyDescent="0.25">
      <c r="J120" s="1"/>
    </row>
    <row r="121" spans="10:10" x14ac:dyDescent="0.25">
      <c r="J121" s="1"/>
    </row>
    <row r="122" spans="10:10" x14ac:dyDescent="0.25">
      <c r="J122" s="1"/>
    </row>
    <row r="123" spans="10:10" x14ac:dyDescent="0.25">
      <c r="J123" s="1"/>
    </row>
    <row r="124" spans="10:10" x14ac:dyDescent="0.25">
      <c r="J124" s="1"/>
    </row>
    <row r="125" spans="10:10" x14ac:dyDescent="0.25">
      <c r="J125" s="1"/>
    </row>
    <row r="126" spans="10:10" x14ac:dyDescent="0.25">
      <c r="J126" s="1"/>
    </row>
    <row r="127" spans="10:10" x14ac:dyDescent="0.25">
      <c r="J127" s="1"/>
    </row>
    <row r="128" spans="10:10" x14ac:dyDescent="0.25">
      <c r="J128" s="1"/>
    </row>
    <row r="129" spans="10:10" x14ac:dyDescent="0.25">
      <c r="J129" s="1"/>
    </row>
    <row r="130" spans="10:10" x14ac:dyDescent="0.25">
      <c r="J130" s="1"/>
    </row>
    <row r="131" spans="10:10" x14ac:dyDescent="0.25">
      <c r="J131" s="1"/>
    </row>
    <row r="132" spans="10:10" x14ac:dyDescent="0.25">
      <c r="J132" s="1"/>
    </row>
    <row r="133" spans="10:10" x14ac:dyDescent="0.25">
      <c r="J133" s="1"/>
    </row>
    <row r="134" spans="10:10" x14ac:dyDescent="0.25">
      <c r="J134" s="1"/>
    </row>
    <row r="135" spans="10:10" x14ac:dyDescent="0.25">
      <c r="J135" s="1"/>
    </row>
    <row r="136" spans="10:10" x14ac:dyDescent="0.25">
      <c r="J136" s="1"/>
    </row>
    <row r="137" spans="10:10" x14ac:dyDescent="0.25">
      <c r="J137" s="1"/>
    </row>
    <row r="138" spans="10:10" x14ac:dyDescent="0.25">
      <c r="J138" s="1"/>
    </row>
    <row r="139" spans="10:10" x14ac:dyDescent="0.25">
      <c r="J139" s="1"/>
    </row>
    <row r="140" spans="10:10" x14ac:dyDescent="0.25">
      <c r="J140" s="1"/>
    </row>
    <row r="141" spans="10:10" x14ac:dyDescent="0.25">
      <c r="J141" s="1"/>
    </row>
    <row r="142" spans="10:10" x14ac:dyDescent="0.25">
      <c r="J142" s="1"/>
    </row>
    <row r="143" spans="10:10" x14ac:dyDescent="0.25">
      <c r="J143" s="1"/>
    </row>
    <row r="144" spans="10:10" x14ac:dyDescent="0.25">
      <c r="J144" s="1"/>
    </row>
    <row r="145" spans="10:10" x14ac:dyDescent="0.25">
      <c r="J145" s="1"/>
    </row>
    <row r="146" spans="10:10" x14ac:dyDescent="0.25">
      <c r="J146" s="1"/>
    </row>
    <row r="147" spans="10:10" x14ac:dyDescent="0.25">
      <c r="J147" s="1"/>
    </row>
    <row r="148" spans="10:10" x14ac:dyDescent="0.25">
      <c r="J148" s="1"/>
    </row>
    <row r="149" spans="10:10" x14ac:dyDescent="0.25">
      <c r="J149" s="1"/>
    </row>
    <row r="150" spans="10:10" x14ac:dyDescent="0.25">
      <c r="J150" s="1"/>
    </row>
    <row r="151" spans="10:10" x14ac:dyDescent="0.25">
      <c r="J151" s="1"/>
    </row>
    <row r="152" spans="10:10" x14ac:dyDescent="0.25">
      <c r="J152" s="1"/>
    </row>
    <row r="153" spans="10:10" x14ac:dyDescent="0.25">
      <c r="J153" s="1"/>
    </row>
    <row r="154" spans="10:10" x14ac:dyDescent="0.25">
      <c r="J154" s="1"/>
    </row>
    <row r="155" spans="10:10" x14ac:dyDescent="0.25">
      <c r="J155" s="1"/>
    </row>
    <row r="156" spans="10:10" x14ac:dyDescent="0.25">
      <c r="J156" s="1"/>
    </row>
    <row r="157" spans="10:10" x14ac:dyDescent="0.25">
      <c r="J157" s="1"/>
    </row>
    <row r="158" spans="10:10" x14ac:dyDescent="0.25">
      <c r="J158" s="1"/>
    </row>
    <row r="159" spans="10:10" x14ac:dyDescent="0.25">
      <c r="J159" s="1"/>
    </row>
    <row r="160" spans="10:10" x14ac:dyDescent="0.25">
      <c r="J160" s="1"/>
    </row>
  </sheetData>
  <mergeCells count="1">
    <mergeCell ref="A1:G1"/>
  </mergeCells>
  <conditionalFormatting sqref="F2:F1048576">
    <cfRule type="colorScale" priority="1">
      <colorScale>
        <cfvo type="min"/>
        <cfvo type="percentile" val="50"/>
        <cfvo type="max"/>
        <color rgb="FFF8696B"/>
        <color rgb="FFFFEB84"/>
        <color rgb="FF63BE7B"/>
      </colorScale>
    </cfRule>
  </conditionalFormatting>
  <conditionalFormatting sqref="G3:G132">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Configuration</vt:lpstr>
      <vt:lpstr>CONFIG_HIDDEN_PICKLIST</vt:lpstr>
      <vt:lpstr>Standard Cheat Sheet</vt:lpstr>
      <vt:lpstr>Best Ball Cheat Sheet</vt:lpstr>
      <vt:lpstr>QB Projections</vt:lpstr>
      <vt:lpstr>RB Projections</vt:lpstr>
      <vt:lpstr>WR Projections</vt:lpstr>
      <vt:lpstr>TE Projections</vt:lpstr>
      <vt:lpstr>K Projections</vt:lpstr>
      <vt:lpstr>DEF Ranks</vt:lpstr>
      <vt:lpstr>11_GAME_TEAMS (DO NOT MODIFY)</vt:lpstr>
      <vt:lpstr>FLEX Settings (DO NOT MODIFY)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Poirier</dc:creator>
  <cp:lastModifiedBy>Fizzy</cp:lastModifiedBy>
  <dcterms:created xsi:type="dcterms:W3CDTF">2019-07-22T13:42:32Z</dcterms:created>
  <dcterms:modified xsi:type="dcterms:W3CDTF">2023-08-24T21:47:32Z</dcterms:modified>
</cp:coreProperties>
</file>